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4660" tabRatio="500" firstSheet="1" activeTab="6"/>
  </bookViews>
  <sheets>
    <sheet name="cyclo cDNA" sheetId="1" r:id="rId1"/>
    <sheet name="cyclo RT-" sheetId="2" r:id="rId2"/>
    <sheet name="Slc22a3 cDNA" sheetId="4" r:id="rId3"/>
    <sheet name="Slc22a3 RT-" sheetId="5" r:id="rId4"/>
    <sheet name="Airn cDNA" sheetId="7" r:id="rId5"/>
    <sheet name="Tcp1 cDNA" sheetId="8" r:id="rId6"/>
    <sheet name="Analysis" sheetId="3" r:id="rId7"/>
    <sheet name="Figure" sheetId="14" r:id="rId8"/>
  </sheets>
  <definedNames>
    <definedName name="_110315_RSDel_E95_VE_cyclo" localSheetId="0">'cyclo cDNA'!$A$1:$K$111</definedName>
    <definedName name="_110315_RSDel_E95_VE_cyclo_RT" localSheetId="1">'cyclo RT-'!$A$1:$K$107</definedName>
    <definedName name="_120315_RSDel_E95_VE_Slc22a3_cDNA" localSheetId="2">'Slc22a3 cDNA'!$A$1:$K$111</definedName>
    <definedName name="_120315_RSDel_E95_VE_Slc22a3_RT" localSheetId="3">'Slc22a3 RT-'!$A$1:$K$111</definedName>
    <definedName name="_130315_RSDel_E95_VE_Airn_cDNA" localSheetId="4">'Airn cDNA'!$A$1:$K$110</definedName>
    <definedName name="_130315_RSDel_E95_VE_Tcp1_cDNA" localSheetId="5">'Tcp1 cDNA'!$A$1:$K$111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2" i="3" l="1"/>
  <c r="G251" i="3"/>
  <c r="H251" i="3"/>
  <c r="G252" i="3"/>
  <c r="H252" i="3"/>
  <c r="G253" i="3"/>
  <c r="H253" i="3"/>
  <c r="K251" i="3"/>
  <c r="G73" i="3"/>
  <c r="H73" i="3"/>
  <c r="G74" i="3"/>
  <c r="H74" i="3"/>
  <c r="G75" i="3"/>
  <c r="H75" i="3"/>
  <c r="K73" i="3"/>
  <c r="L251" i="3"/>
  <c r="G233" i="3"/>
  <c r="H233" i="3"/>
  <c r="G234" i="3"/>
  <c r="H234" i="3"/>
  <c r="G235" i="3"/>
  <c r="H235" i="3"/>
  <c r="K233" i="3"/>
  <c r="G55" i="3"/>
  <c r="H55" i="3"/>
  <c r="G56" i="3"/>
  <c r="H56" i="3"/>
  <c r="G57" i="3"/>
  <c r="H57" i="3"/>
  <c r="K55" i="3"/>
  <c r="L233" i="3"/>
  <c r="G236" i="3"/>
  <c r="H236" i="3"/>
  <c r="G237" i="3"/>
  <c r="H237" i="3"/>
  <c r="G238" i="3"/>
  <c r="H238" i="3"/>
  <c r="K236" i="3"/>
  <c r="G58" i="3"/>
  <c r="H58" i="3"/>
  <c r="G59" i="3"/>
  <c r="H59" i="3"/>
  <c r="G60" i="3"/>
  <c r="H60" i="3"/>
  <c r="K58" i="3"/>
  <c r="L236" i="3"/>
  <c r="G239" i="3"/>
  <c r="H239" i="3"/>
  <c r="G240" i="3"/>
  <c r="H240" i="3"/>
  <c r="G241" i="3"/>
  <c r="H241" i="3"/>
  <c r="K239" i="3"/>
  <c r="G61" i="3"/>
  <c r="H61" i="3"/>
  <c r="G62" i="3"/>
  <c r="H62" i="3"/>
  <c r="G63" i="3"/>
  <c r="H63" i="3"/>
  <c r="K61" i="3"/>
  <c r="L239" i="3"/>
  <c r="G242" i="3"/>
  <c r="H242" i="3"/>
  <c r="G243" i="3"/>
  <c r="H243" i="3"/>
  <c r="G244" i="3"/>
  <c r="H244" i="3"/>
  <c r="K242" i="3"/>
  <c r="G64" i="3"/>
  <c r="H64" i="3"/>
  <c r="G65" i="3"/>
  <c r="H65" i="3"/>
  <c r="G66" i="3"/>
  <c r="H66" i="3"/>
  <c r="K64" i="3"/>
  <c r="L242" i="3"/>
  <c r="G245" i="3"/>
  <c r="H245" i="3"/>
  <c r="G246" i="3"/>
  <c r="H246" i="3"/>
  <c r="G247" i="3"/>
  <c r="H247" i="3"/>
  <c r="K245" i="3"/>
  <c r="G67" i="3"/>
  <c r="H67" i="3"/>
  <c r="G68" i="3"/>
  <c r="H68" i="3"/>
  <c r="G69" i="3"/>
  <c r="H69" i="3"/>
  <c r="K67" i="3"/>
  <c r="L245" i="3"/>
  <c r="G248" i="3"/>
  <c r="H248" i="3"/>
  <c r="G249" i="3"/>
  <c r="H249" i="3"/>
  <c r="G250" i="3"/>
  <c r="H250" i="3"/>
  <c r="K248" i="3"/>
  <c r="G70" i="3"/>
  <c r="H70" i="3"/>
  <c r="G71" i="3"/>
  <c r="H71" i="3"/>
  <c r="G72" i="3"/>
  <c r="H72" i="3"/>
  <c r="K70" i="3"/>
  <c r="L248" i="3"/>
  <c r="P233" i="3"/>
  <c r="M251" i="3"/>
  <c r="AI6" i="3"/>
  <c r="G254" i="3"/>
  <c r="H254" i="3"/>
  <c r="G255" i="3"/>
  <c r="H255" i="3"/>
  <c r="G256" i="3"/>
  <c r="H256" i="3"/>
  <c r="K254" i="3"/>
  <c r="G76" i="3"/>
  <c r="H76" i="3"/>
  <c r="G77" i="3"/>
  <c r="H77" i="3"/>
  <c r="G78" i="3"/>
  <c r="H78" i="3"/>
  <c r="K76" i="3"/>
  <c r="L254" i="3"/>
  <c r="M254" i="3"/>
  <c r="AI7" i="3"/>
  <c r="G257" i="3"/>
  <c r="H257" i="3"/>
  <c r="G258" i="3"/>
  <c r="H258" i="3"/>
  <c r="G259" i="3"/>
  <c r="H259" i="3"/>
  <c r="K257" i="3"/>
  <c r="G79" i="3"/>
  <c r="H79" i="3"/>
  <c r="G80" i="3"/>
  <c r="H80" i="3"/>
  <c r="G81" i="3"/>
  <c r="H81" i="3"/>
  <c r="K79" i="3"/>
  <c r="L257" i="3"/>
  <c r="M257" i="3"/>
  <c r="AI8" i="3"/>
  <c r="G260" i="3"/>
  <c r="H260" i="3"/>
  <c r="G261" i="3"/>
  <c r="H261" i="3"/>
  <c r="G262" i="3"/>
  <c r="H262" i="3"/>
  <c r="K260" i="3"/>
  <c r="G82" i="3"/>
  <c r="H82" i="3"/>
  <c r="G83" i="3"/>
  <c r="H83" i="3"/>
  <c r="G84" i="3"/>
  <c r="H84" i="3"/>
  <c r="K82" i="3"/>
  <c r="L260" i="3"/>
  <c r="M260" i="3"/>
  <c r="AI9" i="3"/>
  <c r="G263" i="3"/>
  <c r="H263" i="3"/>
  <c r="G264" i="3"/>
  <c r="H264" i="3"/>
  <c r="G265" i="3"/>
  <c r="H265" i="3"/>
  <c r="K263" i="3"/>
  <c r="G85" i="3"/>
  <c r="H85" i="3"/>
  <c r="G86" i="3"/>
  <c r="H86" i="3"/>
  <c r="G87" i="3"/>
  <c r="H87" i="3"/>
  <c r="K85" i="3"/>
  <c r="L263" i="3"/>
  <c r="M263" i="3"/>
  <c r="AI10" i="3"/>
  <c r="AI12" i="3"/>
  <c r="AG7" i="3"/>
  <c r="AH7" i="3"/>
  <c r="AG8" i="3"/>
  <c r="AH8" i="3"/>
  <c r="AG9" i="3"/>
  <c r="AH9" i="3"/>
  <c r="AG10" i="3"/>
  <c r="AH10" i="3"/>
  <c r="G272" i="3"/>
  <c r="H272" i="3"/>
  <c r="G273" i="3"/>
  <c r="H273" i="3"/>
  <c r="G274" i="3"/>
  <c r="H274" i="3"/>
  <c r="K272" i="3"/>
  <c r="G4" i="3"/>
  <c r="H4" i="3"/>
  <c r="G5" i="3"/>
  <c r="H5" i="3"/>
  <c r="G6" i="3"/>
  <c r="H6" i="3"/>
  <c r="K4" i="3"/>
  <c r="L272" i="3"/>
  <c r="G275" i="3"/>
  <c r="H275" i="3"/>
  <c r="G276" i="3"/>
  <c r="H276" i="3"/>
  <c r="G277" i="3"/>
  <c r="H277" i="3"/>
  <c r="K275" i="3"/>
  <c r="G7" i="3"/>
  <c r="H7" i="3"/>
  <c r="G8" i="3"/>
  <c r="H8" i="3"/>
  <c r="G9" i="3"/>
  <c r="H9" i="3"/>
  <c r="K7" i="3"/>
  <c r="L275" i="3"/>
  <c r="G278" i="3"/>
  <c r="H278" i="3"/>
  <c r="G279" i="3"/>
  <c r="H279" i="3"/>
  <c r="G280" i="3"/>
  <c r="H280" i="3"/>
  <c r="K278" i="3"/>
  <c r="G10" i="3"/>
  <c r="H10" i="3"/>
  <c r="G11" i="3"/>
  <c r="H11" i="3"/>
  <c r="G12" i="3"/>
  <c r="H12" i="3"/>
  <c r="K10" i="3"/>
  <c r="L278" i="3"/>
  <c r="G281" i="3"/>
  <c r="H281" i="3"/>
  <c r="G282" i="3"/>
  <c r="H282" i="3"/>
  <c r="G283" i="3"/>
  <c r="H283" i="3"/>
  <c r="K281" i="3"/>
  <c r="G13" i="3"/>
  <c r="H13" i="3"/>
  <c r="G14" i="3"/>
  <c r="H14" i="3"/>
  <c r="G15" i="3"/>
  <c r="H15" i="3"/>
  <c r="K13" i="3"/>
  <c r="L281" i="3"/>
  <c r="G284" i="3"/>
  <c r="H284" i="3"/>
  <c r="G285" i="3"/>
  <c r="H285" i="3"/>
  <c r="G286" i="3"/>
  <c r="H286" i="3"/>
  <c r="K284" i="3"/>
  <c r="G16" i="3"/>
  <c r="H16" i="3"/>
  <c r="G17" i="3"/>
  <c r="H17" i="3"/>
  <c r="G18" i="3"/>
  <c r="H18" i="3"/>
  <c r="K16" i="3"/>
  <c r="L284" i="3"/>
  <c r="G287" i="3"/>
  <c r="H287" i="3"/>
  <c r="G288" i="3"/>
  <c r="H288" i="3"/>
  <c r="G289" i="3"/>
  <c r="H289" i="3"/>
  <c r="K287" i="3"/>
  <c r="G19" i="3"/>
  <c r="H19" i="3"/>
  <c r="G20" i="3"/>
  <c r="H20" i="3"/>
  <c r="G21" i="3"/>
  <c r="H21" i="3"/>
  <c r="K19" i="3"/>
  <c r="L287" i="3"/>
  <c r="G290" i="3"/>
  <c r="H290" i="3"/>
  <c r="G291" i="3"/>
  <c r="H291" i="3"/>
  <c r="G292" i="3"/>
  <c r="H292" i="3"/>
  <c r="K290" i="3"/>
  <c r="G22" i="3"/>
  <c r="H22" i="3"/>
  <c r="G23" i="3"/>
  <c r="H23" i="3"/>
  <c r="G24" i="3"/>
  <c r="H24" i="3"/>
  <c r="K22" i="3"/>
  <c r="L290" i="3"/>
  <c r="G293" i="3"/>
  <c r="H293" i="3"/>
  <c r="G294" i="3"/>
  <c r="H294" i="3"/>
  <c r="G295" i="3"/>
  <c r="H295" i="3"/>
  <c r="K293" i="3"/>
  <c r="G25" i="3"/>
  <c r="H25" i="3"/>
  <c r="G26" i="3"/>
  <c r="H26" i="3"/>
  <c r="G27" i="3"/>
  <c r="H27" i="3"/>
  <c r="K25" i="3"/>
  <c r="L293" i="3"/>
  <c r="P272" i="3"/>
  <c r="M272" i="3"/>
  <c r="M275" i="3"/>
  <c r="M278" i="3"/>
  <c r="AH6" i="3"/>
  <c r="AG6" i="3"/>
  <c r="AD16" i="3"/>
  <c r="G206" i="3"/>
  <c r="H206" i="3"/>
  <c r="G207" i="3"/>
  <c r="H207" i="3"/>
  <c r="G208" i="3"/>
  <c r="H208" i="3"/>
  <c r="K206" i="3"/>
  <c r="G28" i="3"/>
  <c r="H28" i="3"/>
  <c r="G29" i="3"/>
  <c r="H29" i="3"/>
  <c r="G30" i="3"/>
  <c r="H30" i="3"/>
  <c r="K28" i="3"/>
  <c r="L206" i="3"/>
  <c r="G182" i="3"/>
  <c r="H182" i="3"/>
  <c r="G183" i="3"/>
  <c r="H183" i="3"/>
  <c r="G184" i="3"/>
  <c r="H184" i="3"/>
  <c r="K182" i="3"/>
  <c r="L182" i="3"/>
  <c r="G185" i="3"/>
  <c r="H185" i="3"/>
  <c r="G186" i="3"/>
  <c r="H186" i="3"/>
  <c r="G187" i="3"/>
  <c r="H187" i="3"/>
  <c r="K185" i="3"/>
  <c r="L185" i="3"/>
  <c r="G188" i="3"/>
  <c r="H188" i="3"/>
  <c r="G189" i="3"/>
  <c r="H189" i="3"/>
  <c r="G190" i="3"/>
  <c r="H190" i="3"/>
  <c r="K188" i="3"/>
  <c r="L188" i="3"/>
  <c r="G191" i="3"/>
  <c r="H191" i="3"/>
  <c r="G192" i="3"/>
  <c r="H192" i="3"/>
  <c r="G193" i="3"/>
  <c r="H193" i="3"/>
  <c r="K191" i="3"/>
  <c r="L191" i="3"/>
  <c r="G194" i="3"/>
  <c r="H194" i="3"/>
  <c r="G195" i="3"/>
  <c r="H195" i="3"/>
  <c r="G196" i="3"/>
  <c r="H196" i="3"/>
  <c r="K194" i="3"/>
  <c r="L194" i="3"/>
  <c r="G197" i="3"/>
  <c r="H197" i="3"/>
  <c r="G198" i="3"/>
  <c r="H198" i="3"/>
  <c r="G199" i="3"/>
  <c r="H199" i="3"/>
  <c r="K197" i="3"/>
  <c r="L197" i="3"/>
  <c r="G200" i="3"/>
  <c r="H200" i="3"/>
  <c r="G201" i="3"/>
  <c r="H201" i="3"/>
  <c r="G202" i="3"/>
  <c r="H202" i="3"/>
  <c r="K200" i="3"/>
  <c r="L200" i="3"/>
  <c r="G203" i="3"/>
  <c r="H203" i="3"/>
  <c r="G204" i="3"/>
  <c r="H204" i="3"/>
  <c r="G205" i="3"/>
  <c r="H205" i="3"/>
  <c r="K203" i="3"/>
  <c r="L203" i="3"/>
  <c r="P182" i="3"/>
  <c r="M206" i="3"/>
  <c r="AF6" i="3"/>
  <c r="G209" i="3"/>
  <c r="H209" i="3"/>
  <c r="G210" i="3"/>
  <c r="H210" i="3"/>
  <c r="G211" i="3"/>
  <c r="H211" i="3"/>
  <c r="K209" i="3"/>
  <c r="G31" i="3"/>
  <c r="H31" i="3"/>
  <c r="G32" i="3"/>
  <c r="H32" i="3"/>
  <c r="G33" i="3"/>
  <c r="H33" i="3"/>
  <c r="K31" i="3"/>
  <c r="L209" i="3"/>
  <c r="M209" i="3"/>
  <c r="AF7" i="3"/>
  <c r="G212" i="3"/>
  <c r="H212" i="3"/>
  <c r="G213" i="3"/>
  <c r="H213" i="3"/>
  <c r="G214" i="3"/>
  <c r="H214" i="3"/>
  <c r="K212" i="3"/>
  <c r="G34" i="3"/>
  <c r="H34" i="3"/>
  <c r="G35" i="3"/>
  <c r="H35" i="3"/>
  <c r="G36" i="3"/>
  <c r="H36" i="3"/>
  <c r="K34" i="3"/>
  <c r="L212" i="3"/>
  <c r="M212" i="3"/>
  <c r="AF8" i="3"/>
  <c r="G215" i="3"/>
  <c r="H215" i="3"/>
  <c r="G216" i="3"/>
  <c r="H216" i="3"/>
  <c r="G217" i="3"/>
  <c r="H217" i="3"/>
  <c r="K215" i="3"/>
  <c r="G37" i="3"/>
  <c r="H37" i="3"/>
  <c r="G38" i="3"/>
  <c r="H38" i="3"/>
  <c r="G39" i="3"/>
  <c r="H39" i="3"/>
  <c r="K37" i="3"/>
  <c r="L215" i="3"/>
  <c r="M215" i="3"/>
  <c r="AF9" i="3"/>
  <c r="G218" i="3"/>
  <c r="H218" i="3"/>
  <c r="G219" i="3"/>
  <c r="H219" i="3"/>
  <c r="G220" i="3"/>
  <c r="H220" i="3"/>
  <c r="K218" i="3"/>
  <c r="G40" i="3"/>
  <c r="H40" i="3"/>
  <c r="G41" i="3"/>
  <c r="H41" i="3"/>
  <c r="G42" i="3"/>
  <c r="H42" i="3"/>
  <c r="K40" i="3"/>
  <c r="L218" i="3"/>
  <c r="M218" i="3"/>
  <c r="AF10" i="3"/>
  <c r="G221" i="3"/>
  <c r="H221" i="3"/>
  <c r="G222" i="3"/>
  <c r="H222" i="3"/>
  <c r="G223" i="3"/>
  <c r="H223" i="3"/>
  <c r="K221" i="3"/>
  <c r="G43" i="3"/>
  <c r="H43" i="3"/>
  <c r="G44" i="3"/>
  <c r="H44" i="3"/>
  <c r="G45" i="3"/>
  <c r="H45" i="3"/>
  <c r="K43" i="3"/>
  <c r="L221" i="3"/>
  <c r="M221" i="3"/>
  <c r="AF11" i="3"/>
  <c r="G224" i="3"/>
  <c r="H224" i="3"/>
  <c r="G225" i="3"/>
  <c r="H225" i="3"/>
  <c r="G226" i="3"/>
  <c r="H226" i="3"/>
  <c r="K224" i="3"/>
  <c r="G46" i="3"/>
  <c r="H46" i="3"/>
  <c r="G47" i="3"/>
  <c r="H47" i="3"/>
  <c r="G48" i="3"/>
  <c r="H48" i="3"/>
  <c r="K46" i="3"/>
  <c r="L224" i="3"/>
  <c r="M224" i="3"/>
  <c r="AF12" i="3"/>
  <c r="G227" i="3"/>
  <c r="H227" i="3"/>
  <c r="G228" i="3"/>
  <c r="H228" i="3"/>
  <c r="G229" i="3"/>
  <c r="H229" i="3"/>
  <c r="K227" i="3"/>
  <c r="G49" i="3"/>
  <c r="H49" i="3"/>
  <c r="G50" i="3"/>
  <c r="H50" i="3"/>
  <c r="G51" i="3"/>
  <c r="H51" i="3"/>
  <c r="K49" i="3"/>
  <c r="L227" i="3"/>
  <c r="M227" i="3"/>
  <c r="AF13" i="3"/>
  <c r="G230" i="3"/>
  <c r="H230" i="3"/>
  <c r="G231" i="3"/>
  <c r="H231" i="3"/>
  <c r="G232" i="3"/>
  <c r="H232" i="3"/>
  <c r="K230" i="3"/>
  <c r="G52" i="3"/>
  <c r="H52" i="3"/>
  <c r="G53" i="3"/>
  <c r="H53" i="3"/>
  <c r="G54" i="3"/>
  <c r="H54" i="3"/>
  <c r="K52" i="3"/>
  <c r="L230" i="3"/>
  <c r="M230" i="3"/>
  <c r="AF14" i="3"/>
  <c r="AF16" i="3"/>
  <c r="AD7" i="3"/>
  <c r="AE7" i="3"/>
  <c r="AD8" i="3"/>
  <c r="AE8" i="3"/>
  <c r="AD9" i="3"/>
  <c r="AE9" i="3"/>
  <c r="AD10" i="3"/>
  <c r="AE10" i="3"/>
  <c r="AD11" i="3"/>
  <c r="AE11" i="3"/>
  <c r="AD12" i="3"/>
  <c r="AE12" i="3"/>
  <c r="AD13" i="3"/>
  <c r="AE13" i="3"/>
  <c r="AD14" i="3"/>
  <c r="AE14" i="3"/>
  <c r="AE6" i="3"/>
  <c r="AD6" i="3"/>
  <c r="R16" i="3"/>
  <c r="X16" i="3"/>
  <c r="U12" i="3"/>
  <c r="AA12" i="3"/>
  <c r="G430" i="3"/>
  <c r="H430" i="3"/>
  <c r="G431" i="3"/>
  <c r="H431" i="3"/>
  <c r="G432" i="3"/>
  <c r="H432" i="3"/>
  <c r="K430" i="3"/>
  <c r="L430" i="3"/>
  <c r="G412" i="3"/>
  <c r="H412" i="3"/>
  <c r="G413" i="3"/>
  <c r="H413" i="3"/>
  <c r="G414" i="3"/>
  <c r="H414" i="3"/>
  <c r="K412" i="3"/>
  <c r="L412" i="3"/>
  <c r="G415" i="3"/>
  <c r="H415" i="3"/>
  <c r="G416" i="3"/>
  <c r="H416" i="3"/>
  <c r="G417" i="3"/>
  <c r="H417" i="3"/>
  <c r="K415" i="3"/>
  <c r="L415" i="3"/>
  <c r="G418" i="3"/>
  <c r="H418" i="3"/>
  <c r="G419" i="3"/>
  <c r="H419" i="3"/>
  <c r="G420" i="3"/>
  <c r="H420" i="3"/>
  <c r="K418" i="3"/>
  <c r="L418" i="3"/>
  <c r="G421" i="3"/>
  <c r="H421" i="3"/>
  <c r="G422" i="3"/>
  <c r="H422" i="3"/>
  <c r="G423" i="3"/>
  <c r="H423" i="3"/>
  <c r="K421" i="3"/>
  <c r="L421" i="3"/>
  <c r="G424" i="3"/>
  <c r="H424" i="3"/>
  <c r="G425" i="3"/>
  <c r="H425" i="3"/>
  <c r="G426" i="3"/>
  <c r="H426" i="3"/>
  <c r="K424" i="3"/>
  <c r="L424" i="3"/>
  <c r="G427" i="3"/>
  <c r="H427" i="3"/>
  <c r="G428" i="3"/>
  <c r="H428" i="3"/>
  <c r="G429" i="3"/>
  <c r="H429" i="3"/>
  <c r="K427" i="3"/>
  <c r="L427" i="3"/>
  <c r="P412" i="3"/>
  <c r="M430" i="3"/>
  <c r="AC6" i="3"/>
  <c r="G433" i="3"/>
  <c r="H433" i="3"/>
  <c r="G434" i="3"/>
  <c r="H434" i="3"/>
  <c r="G435" i="3"/>
  <c r="H435" i="3"/>
  <c r="K433" i="3"/>
  <c r="L433" i="3"/>
  <c r="M433" i="3"/>
  <c r="AC7" i="3"/>
  <c r="G436" i="3"/>
  <c r="H436" i="3"/>
  <c r="G437" i="3"/>
  <c r="H437" i="3"/>
  <c r="G438" i="3"/>
  <c r="H438" i="3"/>
  <c r="K436" i="3"/>
  <c r="L436" i="3"/>
  <c r="M436" i="3"/>
  <c r="AC8" i="3"/>
  <c r="G439" i="3"/>
  <c r="H439" i="3"/>
  <c r="G440" i="3"/>
  <c r="H440" i="3"/>
  <c r="G441" i="3"/>
  <c r="H441" i="3"/>
  <c r="K439" i="3"/>
  <c r="L439" i="3"/>
  <c r="M439" i="3"/>
  <c r="AC9" i="3"/>
  <c r="G442" i="3"/>
  <c r="H442" i="3"/>
  <c r="G443" i="3"/>
  <c r="H443" i="3"/>
  <c r="G444" i="3"/>
  <c r="H444" i="3"/>
  <c r="K442" i="3"/>
  <c r="L442" i="3"/>
  <c r="M442" i="3"/>
  <c r="AC10" i="3"/>
  <c r="AC12" i="3"/>
  <c r="AA7" i="3"/>
  <c r="AA8" i="3"/>
  <c r="AA9" i="3"/>
  <c r="AB7" i="3"/>
  <c r="AA10" i="3"/>
  <c r="AB8" i="3"/>
  <c r="AB9" i="3"/>
  <c r="AB10" i="3"/>
  <c r="AB6" i="3"/>
  <c r="AA6" i="3"/>
  <c r="G385" i="3"/>
  <c r="H385" i="3"/>
  <c r="G386" i="3"/>
  <c r="H386" i="3"/>
  <c r="G387" i="3"/>
  <c r="H387" i="3"/>
  <c r="K385" i="3"/>
  <c r="L385" i="3"/>
  <c r="G361" i="3"/>
  <c r="H361" i="3"/>
  <c r="G362" i="3"/>
  <c r="H362" i="3"/>
  <c r="G363" i="3"/>
  <c r="H363" i="3"/>
  <c r="K361" i="3"/>
  <c r="L361" i="3"/>
  <c r="G364" i="3"/>
  <c r="H364" i="3"/>
  <c r="G365" i="3"/>
  <c r="H365" i="3"/>
  <c r="G366" i="3"/>
  <c r="H366" i="3"/>
  <c r="K364" i="3"/>
  <c r="L364" i="3"/>
  <c r="G367" i="3"/>
  <c r="H367" i="3"/>
  <c r="G368" i="3"/>
  <c r="H368" i="3"/>
  <c r="G369" i="3"/>
  <c r="H369" i="3"/>
  <c r="K367" i="3"/>
  <c r="L367" i="3"/>
  <c r="G370" i="3"/>
  <c r="H370" i="3"/>
  <c r="G371" i="3"/>
  <c r="H371" i="3"/>
  <c r="G372" i="3"/>
  <c r="H372" i="3"/>
  <c r="K370" i="3"/>
  <c r="L370" i="3"/>
  <c r="G373" i="3"/>
  <c r="H373" i="3"/>
  <c r="G374" i="3"/>
  <c r="H374" i="3"/>
  <c r="G375" i="3"/>
  <c r="H375" i="3"/>
  <c r="K373" i="3"/>
  <c r="L373" i="3"/>
  <c r="G376" i="3"/>
  <c r="H376" i="3"/>
  <c r="G377" i="3"/>
  <c r="H377" i="3"/>
  <c r="G378" i="3"/>
  <c r="H378" i="3"/>
  <c r="K376" i="3"/>
  <c r="L376" i="3"/>
  <c r="G379" i="3"/>
  <c r="H379" i="3"/>
  <c r="G380" i="3"/>
  <c r="H380" i="3"/>
  <c r="G381" i="3"/>
  <c r="H381" i="3"/>
  <c r="K379" i="3"/>
  <c r="L379" i="3"/>
  <c r="G382" i="3"/>
  <c r="H382" i="3"/>
  <c r="G383" i="3"/>
  <c r="H383" i="3"/>
  <c r="G384" i="3"/>
  <c r="H384" i="3"/>
  <c r="K382" i="3"/>
  <c r="L382" i="3"/>
  <c r="P361" i="3"/>
  <c r="M385" i="3"/>
  <c r="Z6" i="3"/>
  <c r="G388" i="3"/>
  <c r="H388" i="3"/>
  <c r="G389" i="3"/>
  <c r="H389" i="3"/>
  <c r="G390" i="3"/>
  <c r="H390" i="3"/>
  <c r="K388" i="3"/>
  <c r="L388" i="3"/>
  <c r="M388" i="3"/>
  <c r="Z7" i="3"/>
  <c r="G391" i="3"/>
  <c r="H391" i="3"/>
  <c r="G392" i="3"/>
  <c r="H392" i="3"/>
  <c r="G393" i="3"/>
  <c r="H393" i="3"/>
  <c r="K391" i="3"/>
  <c r="L391" i="3"/>
  <c r="M391" i="3"/>
  <c r="Z8" i="3"/>
  <c r="G394" i="3"/>
  <c r="H394" i="3"/>
  <c r="G395" i="3"/>
  <c r="H395" i="3"/>
  <c r="G396" i="3"/>
  <c r="H396" i="3"/>
  <c r="K394" i="3"/>
  <c r="L394" i="3"/>
  <c r="M394" i="3"/>
  <c r="Z9" i="3"/>
  <c r="G397" i="3"/>
  <c r="H397" i="3"/>
  <c r="G398" i="3"/>
  <c r="H398" i="3"/>
  <c r="G399" i="3"/>
  <c r="H399" i="3"/>
  <c r="K397" i="3"/>
  <c r="L397" i="3"/>
  <c r="M397" i="3"/>
  <c r="Z10" i="3"/>
  <c r="G400" i="3"/>
  <c r="H400" i="3"/>
  <c r="G401" i="3"/>
  <c r="H401" i="3"/>
  <c r="G402" i="3"/>
  <c r="H402" i="3"/>
  <c r="K400" i="3"/>
  <c r="L400" i="3"/>
  <c r="M400" i="3"/>
  <c r="Z11" i="3"/>
  <c r="G403" i="3"/>
  <c r="H403" i="3"/>
  <c r="G404" i="3"/>
  <c r="H404" i="3"/>
  <c r="G405" i="3"/>
  <c r="H405" i="3"/>
  <c r="K403" i="3"/>
  <c r="L403" i="3"/>
  <c r="M403" i="3"/>
  <c r="Z12" i="3"/>
  <c r="G406" i="3"/>
  <c r="H406" i="3"/>
  <c r="G407" i="3"/>
  <c r="H407" i="3"/>
  <c r="G408" i="3"/>
  <c r="H408" i="3"/>
  <c r="K406" i="3"/>
  <c r="L406" i="3"/>
  <c r="M406" i="3"/>
  <c r="Z13" i="3"/>
  <c r="G409" i="3"/>
  <c r="H409" i="3"/>
  <c r="G410" i="3"/>
  <c r="H410" i="3"/>
  <c r="G411" i="3"/>
  <c r="H411" i="3"/>
  <c r="K409" i="3"/>
  <c r="L409" i="3"/>
  <c r="M409" i="3"/>
  <c r="Z14" i="3"/>
  <c r="Z16" i="3"/>
  <c r="X7" i="3"/>
  <c r="Y7" i="3"/>
  <c r="X8" i="3"/>
  <c r="Y8" i="3"/>
  <c r="X9" i="3"/>
  <c r="Y9" i="3"/>
  <c r="X10" i="3"/>
  <c r="Y10" i="3"/>
  <c r="X11" i="3"/>
  <c r="Y11" i="3"/>
  <c r="X12" i="3"/>
  <c r="Y12" i="3"/>
  <c r="X13" i="3"/>
  <c r="Y13" i="3"/>
  <c r="X14" i="3"/>
  <c r="Y14" i="3"/>
  <c r="M412" i="3"/>
  <c r="M415" i="3"/>
  <c r="M418" i="3"/>
  <c r="M421" i="3"/>
  <c r="M424" i="3"/>
  <c r="M427" i="3"/>
  <c r="Y6" i="3"/>
  <c r="X6" i="3"/>
  <c r="G341" i="3"/>
  <c r="H341" i="3"/>
  <c r="G342" i="3"/>
  <c r="H342" i="3"/>
  <c r="G343" i="3"/>
  <c r="H343" i="3"/>
  <c r="K341" i="3"/>
  <c r="L341" i="3"/>
  <c r="G323" i="3"/>
  <c r="H323" i="3"/>
  <c r="G324" i="3"/>
  <c r="H324" i="3"/>
  <c r="G325" i="3"/>
  <c r="H325" i="3"/>
  <c r="K323" i="3"/>
  <c r="L323" i="3"/>
  <c r="G326" i="3"/>
  <c r="H326" i="3"/>
  <c r="G327" i="3"/>
  <c r="H327" i="3"/>
  <c r="G328" i="3"/>
  <c r="H328" i="3"/>
  <c r="K326" i="3"/>
  <c r="L326" i="3"/>
  <c r="G329" i="3"/>
  <c r="H329" i="3"/>
  <c r="G330" i="3"/>
  <c r="H330" i="3"/>
  <c r="G331" i="3"/>
  <c r="H331" i="3"/>
  <c r="K329" i="3"/>
  <c r="L329" i="3"/>
  <c r="G332" i="3"/>
  <c r="H332" i="3"/>
  <c r="G333" i="3"/>
  <c r="H333" i="3"/>
  <c r="G334" i="3"/>
  <c r="H334" i="3"/>
  <c r="K332" i="3"/>
  <c r="L332" i="3"/>
  <c r="G335" i="3"/>
  <c r="H335" i="3"/>
  <c r="G336" i="3"/>
  <c r="H336" i="3"/>
  <c r="G337" i="3"/>
  <c r="H337" i="3"/>
  <c r="K335" i="3"/>
  <c r="L335" i="3"/>
  <c r="G338" i="3"/>
  <c r="H338" i="3"/>
  <c r="G339" i="3"/>
  <c r="H339" i="3"/>
  <c r="G340" i="3"/>
  <c r="H340" i="3"/>
  <c r="K338" i="3"/>
  <c r="L338" i="3"/>
  <c r="P323" i="3"/>
  <c r="M341" i="3"/>
  <c r="W6" i="3"/>
  <c r="G344" i="3"/>
  <c r="H344" i="3"/>
  <c r="G345" i="3"/>
  <c r="H345" i="3"/>
  <c r="G346" i="3"/>
  <c r="H346" i="3"/>
  <c r="K344" i="3"/>
  <c r="L344" i="3"/>
  <c r="M344" i="3"/>
  <c r="W7" i="3"/>
  <c r="G347" i="3"/>
  <c r="H347" i="3"/>
  <c r="G348" i="3"/>
  <c r="H348" i="3"/>
  <c r="G349" i="3"/>
  <c r="H349" i="3"/>
  <c r="K347" i="3"/>
  <c r="L347" i="3"/>
  <c r="M347" i="3"/>
  <c r="W8" i="3"/>
  <c r="G350" i="3"/>
  <c r="H350" i="3"/>
  <c r="G351" i="3"/>
  <c r="H351" i="3"/>
  <c r="G352" i="3"/>
  <c r="H352" i="3"/>
  <c r="K350" i="3"/>
  <c r="L350" i="3"/>
  <c r="M350" i="3"/>
  <c r="W9" i="3"/>
  <c r="G353" i="3"/>
  <c r="H353" i="3"/>
  <c r="G354" i="3"/>
  <c r="H354" i="3"/>
  <c r="G355" i="3"/>
  <c r="H355" i="3"/>
  <c r="K353" i="3"/>
  <c r="L353" i="3"/>
  <c r="M353" i="3"/>
  <c r="W10" i="3"/>
  <c r="W12" i="3"/>
  <c r="G296" i="3"/>
  <c r="H296" i="3"/>
  <c r="G297" i="3"/>
  <c r="H297" i="3"/>
  <c r="G298" i="3"/>
  <c r="H298" i="3"/>
  <c r="K296" i="3"/>
  <c r="L296" i="3"/>
  <c r="M296" i="3"/>
  <c r="T6" i="3"/>
  <c r="G299" i="3"/>
  <c r="H299" i="3"/>
  <c r="G300" i="3"/>
  <c r="H300" i="3"/>
  <c r="G301" i="3"/>
  <c r="H301" i="3"/>
  <c r="K299" i="3"/>
  <c r="L299" i="3"/>
  <c r="M299" i="3"/>
  <c r="T7" i="3"/>
  <c r="G302" i="3"/>
  <c r="H302" i="3"/>
  <c r="G303" i="3"/>
  <c r="H303" i="3"/>
  <c r="G304" i="3"/>
  <c r="H304" i="3"/>
  <c r="K302" i="3"/>
  <c r="L302" i="3"/>
  <c r="M302" i="3"/>
  <c r="T8" i="3"/>
  <c r="G305" i="3"/>
  <c r="H305" i="3"/>
  <c r="G306" i="3"/>
  <c r="H306" i="3"/>
  <c r="G307" i="3"/>
  <c r="H307" i="3"/>
  <c r="K305" i="3"/>
  <c r="L305" i="3"/>
  <c r="M305" i="3"/>
  <c r="T9" i="3"/>
  <c r="G308" i="3"/>
  <c r="H308" i="3"/>
  <c r="G309" i="3"/>
  <c r="H309" i="3"/>
  <c r="G310" i="3"/>
  <c r="H310" i="3"/>
  <c r="K308" i="3"/>
  <c r="L308" i="3"/>
  <c r="M308" i="3"/>
  <c r="T10" i="3"/>
  <c r="G311" i="3"/>
  <c r="H311" i="3"/>
  <c r="G312" i="3"/>
  <c r="H312" i="3"/>
  <c r="G313" i="3"/>
  <c r="H313" i="3"/>
  <c r="K311" i="3"/>
  <c r="L311" i="3"/>
  <c r="M311" i="3"/>
  <c r="T11" i="3"/>
  <c r="G314" i="3"/>
  <c r="H314" i="3"/>
  <c r="G315" i="3"/>
  <c r="H315" i="3"/>
  <c r="G316" i="3"/>
  <c r="H316" i="3"/>
  <c r="K314" i="3"/>
  <c r="L314" i="3"/>
  <c r="M314" i="3"/>
  <c r="T12" i="3"/>
  <c r="G317" i="3"/>
  <c r="H317" i="3"/>
  <c r="G318" i="3"/>
  <c r="H318" i="3"/>
  <c r="G319" i="3"/>
  <c r="H319" i="3"/>
  <c r="K317" i="3"/>
  <c r="L317" i="3"/>
  <c r="M317" i="3"/>
  <c r="T13" i="3"/>
  <c r="G320" i="3"/>
  <c r="H320" i="3"/>
  <c r="G321" i="3"/>
  <c r="H321" i="3"/>
  <c r="G322" i="3"/>
  <c r="H322" i="3"/>
  <c r="K320" i="3"/>
  <c r="L320" i="3"/>
  <c r="M320" i="3"/>
  <c r="T14" i="3"/>
  <c r="T16" i="3"/>
  <c r="U7" i="3"/>
  <c r="V7" i="3"/>
  <c r="U8" i="3"/>
  <c r="V8" i="3"/>
  <c r="U9" i="3"/>
  <c r="V9" i="3"/>
  <c r="U10" i="3"/>
  <c r="V10" i="3"/>
  <c r="V6" i="3"/>
  <c r="U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M323" i="3"/>
  <c r="M326" i="3"/>
  <c r="M329" i="3"/>
  <c r="M332" i="3"/>
  <c r="M335" i="3"/>
  <c r="M338" i="3"/>
  <c r="S6" i="3"/>
  <c r="R6" i="3"/>
  <c r="G93" i="3"/>
  <c r="H93" i="3"/>
  <c r="G94" i="3"/>
  <c r="H94" i="3"/>
  <c r="G95" i="3"/>
  <c r="H95" i="3"/>
  <c r="K93" i="3"/>
  <c r="M4" i="3"/>
  <c r="L4" i="3"/>
  <c r="M182" i="3"/>
  <c r="M185" i="3"/>
  <c r="M188" i="3"/>
  <c r="M191" i="3"/>
  <c r="M194" i="3"/>
  <c r="M197" i="3"/>
  <c r="M200" i="3"/>
  <c r="M203" i="3"/>
  <c r="V182" i="3"/>
  <c r="I442" i="3"/>
  <c r="J442" i="3"/>
  <c r="I85" i="3"/>
  <c r="J85" i="3"/>
  <c r="N442" i="3"/>
  <c r="I439" i="3"/>
  <c r="J439" i="3"/>
  <c r="I82" i="3"/>
  <c r="J82" i="3"/>
  <c r="N439" i="3"/>
  <c r="I436" i="3"/>
  <c r="J436" i="3"/>
  <c r="I79" i="3"/>
  <c r="J79" i="3"/>
  <c r="N436" i="3"/>
  <c r="I433" i="3"/>
  <c r="J433" i="3"/>
  <c r="I76" i="3"/>
  <c r="J76" i="3"/>
  <c r="N433" i="3"/>
  <c r="I430" i="3"/>
  <c r="J430" i="3"/>
  <c r="I73" i="3"/>
  <c r="J73" i="3"/>
  <c r="N430" i="3"/>
  <c r="I427" i="3"/>
  <c r="J427" i="3"/>
  <c r="I70" i="3"/>
  <c r="J70" i="3"/>
  <c r="N427" i="3"/>
  <c r="I424" i="3"/>
  <c r="J424" i="3"/>
  <c r="I67" i="3"/>
  <c r="J67" i="3"/>
  <c r="N424" i="3"/>
  <c r="I421" i="3"/>
  <c r="J421" i="3"/>
  <c r="I64" i="3"/>
  <c r="J64" i="3"/>
  <c r="N421" i="3"/>
  <c r="I418" i="3"/>
  <c r="J418" i="3"/>
  <c r="I61" i="3"/>
  <c r="J61" i="3"/>
  <c r="N418" i="3"/>
  <c r="I415" i="3"/>
  <c r="J415" i="3"/>
  <c r="I58" i="3"/>
  <c r="J58" i="3"/>
  <c r="N415" i="3"/>
  <c r="I412" i="3"/>
  <c r="J412" i="3"/>
  <c r="I55" i="3"/>
  <c r="J55" i="3"/>
  <c r="N412" i="3"/>
  <c r="I409" i="3"/>
  <c r="J409" i="3"/>
  <c r="I52" i="3"/>
  <c r="J52" i="3"/>
  <c r="N409" i="3"/>
  <c r="I406" i="3"/>
  <c r="J406" i="3"/>
  <c r="I49" i="3"/>
  <c r="J49" i="3"/>
  <c r="N406" i="3"/>
  <c r="I403" i="3"/>
  <c r="J403" i="3"/>
  <c r="I46" i="3"/>
  <c r="J46" i="3"/>
  <c r="N403" i="3"/>
  <c r="I400" i="3"/>
  <c r="J400" i="3"/>
  <c r="I43" i="3"/>
  <c r="J43" i="3"/>
  <c r="N400" i="3"/>
  <c r="I397" i="3"/>
  <c r="J397" i="3"/>
  <c r="I40" i="3"/>
  <c r="J40" i="3"/>
  <c r="N397" i="3"/>
  <c r="I394" i="3"/>
  <c r="J394" i="3"/>
  <c r="I37" i="3"/>
  <c r="J37" i="3"/>
  <c r="N394" i="3"/>
  <c r="I391" i="3"/>
  <c r="J391" i="3"/>
  <c r="I34" i="3"/>
  <c r="J34" i="3"/>
  <c r="N391" i="3"/>
  <c r="I388" i="3"/>
  <c r="J388" i="3"/>
  <c r="I31" i="3"/>
  <c r="J31" i="3"/>
  <c r="N388" i="3"/>
  <c r="I385" i="3"/>
  <c r="J385" i="3"/>
  <c r="I28" i="3"/>
  <c r="J28" i="3"/>
  <c r="N385" i="3"/>
  <c r="I382" i="3"/>
  <c r="J382" i="3"/>
  <c r="I25" i="3"/>
  <c r="J25" i="3"/>
  <c r="N382" i="3"/>
  <c r="I379" i="3"/>
  <c r="J379" i="3"/>
  <c r="I22" i="3"/>
  <c r="J22" i="3"/>
  <c r="N379" i="3"/>
  <c r="I376" i="3"/>
  <c r="J376" i="3"/>
  <c r="I19" i="3"/>
  <c r="J19" i="3"/>
  <c r="N376" i="3"/>
  <c r="I373" i="3"/>
  <c r="J373" i="3"/>
  <c r="I16" i="3"/>
  <c r="J16" i="3"/>
  <c r="N373" i="3"/>
  <c r="I370" i="3"/>
  <c r="J370" i="3"/>
  <c r="I13" i="3"/>
  <c r="J13" i="3"/>
  <c r="N370" i="3"/>
  <c r="I367" i="3"/>
  <c r="J367" i="3"/>
  <c r="I10" i="3"/>
  <c r="J10" i="3"/>
  <c r="N367" i="3"/>
  <c r="I364" i="3"/>
  <c r="J364" i="3"/>
  <c r="I7" i="3"/>
  <c r="J7" i="3"/>
  <c r="N364" i="3"/>
  <c r="I361" i="3"/>
  <c r="J361" i="3"/>
  <c r="I4" i="3"/>
  <c r="J4" i="3"/>
  <c r="N361" i="3"/>
  <c r="I353" i="3"/>
  <c r="J353" i="3"/>
  <c r="N353" i="3"/>
  <c r="I350" i="3"/>
  <c r="J350" i="3"/>
  <c r="N350" i="3"/>
  <c r="I347" i="3"/>
  <c r="J347" i="3"/>
  <c r="N347" i="3"/>
  <c r="I344" i="3"/>
  <c r="J344" i="3"/>
  <c r="N344" i="3"/>
  <c r="I341" i="3"/>
  <c r="J341" i="3"/>
  <c r="N341" i="3"/>
  <c r="I338" i="3"/>
  <c r="J338" i="3"/>
  <c r="N338" i="3"/>
  <c r="I335" i="3"/>
  <c r="J335" i="3"/>
  <c r="N335" i="3"/>
  <c r="I332" i="3"/>
  <c r="J332" i="3"/>
  <c r="N332" i="3"/>
  <c r="I329" i="3"/>
  <c r="J329" i="3"/>
  <c r="N329" i="3"/>
  <c r="I326" i="3"/>
  <c r="J326" i="3"/>
  <c r="N326" i="3"/>
  <c r="I323" i="3"/>
  <c r="J323" i="3"/>
  <c r="N323" i="3"/>
  <c r="I320" i="3"/>
  <c r="J320" i="3"/>
  <c r="N320" i="3"/>
  <c r="I317" i="3"/>
  <c r="J317" i="3"/>
  <c r="N317" i="3"/>
  <c r="I314" i="3"/>
  <c r="J314" i="3"/>
  <c r="N314" i="3"/>
  <c r="I311" i="3"/>
  <c r="J311" i="3"/>
  <c r="N311" i="3"/>
  <c r="I308" i="3"/>
  <c r="J308" i="3"/>
  <c r="N308" i="3"/>
  <c r="I305" i="3"/>
  <c r="J305" i="3"/>
  <c r="N305" i="3"/>
  <c r="I302" i="3"/>
  <c r="J302" i="3"/>
  <c r="N302" i="3"/>
  <c r="I299" i="3"/>
  <c r="J299" i="3"/>
  <c r="N299" i="3"/>
  <c r="I296" i="3"/>
  <c r="J296" i="3"/>
  <c r="N296" i="3"/>
  <c r="I293" i="3"/>
  <c r="J293" i="3"/>
  <c r="N293" i="3"/>
  <c r="I290" i="3"/>
  <c r="J290" i="3"/>
  <c r="N290" i="3"/>
  <c r="I287" i="3"/>
  <c r="J287" i="3"/>
  <c r="N287" i="3"/>
  <c r="I284" i="3"/>
  <c r="J284" i="3"/>
  <c r="N284" i="3"/>
  <c r="I281" i="3"/>
  <c r="J281" i="3"/>
  <c r="N281" i="3"/>
  <c r="I278" i="3"/>
  <c r="J278" i="3"/>
  <c r="N278" i="3"/>
  <c r="I275" i="3"/>
  <c r="J275" i="3"/>
  <c r="N275" i="3"/>
  <c r="I272" i="3"/>
  <c r="J272" i="3"/>
  <c r="N272" i="3"/>
  <c r="I263" i="3"/>
  <c r="J263" i="3"/>
  <c r="N263" i="3"/>
  <c r="I260" i="3"/>
  <c r="J260" i="3"/>
  <c r="N260" i="3"/>
  <c r="I257" i="3"/>
  <c r="J257" i="3"/>
  <c r="N257" i="3"/>
  <c r="I254" i="3"/>
  <c r="J254" i="3"/>
  <c r="N254" i="3"/>
  <c r="I251" i="3"/>
  <c r="J251" i="3"/>
  <c r="N251" i="3"/>
  <c r="I248" i="3"/>
  <c r="J248" i="3"/>
  <c r="N248" i="3"/>
  <c r="I245" i="3"/>
  <c r="J245" i="3"/>
  <c r="N245" i="3"/>
  <c r="I242" i="3"/>
  <c r="J242" i="3"/>
  <c r="N242" i="3"/>
  <c r="I239" i="3"/>
  <c r="J239" i="3"/>
  <c r="N239" i="3"/>
  <c r="I236" i="3"/>
  <c r="J236" i="3"/>
  <c r="N236" i="3"/>
  <c r="I233" i="3"/>
  <c r="J233" i="3"/>
  <c r="N233" i="3"/>
  <c r="I230" i="3"/>
  <c r="J230" i="3"/>
  <c r="N230" i="3"/>
  <c r="I227" i="3"/>
  <c r="J227" i="3"/>
  <c r="N227" i="3"/>
  <c r="I224" i="3"/>
  <c r="J224" i="3"/>
  <c r="N224" i="3"/>
  <c r="I221" i="3"/>
  <c r="J221" i="3"/>
  <c r="N221" i="3"/>
  <c r="I218" i="3"/>
  <c r="J218" i="3"/>
  <c r="N218" i="3"/>
  <c r="I215" i="3"/>
  <c r="J215" i="3"/>
  <c r="N215" i="3"/>
  <c r="I212" i="3"/>
  <c r="J212" i="3"/>
  <c r="N212" i="3"/>
  <c r="I206" i="3"/>
  <c r="J206" i="3"/>
  <c r="N206" i="3"/>
  <c r="M382" i="3"/>
  <c r="M379" i="3"/>
  <c r="M376" i="3"/>
  <c r="M373" i="3"/>
  <c r="M370" i="3"/>
  <c r="M367" i="3"/>
  <c r="M364" i="3"/>
  <c r="M361" i="3"/>
  <c r="O442" i="3"/>
  <c r="O439" i="3"/>
  <c r="O436" i="3"/>
  <c r="O433" i="3"/>
  <c r="O430" i="3"/>
  <c r="O427" i="3"/>
  <c r="O424" i="3"/>
  <c r="O421" i="3"/>
  <c r="O418" i="3"/>
  <c r="O415" i="3"/>
  <c r="O412" i="3"/>
  <c r="O409" i="3"/>
  <c r="O406" i="3"/>
  <c r="O403" i="3"/>
  <c r="O400" i="3"/>
  <c r="O397" i="3"/>
  <c r="O394" i="3"/>
  <c r="O391" i="3"/>
  <c r="O388" i="3"/>
  <c r="O385" i="3"/>
  <c r="O382" i="3"/>
  <c r="O379" i="3"/>
  <c r="O376" i="3"/>
  <c r="O373" i="3"/>
  <c r="O370" i="3"/>
  <c r="O367" i="3"/>
  <c r="W364" i="3"/>
  <c r="V364" i="3"/>
  <c r="U364" i="3"/>
  <c r="O364" i="3"/>
  <c r="V363" i="3"/>
  <c r="U363" i="3"/>
  <c r="W362" i="3"/>
  <c r="V362" i="3"/>
  <c r="U362" i="3"/>
  <c r="V361" i="3"/>
  <c r="U361" i="3"/>
  <c r="O361" i="3"/>
  <c r="E358" i="3"/>
  <c r="U359" i="3"/>
  <c r="V19" i="8"/>
  <c r="V22" i="8"/>
  <c r="V25" i="8"/>
  <c r="W25" i="8"/>
  <c r="U25" i="8"/>
  <c r="T25" i="8"/>
  <c r="W22" i="8"/>
  <c r="U22" i="8"/>
  <c r="T22" i="8"/>
  <c r="W19" i="8"/>
  <c r="U19" i="8"/>
  <c r="T19" i="8"/>
  <c r="W16" i="8"/>
  <c r="U16" i="8"/>
  <c r="T16" i="8"/>
  <c r="W275" i="3"/>
  <c r="M281" i="3"/>
  <c r="M284" i="3"/>
  <c r="M287" i="3"/>
  <c r="M290" i="3"/>
  <c r="M293" i="3"/>
  <c r="W273" i="3"/>
  <c r="V272" i="3"/>
  <c r="O353" i="3"/>
  <c r="O350" i="3"/>
  <c r="O347" i="3"/>
  <c r="O344" i="3"/>
  <c r="O341" i="3"/>
  <c r="O338" i="3"/>
  <c r="O335" i="3"/>
  <c r="O332" i="3"/>
  <c r="O329" i="3"/>
  <c r="O326" i="3"/>
  <c r="O323" i="3"/>
  <c r="O320" i="3"/>
  <c r="O317" i="3"/>
  <c r="O314" i="3"/>
  <c r="O311" i="3"/>
  <c r="O308" i="3"/>
  <c r="O305" i="3"/>
  <c r="O302" i="3"/>
  <c r="O299" i="3"/>
  <c r="O296" i="3"/>
  <c r="O293" i="3"/>
  <c r="O290" i="3"/>
  <c r="O287" i="3"/>
  <c r="O284" i="3"/>
  <c r="O281" i="3"/>
  <c r="O278" i="3"/>
  <c r="V275" i="3"/>
  <c r="U275" i="3"/>
  <c r="O275" i="3"/>
  <c r="V274" i="3"/>
  <c r="U274" i="3"/>
  <c r="V273" i="3"/>
  <c r="U273" i="3"/>
  <c r="U272" i="3"/>
  <c r="O272" i="3"/>
  <c r="E269" i="3"/>
  <c r="U270" i="3"/>
  <c r="T22" i="7"/>
  <c r="T25" i="7"/>
  <c r="V19" i="7"/>
  <c r="V22" i="7"/>
  <c r="V25" i="7"/>
  <c r="W25" i="7"/>
  <c r="U25" i="7"/>
  <c r="W22" i="7"/>
  <c r="U22" i="7"/>
  <c r="W19" i="7"/>
  <c r="U19" i="7"/>
  <c r="T19" i="7"/>
  <c r="W16" i="7"/>
  <c r="U16" i="7"/>
  <c r="T16" i="7"/>
  <c r="V19" i="5"/>
  <c r="V22" i="5"/>
  <c r="V25" i="5"/>
  <c r="W25" i="5"/>
  <c r="U25" i="5"/>
  <c r="T25" i="5"/>
  <c r="W22" i="5"/>
  <c r="U22" i="5"/>
  <c r="T22" i="5"/>
  <c r="W19" i="5"/>
  <c r="U19" i="5"/>
  <c r="T19" i="5"/>
  <c r="W16" i="5"/>
  <c r="U16" i="5"/>
  <c r="T16" i="5"/>
  <c r="M233" i="3"/>
  <c r="M236" i="3"/>
  <c r="M239" i="3"/>
  <c r="M242" i="3"/>
  <c r="M245" i="3"/>
  <c r="M248" i="3"/>
  <c r="W185" i="3"/>
  <c r="V185" i="3"/>
  <c r="U185" i="3"/>
  <c r="V184" i="3"/>
  <c r="U184" i="3"/>
  <c r="W183" i="3"/>
  <c r="V183" i="3"/>
  <c r="U183" i="3"/>
  <c r="U182" i="3"/>
  <c r="E179" i="3"/>
  <c r="U180" i="3"/>
  <c r="O263" i="3"/>
  <c r="O260" i="3"/>
  <c r="O257" i="3"/>
  <c r="O254" i="3"/>
  <c r="O251" i="3"/>
  <c r="O248" i="3"/>
  <c r="O245" i="3"/>
  <c r="O242" i="3"/>
  <c r="O239" i="3"/>
  <c r="O236" i="3"/>
  <c r="O233" i="3"/>
  <c r="O230" i="3"/>
  <c r="O227" i="3"/>
  <c r="O224" i="3"/>
  <c r="O221" i="3"/>
  <c r="O218" i="3"/>
  <c r="O215" i="3"/>
  <c r="O212" i="3"/>
  <c r="I209" i="3"/>
  <c r="J209" i="3"/>
  <c r="N209" i="3"/>
  <c r="O209" i="3"/>
  <c r="O206" i="3"/>
  <c r="I203" i="3"/>
  <c r="J203" i="3"/>
  <c r="N203" i="3"/>
  <c r="O203" i="3"/>
  <c r="I200" i="3"/>
  <c r="J200" i="3"/>
  <c r="N200" i="3"/>
  <c r="O200" i="3"/>
  <c r="I197" i="3"/>
  <c r="J197" i="3"/>
  <c r="N197" i="3"/>
  <c r="O197" i="3"/>
  <c r="I194" i="3"/>
  <c r="J194" i="3"/>
  <c r="N194" i="3"/>
  <c r="O194" i="3"/>
  <c r="I191" i="3"/>
  <c r="J191" i="3"/>
  <c r="N191" i="3"/>
  <c r="O191" i="3"/>
  <c r="I188" i="3"/>
  <c r="J188" i="3"/>
  <c r="N188" i="3"/>
  <c r="O188" i="3"/>
  <c r="I185" i="3"/>
  <c r="J185" i="3"/>
  <c r="N185" i="3"/>
  <c r="O185" i="3"/>
  <c r="I182" i="3"/>
  <c r="J182" i="3"/>
  <c r="N182" i="3"/>
  <c r="O182" i="3"/>
  <c r="T25" i="4"/>
  <c r="T22" i="4"/>
  <c r="T19" i="4"/>
  <c r="T16" i="4"/>
  <c r="V19" i="4"/>
  <c r="V22" i="4"/>
  <c r="V25" i="4"/>
  <c r="W25" i="4"/>
  <c r="U25" i="4"/>
  <c r="W22" i="4"/>
  <c r="U22" i="4"/>
  <c r="W19" i="4"/>
  <c r="U19" i="4"/>
  <c r="W16" i="4"/>
  <c r="U16" i="4"/>
  <c r="G174" i="3"/>
  <c r="H174" i="3"/>
  <c r="G175" i="3"/>
  <c r="H175" i="3"/>
  <c r="G176" i="3"/>
  <c r="H176" i="3"/>
  <c r="K174" i="3"/>
  <c r="M85" i="3"/>
  <c r="L85" i="3"/>
  <c r="G171" i="3"/>
  <c r="H171" i="3"/>
  <c r="G172" i="3"/>
  <c r="H172" i="3"/>
  <c r="G173" i="3"/>
  <c r="H173" i="3"/>
  <c r="K171" i="3"/>
  <c r="M82" i="3"/>
  <c r="L82" i="3"/>
  <c r="G168" i="3"/>
  <c r="H168" i="3"/>
  <c r="G169" i="3"/>
  <c r="H169" i="3"/>
  <c r="G170" i="3"/>
  <c r="H170" i="3"/>
  <c r="K168" i="3"/>
  <c r="M79" i="3"/>
  <c r="L79" i="3"/>
  <c r="G165" i="3"/>
  <c r="H165" i="3"/>
  <c r="G166" i="3"/>
  <c r="H166" i="3"/>
  <c r="G167" i="3"/>
  <c r="H167" i="3"/>
  <c r="K165" i="3"/>
  <c r="M76" i="3"/>
  <c r="L76" i="3"/>
  <c r="G162" i="3"/>
  <c r="H162" i="3"/>
  <c r="G163" i="3"/>
  <c r="H163" i="3"/>
  <c r="G164" i="3"/>
  <c r="H164" i="3"/>
  <c r="K162" i="3"/>
  <c r="M73" i="3"/>
  <c r="L73" i="3"/>
  <c r="G159" i="3"/>
  <c r="H159" i="3"/>
  <c r="G160" i="3"/>
  <c r="H160" i="3"/>
  <c r="G161" i="3"/>
  <c r="H161" i="3"/>
  <c r="K159" i="3"/>
  <c r="M70" i="3"/>
  <c r="L70" i="3"/>
  <c r="G156" i="3"/>
  <c r="H156" i="3"/>
  <c r="G157" i="3"/>
  <c r="H157" i="3"/>
  <c r="G158" i="3"/>
  <c r="H158" i="3"/>
  <c r="K156" i="3"/>
  <c r="M67" i="3"/>
  <c r="L67" i="3"/>
  <c r="G153" i="3"/>
  <c r="H153" i="3"/>
  <c r="G154" i="3"/>
  <c r="H154" i="3"/>
  <c r="G155" i="3"/>
  <c r="H155" i="3"/>
  <c r="K153" i="3"/>
  <c r="M64" i="3"/>
  <c r="L64" i="3"/>
  <c r="G150" i="3"/>
  <c r="H150" i="3"/>
  <c r="G151" i="3"/>
  <c r="H151" i="3"/>
  <c r="G152" i="3"/>
  <c r="H152" i="3"/>
  <c r="K150" i="3"/>
  <c r="M61" i="3"/>
  <c r="L61" i="3"/>
  <c r="G147" i="3"/>
  <c r="H147" i="3"/>
  <c r="G148" i="3"/>
  <c r="H148" i="3"/>
  <c r="G149" i="3"/>
  <c r="H149" i="3"/>
  <c r="K147" i="3"/>
  <c r="M58" i="3"/>
  <c r="L58" i="3"/>
  <c r="G144" i="3"/>
  <c r="H144" i="3"/>
  <c r="G145" i="3"/>
  <c r="H145" i="3"/>
  <c r="G146" i="3"/>
  <c r="H146" i="3"/>
  <c r="K144" i="3"/>
  <c r="M55" i="3"/>
  <c r="L55" i="3"/>
  <c r="G141" i="3"/>
  <c r="H141" i="3"/>
  <c r="G142" i="3"/>
  <c r="H142" i="3"/>
  <c r="G143" i="3"/>
  <c r="H143" i="3"/>
  <c r="K141" i="3"/>
  <c r="M52" i="3"/>
  <c r="L52" i="3"/>
  <c r="G138" i="3"/>
  <c r="H138" i="3"/>
  <c r="G139" i="3"/>
  <c r="H139" i="3"/>
  <c r="G140" i="3"/>
  <c r="H140" i="3"/>
  <c r="K138" i="3"/>
  <c r="M49" i="3"/>
  <c r="L49" i="3"/>
  <c r="G135" i="3"/>
  <c r="H135" i="3"/>
  <c r="G136" i="3"/>
  <c r="H136" i="3"/>
  <c r="G137" i="3"/>
  <c r="H137" i="3"/>
  <c r="K135" i="3"/>
  <c r="M46" i="3"/>
  <c r="L46" i="3"/>
  <c r="G132" i="3"/>
  <c r="H132" i="3"/>
  <c r="G133" i="3"/>
  <c r="H133" i="3"/>
  <c r="G134" i="3"/>
  <c r="H134" i="3"/>
  <c r="K132" i="3"/>
  <c r="M43" i="3"/>
  <c r="L43" i="3"/>
  <c r="G129" i="3"/>
  <c r="H129" i="3"/>
  <c r="G130" i="3"/>
  <c r="H130" i="3"/>
  <c r="G131" i="3"/>
  <c r="H131" i="3"/>
  <c r="K129" i="3"/>
  <c r="M40" i="3"/>
  <c r="L40" i="3"/>
  <c r="G126" i="3"/>
  <c r="H126" i="3"/>
  <c r="G127" i="3"/>
  <c r="H127" i="3"/>
  <c r="G128" i="3"/>
  <c r="H128" i="3"/>
  <c r="K126" i="3"/>
  <c r="M37" i="3"/>
  <c r="L37" i="3"/>
  <c r="G123" i="3"/>
  <c r="H123" i="3"/>
  <c r="G124" i="3"/>
  <c r="H124" i="3"/>
  <c r="G125" i="3"/>
  <c r="H125" i="3"/>
  <c r="K123" i="3"/>
  <c r="M34" i="3"/>
  <c r="L34" i="3"/>
  <c r="G120" i="3"/>
  <c r="H120" i="3"/>
  <c r="G121" i="3"/>
  <c r="H121" i="3"/>
  <c r="G122" i="3"/>
  <c r="H122" i="3"/>
  <c r="K120" i="3"/>
  <c r="M31" i="3"/>
  <c r="L31" i="3"/>
  <c r="G117" i="3"/>
  <c r="H117" i="3"/>
  <c r="G118" i="3"/>
  <c r="H118" i="3"/>
  <c r="G119" i="3"/>
  <c r="H119" i="3"/>
  <c r="K117" i="3"/>
  <c r="M28" i="3"/>
  <c r="L28" i="3"/>
  <c r="G114" i="3"/>
  <c r="H114" i="3"/>
  <c r="G115" i="3"/>
  <c r="H115" i="3"/>
  <c r="G116" i="3"/>
  <c r="H116" i="3"/>
  <c r="K114" i="3"/>
  <c r="M25" i="3"/>
  <c r="L25" i="3"/>
  <c r="G111" i="3"/>
  <c r="H111" i="3"/>
  <c r="G112" i="3"/>
  <c r="H112" i="3"/>
  <c r="G113" i="3"/>
  <c r="H113" i="3"/>
  <c r="K111" i="3"/>
  <c r="M22" i="3"/>
  <c r="L22" i="3"/>
  <c r="G108" i="3"/>
  <c r="H108" i="3"/>
  <c r="G109" i="3"/>
  <c r="H109" i="3"/>
  <c r="G110" i="3"/>
  <c r="H110" i="3"/>
  <c r="K108" i="3"/>
  <c r="M19" i="3"/>
  <c r="L19" i="3"/>
  <c r="G105" i="3"/>
  <c r="H105" i="3"/>
  <c r="G106" i="3"/>
  <c r="H106" i="3"/>
  <c r="G107" i="3"/>
  <c r="H107" i="3"/>
  <c r="K105" i="3"/>
  <c r="M16" i="3"/>
  <c r="L16" i="3"/>
  <c r="G102" i="3"/>
  <c r="H102" i="3"/>
  <c r="G103" i="3"/>
  <c r="H103" i="3"/>
  <c r="G104" i="3"/>
  <c r="H104" i="3"/>
  <c r="K102" i="3"/>
  <c r="M13" i="3"/>
  <c r="L13" i="3"/>
  <c r="G99" i="3"/>
  <c r="H99" i="3"/>
  <c r="G100" i="3"/>
  <c r="H100" i="3"/>
  <c r="G101" i="3"/>
  <c r="H101" i="3"/>
  <c r="K99" i="3"/>
  <c r="M10" i="3"/>
  <c r="L10" i="3"/>
  <c r="G96" i="3"/>
  <c r="H96" i="3"/>
  <c r="G97" i="3"/>
  <c r="H97" i="3"/>
  <c r="G98" i="3"/>
  <c r="H98" i="3"/>
  <c r="K96" i="3"/>
  <c r="M7" i="3"/>
  <c r="L7" i="3"/>
  <c r="I174" i="3"/>
  <c r="J174" i="3"/>
  <c r="I171" i="3"/>
  <c r="J171" i="3"/>
  <c r="I168" i="3"/>
  <c r="J168" i="3"/>
  <c r="I165" i="3"/>
  <c r="J165" i="3"/>
  <c r="I162" i="3"/>
  <c r="J162" i="3"/>
  <c r="I159" i="3"/>
  <c r="J159" i="3"/>
  <c r="I156" i="3"/>
  <c r="J156" i="3"/>
  <c r="I153" i="3"/>
  <c r="J153" i="3"/>
  <c r="I150" i="3"/>
  <c r="J150" i="3"/>
  <c r="I147" i="3"/>
  <c r="J147" i="3"/>
  <c r="I144" i="3"/>
  <c r="J144" i="3"/>
  <c r="I141" i="3"/>
  <c r="J141" i="3"/>
  <c r="I138" i="3"/>
  <c r="J138" i="3"/>
  <c r="I135" i="3"/>
  <c r="J135" i="3"/>
  <c r="I132" i="3"/>
  <c r="J132" i="3"/>
  <c r="I129" i="3"/>
  <c r="J129" i="3"/>
  <c r="I126" i="3"/>
  <c r="J126" i="3"/>
  <c r="I123" i="3"/>
  <c r="J123" i="3"/>
  <c r="I120" i="3"/>
  <c r="J120" i="3"/>
  <c r="I117" i="3"/>
  <c r="J117" i="3"/>
  <c r="I114" i="3"/>
  <c r="J114" i="3"/>
  <c r="I111" i="3"/>
  <c r="J111" i="3"/>
  <c r="I108" i="3"/>
  <c r="J108" i="3"/>
  <c r="I105" i="3"/>
  <c r="J105" i="3"/>
  <c r="I102" i="3"/>
  <c r="J102" i="3"/>
  <c r="I99" i="3"/>
  <c r="J99" i="3"/>
  <c r="I96" i="3"/>
  <c r="J96" i="3"/>
  <c r="I93" i="3"/>
  <c r="J93" i="3"/>
  <c r="E90" i="3"/>
  <c r="E1" i="3"/>
  <c r="W22" i="2"/>
  <c r="W20" i="2"/>
  <c r="W18" i="2"/>
  <c r="W16" i="2"/>
  <c r="V22" i="2"/>
  <c r="V20" i="2"/>
  <c r="V18" i="2"/>
  <c r="U22" i="2"/>
  <c r="U20" i="2"/>
  <c r="U18" i="2"/>
  <c r="U16" i="2"/>
  <c r="T22" i="2"/>
  <c r="T20" i="2"/>
  <c r="T18" i="2"/>
  <c r="T16" i="2"/>
  <c r="W25" i="1"/>
  <c r="W22" i="1"/>
  <c r="W19" i="1"/>
  <c r="W16" i="1"/>
  <c r="V25" i="1"/>
  <c r="V22" i="1"/>
  <c r="V19" i="1"/>
  <c r="U25" i="1"/>
  <c r="U22" i="1"/>
  <c r="U19" i="1"/>
  <c r="U16" i="1"/>
  <c r="T25" i="1"/>
  <c r="T22" i="1"/>
  <c r="T19" i="1"/>
  <c r="T16" i="1"/>
</calcChain>
</file>

<file path=xl/connections.xml><?xml version="1.0" encoding="utf-8"?>
<connections xmlns="http://schemas.openxmlformats.org/spreadsheetml/2006/main">
  <connection id="1" name="110315_RSDel_E95_VE_cyclo_RT-.csv" type="6" refreshedVersion="0" background="1" saveData="1">
    <textPr fileType="mac" sourceFile="Macintosh HD:Users:qhudson:Documents:Public - Documents:Real time:raw data:110315_RSDel_E95_VE_cyclo_RT-.csv" comma="1" semicolon="1">
      <textFields>
        <textField/>
      </textFields>
    </textPr>
  </connection>
  <connection id="2" name="110315_RSDel_E95_VE_cyclo.csv" type="6" refreshedVersion="0" background="1" saveData="1">
    <textPr fileType="mac" sourceFile="Macintosh HD:Users:qhudson:Documents:Public - Documents:Real time:raw data:110315_RSDel_E95_VE_cyclo.csv" comma="1" semicolon="1">
      <textFields>
        <textField/>
      </textFields>
    </textPr>
  </connection>
  <connection id="3" name="120315_RSDel_E95_VE_Slc22a2_cDNA.csv" type="6" refreshedVersion="0" background="1" saveData="1">
    <textPr fileType="mac" sourceFile="Macintosh HD:Users:qhudson:Documents:Public - Documents:Real time:raw data:120315_RSDel_E95_VE_Slc22a2_cDNA.csv" comma="1">
      <textFields>
        <textField/>
      </textFields>
    </textPr>
  </connection>
  <connection id="4" name="120315_RSDel_E95_VE_Slc22a3_cDNA.csv" type="6" refreshedVersion="0" background="1" saveData="1">
    <textPr fileType="mac" sourceFile="Macintosh HD:Users:qhudson:Documents:Public - Documents:Real time:raw data:120315_RSDel_E95_VE_Slc22a3_cDNA.csv" tab="0" comma="1">
      <textFields>
        <textField/>
      </textFields>
    </textPr>
  </connection>
  <connection id="5" name="120315_RSDel_E95_VE_Slc22a3_RT-.csv" type="6" refreshedVersion="0" background="1" saveData="1">
    <textPr fileType="mac" sourceFile="Macintosh HD:Users:qhudson:Documents:Public - Documents:Real time:raw data:120315_RSDel_E95_VE_Slc22a3_RT-.csv" comma="1">
      <textFields>
        <textField/>
      </textFields>
    </textPr>
  </connection>
  <connection id="6" name="130315_RSDel_E95_VE_Airn_cDNA-.csv" type="6" refreshedVersion="0" background="1" saveData="1">
    <textPr fileType="mac" sourceFile="Macintosh HD:Users:qhudson:Documents:Public - Documents:Real time:raw data:130315_RSDel_E95_VE_Airn_cDNA-.csv" comma="1">
      <textFields>
        <textField/>
      </textFields>
    </textPr>
  </connection>
  <connection id="7" name="130315_RSDel_E95_VE_Tcp1_cDNA-.csv" type="6" refreshedVersion="0" background="1" saveData="1">
    <textPr fileType="mac" sourceFile="Macintosh HD:Users:qhudson:Documents:Public - Documents:Real time:raw data:130315_RSDel_E95_VE_Tcp1_cDNA-.csv" comma="1">
      <textFields>
        <textField/>
      </textFields>
    </textPr>
  </connection>
  <connection id="8" name="150515_RSDel_E95_VE_Slc22a3_2.csv" type="6" refreshedVersion="0" background="1" saveData="1">
    <textPr fileType="mac" sourceFile="Macintosh HD:Users:qhudson:Documents:Public - Documents:Real time:raw data:150515_RSDel_E95_VE_Slc22a3_2.csv" comma="1">
      <textFields>
        <textField/>
      </textFields>
    </textPr>
  </connection>
  <connection id="9" name="170415_RSDel_E95_VE_Gapdh.csv" type="6" refreshedVersion="0" background="1" saveData="1">
    <textPr fileType="mac" sourceFile="Macintosh HD:Users:qhudson:Documents:Public - Documents:Real time:raw data:170415_RSDel_E95_VE_Gapdh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<sst xmlns="http://schemas.openxmlformats.org/spreadsheetml/2006/main" count="7886" uniqueCount="216">
  <si>
    <t xml:space="preserve">Document Name: 110315_RSDel_E95_VE_cyclo.sds </t>
  </si>
  <si>
    <t>Plate Type: Absolute Quantification</t>
  </si>
  <si>
    <t>User: 7000</t>
  </si>
  <si>
    <t>Document Information</t>
  </si>
  <si>
    <t>Operator: 7000</t>
  </si>
  <si>
    <t>Run Date: Wednesday</t>
  </si>
  <si>
    <t xml:space="preserve"> March 11</t>
  </si>
  <si>
    <t xml:space="preserve"> 2015 10:23:13</t>
  </si>
  <si>
    <t>Last Modified: Wednesday</t>
  </si>
  <si>
    <t xml:space="preserve"> 2015 11:46:34</t>
  </si>
  <si>
    <t>Instrument Type: Applied Biosystems 7000 Real-Time PCR System</t>
  </si>
  <si>
    <t>Comments:</t>
  </si>
  <si>
    <t>SDS v1.2</t>
  </si>
  <si>
    <t>Well</t>
  </si>
  <si>
    <t>Sample Name</t>
  </si>
  <si>
    <t>Detector</t>
  </si>
  <si>
    <t>Task</t>
  </si>
  <si>
    <t>Ct</t>
  </si>
  <si>
    <t>StdDev Ct</t>
  </si>
  <si>
    <t>Qty</t>
  </si>
  <si>
    <t>Mean Qty</t>
  </si>
  <si>
    <t>StdDev Qty</t>
  </si>
  <si>
    <t>Filtered</t>
  </si>
  <si>
    <t>Tm</t>
  </si>
  <si>
    <t>A1</t>
  </si>
  <si>
    <t>Cyclo</t>
  </si>
  <si>
    <t>Unknown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</si>
  <si>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</si>
  <si>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</si>
  <si>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</si>
  <si>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</si>
  <si>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</si>
  <si>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</si>
  <si>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</si>
  <si>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</si>
  <si>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</si>
  <si>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</si>
  <si>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</si>
  <si>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</si>
  <si>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</si>
  <si>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</si>
  <si>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</si>
  <si>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</si>
  <si>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</si>
  <si>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</si>
  <si>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</si>
  <si>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</si>
  <si>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</si>
  <si>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</si>
  <si>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</si>
  <si>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</si>
  <si>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</si>
  <si>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</si>
  <si>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</si>
  <si>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</si>
  <si>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</si>
  <si>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</si>
  <si>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</si>
  <si>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</si>
  <si>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</si>
  <si>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</si>
  <si>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</si>
  <si>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</si>
  <si>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</si>
  <si>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</si>
  <si>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</si>
  <si>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</si>
  <si>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</si>
  <si>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</si>
  <si>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</si>
  <si>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</si>
  <si>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</si>
  <si>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</si>
  <si>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</si>
  <si>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</si>
  <si>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</si>
  <si>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</si>
  <si>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</si>
  <si>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</si>
  <si>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</si>
  <si>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</si>
  <si>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</si>
  <si>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</si>
  <si>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</si>
  <si>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</si>
  <si>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</si>
  <si>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</si>
  <si>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</si>
  <si>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</si>
  <si>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</si>
  <si>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</si>
  <si>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</si>
  <si>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</si>
  <si>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</si>
  <si>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</si>
  <si>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</si>
  <si>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</si>
  <si>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</si>
  <si>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</si>
  <si>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</si>
  <si>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</si>
  <si>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</si>
  <si>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</si>
  <si>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</si>
  <si>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</si>
  <si>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</si>
  <si>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</si>
  <si>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</si>
  <si>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</si>
  <si>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</si>
  <si>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</si>
  <si>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</si>
  <si>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</si>
  <si>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</si>
  <si>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</si>
  <si>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</si>
  <si>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</si>
  <si>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</si>
  <si>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</si>
  <si>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</si>
  <si>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</si>
  <si>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</si>
  <si>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 xml:space="preserve">Document Name: 110315_RSDel_E95_VE_cyclo_RT-.sds </t>
  </si>
  <si>
    <t xml:space="preserve"> 2015 12:15:23</t>
  </si>
  <si>
    <t xml:space="preserve"> 2015 13:38:43</t>
  </si>
  <si>
    <t>Undetermined</t>
  </si>
  <si>
    <t>Thp/+ &amp; +Thp/+</t>
  </si>
  <si>
    <t>E12.5 VYS (150408)</t>
  </si>
  <si>
    <t>cDNA (5ul)</t>
  </si>
  <si>
    <t>1:4 (5ul)</t>
  </si>
  <si>
    <t>1:16 (5ul)</t>
  </si>
  <si>
    <t>1:64 (5ul)</t>
  </si>
  <si>
    <t>+/+</t>
  </si>
  <si>
    <t>VE58</t>
  </si>
  <si>
    <t>VE60</t>
  </si>
  <si>
    <t>VE61</t>
  </si>
  <si>
    <t>VE63</t>
  </si>
  <si>
    <t>VE65</t>
  </si>
  <si>
    <t>VE68</t>
  </si>
  <si>
    <t>VE69</t>
  </si>
  <si>
    <t>VE71</t>
  </si>
  <si>
    <t>RSDel/+</t>
  </si>
  <si>
    <t>VE59</t>
  </si>
  <si>
    <t>VE62</t>
  </si>
  <si>
    <t>VE64</t>
  </si>
  <si>
    <t>VE66</t>
  </si>
  <si>
    <t>VE67</t>
  </si>
  <si>
    <t>VE70</t>
  </si>
  <si>
    <t>VE73</t>
  </si>
  <si>
    <t>VE74</t>
  </si>
  <si>
    <t>VE75</t>
  </si>
  <si>
    <t>VE80</t>
  </si>
  <si>
    <t>VE81</t>
  </si>
  <si>
    <t>VE82</t>
  </si>
  <si>
    <t>VE83</t>
  </si>
  <si>
    <t>VE86</t>
  </si>
  <si>
    <t>VE87</t>
  </si>
  <si>
    <t>+/RSDel</t>
  </si>
  <si>
    <t>VE78</t>
  </si>
  <si>
    <t>VE79</t>
  </si>
  <si>
    <t>VE84</t>
  </si>
  <si>
    <t>VE85</t>
  </si>
  <si>
    <t>VE88</t>
  </si>
  <si>
    <t>log</t>
  </si>
  <si>
    <t>linear</t>
  </si>
  <si>
    <t>stdev</t>
  </si>
  <si>
    <t>cv unnorm</t>
  </si>
  <si>
    <t>mean</t>
  </si>
  <si>
    <t>y = -3.5716x + 31.547</t>
  </si>
  <si>
    <t>RT-</t>
  </si>
  <si>
    <t>cDNA-RT-</t>
  </si>
  <si>
    <t>(cDNA)</t>
  </si>
  <si>
    <t>y = -3.7571x + 31.598</t>
  </si>
  <si>
    <t>RT- (5ul)</t>
  </si>
  <si>
    <t>* low</t>
  </si>
  <si>
    <t xml:space="preserve">Document Name: 120315_RSDel_E95_VE_Slc22a3_cDNA.sds </t>
  </si>
  <si>
    <t>Run Date: Thursday</t>
  </si>
  <si>
    <t xml:space="preserve"> March 12</t>
  </si>
  <si>
    <t xml:space="preserve"> 2015 13:01:15</t>
  </si>
  <si>
    <t>Last Modified: Thursday</t>
  </si>
  <si>
    <t xml:space="preserve"> 2015 14:24:36</t>
  </si>
  <si>
    <t>Slc22a3</t>
  </si>
  <si>
    <t>cDNA</t>
  </si>
  <si>
    <t>y = -3.1298x + 39.004</t>
  </si>
  <si>
    <t>norm</t>
  </si>
  <si>
    <t>cal</t>
  </si>
  <si>
    <t xml:space="preserve">cv </t>
  </si>
  <si>
    <t>+-stdev</t>
  </si>
  <si>
    <t>+/+ mean</t>
  </si>
  <si>
    <t>Mean</t>
  </si>
  <si>
    <t>STDEV</t>
  </si>
  <si>
    <t>T-test (type3)</t>
  </si>
  <si>
    <t>RSdel/+</t>
  </si>
  <si>
    <t>+/RSdel</t>
  </si>
  <si>
    <t xml:space="preserve">Document Name: 120315_RSDel_E95_VE_Slc22a3_RT-.sds </t>
  </si>
  <si>
    <t xml:space="preserve"> 2015 14:43:12</t>
  </si>
  <si>
    <t xml:space="preserve"> 2015 16:06:32</t>
  </si>
  <si>
    <t xml:space="preserve">Document Name: 130315_RSDel_E95_VE_Airn_cDNA-.sds </t>
  </si>
  <si>
    <t>Run Date: Friday</t>
  </si>
  <si>
    <t xml:space="preserve"> March 13</t>
  </si>
  <si>
    <t xml:space="preserve"> 2015 12:28:48</t>
  </si>
  <si>
    <t>Last Modified: Friday</t>
  </si>
  <si>
    <t xml:space="preserve"> 2015 13:52:09</t>
  </si>
  <si>
    <t>Air Middle</t>
  </si>
  <si>
    <t>y = -3.3048x + 39.234</t>
  </si>
  <si>
    <t xml:space="preserve">Document Name: 130315_RSDel_E95_VE_Tcp1_cDNA-.sds </t>
  </si>
  <si>
    <t xml:space="preserve"> 2015 14:07:35</t>
  </si>
  <si>
    <t xml:space="preserve"> 2015 16:07:49</t>
  </si>
  <si>
    <t>Tcp1</t>
  </si>
  <si>
    <t>y = -3.2361x + 32.967</t>
  </si>
  <si>
    <t>Genotype</t>
  </si>
  <si>
    <t>Figure 1D, Left Panel: RT-qPCR expression analysis of the RSDel maternal deletion (red, RSDel/+) and paternal deletion (blue, +/RSDel) in E9.5 VYS endoderm</t>
  </si>
  <si>
    <t>Airn</t>
  </si>
  <si>
    <t>Normalised expression</t>
  </si>
  <si>
    <t>Note: Values plotted in the figure are highlighted</t>
  </si>
  <si>
    <t>(Values copied from analysis 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</si>
</sst>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scheme val="minor"/>
    </font>
    <font>
      <sz val="10"/>
      <color rgb="FF000000"/>
      <name val="Calibri"/>
      <family val="2"/>
      <charset val="136"/>
      <scheme val="minor"/>
    </font>
    <font>
      <b/>
      <sz val="14"/>
      <color theme="1"/>
      <name val="Calibri"/>
      <scheme val="minor"/>
    </font>
    <font>
      <b/>
      <i/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/>
    <xf numFmtId="0" fontId="6" fillId="0" borderId="0" xfId="0" applyFont="1"/>
    <xf numFmtId="0" fontId="0" fillId="0" borderId="0" xfId="0" quotePrefix="1"/>
    <xf numFmtId="0" fontId="1" fillId="0" borderId="1" xfId="0" applyFont="1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5" fontId="0" fillId="0" borderId="0" xfId="0" applyNumberFormat="1" applyBorder="1"/>
    <xf numFmtId="15" fontId="0" fillId="0" borderId="5" xfId="0" applyNumberFormat="1" applyBorder="1"/>
    <xf numFmtId="168" fontId="0" fillId="0" borderId="0" xfId="0" applyNumberFormat="1" applyBorder="1"/>
    <xf numFmtId="0" fontId="0" fillId="0" borderId="5" xfId="0" applyBorder="1"/>
    <xf numFmtId="168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168" fontId="0" fillId="2" borderId="0" xfId="0" applyNumberFormat="1" applyFill="1" applyBorder="1"/>
    <xf numFmtId="168" fontId="0" fillId="2" borderId="7" xfId="0" applyNumberFormat="1" applyFill="1" applyBorder="1"/>
    <xf numFmtId="168" fontId="0" fillId="3" borderId="5" xfId="0" applyNumberForma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</cellXfs>
  <cellStyles count="2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cyclo cDNA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'cyclo cDNA'!$W$16:$W$25</c:f>
              <c:numCache>
                <c:formatCode>General</c:formatCode>
                <c:ptCount val="10"/>
                <c:pt idx="0">
                  <c:v>3.0</c:v>
                </c:pt>
                <c:pt idx="3">
                  <c:v>2.397940008672037</c:v>
                </c:pt>
                <c:pt idx="6">
                  <c:v>1.795880017344075</c:v>
                </c:pt>
                <c:pt idx="9">
                  <c:v>1.193820026016113</c:v>
                </c:pt>
              </c:numCache>
            </c:numRef>
          </c:xVal>
          <c:yVal>
            <c:numRef>
              <c:f>'cyclo cDNA'!$T$16:$T$25</c:f>
              <c:numCache>
                <c:formatCode>General</c:formatCode>
                <c:ptCount val="10"/>
                <c:pt idx="0">
                  <c:v>20.7</c:v>
                </c:pt>
                <c:pt idx="3">
                  <c:v>23.14333333333333</c:v>
                </c:pt>
                <c:pt idx="6">
                  <c:v>25.20666666666667</c:v>
                </c:pt>
                <c:pt idx="9">
                  <c:v>27.18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34728"/>
        <c:axId val="2079744008"/>
      </c:scatterChart>
      <c:valAx>
        <c:axId val="213833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9744008"/>
        <c:crosses val="autoZero"/>
        <c:crossBetween val="midCat"/>
      </c:valAx>
      <c:valAx>
        <c:axId val="2079744008"/>
        <c:scaling>
          <c:orientation val="minMax"/>
          <c:min val="1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334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cyclo RT-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'cyclo RT-'!$W$16:$W$22</c:f>
              <c:numCache>
                <c:formatCode>General</c:formatCode>
                <c:ptCount val="7"/>
                <c:pt idx="0">
                  <c:v>3.0</c:v>
                </c:pt>
                <c:pt idx="2">
                  <c:v>2.397940008672037</c:v>
                </c:pt>
                <c:pt idx="4">
                  <c:v>1.795880017344075</c:v>
                </c:pt>
                <c:pt idx="6">
                  <c:v>1.193820026016113</c:v>
                </c:pt>
              </c:numCache>
            </c:numRef>
          </c:xVal>
          <c:yVal>
            <c:numRef>
              <c:f>'cyclo RT-'!$T$16:$T$22</c:f>
              <c:numCache>
                <c:formatCode>General</c:formatCode>
                <c:ptCount val="7"/>
                <c:pt idx="0">
                  <c:v>20.15</c:v>
                </c:pt>
                <c:pt idx="2">
                  <c:v>22.76</c:v>
                </c:pt>
                <c:pt idx="4">
                  <c:v>25.04</c:v>
                </c:pt>
                <c:pt idx="6">
                  <c:v>26.93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151064"/>
        <c:axId val="2080271704"/>
      </c:scatterChart>
      <c:valAx>
        <c:axId val="1822151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0271704"/>
        <c:crosses val="autoZero"/>
        <c:crossBetween val="midCat"/>
      </c:valAx>
      <c:valAx>
        <c:axId val="2080271704"/>
        <c:scaling>
          <c:orientation val="minMax"/>
          <c:min val="1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2151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Slc22a3 cDNA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'Slc22a3 cDNA'!$W$16:$W$25</c:f>
              <c:numCache>
                <c:formatCode>General</c:formatCode>
                <c:ptCount val="10"/>
                <c:pt idx="0">
                  <c:v>3.0</c:v>
                </c:pt>
                <c:pt idx="3">
                  <c:v>2.397940008672037</c:v>
                </c:pt>
                <c:pt idx="6">
                  <c:v>1.795880017344075</c:v>
                </c:pt>
                <c:pt idx="9">
                  <c:v>1.193820026016113</c:v>
                </c:pt>
              </c:numCache>
            </c:numRef>
          </c:xVal>
          <c:yVal>
            <c:numRef>
              <c:f>'Slc22a3 cDNA'!$T$16:$T$25</c:f>
              <c:numCache>
                <c:formatCode>General</c:formatCode>
                <c:ptCount val="10"/>
                <c:pt idx="0">
                  <c:v>29.72666666666667</c:v>
                </c:pt>
                <c:pt idx="3">
                  <c:v>31.36666666666666</c:v>
                </c:pt>
                <c:pt idx="6">
                  <c:v>33.31</c:v>
                </c:pt>
                <c:pt idx="9">
                  <c:v>35.36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70600"/>
        <c:axId val="2138869400"/>
      </c:scatterChart>
      <c:valAx>
        <c:axId val="2138170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869400"/>
        <c:crosses val="autoZero"/>
        <c:crossBetween val="midCat"/>
      </c:valAx>
      <c:valAx>
        <c:axId val="2138869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170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Slc22a3 RT-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'Slc22a3 RT-'!$W$16:$W$25</c:f>
              <c:numCache>
                <c:formatCode>General</c:formatCode>
                <c:ptCount val="10"/>
                <c:pt idx="0">
                  <c:v>3.0</c:v>
                </c:pt>
                <c:pt idx="3">
                  <c:v>2.397940008672037</c:v>
                </c:pt>
                <c:pt idx="6">
                  <c:v>1.795880017344075</c:v>
                </c:pt>
                <c:pt idx="9">
                  <c:v>1.193820026016113</c:v>
                </c:pt>
              </c:numCache>
            </c:numRef>
          </c:xVal>
          <c:yVal>
            <c:numRef>
              <c:f>'Slc22a3 RT-'!$T$16:$T$25</c:f>
              <c:numCache>
                <c:formatCode>General</c:formatCode>
                <c:ptCount val="10"/>
                <c:pt idx="0">
                  <c:v>28.96</c:v>
                </c:pt>
                <c:pt idx="3">
                  <c:v>30.96333333333333</c:v>
                </c:pt>
                <c:pt idx="6">
                  <c:v>32.73666666666667</c:v>
                </c:pt>
                <c:pt idx="9">
                  <c:v>34.89333333333334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70648"/>
        <c:axId val="2138166952"/>
      </c:scatterChart>
      <c:valAx>
        <c:axId val="213847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166952"/>
        <c:crosses val="autoZero"/>
        <c:crossBetween val="midCat"/>
      </c:valAx>
      <c:valAx>
        <c:axId val="2138166952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84706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'Airn cDNA'!$Q$16</c:f>
              <c:strCache>
                <c:ptCount val="1"/>
                <c:pt idx="0">
                  <c:v>Air Middle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'Airn cDNA'!$W$16:$W$25</c:f>
              <c:numCache>
                <c:formatCode>General</c:formatCode>
                <c:ptCount val="10"/>
                <c:pt idx="0">
                  <c:v>3.0</c:v>
                </c:pt>
                <c:pt idx="3">
                  <c:v>2.397940008672037</c:v>
                </c:pt>
                <c:pt idx="6">
                  <c:v>1.795880017344075</c:v>
                </c:pt>
                <c:pt idx="9">
                  <c:v>1.193820026016113</c:v>
                </c:pt>
              </c:numCache>
            </c:numRef>
          </c:xVal>
          <c:yVal>
            <c:numRef>
              <c:f>'Airn cDNA'!$T$16:$T$25</c:f>
              <c:numCache>
                <c:formatCode>General</c:formatCode>
                <c:ptCount val="10"/>
                <c:pt idx="0">
                  <c:v>29.37</c:v>
                </c:pt>
                <c:pt idx="3">
                  <c:v>31.33</c:v>
                </c:pt>
                <c:pt idx="6">
                  <c:v>33.10666666666667</c:v>
                </c:pt>
                <c:pt idx="9">
                  <c:v>35.41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670328"/>
        <c:axId val="1567673224"/>
      </c:scatterChart>
      <c:valAx>
        <c:axId val="156767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7673224"/>
        <c:crosses val="autoZero"/>
        <c:crossBetween val="midCat"/>
      </c:valAx>
      <c:valAx>
        <c:axId val="1567673224"/>
        <c:scaling>
          <c:orientation val="minMax"/>
          <c:min val="25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670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'Tcp1 cDNA'!$Q$16</c:f>
              <c:strCache>
                <c:ptCount val="1"/>
                <c:pt idx="0">
                  <c:v>Tcp1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'Tcp1 cDNA'!$W$16:$W$25</c:f>
              <c:numCache>
                <c:formatCode>General</c:formatCode>
                <c:ptCount val="10"/>
                <c:pt idx="0">
                  <c:v>3.0</c:v>
                </c:pt>
                <c:pt idx="3">
                  <c:v>2.397940008672037</c:v>
                </c:pt>
                <c:pt idx="6">
                  <c:v>1.795880017344075</c:v>
                </c:pt>
                <c:pt idx="9">
                  <c:v>1.193820026016113</c:v>
                </c:pt>
              </c:numCache>
            </c:numRef>
          </c:xVal>
          <c:yVal>
            <c:numRef>
              <c:f>'Tcp1 cDNA'!$T$16:$T$25</c:f>
              <c:numCache>
                <c:formatCode>General</c:formatCode>
                <c:ptCount val="10"/>
                <c:pt idx="0">
                  <c:v>23.36333333333333</c:v>
                </c:pt>
                <c:pt idx="3">
                  <c:v>25.12</c:v>
                </c:pt>
                <c:pt idx="6">
                  <c:v>27.01333333333333</c:v>
                </c:pt>
                <c:pt idx="9">
                  <c:v>29.22666666666666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7718600"/>
        <c:axId val="1567721496"/>
      </c:scatterChart>
      <c:valAx>
        <c:axId val="1567718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7721496"/>
        <c:crosses val="autoZero"/>
        <c:crossBetween val="midCat"/>
      </c:valAx>
      <c:valAx>
        <c:axId val="1567721496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77186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800100</xdr:colOff>
      <xdr:row>26</xdr:row>
      <xdr:rowOff>12700</xdr:rowOff>
    </xdr:from>
    <xdr:to>
      <xdr:col>24</xdr:col>
      <xdr:colOff>419100</xdr:colOff>
      <xdr:row>40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800100</xdr:colOff>
      <xdr:row>22</xdr:row>
      <xdr:rowOff>165100</xdr:rowOff>
    </xdr:from>
    <xdr:to>
      <xdr:col>24</xdr:col>
      <xdr:colOff>419100</xdr:colOff>
      <xdr:row>37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</xdr:colOff>
      <xdr:row>26</xdr:row>
      <xdr:rowOff>25400</xdr:rowOff>
    </xdr:from>
    <xdr:to>
      <xdr:col>24</xdr:col>
      <xdr:colOff>469900</xdr:colOff>
      <xdr:row>40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27</xdr:row>
      <xdr:rowOff>25400</xdr:rowOff>
    </xdr:from>
    <xdr:to>
      <xdr:col>24</xdr:col>
      <xdr:colOff>114300</xdr:colOff>
      <xdr:row>41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711200</xdr:colOff>
      <xdr:row>26</xdr:row>
      <xdr:rowOff>165100</xdr:rowOff>
    </xdr:from>
    <xdr:to>
      <xdr:col>24</xdr:col>
      <xdr:colOff>330200</xdr:colOff>
      <xdr:row>41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717550</xdr:colOff>
      <xdr:row>26</xdr:row>
      <xdr:rowOff>177800</xdr:rowOff>
    </xdr:from>
    <xdr:to>
      <xdr:col>24</xdr:col>
      <xdr:colOff>336550</xdr:colOff>
      <xdr:row>41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110315_RSDel_E95_VE_cyclo" connectionId="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10315_RSDel_E95_VE_cyclo_RT-" connectionId="1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20315_RSDel_E95_VE_Slc22a3_cDNA" connectionId="4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120315_RSDel_E95_VE_Slc22a3_RT-" connectionId="5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30315_RSDel_E95_VE_Airn_cDNA-" connectionId="6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30315_RSDel_E95_VE_Tcp1_cDNA-" connectionId="7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A63" workbookViewId="0">
      <selection activeCell="T16" sqref="T16:W25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6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3.83203125" bestFit="1" customWidth="1"/>
    <col min="13" max="13" width="5" bestFit="1" customWidth="1"/>
    <col min="14" max="14" width="14.1640625" bestFit="1" customWidth="1"/>
    <col min="15" max="15" width="17" bestFit="1" customWidth="1"/>
    <col min="16" max="16" width="10" bestFit="1" customWidth="1"/>
    <col min="17" max="17" width="8.33203125" bestFit="1" customWidth="1"/>
    <col min="18" max="18" width="6.1640625" bestFit="1" customWidth="1"/>
  </cols>
  <sheetData>
    <row r="1" spans="1:23">
      <c r="A1" t="s">
        <v>0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5</v>
      </c>
      <c r="B8" t="s">
        <v>6</v>
      </c>
      <c r="C8" t="s">
        <v>7</v>
      </c>
    </row>
    <row r="9" spans="1:23">
      <c r="A9" t="s">
        <v>8</v>
      </c>
      <c r="B9" t="s">
        <v>6</v>
      </c>
      <c r="C9" t="s">
        <v>9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25</v>
      </c>
      <c r="D16" t="s">
        <v>26</v>
      </c>
      <c r="E16">
        <v>20.51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25</v>
      </c>
      <c r="R16">
        <v>20.51</v>
      </c>
      <c r="T16">
        <f>AVERAGE(R16:R18)</f>
        <v>20.7</v>
      </c>
      <c r="U16">
        <f>STDEV(R16:R18)</f>
        <v>0.17058722109231889</v>
      </c>
      <c r="V16">
        <v>1000</v>
      </c>
      <c r="W16">
        <f>LOG10(V16)</f>
        <v>3</v>
      </c>
    </row>
    <row r="17" spans="1:23">
      <c r="A17" t="s">
        <v>27</v>
      </c>
      <c r="C17" t="s">
        <v>25</v>
      </c>
      <c r="D17" t="s">
        <v>26</v>
      </c>
      <c r="E17">
        <v>20.84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25</v>
      </c>
      <c r="R17">
        <v>20.84</v>
      </c>
    </row>
    <row r="18" spans="1:23">
      <c r="A18" t="s">
        <v>28</v>
      </c>
      <c r="C18" t="s">
        <v>25</v>
      </c>
      <c r="D18" t="s">
        <v>26</v>
      </c>
      <c r="E18">
        <v>20.75</v>
      </c>
      <c r="M18" t="s">
        <v>28</v>
      </c>
      <c r="N18" s="1" t="s">
        <v>126</v>
      </c>
      <c r="O18" s="2" t="s">
        <v>127</v>
      </c>
      <c r="P18" s="2" t="s">
        <v>128</v>
      </c>
      <c r="Q18" t="s">
        <v>25</v>
      </c>
      <c r="R18">
        <v>20.75</v>
      </c>
    </row>
    <row r="19" spans="1:23">
      <c r="A19" t="s">
        <v>29</v>
      </c>
      <c r="C19" t="s">
        <v>25</v>
      </c>
      <c r="D19" t="s">
        <v>26</v>
      </c>
      <c r="E19">
        <v>23.23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25</v>
      </c>
      <c r="R19">
        <v>23.23</v>
      </c>
      <c r="T19">
        <f>AVERAGE(R19:R21)</f>
        <v>23.143333333333334</v>
      </c>
      <c r="U19">
        <f>STDEV(R19:R21)</f>
        <v>0.11718930554164583</v>
      </c>
      <c r="V19">
        <f>V16/4</f>
        <v>250</v>
      </c>
      <c r="W19">
        <f>LOG10(V19)</f>
        <v>2.3979400086720375</v>
      </c>
    </row>
    <row r="20" spans="1:23">
      <c r="A20" t="s">
        <v>30</v>
      </c>
      <c r="C20" t="s">
        <v>25</v>
      </c>
      <c r="D20" t="s">
        <v>26</v>
      </c>
      <c r="E20">
        <v>23.19</v>
      </c>
      <c r="M20" t="s">
        <v>30</v>
      </c>
      <c r="N20" s="1" t="s">
        <v>126</v>
      </c>
      <c r="O20" s="2" t="s">
        <v>127</v>
      </c>
      <c r="P20" s="2" t="s">
        <v>129</v>
      </c>
      <c r="Q20" t="s">
        <v>25</v>
      </c>
      <c r="R20">
        <v>23.19</v>
      </c>
    </row>
    <row r="21" spans="1:23">
      <c r="A21" t="s">
        <v>31</v>
      </c>
      <c r="C21" t="s">
        <v>25</v>
      </c>
      <c r="D21" t="s">
        <v>26</v>
      </c>
      <c r="E21">
        <v>23.01</v>
      </c>
      <c r="M21" t="s">
        <v>31</v>
      </c>
      <c r="N21" s="1" t="s">
        <v>126</v>
      </c>
      <c r="O21" s="2" t="s">
        <v>127</v>
      </c>
      <c r="P21" s="2" t="s">
        <v>129</v>
      </c>
      <c r="Q21" t="s">
        <v>25</v>
      </c>
      <c r="R21">
        <v>23.01</v>
      </c>
    </row>
    <row r="22" spans="1:23">
      <c r="A22" t="s">
        <v>32</v>
      </c>
      <c r="C22" t="s">
        <v>25</v>
      </c>
      <c r="D22" t="s">
        <v>26</v>
      </c>
      <c r="E22">
        <v>25.22</v>
      </c>
      <c r="M22" t="s">
        <v>32</v>
      </c>
      <c r="N22" s="1" t="s">
        <v>126</v>
      </c>
      <c r="O22" s="2" t="s">
        <v>127</v>
      </c>
      <c r="P22" s="2" t="s">
        <v>130</v>
      </c>
      <c r="Q22" t="s">
        <v>25</v>
      </c>
      <c r="R22">
        <v>25.22</v>
      </c>
      <c r="T22">
        <f>AVERAGE(R22:R24)</f>
        <v>25.206666666666667</v>
      </c>
      <c r="U22">
        <f>STDEV(R22:R24)</f>
        <v>5.1316014394469478E-2</v>
      </c>
      <c r="V22">
        <f>V19/4</f>
        <v>62.5</v>
      </c>
      <c r="W22">
        <f>LOG10(V22)</f>
        <v>1.7958800173440752</v>
      </c>
    </row>
    <row r="23" spans="1:23">
      <c r="A23" t="s">
        <v>33</v>
      </c>
      <c r="C23" t="s">
        <v>25</v>
      </c>
      <c r="D23" t="s">
        <v>26</v>
      </c>
      <c r="E23">
        <v>25.15</v>
      </c>
      <c r="M23" t="s">
        <v>33</v>
      </c>
      <c r="N23" s="1" t="s">
        <v>126</v>
      </c>
      <c r="O23" s="2" t="s">
        <v>127</v>
      </c>
      <c r="P23" s="2" t="s">
        <v>130</v>
      </c>
      <c r="Q23" t="s">
        <v>25</v>
      </c>
      <c r="R23">
        <v>25.15</v>
      </c>
    </row>
    <row r="24" spans="1:23">
      <c r="A24" t="s">
        <v>34</v>
      </c>
      <c r="C24" t="s">
        <v>25</v>
      </c>
      <c r="D24" t="s">
        <v>26</v>
      </c>
      <c r="E24">
        <v>25.25</v>
      </c>
      <c r="M24" t="s">
        <v>34</v>
      </c>
      <c r="N24" s="1" t="s">
        <v>126</v>
      </c>
      <c r="O24" s="2" t="s">
        <v>127</v>
      </c>
      <c r="P24" s="2" t="s">
        <v>130</v>
      </c>
      <c r="Q24" t="s">
        <v>25</v>
      </c>
      <c r="R24">
        <v>25.25</v>
      </c>
    </row>
    <row r="25" spans="1:23">
      <c r="A25" t="s">
        <v>35</v>
      </c>
      <c r="C25" t="s">
        <v>25</v>
      </c>
      <c r="D25" t="s">
        <v>26</v>
      </c>
      <c r="E25">
        <v>27.49</v>
      </c>
      <c r="M25" t="s">
        <v>35</v>
      </c>
      <c r="N25" s="1" t="s">
        <v>126</v>
      </c>
      <c r="O25" s="2" t="s">
        <v>127</v>
      </c>
      <c r="P25" s="2" t="s">
        <v>131</v>
      </c>
      <c r="Q25" t="s">
        <v>25</v>
      </c>
      <c r="R25">
        <v>27.49</v>
      </c>
      <c r="T25">
        <f>AVERAGE(R25:R27)</f>
        <v>27.179999999999996</v>
      </c>
      <c r="U25">
        <f>STDEV(R25:R27)</f>
        <v>0.54561891462814871</v>
      </c>
      <c r="V25">
        <f>V22/4</f>
        <v>15.625</v>
      </c>
      <c r="W25">
        <f>LOG10(V25)</f>
        <v>1.1938200260161129</v>
      </c>
    </row>
    <row r="26" spans="1:23">
      <c r="A26" t="s">
        <v>36</v>
      </c>
      <c r="C26" t="s">
        <v>25</v>
      </c>
      <c r="D26" t="s">
        <v>26</v>
      </c>
      <c r="E26">
        <v>27.5</v>
      </c>
      <c r="M26" t="s">
        <v>36</v>
      </c>
      <c r="N26" s="1" t="s">
        <v>126</v>
      </c>
      <c r="O26" s="2" t="s">
        <v>127</v>
      </c>
      <c r="P26" s="2" t="s">
        <v>131</v>
      </c>
      <c r="Q26" t="s">
        <v>25</v>
      </c>
      <c r="R26">
        <v>27.5</v>
      </c>
    </row>
    <row r="27" spans="1:23">
      <c r="A27" t="s">
        <v>37</v>
      </c>
      <c r="C27" t="s">
        <v>25</v>
      </c>
      <c r="D27" t="s">
        <v>26</v>
      </c>
      <c r="E27">
        <v>26.55</v>
      </c>
      <c r="M27" t="s">
        <v>37</v>
      </c>
      <c r="N27" s="1" t="s">
        <v>126</v>
      </c>
      <c r="O27" s="2" t="s">
        <v>127</v>
      </c>
      <c r="P27" s="2" t="s">
        <v>131</v>
      </c>
      <c r="Q27" t="s">
        <v>25</v>
      </c>
      <c r="R27">
        <v>26.55</v>
      </c>
    </row>
    <row r="28" spans="1:23">
      <c r="A28" t="s">
        <v>38</v>
      </c>
      <c r="C28" t="s">
        <v>25</v>
      </c>
      <c r="D28" t="s">
        <v>26</v>
      </c>
      <c r="E28">
        <v>24.62</v>
      </c>
      <c r="M28" t="s">
        <v>38</v>
      </c>
      <c r="N28" s="1" t="s">
        <v>132</v>
      </c>
      <c r="O28" s="3" t="s">
        <v>133</v>
      </c>
      <c r="P28" s="2" t="s">
        <v>128</v>
      </c>
      <c r="Q28" t="s">
        <v>25</v>
      </c>
      <c r="R28">
        <v>24.62</v>
      </c>
    </row>
    <row r="29" spans="1:23">
      <c r="A29" t="s">
        <v>39</v>
      </c>
      <c r="C29" t="s">
        <v>25</v>
      </c>
      <c r="D29" t="s">
        <v>26</v>
      </c>
      <c r="E29">
        <v>25.34</v>
      </c>
      <c r="M29" t="s">
        <v>39</v>
      </c>
      <c r="N29" s="1" t="s">
        <v>132</v>
      </c>
      <c r="O29" s="3" t="s">
        <v>133</v>
      </c>
      <c r="P29" s="2" t="s">
        <v>128</v>
      </c>
      <c r="Q29" t="s">
        <v>25</v>
      </c>
      <c r="R29">
        <v>25.34</v>
      </c>
    </row>
    <row r="30" spans="1:23">
      <c r="A30" t="s">
        <v>40</v>
      </c>
      <c r="C30" t="s">
        <v>25</v>
      </c>
      <c r="D30" t="s">
        <v>26</v>
      </c>
      <c r="E30">
        <v>25.1</v>
      </c>
      <c r="M30" t="s">
        <v>40</v>
      </c>
      <c r="N30" s="1" t="s">
        <v>132</v>
      </c>
      <c r="O30" s="3" t="s">
        <v>133</v>
      </c>
      <c r="P30" s="2" t="s">
        <v>128</v>
      </c>
      <c r="Q30" t="s">
        <v>25</v>
      </c>
      <c r="R30">
        <v>25.1</v>
      </c>
    </row>
    <row r="31" spans="1:23">
      <c r="A31" t="s">
        <v>41</v>
      </c>
      <c r="C31" t="s">
        <v>25</v>
      </c>
      <c r="D31" t="s">
        <v>26</v>
      </c>
      <c r="E31">
        <v>24.65</v>
      </c>
      <c r="M31" t="s">
        <v>41</v>
      </c>
      <c r="N31" s="1" t="s">
        <v>132</v>
      </c>
      <c r="O31" s="3" t="s">
        <v>134</v>
      </c>
      <c r="P31" s="2" t="s">
        <v>128</v>
      </c>
      <c r="Q31" t="s">
        <v>25</v>
      </c>
      <c r="R31">
        <v>24.65</v>
      </c>
    </row>
    <row r="32" spans="1:23">
      <c r="A32" t="s">
        <v>42</v>
      </c>
      <c r="C32" t="s">
        <v>25</v>
      </c>
      <c r="D32" t="s">
        <v>26</v>
      </c>
      <c r="E32">
        <v>24.55</v>
      </c>
      <c r="M32" t="s">
        <v>42</v>
      </c>
      <c r="N32" s="1" t="s">
        <v>132</v>
      </c>
      <c r="O32" s="3" t="s">
        <v>134</v>
      </c>
      <c r="P32" s="2" t="s">
        <v>128</v>
      </c>
      <c r="Q32" t="s">
        <v>25</v>
      </c>
      <c r="R32">
        <v>24.55</v>
      </c>
    </row>
    <row r="33" spans="1:18">
      <c r="A33" t="s">
        <v>43</v>
      </c>
      <c r="C33" t="s">
        <v>25</v>
      </c>
      <c r="D33" t="s">
        <v>26</v>
      </c>
      <c r="E33">
        <v>24.37</v>
      </c>
      <c r="M33" t="s">
        <v>43</v>
      </c>
      <c r="N33" s="1" t="s">
        <v>132</v>
      </c>
      <c r="O33" s="3" t="s">
        <v>134</v>
      </c>
      <c r="P33" s="2" t="s">
        <v>128</v>
      </c>
      <c r="Q33" t="s">
        <v>25</v>
      </c>
      <c r="R33">
        <v>24.37</v>
      </c>
    </row>
    <row r="34" spans="1:18">
      <c r="A34" t="s">
        <v>44</v>
      </c>
      <c r="C34" t="s">
        <v>25</v>
      </c>
      <c r="D34" t="s">
        <v>26</v>
      </c>
      <c r="E34">
        <v>25.06</v>
      </c>
      <c r="M34" t="s">
        <v>44</v>
      </c>
      <c r="N34" s="1" t="s">
        <v>132</v>
      </c>
      <c r="O34" s="3" t="s">
        <v>135</v>
      </c>
      <c r="P34" s="2" t="s">
        <v>128</v>
      </c>
      <c r="Q34" t="s">
        <v>25</v>
      </c>
      <c r="R34">
        <v>25.06</v>
      </c>
    </row>
    <row r="35" spans="1:18">
      <c r="A35" t="s">
        <v>45</v>
      </c>
      <c r="C35" t="s">
        <v>25</v>
      </c>
      <c r="D35" t="s">
        <v>26</v>
      </c>
      <c r="E35">
        <v>25.51</v>
      </c>
      <c r="M35" t="s">
        <v>45</v>
      </c>
      <c r="N35" s="1" t="s">
        <v>132</v>
      </c>
      <c r="O35" s="3" t="s">
        <v>135</v>
      </c>
      <c r="P35" s="2" t="s">
        <v>128</v>
      </c>
      <c r="Q35" t="s">
        <v>25</v>
      </c>
      <c r="R35">
        <v>25.51</v>
      </c>
    </row>
    <row r="36" spans="1:18">
      <c r="A36" t="s">
        <v>46</v>
      </c>
      <c r="C36" t="s">
        <v>25</v>
      </c>
      <c r="D36" t="s">
        <v>26</v>
      </c>
      <c r="E36">
        <v>25.4</v>
      </c>
      <c r="M36" t="s">
        <v>46</v>
      </c>
      <c r="N36" s="1" t="s">
        <v>132</v>
      </c>
      <c r="O36" s="3" t="s">
        <v>135</v>
      </c>
      <c r="P36" s="2" t="s">
        <v>128</v>
      </c>
      <c r="Q36" t="s">
        <v>25</v>
      </c>
      <c r="R36">
        <v>25.4</v>
      </c>
    </row>
    <row r="37" spans="1:18">
      <c r="A37" t="s">
        <v>47</v>
      </c>
      <c r="C37" t="s">
        <v>25</v>
      </c>
      <c r="D37" t="s">
        <v>26</v>
      </c>
      <c r="E37">
        <v>24.34</v>
      </c>
      <c r="M37" t="s">
        <v>47</v>
      </c>
      <c r="N37" s="1" t="s">
        <v>132</v>
      </c>
      <c r="O37" s="3" t="s">
        <v>136</v>
      </c>
      <c r="P37" s="2" t="s">
        <v>128</v>
      </c>
      <c r="Q37" t="s">
        <v>25</v>
      </c>
      <c r="R37">
        <v>24.34</v>
      </c>
    </row>
    <row r="38" spans="1:18">
      <c r="A38" t="s">
        <v>48</v>
      </c>
      <c r="C38" t="s">
        <v>25</v>
      </c>
      <c r="D38" t="s">
        <v>26</v>
      </c>
      <c r="E38">
        <v>24.65</v>
      </c>
      <c r="M38" t="s">
        <v>48</v>
      </c>
      <c r="N38" s="1" t="s">
        <v>132</v>
      </c>
      <c r="O38" s="3" t="s">
        <v>136</v>
      </c>
      <c r="P38" s="2" t="s">
        <v>128</v>
      </c>
      <c r="Q38" t="s">
        <v>25</v>
      </c>
      <c r="R38">
        <v>24.65</v>
      </c>
    </row>
    <row r="39" spans="1:18">
      <c r="A39" t="s">
        <v>49</v>
      </c>
      <c r="C39" t="s">
        <v>25</v>
      </c>
      <c r="D39" t="s">
        <v>26</v>
      </c>
      <c r="E39">
        <v>23.98</v>
      </c>
      <c r="M39" t="s">
        <v>49</v>
      </c>
      <c r="N39" s="1" t="s">
        <v>132</v>
      </c>
      <c r="O39" s="3" t="s">
        <v>136</v>
      </c>
      <c r="P39" s="2" t="s">
        <v>128</v>
      </c>
      <c r="Q39" t="s">
        <v>25</v>
      </c>
      <c r="R39">
        <v>23.98</v>
      </c>
    </row>
    <row r="40" spans="1:18">
      <c r="A40" t="s">
        <v>50</v>
      </c>
      <c r="C40" t="s">
        <v>25</v>
      </c>
      <c r="D40" t="s">
        <v>26</v>
      </c>
      <c r="E40">
        <v>23.18</v>
      </c>
      <c r="M40" t="s">
        <v>50</v>
      </c>
      <c r="N40" s="1" t="s">
        <v>132</v>
      </c>
      <c r="O40" s="3" t="s">
        <v>137</v>
      </c>
      <c r="P40" s="2" t="s">
        <v>128</v>
      </c>
      <c r="Q40" t="s">
        <v>25</v>
      </c>
      <c r="R40">
        <v>23.18</v>
      </c>
    </row>
    <row r="41" spans="1:18">
      <c r="A41" t="s">
        <v>51</v>
      </c>
      <c r="C41" t="s">
        <v>25</v>
      </c>
      <c r="D41" t="s">
        <v>26</v>
      </c>
      <c r="E41">
        <v>23.79</v>
      </c>
      <c r="M41" t="s">
        <v>51</v>
      </c>
      <c r="N41" s="1" t="s">
        <v>132</v>
      </c>
      <c r="O41" s="3" t="s">
        <v>137</v>
      </c>
      <c r="P41" s="2" t="s">
        <v>128</v>
      </c>
      <c r="Q41" t="s">
        <v>25</v>
      </c>
      <c r="R41">
        <v>23.79</v>
      </c>
    </row>
    <row r="42" spans="1:18">
      <c r="A42" t="s">
        <v>52</v>
      </c>
      <c r="C42" t="s">
        <v>25</v>
      </c>
      <c r="D42" t="s">
        <v>26</v>
      </c>
      <c r="E42">
        <v>23.46</v>
      </c>
      <c r="M42" t="s">
        <v>52</v>
      </c>
      <c r="N42" s="1" t="s">
        <v>132</v>
      </c>
      <c r="O42" s="3" t="s">
        <v>137</v>
      </c>
      <c r="P42" s="2" t="s">
        <v>128</v>
      </c>
      <c r="Q42" t="s">
        <v>25</v>
      </c>
      <c r="R42">
        <v>23.46</v>
      </c>
    </row>
    <row r="43" spans="1:18">
      <c r="A43" t="s">
        <v>53</v>
      </c>
      <c r="C43" t="s">
        <v>25</v>
      </c>
      <c r="D43" t="s">
        <v>26</v>
      </c>
      <c r="E43">
        <v>24.02</v>
      </c>
      <c r="M43" t="s">
        <v>53</v>
      </c>
      <c r="N43" s="1" t="s">
        <v>132</v>
      </c>
      <c r="O43" s="3" t="s">
        <v>138</v>
      </c>
      <c r="P43" s="2" t="s">
        <v>128</v>
      </c>
      <c r="Q43" t="s">
        <v>25</v>
      </c>
      <c r="R43">
        <v>24.02</v>
      </c>
    </row>
    <row r="44" spans="1:18">
      <c r="A44" t="s">
        <v>54</v>
      </c>
      <c r="C44" t="s">
        <v>25</v>
      </c>
      <c r="D44" t="s">
        <v>26</v>
      </c>
      <c r="E44">
        <v>23.8</v>
      </c>
      <c r="M44" t="s">
        <v>54</v>
      </c>
      <c r="N44" s="1" t="s">
        <v>132</v>
      </c>
      <c r="O44" s="3" t="s">
        <v>138</v>
      </c>
      <c r="P44" s="2" t="s">
        <v>128</v>
      </c>
      <c r="Q44" t="s">
        <v>25</v>
      </c>
      <c r="R44">
        <v>23.8</v>
      </c>
    </row>
    <row r="45" spans="1:18">
      <c r="A45" t="s">
        <v>55</v>
      </c>
      <c r="C45" t="s">
        <v>25</v>
      </c>
      <c r="D45" t="s">
        <v>26</v>
      </c>
      <c r="E45">
        <v>23.63</v>
      </c>
      <c r="M45" t="s">
        <v>55</v>
      </c>
      <c r="N45" s="1" t="s">
        <v>132</v>
      </c>
      <c r="O45" s="3" t="s">
        <v>138</v>
      </c>
      <c r="P45" s="2" t="s">
        <v>128</v>
      </c>
      <c r="Q45" t="s">
        <v>25</v>
      </c>
      <c r="R45">
        <v>23.63</v>
      </c>
    </row>
    <row r="46" spans="1:18">
      <c r="A46" t="s">
        <v>56</v>
      </c>
      <c r="C46" t="s">
        <v>25</v>
      </c>
      <c r="D46" t="s">
        <v>26</v>
      </c>
      <c r="E46">
        <v>25.05</v>
      </c>
      <c r="M46" t="s">
        <v>56</v>
      </c>
      <c r="N46" s="1" t="s">
        <v>132</v>
      </c>
      <c r="O46" s="3" t="s">
        <v>139</v>
      </c>
      <c r="P46" s="2" t="s">
        <v>128</v>
      </c>
      <c r="Q46" t="s">
        <v>25</v>
      </c>
      <c r="R46">
        <v>25.05</v>
      </c>
    </row>
    <row r="47" spans="1:18">
      <c r="A47" t="s">
        <v>57</v>
      </c>
      <c r="C47" t="s">
        <v>25</v>
      </c>
      <c r="D47" t="s">
        <v>26</v>
      </c>
      <c r="E47">
        <v>25.23</v>
      </c>
      <c r="M47" t="s">
        <v>57</v>
      </c>
      <c r="N47" s="1" t="s">
        <v>132</v>
      </c>
      <c r="O47" s="3" t="s">
        <v>139</v>
      </c>
      <c r="P47" s="2" t="s">
        <v>128</v>
      </c>
      <c r="Q47" t="s">
        <v>25</v>
      </c>
      <c r="R47">
        <v>25.23</v>
      </c>
    </row>
    <row r="48" spans="1:18">
      <c r="A48" t="s">
        <v>58</v>
      </c>
      <c r="C48" t="s">
        <v>25</v>
      </c>
      <c r="D48" t="s">
        <v>26</v>
      </c>
      <c r="E48">
        <v>25.33</v>
      </c>
      <c r="M48" t="s">
        <v>58</v>
      </c>
      <c r="N48" s="1" t="s">
        <v>132</v>
      </c>
      <c r="O48" s="3" t="s">
        <v>139</v>
      </c>
      <c r="P48" s="2" t="s">
        <v>128</v>
      </c>
      <c r="Q48" t="s">
        <v>25</v>
      </c>
      <c r="R48">
        <v>25.33</v>
      </c>
    </row>
    <row r="49" spans="1:18">
      <c r="A49" t="s">
        <v>59</v>
      </c>
      <c r="C49" t="s">
        <v>25</v>
      </c>
      <c r="D49" t="s">
        <v>26</v>
      </c>
      <c r="E49">
        <v>23.46</v>
      </c>
      <c r="M49" t="s">
        <v>59</v>
      </c>
      <c r="N49" s="2" t="s">
        <v>132</v>
      </c>
      <c r="O49" s="3" t="s">
        <v>140</v>
      </c>
      <c r="P49" s="2" t="s">
        <v>128</v>
      </c>
      <c r="Q49" t="s">
        <v>25</v>
      </c>
      <c r="R49">
        <v>23.46</v>
      </c>
    </row>
    <row r="50" spans="1:18">
      <c r="A50" t="s">
        <v>60</v>
      </c>
      <c r="C50" t="s">
        <v>25</v>
      </c>
      <c r="D50" t="s">
        <v>26</v>
      </c>
      <c r="E50">
        <v>23.61</v>
      </c>
      <c r="M50" t="s">
        <v>60</v>
      </c>
      <c r="N50" s="2" t="s">
        <v>132</v>
      </c>
      <c r="O50" s="3" t="s">
        <v>140</v>
      </c>
      <c r="P50" s="2" t="s">
        <v>128</v>
      </c>
      <c r="Q50" t="s">
        <v>25</v>
      </c>
      <c r="R50">
        <v>23.61</v>
      </c>
    </row>
    <row r="51" spans="1:18">
      <c r="A51" t="s">
        <v>61</v>
      </c>
      <c r="C51" t="s">
        <v>25</v>
      </c>
      <c r="D51" t="s">
        <v>26</v>
      </c>
      <c r="E51">
        <v>22.87</v>
      </c>
      <c r="M51" t="s">
        <v>61</v>
      </c>
      <c r="N51" s="2" t="s">
        <v>132</v>
      </c>
      <c r="O51" s="3" t="s">
        <v>140</v>
      </c>
      <c r="P51" s="2" t="s">
        <v>128</v>
      </c>
      <c r="Q51" t="s">
        <v>25</v>
      </c>
      <c r="R51">
        <v>22.87</v>
      </c>
    </row>
    <row r="52" spans="1:18">
      <c r="A52" t="s">
        <v>62</v>
      </c>
      <c r="C52" t="s">
        <v>25</v>
      </c>
      <c r="D52" t="s">
        <v>26</v>
      </c>
      <c r="E52">
        <v>23.94</v>
      </c>
      <c r="M52" t="s">
        <v>62</v>
      </c>
      <c r="N52" s="2" t="s">
        <v>141</v>
      </c>
      <c r="O52" s="3" t="s">
        <v>142</v>
      </c>
      <c r="P52" s="2" t="s">
        <v>128</v>
      </c>
      <c r="Q52" t="s">
        <v>25</v>
      </c>
      <c r="R52">
        <v>23.94</v>
      </c>
    </row>
    <row r="53" spans="1:18">
      <c r="A53" t="s">
        <v>63</v>
      </c>
      <c r="C53" t="s">
        <v>25</v>
      </c>
      <c r="D53" t="s">
        <v>26</v>
      </c>
      <c r="E53">
        <v>24.19</v>
      </c>
      <c r="M53" t="s">
        <v>63</v>
      </c>
      <c r="N53" s="2" t="s">
        <v>141</v>
      </c>
      <c r="O53" s="3" t="s">
        <v>142</v>
      </c>
      <c r="P53" s="2" t="s">
        <v>128</v>
      </c>
      <c r="Q53" t="s">
        <v>25</v>
      </c>
      <c r="R53">
        <v>24.19</v>
      </c>
    </row>
    <row r="54" spans="1:18">
      <c r="A54" t="s">
        <v>64</v>
      </c>
      <c r="C54" t="s">
        <v>25</v>
      </c>
      <c r="D54" t="s">
        <v>26</v>
      </c>
      <c r="E54">
        <v>24.14</v>
      </c>
      <c r="M54" t="s">
        <v>64</v>
      </c>
      <c r="N54" s="2" t="s">
        <v>141</v>
      </c>
      <c r="O54" s="3" t="s">
        <v>142</v>
      </c>
      <c r="P54" s="2" t="s">
        <v>128</v>
      </c>
      <c r="Q54" t="s">
        <v>25</v>
      </c>
      <c r="R54">
        <v>24.14</v>
      </c>
    </row>
    <row r="55" spans="1:18">
      <c r="A55" t="s">
        <v>65</v>
      </c>
      <c r="C55" t="s">
        <v>25</v>
      </c>
      <c r="D55" t="s">
        <v>26</v>
      </c>
      <c r="E55">
        <v>24.6</v>
      </c>
      <c r="M55" t="s">
        <v>65</v>
      </c>
      <c r="N55" s="2" t="s">
        <v>141</v>
      </c>
      <c r="O55" s="3" t="s">
        <v>143</v>
      </c>
      <c r="P55" s="2" t="s">
        <v>128</v>
      </c>
      <c r="Q55" t="s">
        <v>25</v>
      </c>
      <c r="R55">
        <v>24.6</v>
      </c>
    </row>
    <row r="56" spans="1:18">
      <c r="A56" t="s">
        <v>66</v>
      </c>
      <c r="C56" t="s">
        <v>25</v>
      </c>
      <c r="D56" t="s">
        <v>26</v>
      </c>
      <c r="E56">
        <v>24.28</v>
      </c>
      <c r="M56" t="s">
        <v>66</v>
      </c>
      <c r="N56" s="2" t="s">
        <v>141</v>
      </c>
      <c r="O56" s="3" t="s">
        <v>143</v>
      </c>
      <c r="P56" s="2" t="s">
        <v>128</v>
      </c>
      <c r="Q56" t="s">
        <v>25</v>
      </c>
      <c r="R56">
        <v>24.28</v>
      </c>
    </row>
    <row r="57" spans="1:18">
      <c r="A57" t="s">
        <v>67</v>
      </c>
      <c r="C57" t="s">
        <v>25</v>
      </c>
      <c r="D57" t="s">
        <v>26</v>
      </c>
      <c r="E57">
        <v>24.2</v>
      </c>
      <c r="M57" t="s">
        <v>67</v>
      </c>
      <c r="N57" s="2" t="s">
        <v>141</v>
      </c>
      <c r="O57" s="3" t="s">
        <v>143</v>
      </c>
      <c r="P57" s="2" t="s">
        <v>128</v>
      </c>
      <c r="Q57" t="s">
        <v>25</v>
      </c>
      <c r="R57">
        <v>24.2</v>
      </c>
    </row>
    <row r="58" spans="1:18">
      <c r="A58" t="s">
        <v>68</v>
      </c>
      <c r="C58" t="s">
        <v>25</v>
      </c>
      <c r="D58" t="s">
        <v>26</v>
      </c>
      <c r="E58">
        <v>24.04</v>
      </c>
      <c r="M58" t="s">
        <v>68</v>
      </c>
      <c r="N58" s="2" t="s">
        <v>141</v>
      </c>
      <c r="O58" s="3" t="s">
        <v>144</v>
      </c>
      <c r="P58" s="2" t="s">
        <v>128</v>
      </c>
      <c r="Q58" t="s">
        <v>25</v>
      </c>
      <c r="R58">
        <v>24.04</v>
      </c>
    </row>
    <row r="59" spans="1:18">
      <c r="A59" t="s">
        <v>69</v>
      </c>
      <c r="C59" t="s">
        <v>25</v>
      </c>
      <c r="D59" t="s">
        <v>26</v>
      </c>
      <c r="E59">
        <v>24.58</v>
      </c>
      <c r="M59" t="s">
        <v>69</v>
      </c>
      <c r="N59" s="2" t="s">
        <v>141</v>
      </c>
      <c r="O59" s="3" t="s">
        <v>144</v>
      </c>
      <c r="P59" s="2" t="s">
        <v>128</v>
      </c>
      <c r="Q59" t="s">
        <v>25</v>
      </c>
      <c r="R59">
        <v>24.58</v>
      </c>
    </row>
    <row r="60" spans="1:18">
      <c r="A60" t="s">
        <v>70</v>
      </c>
      <c r="C60" t="s">
        <v>25</v>
      </c>
      <c r="D60" t="s">
        <v>26</v>
      </c>
      <c r="E60">
        <v>24.82</v>
      </c>
      <c r="M60" t="s">
        <v>70</v>
      </c>
      <c r="N60" s="2" t="s">
        <v>141</v>
      </c>
      <c r="O60" s="3" t="s">
        <v>144</v>
      </c>
      <c r="P60" s="2" t="s">
        <v>128</v>
      </c>
      <c r="Q60" t="s">
        <v>25</v>
      </c>
      <c r="R60">
        <v>24.82</v>
      </c>
    </row>
    <row r="61" spans="1:18">
      <c r="A61" t="s">
        <v>71</v>
      </c>
      <c r="C61" t="s">
        <v>25</v>
      </c>
      <c r="D61" t="s">
        <v>26</v>
      </c>
      <c r="E61">
        <v>24.98</v>
      </c>
      <c r="M61" t="s">
        <v>71</v>
      </c>
      <c r="N61" s="2" t="s">
        <v>141</v>
      </c>
      <c r="O61" s="3" t="s">
        <v>145</v>
      </c>
      <c r="P61" s="2" t="s">
        <v>128</v>
      </c>
      <c r="Q61" t="s">
        <v>25</v>
      </c>
      <c r="R61">
        <v>24.98</v>
      </c>
    </row>
    <row r="62" spans="1:18">
      <c r="A62" t="s">
        <v>72</v>
      </c>
      <c r="C62" t="s">
        <v>25</v>
      </c>
      <c r="D62" t="s">
        <v>26</v>
      </c>
      <c r="E62">
        <v>24.9</v>
      </c>
      <c r="M62" t="s">
        <v>72</v>
      </c>
      <c r="N62" s="2" t="s">
        <v>141</v>
      </c>
      <c r="O62" s="3" t="s">
        <v>145</v>
      </c>
      <c r="P62" s="2" t="s">
        <v>128</v>
      </c>
      <c r="Q62" t="s">
        <v>25</v>
      </c>
      <c r="R62">
        <v>24.9</v>
      </c>
    </row>
    <row r="63" spans="1:18">
      <c r="A63" t="s">
        <v>73</v>
      </c>
      <c r="C63" t="s">
        <v>25</v>
      </c>
      <c r="D63" t="s">
        <v>26</v>
      </c>
      <c r="E63">
        <v>24.51</v>
      </c>
      <c r="M63" t="s">
        <v>73</v>
      </c>
      <c r="N63" s="2" t="s">
        <v>141</v>
      </c>
      <c r="O63" s="3" t="s">
        <v>145</v>
      </c>
      <c r="P63" s="2" t="s">
        <v>128</v>
      </c>
      <c r="Q63" t="s">
        <v>25</v>
      </c>
      <c r="R63">
        <v>24.51</v>
      </c>
    </row>
    <row r="64" spans="1:18">
      <c r="A64" t="s">
        <v>74</v>
      </c>
      <c r="C64" t="s">
        <v>25</v>
      </c>
      <c r="D64" t="s">
        <v>26</v>
      </c>
      <c r="E64">
        <v>23.68</v>
      </c>
      <c r="M64" t="s">
        <v>74</v>
      </c>
      <c r="N64" s="2" t="s">
        <v>141</v>
      </c>
      <c r="O64" s="3" t="s">
        <v>146</v>
      </c>
      <c r="P64" s="2" t="s">
        <v>128</v>
      </c>
      <c r="Q64" t="s">
        <v>25</v>
      </c>
      <c r="R64">
        <v>23.68</v>
      </c>
    </row>
    <row r="65" spans="1:18">
      <c r="A65" t="s">
        <v>75</v>
      </c>
      <c r="C65" t="s">
        <v>25</v>
      </c>
      <c r="D65" t="s">
        <v>26</v>
      </c>
      <c r="E65">
        <v>24.26</v>
      </c>
      <c r="M65" t="s">
        <v>75</v>
      </c>
      <c r="N65" s="2" t="s">
        <v>141</v>
      </c>
      <c r="O65" s="3" t="s">
        <v>146</v>
      </c>
      <c r="P65" s="2" t="s">
        <v>128</v>
      </c>
      <c r="Q65" t="s">
        <v>25</v>
      </c>
      <c r="R65">
        <v>24.26</v>
      </c>
    </row>
    <row r="66" spans="1:18">
      <c r="A66" t="s">
        <v>76</v>
      </c>
      <c r="C66" t="s">
        <v>25</v>
      </c>
      <c r="D66" t="s">
        <v>26</v>
      </c>
      <c r="E66">
        <v>24.12</v>
      </c>
      <c r="M66" t="s">
        <v>76</v>
      </c>
      <c r="N66" s="2" t="s">
        <v>141</v>
      </c>
      <c r="O66" s="3" t="s">
        <v>146</v>
      </c>
      <c r="P66" s="2" t="s">
        <v>128</v>
      </c>
      <c r="Q66" t="s">
        <v>25</v>
      </c>
      <c r="R66">
        <v>24.12</v>
      </c>
    </row>
    <row r="67" spans="1:18">
      <c r="A67" t="s">
        <v>77</v>
      </c>
      <c r="C67" t="s">
        <v>25</v>
      </c>
      <c r="D67" t="s">
        <v>26</v>
      </c>
      <c r="E67">
        <v>28.28</v>
      </c>
      <c r="M67" t="s">
        <v>77</v>
      </c>
      <c r="N67" s="2" t="s">
        <v>141</v>
      </c>
      <c r="O67" s="3" t="s">
        <v>147</v>
      </c>
      <c r="P67" s="2" t="s">
        <v>128</v>
      </c>
      <c r="Q67" t="s">
        <v>25</v>
      </c>
      <c r="R67">
        <v>28.28</v>
      </c>
    </row>
    <row r="68" spans="1:18">
      <c r="A68" t="s">
        <v>78</v>
      </c>
      <c r="C68" t="s">
        <v>25</v>
      </c>
      <c r="D68" t="s">
        <v>26</v>
      </c>
      <c r="E68">
        <v>28.09</v>
      </c>
      <c r="M68" t="s">
        <v>78</v>
      </c>
      <c r="N68" s="2" t="s">
        <v>141</v>
      </c>
      <c r="O68" s="3" t="s">
        <v>147</v>
      </c>
      <c r="P68" s="2" t="s">
        <v>128</v>
      </c>
      <c r="Q68" t="s">
        <v>25</v>
      </c>
      <c r="R68">
        <v>28.09</v>
      </c>
    </row>
    <row r="69" spans="1:18">
      <c r="A69" t="s">
        <v>79</v>
      </c>
      <c r="C69" t="s">
        <v>25</v>
      </c>
      <c r="D69" t="s">
        <v>26</v>
      </c>
      <c r="E69">
        <v>27.88</v>
      </c>
      <c r="M69" t="s">
        <v>79</v>
      </c>
      <c r="N69" s="2" t="s">
        <v>141</v>
      </c>
      <c r="O69" s="3" t="s">
        <v>147</v>
      </c>
      <c r="P69" s="2" t="s">
        <v>128</v>
      </c>
      <c r="Q69" t="s">
        <v>25</v>
      </c>
      <c r="R69">
        <v>27.88</v>
      </c>
    </row>
    <row r="70" spans="1:18">
      <c r="A70" t="s">
        <v>80</v>
      </c>
      <c r="C70" t="s">
        <v>25</v>
      </c>
      <c r="D70" t="s">
        <v>26</v>
      </c>
      <c r="E70">
        <v>26.14</v>
      </c>
      <c r="M70" t="s">
        <v>80</v>
      </c>
      <c r="N70" s="1" t="s">
        <v>141</v>
      </c>
      <c r="O70" s="2" t="s">
        <v>148</v>
      </c>
      <c r="P70" s="2" t="s">
        <v>128</v>
      </c>
      <c r="Q70" t="s">
        <v>25</v>
      </c>
      <c r="R70">
        <v>26.14</v>
      </c>
    </row>
    <row r="71" spans="1:18">
      <c r="A71" t="s">
        <v>81</v>
      </c>
      <c r="C71" t="s">
        <v>25</v>
      </c>
      <c r="D71" t="s">
        <v>26</v>
      </c>
      <c r="E71">
        <v>26.34</v>
      </c>
      <c r="M71" t="s">
        <v>81</v>
      </c>
      <c r="N71" s="1" t="s">
        <v>141</v>
      </c>
      <c r="O71" s="2" t="s">
        <v>148</v>
      </c>
      <c r="P71" s="2" t="s">
        <v>128</v>
      </c>
      <c r="Q71" t="s">
        <v>25</v>
      </c>
      <c r="R71">
        <v>26.34</v>
      </c>
    </row>
    <row r="72" spans="1:18">
      <c r="A72" t="s">
        <v>82</v>
      </c>
      <c r="C72" t="s">
        <v>25</v>
      </c>
      <c r="D72" t="s">
        <v>26</v>
      </c>
      <c r="E72">
        <v>26.38</v>
      </c>
      <c r="M72" t="s">
        <v>82</v>
      </c>
      <c r="N72" s="1" t="s">
        <v>141</v>
      </c>
      <c r="O72" s="2" t="s">
        <v>148</v>
      </c>
      <c r="P72" s="2" t="s">
        <v>128</v>
      </c>
      <c r="Q72" t="s">
        <v>25</v>
      </c>
      <c r="R72">
        <v>26.38</v>
      </c>
    </row>
    <row r="73" spans="1:18">
      <c r="A73" t="s">
        <v>83</v>
      </c>
      <c r="C73" t="s">
        <v>25</v>
      </c>
      <c r="D73" t="s">
        <v>26</v>
      </c>
      <c r="E73">
        <v>24.27</v>
      </c>
      <c r="M73" t="s">
        <v>83</v>
      </c>
      <c r="N73" s="1" t="s">
        <v>141</v>
      </c>
      <c r="O73" s="2" t="s">
        <v>149</v>
      </c>
      <c r="P73" s="2" t="s">
        <v>128</v>
      </c>
      <c r="Q73" t="s">
        <v>25</v>
      </c>
      <c r="R73">
        <v>24.27</v>
      </c>
    </row>
    <row r="74" spans="1:18">
      <c r="A74" t="s">
        <v>84</v>
      </c>
      <c r="C74" t="s">
        <v>25</v>
      </c>
      <c r="D74" t="s">
        <v>26</v>
      </c>
      <c r="E74">
        <v>24.49</v>
      </c>
      <c r="M74" t="s">
        <v>84</v>
      </c>
      <c r="N74" s="1" t="s">
        <v>141</v>
      </c>
      <c r="O74" s="2" t="s">
        <v>149</v>
      </c>
      <c r="P74" s="2" t="s">
        <v>128</v>
      </c>
      <c r="Q74" t="s">
        <v>25</v>
      </c>
      <c r="R74">
        <v>24.49</v>
      </c>
    </row>
    <row r="75" spans="1:18">
      <c r="A75" t="s">
        <v>85</v>
      </c>
      <c r="C75" t="s">
        <v>25</v>
      </c>
      <c r="D75" t="s">
        <v>26</v>
      </c>
      <c r="E75">
        <v>23.9</v>
      </c>
      <c r="M75" t="s">
        <v>85</v>
      </c>
      <c r="N75" s="1" t="s">
        <v>141</v>
      </c>
      <c r="O75" s="2" t="s">
        <v>149</v>
      </c>
      <c r="P75" s="2" t="s">
        <v>128</v>
      </c>
      <c r="Q75" t="s">
        <v>25</v>
      </c>
      <c r="R75">
        <v>23.9</v>
      </c>
    </row>
    <row r="76" spans="1:18">
      <c r="A76" t="s">
        <v>86</v>
      </c>
      <c r="C76" t="s">
        <v>25</v>
      </c>
      <c r="D76" t="s">
        <v>26</v>
      </c>
      <c r="E76">
        <v>25.2</v>
      </c>
      <c r="M76" t="s">
        <v>86</v>
      </c>
      <c r="N76" s="1" t="s">
        <v>141</v>
      </c>
      <c r="O76" s="2" t="s">
        <v>150</v>
      </c>
      <c r="P76" s="2" t="s">
        <v>128</v>
      </c>
      <c r="Q76" t="s">
        <v>25</v>
      </c>
      <c r="R76">
        <v>25.2</v>
      </c>
    </row>
    <row r="77" spans="1:18">
      <c r="A77" t="s">
        <v>87</v>
      </c>
      <c r="C77" t="s">
        <v>25</v>
      </c>
      <c r="D77" t="s">
        <v>26</v>
      </c>
      <c r="E77">
        <v>25.99</v>
      </c>
      <c r="M77" t="s">
        <v>87</v>
      </c>
      <c r="N77" s="1" t="s">
        <v>141</v>
      </c>
      <c r="O77" s="2" t="s">
        <v>150</v>
      </c>
      <c r="P77" s="2" t="s">
        <v>128</v>
      </c>
      <c r="Q77" t="s">
        <v>25</v>
      </c>
      <c r="R77">
        <v>25.99</v>
      </c>
    </row>
    <row r="78" spans="1:18">
      <c r="A78" t="s">
        <v>88</v>
      </c>
      <c r="C78" t="s">
        <v>25</v>
      </c>
      <c r="D78" t="s">
        <v>26</v>
      </c>
      <c r="E78">
        <v>25.69</v>
      </c>
      <c r="M78" t="s">
        <v>88</v>
      </c>
      <c r="N78" s="1" t="s">
        <v>141</v>
      </c>
      <c r="O78" s="2" t="s">
        <v>150</v>
      </c>
      <c r="P78" s="2" t="s">
        <v>128</v>
      </c>
      <c r="Q78" t="s">
        <v>25</v>
      </c>
      <c r="R78">
        <v>25.69</v>
      </c>
    </row>
    <row r="79" spans="1:18">
      <c r="A79" t="s">
        <v>89</v>
      </c>
      <c r="C79" t="s">
        <v>25</v>
      </c>
      <c r="D79" t="s">
        <v>26</v>
      </c>
      <c r="E79">
        <v>24.5</v>
      </c>
      <c r="M79" t="s">
        <v>89</v>
      </c>
      <c r="N79" s="1" t="s">
        <v>132</v>
      </c>
      <c r="O79" s="2" t="s">
        <v>151</v>
      </c>
      <c r="P79" s="2" t="s">
        <v>128</v>
      </c>
      <c r="Q79" t="s">
        <v>25</v>
      </c>
      <c r="R79">
        <v>24.5</v>
      </c>
    </row>
    <row r="80" spans="1:18">
      <c r="A80" t="s">
        <v>90</v>
      </c>
      <c r="C80" t="s">
        <v>25</v>
      </c>
      <c r="D80" t="s">
        <v>26</v>
      </c>
      <c r="E80">
        <v>24.23</v>
      </c>
      <c r="M80" t="s">
        <v>90</v>
      </c>
      <c r="N80" s="1" t="s">
        <v>132</v>
      </c>
      <c r="O80" s="2" t="s">
        <v>151</v>
      </c>
      <c r="P80" s="2" t="s">
        <v>128</v>
      </c>
      <c r="Q80" t="s">
        <v>25</v>
      </c>
      <c r="R80">
        <v>24.23</v>
      </c>
    </row>
    <row r="81" spans="1:18">
      <c r="A81" t="s">
        <v>91</v>
      </c>
      <c r="C81" t="s">
        <v>25</v>
      </c>
      <c r="D81" t="s">
        <v>26</v>
      </c>
      <c r="E81">
        <v>24.15</v>
      </c>
      <c r="M81" t="s">
        <v>91</v>
      </c>
      <c r="N81" s="1" t="s">
        <v>132</v>
      </c>
      <c r="O81" s="2" t="s">
        <v>151</v>
      </c>
      <c r="P81" s="2" t="s">
        <v>128</v>
      </c>
      <c r="Q81" t="s">
        <v>25</v>
      </c>
      <c r="R81">
        <v>24.15</v>
      </c>
    </row>
    <row r="82" spans="1:18">
      <c r="A82" t="s">
        <v>92</v>
      </c>
      <c r="C82" t="s">
        <v>25</v>
      </c>
      <c r="D82" t="s">
        <v>26</v>
      </c>
      <c r="E82">
        <v>23.1</v>
      </c>
      <c r="M82" t="s">
        <v>92</v>
      </c>
      <c r="N82" s="1" t="s">
        <v>132</v>
      </c>
      <c r="O82" s="2" t="s">
        <v>152</v>
      </c>
      <c r="P82" s="2" t="s">
        <v>128</v>
      </c>
      <c r="Q82" t="s">
        <v>25</v>
      </c>
      <c r="R82">
        <v>23.1</v>
      </c>
    </row>
    <row r="83" spans="1:18">
      <c r="A83" t="s">
        <v>93</v>
      </c>
      <c r="C83" t="s">
        <v>25</v>
      </c>
      <c r="D83" t="s">
        <v>26</v>
      </c>
      <c r="E83">
        <v>23.21</v>
      </c>
      <c r="M83" t="s">
        <v>93</v>
      </c>
      <c r="N83" s="1" t="s">
        <v>132</v>
      </c>
      <c r="O83" s="2" t="s">
        <v>152</v>
      </c>
      <c r="P83" s="2" t="s">
        <v>128</v>
      </c>
      <c r="Q83" t="s">
        <v>25</v>
      </c>
      <c r="R83">
        <v>23.21</v>
      </c>
    </row>
    <row r="84" spans="1:18">
      <c r="A84" t="s">
        <v>94</v>
      </c>
      <c r="C84" t="s">
        <v>25</v>
      </c>
      <c r="D84" t="s">
        <v>26</v>
      </c>
      <c r="E84">
        <v>23.68</v>
      </c>
      <c r="M84" t="s">
        <v>94</v>
      </c>
      <c r="N84" s="1" t="s">
        <v>132</v>
      </c>
      <c r="O84" s="2" t="s">
        <v>152</v>
      </c>
      <c r="P84" s="2" t="s">
        <v>128</v>
      </c>
      <c r="Q84" t="s">
        <v>25</v>
      </c>
      <c r="R84">
        <v>23.68</v>
      </c>
    </row>
    <row r="85" spans="1:18">
      <c r="A85" t="s">
        <v>95</v>
      </c>
      <c r="C85" t="s">
        <v>25</v>
      </c>
      <c r="D85" t="s">
        <v>26</v>
      </c>
      <c r="E85">
        <v>23.49</v>
      </c>
      <c r="M85" t="s">
        <v>95</v>
      </c>
      <c r="N85" s="1" t="s">
        <v>132</v>
      </c>
      <c r="O85" s="2" t="s">
        <v>153</v>
      </c>
      <c r="P85" s="2" t="s">
        <v>128</v>
      </c>
      <c r="Q85" t="s">
        <v>25</v>
      </c>
      <c r="R85">
        <v>23.49</v>
      </c>
    </row>
    <row r="86" spans="1:18">
      <c r="A86" t="s">
        <v>96</v>
      </c>
      <c r="C86" t="s">
        <v>25</v>
      </c>
      <c r="D86" t="s">
        <v>26</v>
      </c>
      <c r="E86">
        <v>23.78</v>
      </c>
      <c r="M86" t="s">
        <v>96</v>
      </c>
      <c r="N86" s="1" t="s">
        <v>132</v>
      </c>
      <c r="O86" s="2" t="s">
        <v>153</v>
      </c>
      <c r="P86" s="2" t="s">
        <v>128</v>
      </c>
      <c r="Q86" t="s">
        <v>25</v>
      </c>
      <c r="R86">
        <v>23.78</v>
      </c>
    </row>
    <row r="87" spans="1:18">
      <c r="A87" t="s">
        <v>97</v>
      </c>
      <c r="C87" t="s">
        <v>25</v>
      </c>
      <c r="D87" t="s">
        <v>26</v>
      </c>
      <c r="E87">
        <v>23.32</v>
      </c>
      <c r="M87" t="s">
        <v>97</v>
      </c>
      <c r="N87" s="1" t="s">
        <v>132</v>
      </c>
      <c r="O87" s="2" t="s">
        <v>153</v>
      </c>
      <c r="P87" s="2" t="s">
        <v>128</v>
      </c>
      <c r="Q87" t="s">
        <v>25</v>
      </c>
      <c r="R87">
        <v>23.32</v>
      </c>
    </row>
    <row r="88" spans="1:18">
      <c r="A88" t="s">
        <v>98</v>
      </c>
      <c r="C88" t="s">
        <v>25</v>
      </c>
      <c r="D88" t="s">
        <v>26</v>
      </c>
      <c r="E88">
        <v>25.02</v>
      </c>
      <c r="M88" t="s">
        <v>98</v>
      </c>
      <c r="N88" s="1" t="s">
        <v>132</v>
      </c>
      <c r="O88" s="2" t="s">
        <v>154</v>
      </c>
      <c r="P88" s="2" t="s">
        <v>128</v>
      </c>
      <c r="Q88" t="s">
        <v>25</v>
      </c>
      <c r="R88">
        <v>25.02</v>
      </c>
    </row>
    <row r="89" spans="1:18">
      <c r="A89" t="s">
        <v>99</v>
      </c>
      <c r="C89" t="s">
        <v>25</v>
      </c>
      <c r="D89" t="s">
        <v>26</v>
      </c>
      <c r="E89">
        <v>25.99</v>
      </c>
      <c r="M89" t="s">
        <v>99</v>
      </c>
      <c r="N89" s="1" t="s">
        <v>132</v>
      </c>
      <c r="O89" s="2" t="s">
        <v>154</v>
      </c>
      <c r="P89" s="2" t="s">
        <v>128</v>
      </c>
      <c r="Q89" t="s">
        <v>25</v>
      </c>
      <c r="R89">
        <v>25.99</v>
      </c>
    </row>
    <row r="90" spans="1:18">
      <c r="A90" t="s">
        <v>100</v>
      </c>
      <c r="C90" t="s">
        <v>25</v>
      </c>
      <c r="D90" t="s">
        <v>26</v>
      </c>
      <c r="E90">
        <v>25.48</v>
      </c>
      <c r="M90" t="s">
        <v>100</v>
      </c>
      <c r="N90" s="1" t="s">
        <v>132</v>
      </c>
      <c r="O90" s="2" t="s">
        <v>154</v>
      </c>
      <c r="P90" s="2" t="s">
        <v>128</v>
      </c>
      <c r="Q90" t="s">
        <v>25</v>
      </c>
      <c r="R90">
        <v>25.48</v>
      </c>
    </row>
    <row r="91" spans="1:18">
      <c r="A91" t="s">
        <v>101</v>
      </c>
      <c r="C91" t="s">
        <v>25</v>
      </c>
      <c r="D91" t="s">
        <v>26</v>
      </c>
      <c r="E91">
        <v>23.98</v>
      </c>
      <c r="M91" t="s">
        <v>101</v>
      </c>
      <c r="N91" s="1" t="s">
        <v>132</v>
      </c>
      <c r="O91" s="2" t="s">
        <v>155</v>
      </c>
      <c r="P91" s="2" t="s">
        <v>128</v>
      </c>
      <c r="Q91" t="s">
        <v>25</v>
      </c>
      <c r="R91">
        <v>23.98</v>
      </c>
    </row>
    <row r="92" spans="1:18">
      <c r="A92" t="s">
        <v>102</v>
      </c>
      <c r="C92" t="s">
        <v>25</v>
      </c>
      <c r="D92" t="s">
        <v>26</v>
      </c>
      <c r="E92">
        <v>23.63</v>
      </c>
      <c r="M92" t="s">
        <v>102</v>
      </c>
      <c r="N92" s="1" t="s">
        <v>132</v>
      </c>
      <c r="O92" s="2" t="s">
        <v>155</v>
      </c>
      <c r="P92" s="2" t="s">
        <v>128</v>
      </c>
      <c r="Q92" t="s">
        <v>25</v>
      </c>
      <c r="R92">
        <v>23.63</v>
      </c>
    </row>
    <row r="93" spans="1:18">
      <c r="A93" t="s">
        <v>103</v>
      </c>
      <c r="C93" t="s">
        <v>25</v>
      </c>
      <c r="D93" t="s">
        <v>26</v>
      </c>
      <c r="E93">
        <v>23.62</v>
      </c>
      <c r="M93" t="s">
        <v>103</v>
      </c>
      <c r="N93" s="1" t="s">
        <v>132</v>
      </c>
      <c r="O93" s="2" t="s">
        <v>155</v>
      </c>
      <c r="P93" s="2" t="s">
        <v>128</v>
      </c>
      <c r="Q93" t="s">
        <v>25</v>
      </c>
      <c r="R93">
        <v>23.62</v>
      </c>
    </row>
    <row r="94" spans="1:18">
      <c r="A94" t="s">
        <v>104</v>
      </c>
      <c r="C94" t="s">
        <v>25</v>
      </c>
      <c r="D94" t="s">
        <v>26</v>
      </c>
      <c r="E94">
        <v>27.05</v>
      </c>
      <c r="M94" t="s">
        <v>104</v>
      </c>
      <c r="N94" s="1" t="s">
        <v>132</v>
      </c>
      <c r="O94" s="2" t="s">
        <v>156</v>
      </c>
      <c r="P94" s="2" t="s">
        <v>128</v>
      </c>
      <c r="Q94" t="s">
        <v>25</v>
      </c>
      <c r="R94">
        <v>27.05</v>
      </c>
    </row>
    <row r="95" spans="1:18">
      <c r="A95" t="s">
        <v>105</v>
      </c>
      <c r="C95" t="s">
        <v>25</v>
      </c>
      <c r="D95" t="s">
        <v>26</v>
      </c>
      <c r="E95">
        <v>27.37</v>
      </c>
      <c r="M95" t="s">
        <v>105</v>
      </c>
      <c r="N95" s="1" t="s">
        <v>132</v>
      </c>
      <c r="O95" s="2" t="s">
        <v>156</v>
      </c>
      <c r="P95" s="2" t="s">
        <v>128</v>
      </c>
      <c r="Q95" t="s">
        <v>25</v>
      </c>
      <c r="R95">
        <v>27.37</v>
      </c>
    </row>
    <row r="96" spans="1:18">
      <c r="A96" t="s">
        <v>106</v>
      </c>
      <c r="C96" t="s">
        <v>25</v>
      </c>
      <c r="D96" t="s">
        <v>26</v>
      </c>
      <c r="E96">
        <v>27.46</v>
      </c>
      <c r="M96" t="s">
        <v>106</v>
      </c>
      <c r="N96" s="1" t="s">
        <v>132</v>
      </c>
      <c r="O96" s="2" t="s">
        <v>156</v>
      </c>
      <c r="P96" s="2" t="s">
        <v>128</v>
      </c>
      <c r="Q96" t="s">
        <v>25</v>
      </c>
      <c r="R96">
        <v>27.46</v>
      </c>
    </row>
    <row r="97" spans="1:18">
      <c r="A97" t="s">
        <v>107</v>
      </c>
      <c r="C97" t="s">
        <v>25</v>
      </c>
      <c r="D97" t="s">
        <v>26</v>
      </c>
      <c r="E97">
        <v>24.69</v>
      </c>
      <c r="M97" t="s">
        <v>107</v>
      </c>
      <c r="N97" s="1" t="s">
        <v>157</v>
      </c>
      <c r="O97" s="2" t="s">
        <v>158</v>
      </c>
      <c r="P97" s="2" t="s">
        <v>128</v>
      </c>
      <c r="Q97" t="s">
        <v>25</v>
      </c>
      <c r="R97">
        <v>24.69</v>
      </c>
    </row>
    <row r="98" spans="1:18">
      <c r="A98" t="s">
        <v>108</v>
      </c>
      <c r="C98" t="s">
        <v>25</v>
      </c>
      <c r="D98" t="s">
        <v>26</v>
      </c>
      <c r="E98">
        <v>24.95</v>
      </c>
      <c r="M98" t="s">
        <v>108</v>
      </c>
      <c r="N98" s="1" t="s">
        <v>157</v>
      </c>
      <c r="O98" s="2" t="s">
        <v>158</v>
      </c>
      <c r="P98" s="2" t="s">
        <v>128</v>
      </c>
      <c r="Q98" t="s">
        <v>25</v>
      </c>
      <c r="R98">
        <v>24.95</v>
      </c>
    </row>
    <row r="99" spans="1:18">
      <c r="A99" t="s">
        <v>109</v>
      </c>
      <c r="C99" t="s">
        <v>25</v>
      </c>
      <c r="D99" t="s">
        <v>26</v>
      </c>
      <c r="E99">
        <v>24.27</v>
      </c>
      <c r="M99" t="s">
        <v>109</v>
      </c>
      <c r="N99" s="1" t="s">
        <v>157</v>
      </c>
      <c r="O99" s="2" t="s">
        <v>158</v>
      </c>
      <c r="P99" s="2" t="s">
        <v>128</v>
      </c>
      <c r="Q99" t="s">
        <v>25</v>
      </c>
      <c r="R99">
        <v>24.27</v>
      </c>
    </row>
    <row r="100" spans="1:18">
      <c r="A100" t="s">
        <v>110</v>
      </c>
      <c r="C100" t="s">
        <v>25</v>
      </c>
      <c r="D100" t="s">
        <v>26</v>
      </c>
      <c r="E100">
        <v>26.3</v>
      </c>
      <c r="M100" t="s">
        <v>110</v>
      </c>
      <c r="N100" s="1" t="s">
        <v>157</v>
      </c>
      <c r="O100" s="2" t="s">
        <v>159</v>
      </c>
      <c r="P100" s="2" t="s">
        <v>128</v>
      </c>
      <c r="Q100" t="s">
        <v>25</v>
      </c>
      <c r="R100">
        <v>26.3</v>
      </c>
    </row>
    <row r="101" spans="1:18">
      <c r="A101" t="s">
        <v>111</v>
      </c>
      <c r="C101" t="s">
        <v>25</v>
      </c>
      <c r="D101" t="s">
        <v>26</v>
      </c>
      <c r="E101">
        <v>27.58</v>
      </c>
      <c r="M101" t="s">
        <v>111</v>
      </c>
      <c r="N101" s="1" t="s">
        <v>157</v>
      </c>
      <c r="O101" s="2" t="s">
        <v>159</v>
      </c>
      <c r="P101" s="2" t="s">
        <v>128</v>
      </c>
      <c r="Q101" t="s">
        <v>25</v>
      </c>
      <c r="R101">
        <v>27.58</v>
      </c>
    </row>
    <row r="102" spans="1:18">
      <c r="A102" t="s">
        <v>112</v>
      </c>
      <c r="C102" t="s">
        <v>25</v>
      </c>
      <c r="D102" t="s">
        <v>26</v>
      </c>
      <c r="E102">
        <v>27.56</v>
      </c>
      <c r="M102" t="s">
        <v>112</v>
      </c>
      <c r="N102" s="1" t="s">
        <v>157</v>
      </c>
      <c r="O102" s="2" t="s">
        <v>159</v>
      </c>
      <c r="P102" s="2" t="s">
        <v>128</v>
      </c>
      <c r="Q102" t="s">
        <v>25</v>
      </c>
      <c r="R102">
        <v>27.56</v>
      </c>
    </row>
    <row r="103" spans="1:18">
      <c r="A103" t="s">
        <v>113</v>
      </c>
      <c r="C103" t="s">
        <v>25</v>
      </c>
      <c r="D103" t="s">
        <v>26</v>
      </c>
      <c r="E103">
        <v>24.35</v>
      </c>
      <c r="M103" t="s">
        <v>113</v>
      </c>
      <c r="N103" s="1" t="s">
        <v>157</v>
      </c>
      <c r="O103" s="2" t="s">
        <v>160</v>
      </c>
      <c r="P103" s="2" t="s">
        <v>128</v>
      </c>
      <c r="Q103" t="s">
        <v>25</v>
      </c>
      <c r="R103">
        <v>24.35</v>
      </c>
    </row>
    <row r="104" spans="1:18">
      <c r="A104" t="s">
        <v>114</v>
      </c>
      <c r="C104" t="s">
        <v>25</v>
      </c>
      <c r="D104" t="s">
        <v>26</v>
      </c>
      <c r="E104">
        <v>24.15</v>
      </c>
      <c r="M104" t="s">
        <v>114</v>
      </c>
      <c r="N104" s="1" t="s">
        <v>157</v>
      </c>
      <c r="O104" s="2" t="s">
        <v>160</v>
      </c>
      <c r="P104" s="2" t="s">
        <v>128</v>
      </c>
      <c r="Q104" t="s">
        <v>25</v>
      </c>
      <c r="R104">
        <v>24.15</v>
      </c>
    </row>
    <row r="105" spans="1:18">
      <c r="A105" t="s">
        <v>115</v>
      </c>
      <c r="C105" t="s">
        <v>25</v>
      </c>
      <c r="D105" t="s">
        <v>26</v>
      </c>
      <c r="E105">
        <v>24.08</v>
      </c>
      <c r="M105" t="s">
        <v>115</v>
      </c>
      <c r="N105" s="1" t="s">
        <v>157</v>
      </c>
      <c r="O105" s="2" t="s">
        <v>160</v>
      </c>
      <c r="P105" s="2" t="s">
        <v>128</v>
      </c>
      <c r="Q105" t="s">
        <v>25</v>
      </c>
      <c r="R105">
        <v>24.08</v>
      </c>
    </row>
    <row r="106" spans="1:18">
      <c r="A106" t="s">
        <v>116</v>
      </c>
      <c r="C106" t="s">
        <v>25</v>
      </c>
      <c r="D106" t="s">
        <v>26</v>
      </c>
      <c r="E106">
        <v>31.08</v>
      </c>
      <c r="M106" t="s">
        <v>116</v>
      </c>
      <c r="N106" s="1" t="s">
        <v>157</v>
      </c>
      <c r="O106" s="2" t="s">
        <v>161</v>
      </c>
      <c r="P106" s="2" t="s">
        <v>128</v>
      </c>
      <c r="Q106" t="s">
        <v>25</v>
      </c>
      <c r="R106">
        <v>31.08</v>
      </c>
    </row>
    <row r="107" spans="1:18">
      <c r="A107" t="s">
        <v>117</v>
      </c>
      <c r="C107" t="s">
        <v>25</v>
      </c>
      <c r="D107" t="s">
        <v>26</v>
      </c>
      <c r="E107">
        <v>31.12</v>
      </c>
      <c r="M107" t="s">
        <v>117</v>
      </c>
      <c r="N107" s="1" t="s">
        <v>157</v>
      </c>
      <c r="O107" s="2" t="s">
        <v>161</v>
      </c>
      <c r="P107" s="2" t="s">
        <v>128</v>
      </c>
      <c r="Q107" t="s">
        <v>25</v>
      </c>
      <c r="R107">
        <v>31.12</v>
      </c>
    </row>
    <row r="108" spans="1:18">
      <c r="A108" t="s">
        <v>118</v>
      </c>
      <c r="C108" t="s">
        <v>25</v>
      </c>
      <c r="D108" t="s">
        <v>26</v>
      </c>
      <c r="E108">
        <v>31.46</v>
      </c>
      <c r="M108" t="s">
        <v>118</v>
      </c>
      <c r="N108" s="1" t="s">
        <v>157</v>
      </c>
      <c r="O108" s="2" t="s">
        <v>161</v>
      </c>
      <c r="P108" s="2" t="s">
        <v>128</v>
      </c>
      <c r="Q108" t="s">
        <v>25</v>
      </c>
      <c r="R108">
        <v>31.46</v>
      </c>
    </row>
    <row r="109" spans="1:18">
      <c r="A109" t="s">
        <v>119</v>
      </c>
      <c r="C109" t="s">
        <v>25</v>
      </c>
      <c r="D109" t="s">
        <v>26</v>
      </c>
      <c r="E109">
        <v>23.64</v>
      </c>
      <c r="M109" t="s">
        <v>119</v>
      </c>
      <c r="N109" s="1" t="s">
        <v>157</v>
      </c>
      <c r="O109" s="2" t="s">
        <v>162</v>
      </c>
      <c r="P109" s="2" t="s">
        <v>128</v>
      </c>
      <c r="Q109" t="s">
        <v>25</v>
      </c>
      <c r="R109">
        <v>23.64</v>
      </c>
    </row>
    <row r="110" spans="1:18">
      <c r="A110" t="s">
        <v>120</v>
      </c>
      <c r="C110" t="s">
        <v>25</v>
      </c>
      <c r="D110" t="s">
        <v>26</v>
      </c>
      <c r="E110">
        <v>23.81</v>
      </c>
      <c r="M110" t="s">
        <v>120</v>
      </c>
      <c r="N110" s="1" t="s">
        <v>157</v>
      </c>
      <c r="O110" s="2" t="s">
        <v>162</v>
      </c>
      <c r="P110" s="2" t="s">
        <v>128</v>
      </c>
      <c r="Q110" t="s">
        <v>25</v>
      </c>
      <c r="R110">
        <v>23.81</v>
      </c>
    </row>
    <row r="111" spans="1:18">
      <c r="A111" t="s">
        <v>121</v>
      </c>
      <c r="C111" t="s">
        <v>25</v>
      </c>
      <c r="D111" t="s">
        <v>26</v>
      </c>
      <c r="E111">
        <v>22.58</v>
      </c>
      <c r="M111" t="s">
        <v>121</v>
      </c>
      <c r="N111" s="1" t="s">
        <v>157</v>
      </c>
      <c r="O111" s="2" t="s">
        <v>162</v>
      </c>
      <c r="P111" s="2" t="s">
        <v>128</v>
      </c>
      <c r="Q111" t="s">
        <v>25</v>
      </c>
      <c r="R111">
        <v>22.58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7"/>
  <sheetViews>
    <sheetView topLeftCell="A30" workbookViewId="0">
      <selection activeCell="T16" sqref="T16:W22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13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3.83203125" bestFit="1" customWidth="1"/>
    <col min="13" max="13" width="5" bestFit="1" customWidth="1"/>
    <col min="14" max="14" width="14.1640625" bestFit="1" customWidth="1"/>
    <col min="15" max="15" width="17" bestFit="1" customWidth="1"/>
    <col min="16" max="16" width="10" bestFit="1" customWidth="1"/>
    <col min="17" max="17" width="8.33203125" bestFit="1" customWidth="1"/>
    <col min="18" max="18" width="6.1640625" bestFit="1" customWidth="1"/>
  </cols>
  <sheetData>
    <row r="1" spans="1:23">
      <c r="A1" t="s">
        <v>122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5</v>
      </c>
      <c r="B8" t="s">
        <v>6</v>
      </c>
      <c r="C8" t="s">
        <v>123</v>
      </c>
    </row>
    <row r="9" spans="1:23">
      <c r="A9" t="s">
        <v>8</v>
      </c>
      <c r="B9" t="s">
        <v>6</v>
      </c>
      <c r="C9" t="s">
        <v>124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25</v>
      </c>
      <c r="D16" t="s">
        <v>26</v>
      </c>
      <c r="E16">
        <v>20.149999999999999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25</v>
      </c>
      <c r="R16">
        <v>20.149999999999999</v>
      </c>
      <c r="T16">
        <f>R16:R17</f>
        <v>20.149999999999999</v>
      </c>
      <c r="U16">
        <f>STDEV(R16:R17)</f>
        <v>0.24748737341529264</v>
      </c>
      <c r="V16">
        <v>1000</v>
      </c>
      <c r="W16">
        <f>LOG10(AVERAGE(V16))</f>
        <v>3</v>
      </c>
    </row>
    <row r="17" spans="1:23">
      <c r="A17" t="s">
        <v>27</v>
      </c>
      <c r="C17" t="s">
        <v>25</v>
      </c>
      <c r="D17" t="s">
        <v>26</v>
      </c>
      <c r="E17">
        <v>20.5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25</v>
      </c>
      <c r="R17">
        <v>20.5</v>
      </c>
    </row>
    <row r="18" spans="1:23">
      <c r="A18" t="s">
        <v>28</v>
      </c>
      <c r="C18" t="s">
        <v>25</v>
      </c>
      <c r="D18" t="s">
        <v>26</v>
      </c>
      <c r="E18">
        <v>22.76</v>
      </c>
      <c r="M18" t="s">
        <v>28</v>
      </c>
      <c r="N18" s="1" t="s">
        <v>126</v>
      </c>
      <c r="O18" s="2" t="s">
        <v>127</v>
      </c>
      <c r="P18" s="2" t="s">
        <v>129</v>
      </c>
      <c r="Q18" t="s">
        <v>25</v>
      </c>
      <c r="R18">
        <v>22.76</v>
      </c>
      <c r="T18">
        <f>R18:R19</f>
        <v>22.76</v>
      </c>
      <c r="U18">
        <f>STDEV(R18:R19)</f>
        <v>7.0710678118653253E-2</v>
      </c>
      <c r="V18">
        <f>V16/4</f>
        <v>250</v>
      </c>
      <c r="W18">
        <f>LOG10(AVERAGE(V18))</f>
        <v>2.3979400086720375</v>
      </c>
    </row>
    <row r="19" spans="1:23">
      <c r="A19" t="s">
        <v>29</v>
      </c>
      <c r="C19" t="s">
        <v>25</v>
      </c>
      <c r="D19" t="s">
        <v>26</v>
      </c>
      <c r="E19">
        <v>22.86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25</v>
      </c>
      <c r="R19">
        <v>22.86</v>
      </c>
    </row>
    <row r="20" spans="1:23">
      <c r="A20" t="s">
        <v>30</v>
      </c>
      <c r="C20" t="s">
        <v>25</v>
      </c>
      <c r="D20" t="s">
        <v>26</v>
      </c>
      <c r="E20">
        <v>25.04</v>
      </c>
      <c r="M20" t="s">
        <v>30</v>
      </c>
      <c r="N20" s="1" t="s">
        <v>126</v>
      </c>
      <c r="O20" s="2" t="s">
        <v>127</v>
      </c>
      <c r="P20" s="2" t="s">
        <v>130</v>
      </c>
      <c r="Q20" t="s">
        <v>25</v>
      </c>
      <c r="R20">
        <v>25.04</v>
      </c>
      <c r="T20">
        <f>R20:R21</f>
        <v>25.04</v>
      </c>
      <c r="U20">
        <f>STDEV(R20:R21)</f>
        <v>7.7781745930519827E-2</v>
      </c>
      <c r="V20">
        <f>V18/4</f>
        <v>62.5</v>
      </c>
      <c r="W20">
        <f>LOG10(AVERAGE(V20))</f>
        <v>1.7958800173440752</v>
      </c>
    </row>
    <row r="21" spans="1:23">
      <c r="A21" t="s">
        <v>31</v>
      </c>
      <c r="C21" t="s">
        <v>25</v>
      </c>
      <c r="D21" t="s">
        <v>26</v>
      </c>
      <c r="E21">
        <v>24.93</v>
      </c>
      <c r="M21" t="s">
        <v>31</v>
      </c>
      <c r="N21" s="1" t="s">
        <v>126</v>
      </c>
      <c r="O21" s="2" t="s">
        <v>127</v>
      </c>
      <c r="P21" s="2" t="s">
        <v>130</v>
      </c>
      <c r="Q21" t="s">
        <v>25</v>
      </c>
      <c r="R21">
        <v>24.93</v>
      </c>
    </row>
    <row r="22" spans="1:23">
      <c r="A22" t="s">
        <v>32</v>
      </c>
      <c r="C22" t="s">
        <v>25</v>
      </c>
      <c r="D22" t="s">
        <v>26</v>
      </c>
      <c r="E22">
        <v>26.93</v>
      </c>
      <c r="M22" t="s">
        <v>32</v>
      </c>
      <c r="N22" s="1" t="s">
        <v>126</v>
      </c>
      <c r="O22" s="2" t="s">
        <v>127</v>
      </c>
      <c r="P22" s="2" t="s">
        <v>131</v>
      </c>
      <c r="Q22" t="s">
        <v>25</v>
      </c>
      <c r="R22">
        <v>26.93</v>
      </c>
      <c r="T22">
        <f>R22:R23</f>
        <v>26.93</v>
      </c>
      <c r="U22">
        <f>STDEV(R22:R23)</f>
        <v>7.7781745930519827E-2</v>
      </c>
      <c r="V22">
        <f>V20/4</f>
        <v>15.625</v>
      </c>
      <c r="W22">
        <f>LOG10(AVERAGE(V22))</f>
        <v>1.1938200260161129</v>
      </c>
    </row>
    <row r="23" spans="1:23">
      <c r="A23" t="s">
        <v>33</v>
      </c>
      <c r="C23" t="s">
        <v>25</v>
      </c>
      <c r="D23" t="s">
        <v>26</v>
      </c>
      <c r="E23">
        <v>27.04</v>
      </c>
      <c r="M23" t="s">
        <v>33</v>
      </c>
      <c r="N23" s="1" t="s">
        <v>126</v>
      </c>
      <c r="O23" s="2" t="s">
        <v>127</v>
      </c>
      <c r="P23" s="2" t="s">
        <v>131</v>
      </c>
      <c r="Q23" t="s">
        <v>25</v>
      </c>
      <c r="R23">
        <v>27.04</v>
      </c>
    </row>
    <row r="24" spans="1:23">
      <c r="A24" t="s">
        <v>38</v>
      </c>
      <c r="C24" t="s">
        <v>25</v>
      </c>
      <c r="D24" t="s">
        <v>26</v>
      </c>
      <c r="E24" t="s">
        <v>125</v>
      </c>
      <c r="M24" t="s">
        <v>38</v>
      </c>
      <c r="N24" s="1" t="s">
        <v>132</v>
      </c>
      <c r="O24" s="3" t="s">
        <v>133</v>
      </c>
      <c r="P24" s="2" t="s">
        <v>128</v>
      </c>
      <c r="Q24" t="s">
        <v>25</v>
      </c>
      <c r="R24">
        <v>40</v>
      </c>
    </row>
    <row r="25" spans="1:23">
      <c r="A25" t="s">
        <v>39</v>
      </c>
      <c r="C25" t="s">
        <v>25</v>
      </c>
      <c r="D25" t="s">
        <v>26</v>
      </c>
      <c r="E25" t="s">
        <v>125</v>
      </c>
      <c r="M25" t="s">
        <v>39</v>
      </c>
      <c r="N25" s="1" t="s">
        <v>132</v>
      </c>
      <c r="O25" s="3" t="s">
        <v>133</v>
      </c>
      <c r="P25" s="2" t="s">
        <v>128</v>
      </c>
      <c r="Q25" t="s">
        <v>25</v>
      </c>
      <c r="R25">
        <v>40</v>
      </c>
    </row>
    <row r="26" spans="1:23">
      <c r="A26" t="s">
        <v>40</v>
      </c>
      <c r="C26" t="s">
        <v>25</v>
      </c>
      <c r="D26" t="s">
        <v>26</v>
      </c>
      <c r="E26" t="s">
        <v>125</v>
      </c>
      <c r="M26" t="s">
        <v>40</v>
      </c>
      <c r="N26" s="1" t="s">
        <v>132</v>
      </c>
      <c r="O26" s="3" t="s">
        <v>133</v>
      </c>
      <c r="P26" s="2" t="s">
        <v>128</v>
      </c>
      <c r="Q26" t="s">
        <v>25</v>
      </c>
      <c r="R26">
        <v>40</v>
      </c>
    </row>
    <row r="27" spans="1:23">
      <c r="A27" t="s">
        <v>41</v>
      </c>
      <c r="C27" t="s">
        <v>25</v>
      </c>
      <c r="D27" t="s">
        <v>26</v>
      </c>
      <c r="E27">
        <v>36.4</v>
      </c>
      <c r="M27" t="s">
        <v>41</v>
      </c>
      <c r="N27" s="1" t="s">
        <v>132</v>
      </c>
      <c r="O27" s="3" t="s">
        <v>134</v>
      </c>
      <c r="P27" s="2" t="s">
        <v>128</v>
      </c>
      <c r="Q27" t="s">
        <v>25</v>
      </c>
      <c r="R27">
        <v>36.4</v>
      </c>
    </row>
    <row r="28" spans="1:23">
      <c r="A28" t="s">
        <v>42</v>
      </c>
      <c r="C28" t="s">
        <v>25</v>
      </c>
      <c r="D28" t="s">
        <v>26</v>
      </c>
      <c r="E28">
        <v>36.43</v>
      </c>
      <c r="M28" t="s">
        <v>42</v>
      </c>
      <c r="N28" s="1" t="s">
        <v>132</v>
      </c>
      <c r="O28" s="3" t="s">
        <v>134</v>
      </c>
      <c r="P28" s="2" t="s">
        <v>128</v>
      </c>
      <c r="Q28" t="s">
        <v>25</v>
      </c>
      <c r="R28">
        <v>36.43</v>
      </c>
    </row>
    <row r="29" spans="1:23">
      <c r="A29" t="s">
        <v>43</v>
      </c>
      <c r="C29" t="s">
        <v>25</v>
      </c>
      <c r="D29" t="s">
        <v>26</v>
      </c>
      <c r="E29">
        <v>36.25</v>
      </c>
      <c r="M29" t="s">
        <v>43</v>
      </c>
      <c r="N29" s="1" t="s">
        <v>132</v>
      </c>
      <c r="O29" s="3" t="s">
        <v>134</v>
      </c>
      <c r="P29" s="2" t="s">
        <v>128</v>
      </c>
      <c r="Q29" t="s">
        <v>25</v>
      </c>
      <c r="R29">
        <v>36.25</v>
      </c>
    </row>
    <row r="30" spans="1:23">
      <c r="A30" t="s">
        <v>44</v>
      </c>
      <c r="C30" t="s">
        <v>25</v>
      </c>
      <c r="D30" t="s">
        <v>26</v>
      </c>
      <c r="E30" t="s">
        <v>125</v>
      </c>
      <c r="M30" t="s">
        <v>44</v>
      </c>
      <c r="N30" s="1" t="s">
        <v>132</v>
      </c>
      <c r="O30" s="3" t="s">
        <v>135</v>
      </c>
      <c r="P30" s="2" t="s">
        <v>128</v>
      </c>
      <c r="Q30" t="s">
        <v>25</v>
      </c>
      <c r="R30">
        <v>40</v>
      </c>
    </row>
    <row r="31" spans="1:23">
      <c r="A31" t="s">
        <v>45</v>
      </c>
      <c r="C31" t="s">
        <v>25</v>
      </c>
      <c r="D31" t="s">
        <v>26</v>
      </c>
      <c r="E31">
        <v>38.43</v>
      </c>
      <c r="M31" t="s">
        <v>45</v>
      </c>
      <c r="N31" s="1" t="s">
        <v>132</v>
      </c>
      <c r="O31" s="3" t="s">
        <v>135</v>
      </c>
      <c r="P31" s="2" t="s">
        <v>128</v>
      </c>
      <c r="Q31" t="s">
        <v>25</v>
      </c>
      <c r="R31">
        <v>38.43</v>
      </c>
    </row>
    <row r="32" spans="1:23">
      <c r="A32" t="s">
        <v>46</v>
      </c>
      <c r="C32" t="s">
        <v>25</v>
      </c>
      <c r="D32" t="s">
        <v>26</v>
      </c>
      <c r="E32">
        <v>38.69</v>
      </c>
      <c r="M32" t="s">
        <v>46</v>
      </c>
      <c r="N32" s="1" t="s">
        <v>132</v>
      </c>
      <c r="O32" s="3" t="s">
        <v>135</v>
      </c>
      <c r="P32" s="2" t="s">
        <v>128</v>
      </c>
      <c r="Q32" t="s">
        <v>25</v>
      </c>
      <c r="R32">
        <v>38.69</v>
      </c>
    </row>
    <row r="33" spans="1:18">
      <c r="A33" t="s">
        <v>47</v>
      </c>
      <c r="C33" t="s">
        <v>25</v>
      </c>
      <c r="D33" t="s">
        <v>26</v>
      </c>
      <c r="E33" t="s">
        <v>125</v>
      </c>
      <c r="M33" t="s">
        <v>47</v>
      </c>
      <c r="N33" s="1" t="s">
        <v>132</v>
      </c>
      <c r="O33" s="3" t="s">
        <v>136</v>
      </c>
      <c r="P33" s="2" t="s">
        <v>128</v>
      </c>
      <c r="Q33" t="s">
        <v>25</v>
      </c>
      <c r="R33">
        <v>40</v>
      </c>
    </row>
    <row r="34" spans="1:18">
      <c r="A34" t="s">
        <v>48</v>
      </c>
      <c r="C34" t="s">
        <v>25</v>
      </c>
      <c r="D34" t="s">
        <v>26</v>
      </c>
      <c r="E34">
        <v>39.53</v>
      </c>
      <c r="M34" t="s">
        <v>48</v>
      </c>
      <c r="N34" s="1" t="s">
        <v>132</v>
      </c>
      <c r="O34" s="3" t="s">
        <v>136</v>
      </c>
      <c r="P34" s="2" t="s">
        <v>128</v>
      </c>
      <c r="Q34" t="s">
        <v>25</v>
      </c>
      <c r="R34">
        <v>39.53</v>
      </c>
    </row>
    <row r="35" spans="1:18">
      <c r="A35" t="s">
        <v>49</v>
      </c>
      <c r="C35" t="s">
        <v>25</v>
      </c>
      <c r="D35" t="s">
        <v>26</v>
      </c>
      <c r="E35">
        <v>38.69</v>
      </c>
      <c r="M35" t="s">
        <v>49</v>
      </c>
      <c r="N35" s="1" t="s">
        <v>132</v>
      </c>
      <c r="O35" s="3" t="s">
        <v>136</v>
      </c>
      <c r="P35" s="2" t="s">
        <v>128</v>
      </c>
      <c r="Q35" t="s">
        <v>25</v>
      </c>
      <c r="R35">
        <v>38.69</v>
      </c>
    </row>
    <row r="36" spans="1:18">
      <c r="A36" t="s">
        <v>50</v>
      </c>
      <c r="C36" t="s">
        <v>25</v>
      </c>
      <c r="D36" t="s">
        <v>26</v>
      </c>
      <c r="E36">
        <v>35.270000000000003</v>
      </c>
      <c r="M36" t="s">
        <v>50</v>
      </c>
      <c r="N36" s="1" t="s">
        <v>132</v>
      </c>
      <c r="O36" s="3" t="s">
        <v>137</v>
      </c>
      <c r="P36" s="2" t="s">
        <v>128</v>
      </c>
      <c r="Q36" t="s">
        <v>25</v>
      </c>
      <c r="R36">
        <v>35.270000000000003</v>
      </c>
    </row>
    <row r="37" spans="1:18">
      <c r="A37" t="s">
        <v>51</v>
      </c>
      <c r="C37" t="s">
        <v>25</v>
      </c>
      <c r="D37" t="s">
        <v>26</v>
      </c>
      <c r="E37">
        <v>35.299999999999997</v>
      </c>
      <c r="M37" t="s">
        <v>51</v>
      </c>
      <c r="N37" s="1" t="s">
        <v>132</v>
      </c>
      <c r="O37" s="3" t="s">
        <v>137</v>
      </c>
      <c r="P37" s="2" t="s">
        <v>128</v>
      </c>
      <c r="Q37" t="s">
        <v>25</v>
      </c>
      <c r="R37">
        <v>35.299999999999997</v>
      </c>
    </row>
    <row r="38" spans="1:18">
      <c r="A38" t="s">
        <v>52</v>
      </c>
      <c r="C38" t="s">
        <v>25</v>
      </c>
      <c r="D38" t="s">
        <v>26</v>
      </c>
      <c r="E38">
        <v>35.380000000000003</v>
      </c>
      <c r="M38" t="s">
        <v>52</v>
      </c>
      <c r="N38" s="1" t="s">
        <v>132</v>
      </c>
      <c r="O38" s="3" t="s">
        <v>137</v>
      </c>
      <c r="P38" s="2" t="s">
        <v>128</v>
      </c>
      <c r="Q38" t="s">
        <v>25</v>
      </c>
      <c r="R38">
        <v>35.380000000000003</v>
      </c>
    </row>
    <row r="39" spans="1:18">
      <c r="A39" t="s">
        <v>53</v>
      </c>
      <c r="C39" t="s">
        <v>25</v>
      </c>
      <c r="D39" t="s">
        <v>26</v>
      </c>
      <c r="E39">
        <v>37.630000000000003</v>
      </c>
      <c r="M39" t="s">
        <v>53</v>
      </c>
      <c r="N39" s="1" t="s">
        <v>132</v>
      </c>
      <c r="O39" s="3" t="s">
        <v>138</v>
      </c>
      <c r="P39" s="2" t="s">
        <v>128</v>
      </c>
      <c r="Q39" t="s">
        <v>25</v>
      </c>
      <c r="R39">
        <v>37.630000000000003</v>
      </c>
    </row>
    <row r="40" spans="1:18">
      <c r="A40" t="s">
        <v>54</v>
      </c>
      <c r="C40" t="s">
        <v>25</v>
      </c>
      <c r="D40" t="s">
        <v>26</v>
      </c>
      <c r="E40">
        <v>37.32</v>
      </c>
      <c r="M40" t="s">
        <v>54</v>
      </c>
      <c r="N40" s="1" t="s">
        <v>132</v>
      </c>
      <c r="O40" s="3" t="s">
        <v>138</v>
      </c>
      <c r="P40" s="2" t="s">
        <v>128</v>
      </c>
      <c r="Q40" t="s">
        <v>25</v>
      </c>
      <c r="R40">
        <v>37.32</v>
      </c>
    </row>
    <row r="41" spans="1:18">
      <c r="A41" t="s">
        <v>55</v>
      </c>
      <c r="C41" t="s">
        <v>25</v>
      </c>
      <c r="D41" t="s">
        <v>26</v>
      </c>
      <c r="E41">
        <v>37.090000000000003</v>
      </c>
      <c r="M41" t="s">
        <v>55</v>
      </c>
      <c r="N41" s="1" t="s">
        <v>132</v>
      </c>
      <c r="O41" s="3" t="s">
        <v>138</v>
      </c>
      <c r="P41" s="2" t="s">
        <v>128</v>
      </c>
      <c r="Q41" t="s">
        <v>25</v>
      </c>
      <c r="R41">
        <v>37.090000000000003</v>
      </c>
    </row>
    <row r="42" spans="1:18">
      <c r="A42" t="s">
        <v>56</v>
      </c>
      <c r="C42" t="s">
        <v>25</v>
      </c>
      <c r="D42" t="s">
        <v>26</v>
      </c>
      <c r="E42">
        <v>39.9</v>
      </c>
      <c r="M42" t="s">
        <v>56</v>
      </c>
      <c r="N42" s="1" t="s">
        <v>132</v>
      </c>
      <c r="O42" s="3" t="s">
        <v>139</v>
      </c>
      <c r="P42" s="2" t="s">
        <v>128</v>
      </c>
      <c r="Q42" t="s">
        <v>25</v>
      </c>
      <c r="R42">
        <v>39.9</v>
      </c>
    </row>
    <row r="43" spans="1:18">
      <c r="A43" t="s">
        <v>57</v>
      </c>
      <c r="C43" t="s">
        <v>25</v>
      </c>
      <c r="D43" t="s">
        <v>26</v>
      </c>
      <c r="E43" t="s">
        <v>125</v>
      </c>
      <c r="M43" t="s">
        <v>57</v>
      </c>
      <c r="N43" s="1" t="s">
        <v>132</v>
      </c>
      <c r="O43" s="3" t="s">
        <v>139</v>
      </c>
      <c r="P43" s="2" t="s">
        <v>128</v>
      </c>
      <c r="Q43" t="s">
        <v>25</v>
      </c>
      <c r="R43">
        <v>40</v>
      </c>
    </row>
    <row r="44" spans="1:18">
      <c r="A44" t="s">
        <v>58</v>
      </c>
      <c r="C44" t="s">
        <v>25</v>
      </c>
      <c r="D44" t="s">
        <v>26</v>
      </c>
      <c r="E44" t="s">
        <v>125</v>
      </c>
      <c r="M44" t="s">
        <v>58</v>
      </c>
      <c r="N44" s="1" t="s">
        <v>132</v>
      </c>
      <c r="O44" s="3" t="s">
        <v>139</v>
      </c>
      <c r="P44" s="2" t="s">
        <v>128</v>
      </c>
      <c r="Q44" t="s">
        <v>25</v>
      </c>
      <c r="R44">
        <v>40</v>
      </c>
    </row>
    <row r="45" spans="1:18">
      <c r="A45" t="s">
        <v>59</v>
      </c>
      <c r="C45" t="s">
        <v>25</v>
      </c>
      <c r="D45" t="s">
        <v>26</v>
      </c>
      <c r="E45">
        <v>38.21</v>
      </c>
      <c r="M45" t="s">
        <v>59</v>
      </c>
      <c r="N45" s="2" t="s">
        <v>132</v>
      </c>
      <c r="O45" s="3" t="s">
        <v>140</v>
      </c>
      <c r="P45" s="2" t="s">
        <v>128</v>
      </c>
      <c r="Q45" t="s">
        <v>25</v>
      </c>
      <c r="R45">
        <v>38.21</v>
      </c>
    </row>
    <row r="46" spans="1:18">
      <c r="A46" t="s">
        <v>60</v>
      </c>
      <c r="C46" t="s">
        <v>25</v>
      </c>
      <c r="D46" t="s">
        <v>26</v>
      </c>
      <c r="E46">
        <v>38.64</v>
      </c>
      <c r="M46" t="s">
        <v>60</v>
      </c>
      <c r="N46" s="2" t="s">
        <v>132</v>
      </c>
      <c r="O46" s="3" t="s">
        <v>140</v>
      </c>
      <c r="P46" s="2" t="s">
        <v>128</v>
      </c>
      <c r="Q46" t="s">
        <v>25</v>
      </c>
      <c r="R46">
        <v>38.64</v>
      </c>
    </row>
    <row r="47" spans="1:18">
      <c r="A47" t="s">
        <v>61</v>
      </c>
      <c r="C47" t="s">
        <v>25</v>
      </c>
      <c r="D47" t="s">
        <v>26</v>
      </c>
      <c r="E47">
        <v>37.51</v>
      </c>
      <c r="M47" t="s">
        <v>61</v>
      </c>
      <c r="N47" s="2" t="s">
        <v>132</v>
      </c>
      <c r="O47" s="3" t="s">
        <v>140</v>
      </c>
      <c r="P47" s="2" t="s">
        <v>128</v>
      </c>
      <c r="Q47" t="s">
        <v>25</v>
      </c>
      <c r="R47">
        <v>37.51</v>
      </c>
    </row>
    <row r="48" spans="1:18">
      <c r="A48" t="s">
        <v>62</v>
      </c>
      <c r="C48" t="s">
        <v>25</v>
      </c>
      <c r="D48" t="s">
        <v>26</v>
      </c>
      <c r="E48" t="s">
        <v>125</v>
      </c>
      <c r="M48" t="s">
        <v>62</v>
      </c>
      <c r="N48" s="2" t="s">
        <v>141</v>
      </c>
      <c r="O48" s="3" t="s">
        <v>142</v>
      </c>
      <c r="P48" s="2" t="s">
        <v>128</v>
      </c>
      <c r="Q48" t="s">
        <v>25</v>
      </c>
      <c r="R48">
        <v>40</v>
      </c>
    </row>
    <row r="49" spans="1:18">
      <c r="A49" t="s">
        <v>63</v>
      </c>
      <c r="C49" t="s">
        <v>25</v>
      </c>
      <c r="D49" t="s">
        <v>26</v>
      </c>
      <c r="E49" t="s">
        <v>125</v>
      </c>
      <c r="M49" t="s">
        <v>63</v>
      </c>
      <c r="N49" s="2" t="s">
        <v>141</v>
      </c>
      <c r="O49" s="3" t="s">
        <v>142</v>
      </c>
      <c r="P49" s="2" t="s">
        <v>128</v>
      </c>
      <c r="Q49" t="s">
        <v>25</v>
      </c>
      <c r="R49">
        <v>40</v>
      </c>
    </row>
    <row r="50" spans="1:18">
      <c r="A50" t="s">
        <v>64</v>
      </c>
      <c r="C50" t="s">
        <v>25</v>
      </c>
      <c r="D50" t="s">
        <v>26</v>
      </c>
      <c r="E50" t="s">
        <v>125</v>
      </c>
      <c r="M50" t="s">
        <v>64</v>
      </c>
      <c r="N50" s="2" t="s">
        <v>141</v>
      </c>
      <c r="O50" s="3" t="s">
        <v>142</v>
      </c>
      <c r="P50" s="2" t="s">
        <v>128</v>
      </c>
      <c r="Q50" t="s">
        <v>25</v>
      </c>
      <c r="R50">
        <v>40</v>
      </c>
    </row>
    <row r="51" spans="1:18">
      <c r="A51" t="s">
        <v>65</v>
      </c>
      <c r="C51" t="s">
        <v>25</v>
      </c>
      <c r="D51" t="s">
        <v>26</v>
      </c>
      <c r="E51">
        <v>35.880000000000003</v>
      </c>
      <c r="M51" t="s">
        <v>65</v>
      </c>
      <c r="N51" s="2" t="s">
        <v>141</v>
      </c>
      <c r="O51" s="3" t="s">
        <v>143</v>
      </c>
      <c r="P51" s="2" t="s">
        <v>128</v>
      </c>
      <c r="Q51" t="s">
        <v>25</v>
      </c>
      <c r="R51">
        <v>35.880000000000003</v>
      </c>
    </row>
    <row r="52" spans="1:18">
      <c r="A52" t="s">
        <v>66</v>
      </c>
      <c r="C52" t="s">
        <v>25</v>
      </c>
      <c r="D52" t="s">
        <v>26</v>
      </c>
      <c r="E52">
        <v>35.76</v>
      </c>
      <c r="M52" t="s">
        <v>66</v>
      </c>
      <c r="N52" s="2" t="s">
        <v>141</v>
      </c>
      <c r="O52" s="3" t="s">
        <v>143</v>
      </c>
      <c r="P52" s="2" t="s">
        <v>128</v>
      </c>
      <c r="Q52" t="s">
        <v>25</v>
      </c>
      <c r="R52">
        <v>35.76</v>
      </c>
    </row>
    <row r="53" spans="1:18">
      <c r="A53" t="s">
        <v>67</v>
      </c>
      <c r="C53" t="s">
        <v>25</v>
      </c>
      <c r="D53" t="s">
        <v>26</v>
      </c>
      <c r="E53">
        <v>36.1</v>
      </c>
      <c r="M53" t="s">
        <v>67</v>
      </c>
      <c r="N53" s="2" t="s">
        <v>141</v>
      </c>
      <c r="O53" s="3" t="s">
        <v>143</v>
      </c>
      <c r="P53" s="2" t="s">
        <v>128</v>
      </c>
      <c r="Q53" t="s">
        <v>25</v>
      </c>
      <c r="R53">
        <v>36.1</v>
      </c>
    </row>
    <row r="54" spans="1:18">
      <c r="A54" t="s">
        <v>68</v>
      </c>
      <c r="C54" t="s">
        <v>25</v>
      </c>
      <c r="D54" t="s">
        <v>26</v>
      </c>
      <c r="E54">
        <v>39.6</v>
      </c>
      <c r="M54" t="s">
        <v>68</v>
      </c>
      <c r="N54" s="2" t="s">
        <v>141</v>
      </c>
      <c r="O54" s="3" t="s">
        <v>144</v>
      </c>
      <c r="P54" s="2" t="s">
        <v>128</v>
      </c>
      <c r="Q54" t="s">
        <v>25</v>
      </c>
      <c r="R54">
        <v>39.6</v>
      </c>
    </row>
    <row r="55" spans="1:18">
      <c r="A55" t="s">
        <v>69</v>
      </c>
      <c r="C55" t="s">
        <v>25</v>
      </c>
      <c r="D55" t="s">
        <v>26</v>
      </c>
      <c r="E55">
        <v>39.18</v>
      </c>
      <c r="M55" t="s">
        <v>69</v>
      </c>
      <c r="N55" s="2" t="s">
        <v>141</v>
      </c>
      <c r="O55" s="3" t="s">
        <v>144</v>
      </c>
      <c r="P55" s="2" t="s">
        <v>128</v>
      </c>
      <c r="Q55" t="s">
        <v>25</v>
      </c>
      <c r="R55">
        <v>39.18</v>
      </c>
    </row>
    <row r="56" spans="1:18">
      <c r="A56" t="s">
        <v>70</v>
      </c>
      <c r="C56" t="s">
        <v>25</v>
      </c>
      <c r="D56" t="s">
        <v>26</v>
      </c>
      <c r="E56" t="s">
        <v>125</v>
      </c>
      <c r="M56" t="s">
        <v>70</v>
      </c>
      <c r="N56" s="2" t="s">
        <v>141</v>
      </c>
      <c r="O56" s="3" t="s">
        <v>144</v>
      </c>
      <c r="P56" s="2" t="s">
        <v>128</v>
      </c>
      <c r="Q56" t="s">
        <v>25</v>
      </c>
      <c r="R56">
        <v>40</v>
      </c>
    </row>
    <row r="57" spans="1:18">
      <c r="A57" t="s">
        <v>71</v>
      </c>
      <c r="C57" t="s">
        <v>25</v>
      </c>
      <c r="D57" t="s">
        <v>26</v>
      </c>
      <c r="E57">
        <v>36.979999999999997</v>
      </c>
      <c r="M57" t="s">
        <v>71</v>
      </c>
      <c r="N57" s="2" t="s">
        <v>141</v>
      </c>
      <c r="O57" s="3" t="s">
        <v>145</v>
      </c>
      <c r="P57" s="2" t="s">
        <v>128</v>
      </c>
      <c r="Q57" t="s">
        <v>25</v>
      </c>
      <c r="R57">
        <v>36.979999999999997</v>
      </c>
    </row>
    <row r="58" spans="1:18">
      <c r="A58" t="s">
        <v>72</v>
      </c>
      <c r="C58" t="s">
        <v>25</v>
      </c>
      <c r="D58" t="s">
        <v>26</v>
      </c>
      <c r="E58">
        <v>36.69</v>
      </c>
      <c r="M58" t="s">
        <v>72</v>
      </c>
      <c r="N58" s="2" t="s">
        <v>141</v>
      </c>
      <c r="O58" s="3" t="s">
        <v>145</v>
      </c>
      <c r="P58" s="2" t="s">
        <v>128</v>
      </c>
      <c r="Q58" t="s">
        <v>25</v>
      </c>
      <c r="R58">
        <v>36.69</v>
      </c>
    </row>
    <row r="59" spans="1:18">
      <c r="A59" t="s">
        <v>73</v>
      </c>
      <c r="C59" t="s">
        <v>25</v>
      </c>
      <c r="D59" t="s">
        <v>26</v>
      </c>
      <c r="E59">
        <v>36.58</v>
      </c>
      <c r="M59" t="s">
        <v>73</v>
      </c>
      <c r="N59" s="2" t="s">
        <v>141</v>
      </c>
      <c r="O59" s="3" t="s">
        <v>145</v>
      </c>
      <c r="P59" s="2" t="s">
        <v>128</v>
      </c>
      <c r="Q59" t="s">
        <v>25</v>
      </c>
      <c r="R59">
        <v>36.58</v>
      </c>
    </row>
    <row r="60" spans="1:18">
      <c r="A60" t="s">
        <v>74</v>
      </c>
      <c r="C60" t="s">
        <v>25</v>
      </c>
      <c r="D60" t="s">
        <v>26</v>
      </c>
      <c r="E60">
        <v>33.340000000000003</v>
      </c>
      <c r="M60" t="s">
        <v>74</v>
      </c>
      <c r="N60" s="2" t="s">
        <v>141</v>
      </c>
      <c r="O60" s="3" t="s">
        <v>146</v>
      </c>
      <c r="P60" s="2" t="s">
        <v>128</v>
      </c>
      <c r="Q60" t="s">
        <v>25</v>
      </c>
      <c r="R60">
        <v>33.340000000000003</v>
      </c>
    </row>
    <row r="61" spans="1:18">
      <c r="A61" t="s">
        <v>75</v>
      </c>
      <c r="C61" t="s">
        <v>25</v>
      </c>
      <c r="D61" t="s">
        <v>26</v>
      </c>
      <c r="E61">
        <v>33.08</v>
      </c>
      <c r="M61" t="s">
        <v>75</v>
      </c>
      <c r="N61" s="2" t="s">
        <v>141</v>
      </c>
      <c r="O61" s="3" t="s">
        <v>146</v>
      </c>
      <c r="P61" s="2" t="s">
        <v>128</v>
      </c>
      <c r="Q61" t="s">
        <v>25</v>
      </c>
      <c r="R61">
        <v>33.08</v>
      </c>
    </row>
    <row r="62" spans="1:18">
      <c r="A62" t="s">
        <v>76</v>
      </c>
      <c r="C62" t="s">
        <v>25</v>
      </c>
      <c r="D62" t="s">
        <v>26</v>
      </c>
      <c r="E62">
        <v>33.29</v>
      </c>
      <c r="M62" t="s">
        <v>76</v>
      </c>
      <c r="N62" s="2" t="s">
        <v>141</v>
      </c>
      <c r="O62" s="3" t="s">
        <v>146</v>
      </c>
      <c r="P62" s="2" t="s">
        <v>128</v>
      </c>
      <c r="Q62" t="s">
        <v>25</v>
      </c>
      <c r="R62">
        <v>33.29</v>
      </c>
    </row>
    <row r="63" spans="1:18">
      <c r="A63" t="s">
        <v>77</v>
      </c>
      <c r="C63" t="s">
        <v>25</v>
      </c>
      <c r="D63" t="s">
        <v>26</v>
      </c>
      <c r="E63" t="s">
        <v>125</v>
      </c>
      <c r="M63" t="s">
        <v>77</v>
      </c>
      <c r="N63" s="2" t="s">
        <v>141</v>
      </c>
      <c r="O63" s="3" t="s">
        <v>147</v>
      </c>
      <c r="P63" s="2" t="s">
        <v>128</v>
      </c>
      <c r="Q63" t="s">
        <v>25</v>
      </c>
      <c r="R63">
        <v>40</v>
      </c>
    </row>
    <row r="64" spans="1:18">
      <c r="A64" t="s">
        <v>78</v>
      </c>
      <c r="C64" t="s">
        <v>25</v>
      </c>
      <c r="D64" t="s">
        <v>26</v>
      </c>
      <c r="E64" t="s">
        <v>125</v>
      </c>
      <c r="M64" t="s">
        <v>78</v>
      </c>
      <c r="N64" s="2" t="s">
        <v>141</v>
      </c>
      <c r="O64" s="3" t="s">
        <v>147</v>
      </c>
      <c r="P64" s="2" t="s">
        <v>128</v>
      </c>
      <c r="Q64" t="s">
        <v>25</v>
      </c>
      <c r="R64">
        <v>40</v>
      </c>
    </row>
    <row r="65" spans="1:18">
      <c r="A65" t="s">
        <v>79</v>
      </c>
      <c r="C65" t="s">
        <v>25</v>
      </c>
      <c r="D65" t="s">
        <v>26</v>
      </c>
      <c r="E65" t="s">
        <v>125</v>
      </c>
      <c r="M65" t="s">
        <v>79</v>
      </c>
      <c r="N65" s="2" t="s">
        <v>141</v>
      </c>
      <c r="O65" s="3" t="s">
        <v>147</v>
      </c>
      <c r="P65" s="2" t="s">
        <v>128</v>
      </c>
      <c r="Q65" t="s">
        <v>25</v>
      </c>
      <c r="R65">
        <v>40</v>
      </c>
    </row>
    <row r="66" spans="1:18">
      <c r="A66" t="s">
        <v>80</v>
      </c>
      <c r="C66" t="s">
        <v>25</v>
      </c>
      <c r="D66" t="s">
        <v>26</v>
      </c>
      <c r="E66" t="s">
        <v>125</v>
      </c>
      <c r="M66" t="s">
        <v>80</v>
      </c>
      <c r="N66" s="1" t="s">
        <v>141</v>
      </c>
      <c r="O66" s="2" t="s">
        <v>148</v>
      </c>
      <c r="P66" s="2" t="s">
        <v>128</v>
      </c>
      <c r="Q66" t="s">
        <v>25</v>
      </c>
      <c r="R66">
        <v>40</v>
      </c>
    </row>
    <row r="67" spans="1:18">
      <c r="A67" t="s">
        <v>81</v>
      </c>
      <c r="C67" t="s">
        <v>25</v>
      </c>
      <c r="D67" t="s">
        <v>26</v>
      </c>
      <c r="E67" t="s">
        <v>125</v>
      </c>
      <c r="M67" t="s">
        <v>81</v>
      </c>
      <c r="N67" s="1" t="s">
        <v>141</v>
      </c>
      <c r="O67" s="2" t="s">
        <v>148</v>
      </c>
      <c r="P67" s="2" t="s">
        <v>128</v>
      </c>
      <c r="Q67" t="s">
        <v>25</v>
      </c>
      <c r="R67">
        <v>40</v>
      </c>
    </row>
    <row r="68" spans="1:18">
      <c r="A68" t="s">
        <v>82</v>
      </c>
      <c r="C68" t="s">
        <v>25</v>
      </c>
      <c r="D68" t="s">
        <v>26</v>
      </c>
      <c r="E68" t="s">
        <v>125</v>
      </c>
      <c r="M68" t="s">
        <v>82</v>
      </c>
      <c r="N68" s="1" t="s">
        <v>141</v>
      </c>
      <c r="O68" s="2" t="s">
        <v>148</v>
      </c>
      <c r="P68" s="2" t="s">
        <v>128</v>
      </c>
      <c r="Q68" t="s">
        <v>25</v>
      </c>
      <c r="R68">
        <v>40</v>
      </c>
    </row>
    <row r="69" spans="1:18">
      <c r="A69" t="s">
        <v>83</v>
      </c>
      <c r="C69" t="s">
        <v>25</v>
      </c>
      <c r="D69" t="s">
        <v>26</v>
      </c>
      <c r="E69">
        <v>36.54</v>
      </c>
      <c r="M69" t="s">
        <v>83</v>
      </c>
      <c r="N69" s="1" t="s">
        <v>141</v>
      </c>
      <c r="O69" s="2" t="s">
        <v>149</v>
      </c>
      <c r="P69" s="2" t="s">
        <v>128</v>
      </c>
      <c r="Q69" t="s">
        <v>25</v>
      </c>
      <c r="R69">
        <v>36.54</v>
      </c>
    </row>
    <row r="70" spans="1:18">
      <c r="A70" t="s">
        <v>84</v>
      </c>
      <c r="C70" t="s">
        <v>25</v>
      </c>
      <c r="D70" t="s">
        <v>26</v>
      </c>
      <c r="E70">
        <v>36.47</v>
      </c>
      <c r="M70" t="s">
        <v>84</v>
      </c>
      <c r="N70" s="1" t="s">
        <v>141</v>
      </c>
      <c r="O70" s="2" t="s">
        <v>149</v>
      </c>
      <c r="P70" s="2" t="s">
        <v>128</v>
      </c>
      <c r="Q70" t="s">
        <v>25</v>
      </c>
      <c r="R70">
        <v>36.47</v>
      </c>
    </row>
    <row r="71" spans="1:18">
      <c r="A71" t="s">
        <v>85</v>
      </c>
      <c r="C71" t="s">
        <v>25</v>
      </c>
      <c r="D71" t="s">
        <v>26</v>
      </c>
      <c r="E71">
        <v>36.119999999999997</v>
      </c>
      <c r="M71" t="s">
        <v>85</v>
      </c>
      <c r="N71" s="1" t="s">
        <v>141</v>
      </c>
      <c r="O71" s="2" t="s">
        <v>149</v>
      </c>
      <c r="P71" s="2" t="s">
        <v>128</v>
      </c>
      <c r="Q71" t="s">
        <v>25</v>
      </c>
      <c r="R71">
        <v>36.119999999999997</v>
      </c>
    </row>
    <row r="72" spans="1:18">
      <c r="A72" t="s">
        <v>86</v>
      </c>
      <c r="C72" t="s">
        <v>25</v>
      </c>
      <c r="D72" t="s">
        <v>26</v>
      </c>
      <c r="E72" t="s">
        <v>125</v>
      </c>
      <c r="M72" t="s">
        <v>86</v>
      </c>
      <c r="N72" s="1" t="s">
        <v>141</v>
      </c>
      <c r="O72" s="2" t="s">
        <v>150</v>
      </c>
      <c r="P72" s="2" t="s">
        <v>128</v>
      </c>
      <c r="Q72" t="s">
        <v>25</v>
      </c>
      <c r="R72">
        <v>40</v>
      </c>
    </row>
    <row r="73" spans="1:18">
      <c r="A73" t="s">
        <v>87</v>
      </c>
      <c r="C73" t="s">
        <v>25</v>
      </c>
      <c r="D73" t="s">
        <v>26</v>
      </c>
      <c r="E73">
        <v>39.68</v>
      </c>
      <c r="M73" t="s">
        <v>87</v>
      </c>
      <c r="N73" s="1" t="s">
        <v>141</v>
      </c>
      <c r="O73" s="2" t="s">
        <v>150</v>
      </c>
      <c r="P73" s="2" t="s">
        <v>128</v>
      </c>
      <c r="Q73" t="s">
        <v>25</v>
      </c>
      <c r="R73">
        <v>39.68</v>
      </c>
    </row>
    <row r="74" spans="1:18">
      <c r="A74" t="s">
        <v>88</v>
      </c>
      <c r="C74" t="s">
        <v>25</v>
      </c>
      <c r="D74" t="s">
        <v>26</v>
      </c>
      <c r="E74" t="s">
        <v>125</v>
      </c>
      <c r="M74" t="s">
        <v>88</v>
      </c>
      <c r="N74" s="1" t="s">
        <v>141</v>
      </c>
      <c r="O74" s="2" t="s">
        <v>150</v>
      </c>
      <c r="P74" s="2" t="s">
        <v>128</v>
      </c>
      <c r="Q74" t="s">
        <v>25</v>
      </c>
      <c r="R74">
        <v>40</v>
      </c>
    </row>
    <row r="75" spans="1:18">
      <c r="A75" t="s">
        <v>89</v>
      </c>
      <c r="C75" t="s">
        <v>25</v>
      </c>
      <c r="D75" t="s">
        <v>26</v>
      </c>
      <c r="E75">
        <v>37.119999999999997</v>
      </c>
      <c r="M75" t="s">
        <v>89</v>
      </c>
      <c r="N75" s="1" t="s">
        <v>132</v>
      </c>
      <c r="O75" s="2" t="s">
        <v>151</v>
      </c>
      <c r="P75" s="2" t="s">
        <v>128</v>
      </c>
      <c r="Q75" t="s">
        <v>25</v>
      </c>
      <c r="R75">
        <v>37.119999999999997</v>
      </c>
    </row>
    <row r="76" spans="1:18">
      <c r="A76" t="s">
        <v>90</v>
      </c>
      <c r="C76" t="s">
        <v>25</v>
      </c>
      <c r="D76" t="s">
        <v>26</v>
      </c>
      <c r="E76">
        <v>37.24</v>
      </c>
      <c r="M76" t="s">
        <v>90</v>
      </c>
      <c r="N76" s="1" t="s">
        <v>132</v>
      </c>
      <c r="O76" s="2" t="s">
        <v>151</v>
      </c>
      <c r="P76" s="2" t="s">
        <v>128</v>
      </c>
      <c r="Q76" t="s">
        <v>25</v>
      </c>
      <c r="R76">
        <v>37.24</v>
      </c>
    </row>
    <row r="77" spans="1:18">
      <c r="A77" t="s">
        <v>91</v>
      </c>
      <c r="C77" t="s">
        <v>25</v>
      </c>
      <c r="D77" t="s">
        <v>26</v>
      </c>
      <c r="E77">
        <v>37.65</v>
      </c>
      <c r="M77" t="s">
        <v>91</v>
      </c>
      <c r="N77" s="1" t="s">
        <v>132</v>
      </c>
      <c r="O77" s="2" t="s">
        <v>151</v>
      </c>
      <c r="P77" s="2" t="s">
        <v>128</v>
      </c>
      <c r="Q77" t="s">
        <v>25</v>
      </c>
      <c r="R77">
        <v>37.65</v>
      </c>
    </row>
    <row r="78" spans="1:18">
      <c r="A78" t="s">
        <v>92</v>
      </c>
      <c r="C78" t="s">
        <v>25</v>
      </c>
      <c r="D78" t="s">
        <v>26</v>
      </c>
      <c r="E78">
        <v>32.72</v>
      </c>
      <c r="M78" t="s">
        <v>92</v>
      </c>
      <c r="N78" s="1" t="s">
        <v>132</v>
      </c>
      <c r="O78" s="2" t="s">
        <v>152</v>
      </c>
      <c r="P78" s="2" t="s">
        <v>128</v>
      </c>
      <c r="Q78" t="s">
        <v>25</v>
      </c>
      <c r="R78">
        <v>32.72</v>
      </c>
    </row>
    <row r="79" spans="1:18">
      <c r="A79" t="s">
        <v>93</v>
      </c>
      <c r="C79" t="s">
        <v>25</v>
      </c>
      <c r="D79" t="s">
        <v>26</v>
      </c>
      <c r="E79">
        <v>33.01</v>
      </c>
      <c r="M79" t="s">
        <v>93</v>
      </c>
      <c r="N79" s="1" t="s">
        <v>132</v>
      </c>
      <c r="O79" s="2" t="s">
        <v>152</v>
      </c>
      <c r="P79" s="2" t="s">
        <v>128</v>
      </c>
      <c r="Q79" t="s">
        <v>25</v>
      </c>
      <c r="R79">
        <v>33.01</v>
      </c>
    </row>
    <row r="80" spans="1:18">
      <c r="A80" t="s">
        <v>94</v>
      </c>
      <c r="C80" t="s">
        <v>25</v>
      </c>
      <c r="D80" t="s">
        <v>26</v>
      </c>
      <c r="E80">
        <v>33.15</v>
      </c>
      <c r="M80" t="s">
        <v>94</v>
      </c>
      <c r="N80" s="1" t="s">
        <v>132</v>
      </c>
      <c r="O80" s="2" t="s">
        <v>152</v>
      </c>
      <c r="P80" s="2" t="s">
        <v>128</v>
      </c>
      <c r="Q80" t="s">
        <v>25</v>
      </c>
      <c r="R80">
        <v>33.15</v>
      </c>
    </row>
    <row r="81" spans="1:18">
      <c r="A81" t="s">
        <v>95</v>
      </c>
      <c r="C81" t="s">
        <v>25</v>
      </c>
      <c r="D81" t="s">
        <v>26</v>
      </c>
      <c r="E81">
        <v>36.090000000000003</v>
      </c>
      <c r="M81" t="s">
        <v>95</v>
      </c>
      <c r="N81" s="1" t="s">
        <v>132</v>
      </c>
      <c r="O81" s="2" t="s">
        <v>153</v>
      </c>
      <c r="P81" s="2" t="s">
        <v>128</v>
      </c>
      <c r="Q81" t="s">
        <v>25</v>
      </c>
      <c r="R81">
        <v>36.090000000000003</v>
      </c>
    </row>
    <row r="82" spans="1:18">
      <c r="A82" t="s">
        <v>96</v>
      </c>
      <c r="C82" t="s">
        <v>25</v>
      </c>
      <c r="D82" t="s">
        <v>26</v>
      </c>
      <c r="E82">
        <v>37.020000000000003</v>
      </c>
      <c r="M82" t="s">
        <v>96</v>
      </c>
      <c r="N82" s="1" t="s">
        <v>132</v>
      </c>
      <c r="O82" s="2" t="s">
        <v>153</v>
      </c>
      <c r="P82" s="2" t="s">
        <v>128</v>
      </c>
      <c r="Q82" t="s">
        <v>25</v>
      </c>
      <c r="R82">
        <v>37.020000000000003</v>
      </c>
    </row>
    <row r="83" spans="1:18">
      <c r="A83" t="s">
        <v>97</v>
      </c>
      <c r="C83" t="s">
        <v>25</v>
      </c>
      <c r="D83" t="s">
        <v>26</v>
      </c>
      <c r="E83">
        <v>36.39</v>
      </c>
      <c r="M83" t="s">
        <v>97</v>
      </c>
      <c r="N83" s="1" t="s">
        <v>132</v>
      </c>
      <c r="O83" s="2" t="s">
        <v>153</v>
      </c>
      <c r="P83" s="2" t="s">
        <v>128</v>
      </c>
      <c r="Q83" t="s">
        <v>25</v>
      </c>
      <c r="R83">
        <v>36.39</v>
      </c>
    </row>
    <row r="84" spans="1:18">
      <c r="A84" t="s">
        <v>98</v>
      </c>
      <c r="C84" t="s">
        <v>25</v>
      </c>
      <c r="D84" t="s">
        <v>26</v>
      </c>
      <c r="E84">
        <v>37.840000000000003</v>
      </c>
      <c r="M84" t="s">
        <v>98</v>
      </c>
      <c r="N84" s="1" t="s">
        <v>132</v>
      </c>
      <c r="O84" s="2" t="s">
        <v>154</v>
      </c>
      <c r="P84" s="2" t="s">
        <v>128</v>
      </c>
      <c r="Q84" t="s">
        <v>25</v>
      </c>
      <c r="R84">
        <v>37.840000000000003</v>
      </c>
    </row>
    <row r="85" spans="1:18">
      <c r="A85" t="s">
        <v>99</v>
      </c>
      <c r="C85" t="s">
        <v>25</v>
      </c>
      <c r="D85" t="s">
        <v>26</v>
      </c>
      <c r="E85">
        <v>37.549999999999997</v>
      </c>
      <c r="M85" t="s">
        <v>99</v>
      </c>
      <c r="N85" s="1" t="s">
        <v>132</v>
      </c>
      <c r="O85" s="2" t="s">
        <v>154</v>
      </c>
      <c r="P85" s="2" t="s">
        <v>128</v>
      </c>
      <c r="Q85" t="s">
        <v>25</v>
      </c>
      <c r="R85">
        <v>37.549999999999997</v>
      </c>
    </row>
    <row r="86" spans="1:18">
      <c r="A86" t="s">
        <v>100</v>
      </c>
      <c r="C86" t="s">
        <v>25</v>
      </c>
      <c r="D86" t="s">
        <v>26</v>
      </c>
      <c r="E86">
        <v>37.619999999999997</v>
      </c>
      <c r="M86" t="s">
        <v>100</v>
      </c>
      <c r="N86" s="1" t="s">
        <v>132</v>
      </c>
      <c r="O86" s="2" t="s">
        <v>154</v>
      </c>
      <c r="P86" s="2" t="s">
        <v>128</v>
      </c>
      <c r="Q86" t="s">
        <v>25</v>
      </c>
      <c r="R86">
        <v>37.619999999999997</v>
      </c>
    </row>
    <row r="87" spans="1:18">
      <c r="A87" t="s">
        <v>101</v>
      </c>
      <c r="C87" t="s">
        <v>25</v>
      </c>
      <c r="D87" t="s">
        <v>26</v>
      </c>
      <c r="E87">
        <v>34.950000000000003</v>
      </c>
      <c r="M87" t="s">
        <v>101</v>
      </c>
      <c r="N87" s="1" t="s">
        <v>132</v>
      </c>
      <c r="O87" s="2" t="s">
        <v>155</v>
      </c>
      <c r="P87" s="2" t="s">
        <v>128</v>
      </c>
      <c r="Q87" t="s">
        <v>25</v>
      </c>
      <c r="R87">
        <v>34.950000000000003</v>
      </c>
    </row>
    <row r="88" spans="1:18">
      <c r="A88" t="s">
        <v>102</v>
      </c>
      <c r="C88" t="s">
        <v>25</v>
      </c>
      <c r="D88" t="s">
        <v>26</v>
      </c>
      <c r="E88">
        <v>34.549999999999997</v>
      </c>
      <c r="M88" t="s">
        <v>102</v>
      </c>
      <c r="N88" s="1" t="s">
        <v>132</v>
      </c>
      <c r="O88" s="2" t="s">
        <v>155</v>
      </c>
      <c r="P88" s="2" t="s">
        <v>128</v>
      </c>
      <c r="Q88" t="s">
        <v>25</v>
      </c>
      <c r="R88">
        <v>34.549999999999997</v>
      </c>
    </row>
    <row r="89" spans="1:18">
      <c r="A89" t="s">
        <v>103</v>
      </c>
      <c r="C89" t="s">
        <v>25</v>
      </c>
      <c r="D89" t="s">
        <v>26</v>
      </c>
      <c r="E89">
        <v>34.96</v>
      </c>
      <c r="M89" t="s">
        <v>103</v>
      </c>
      <c r="N89" s="1" t="s">
        <v>132</v>
      </c>
      <c r="O89" s="2" t="s">
        <v>155</v>
      </c>
      <c r="P89" s="2" t="s">
        <v>128</v>
      </c>
      <c r="Q89" t="s">
        <v>25</v>
      </c>
      <c r="R89">
        <v>34.96</v>
      </c>
    </row>
    <row r="90" spans="1:18">
      <c r="A90" t="s">
        <v>104</v>
      </c>
      <c r="C90" t="s">
        <v>25</v>
      </c>
      <c r="D90" t="s">
        <v>26</v>
      </c>
      <c r="E90">
        <v>36.89</v>
      </c>
      <c r="M90" t="s">
        <v>104</v>
      </c>
      <c r="N90" s="1" t="s">
        <v>132</v>
      </c>
      <c r="O90" s="2" t="s">
        <v>156</v>
      </c>
      <c r="P90" s="2" t="s">
        <v>128</v>
      </c>
      <c r="Q90" t="s">
        <v>25</v>
      </c>
      <c r="R90">
        <v>36.89</v>
      </c>
    </row>
    <row r="91" spans="1:18">
      <c r="A91" t="s">
        <v>105</v>
      </c>
      <c r="C91" t="s">
        <v>25</v>
      </c>
      <c r="D91" t="s">
        <v>26</v>
      </c>
      <c r="E91">
        <v>37.67</v>
      </c>
      <c r="M91" t="s">
        <v>105</v>
      </c>
      <c r="N91" s="1" t="s">
        <v>132</v>
      </c>
      <c r="O91" s="2" t="s">
        <v>156</v>
      </c>
      <c r="P91" s="2" t="s">
        <v>128</v>
      </c>
      <c r="Q91" t="s">
        <v>25</v>
      </c>
      <c r="R91">
        <v>37.67</v>
      </c>
    </row>
    <row r="92" spans="1:18">
      <c r="A92" t="s">
        <v>106</v>
      </c>
      <c r="C92" t="s">
        <v>25</v>
      </c>
      <c r="D92" t="s">
        <v>26</v>
      </c>
      <c r="E92">
        <v>37.049999999999997</v>
      </c>
      <c r="M92" t="s">
        <v>106</v>
      </c>
      <c r="N92" s="1" t="s">
        <v>132</v>
      </c>
      <c r="O92" s="2" t="s">
        <v>156</v>
      </c>
      <c r="P92" s="2" t="s">
        <v>128</v>
      </c>
      <c r="Q92" t="s">
        <v>25</v>
      </c>
      <c r="R92">
        <v>37.049999999999997</v>
      </c>
    </row>
    <row r="93" spans="1:18">
      <c r="A93" t="s">
        <v>107</v>
      </c>
      <c r="C93" t="s">
        <v>25</v>
      </c>
      <c r="D93" t="s">
        <v>26</v>
      </c>
      <c r="E93" t="s">
        <v>125</v>
      </c>
      <c r="M93" t="s">
        <v>107</v>
      </c>
      <c r="N93" s="1" t="s">
        <v>157</v>
      </c>
      <c r="O93" s="2" t="s">
        <v>158</v>
      </c>
      <c r="P93" s="2" t="s">
        <v>128</v>
      </c>
      <c r="Q93" t="s">
        <v>25</v>
      </c>
      <c r="R93">
        <v>40</v>
      </c>
    </row>
    <row r="94" spans="1:18">
      <c r="A94" t="s">
        <v>108</v>
      </c>
      <c r="C94" t="s">
        <v>25</v>
      </c>
      <c r="D94" t="s">
        <v>26</v>
      </c>
      <c r="E94" t="s">
        <v>125</v>
      </c>
      <c r="M94" t="s">
        <v>108</v>
      </c>
      <c r="N94" s="1" t="s">
        <v>157</v>
      </c>
      <c r="O94" s="2" t="s">
        <v>158</v>
      </c>
      <c r="P94" s="2" t="s">
        <v>128</v>
      </c>
      <c r="Q94" t="s">
        <v>25</v>
      </c>
      <c r="R94">
        <v>40</v>
      </c>
    </row>
    <row r="95" spans="1:18">
      <c r="A95" t="s">
        <v>109</v>
      </c>
      <c r="C95" t="s">
        <v>25</v>
      </c>
      <c r="D95" t="s">
        <v>26</v>
      </c>
      <c r="E95" t="s">
        <v>125</v>
      </c>
      <c r="M95" t="s">
        <v>109</v>
      </c>
      <c r="N95" s="1" t="s">
        <v>157</v>
      </c>
      <c r="O95" s="2" t="s">
        <v>158</v>
      </c>
      <c r="P95" s="2" t="s">
        <v>128</v>
      </c>
      <c r="Q95" t="s">
        <v>25</v>
      </c>
      <c r="R95">
        <v>40</v>
      </c>
    </row>
    <row r="96" spans="1:18">
      <c r="A96" t="s">
        <v>110</v>
      </c>
      <c r="C96" t="s">
        <v>25</v>
      </c>
      <c r="D96" t="s">
        <v>26</v>
      </c>
      <c r="E96" t="s">
        <v>125</v>
      </c>
      <c r="M96" t="s">
        <v>110</v>
      </c>
      <c r="N96" s="1" t="s">
        <v>157</v>
      </c>
      <c r="O96" s="2" t="s">
        <v>159</v>
      </c>
      <c r="P96" s="2" t="s">
        <v>128</v>
      </c>
      <c r="Q96" t="s">
        <v>25</v>
      </c>
      <c r="R96">
        <v>40</v>
      </c>
    </row>
    <row r="97" spans="1:18">
      <c r="A97" t="s">
        <v>111</v>
      </c>
      <c r="C97" t="s">
        <v>25</v>
      </c>
      <c r="D97" t="s">
        <v>26</v>
      </c>
      <c r="E97" t="s">
        <v>125</v>
      </c>
      <c r="M97" t="s">
        <v>111</v>
      </c>
      <c r="N97" s="1" t="s">
        <v>157</v>
      </c>
      <c r="O97" s="2" t="s">
        <v>159</v>
      </c>
      <c r="P97" s="2" t="s">
        <v>128</v>
      </c>
      <c r="Q97" t="s">
        <v>25</v>
      </c>
      <c r="R97">
        <v>40</v>
      </c>
    </row>
    <row r="98" spans="1:18">
      <c r="A98" t="s">
        <v>112</v>
      </c>
      <c r="C98" t="s">
        <v>25</v>
      </c>
      <c r="D98" t="s">
        <v>26</v>
      </c>
      <c r="E98" t="s">
        <v>125</v>
      </c>
      <c r="M98" t="s">
        <v>112</v>
      </c>
      <c r="N98" s="1" t="s">
        <v>157</v>
      </c>
      <c r="O98" s="2" t="s">
        <v>159</v>
      </c>
      <c r="P98" s="2" t="s">
        <v>128</v>
      </c>
      <c r="Q98" t="s">
        <v>25</v>
      </c>
      <c r="R98">
        <v>40</v>
      </c>
    </row>
    <row r="99" spans="1:18">
      <c r="A99" t="s">
        <v>113</v>
      </c>
      <c r="C99" t="s">
        <v>25</v>
      </c>
      <c r="D99" t="s">
        <v>26</v>
      </c>
      <c r="E99">
        <v>31.23</v>
      </c>
      <c r="M99" t="s">
        <v>113</v>
      </c>
      <c r="N99" s="1" t="s">
        <v>157</v>
      </c>
      <c r="O99" s="2" t="s">
        <v>160</v>
      </c>
      <c r="P99" s="2" t="s">
        <v>128</v>
      </c>
      <c r="Q99" t="s">
        <v>25</v>
      </c>
      <c r="R99">
        <v>31.23</v>
      </c>
    </row>
    <row r="100" spans="1:18">
      <c r="A100" t="s">
        <v>114</v>
      </c>
      <c r="C100" t="s">
        <v>25</v>
      </c>
      <c r="D100" t="s">
        <v>26</v>
      </c>
      <c r="E100">
        <v>31.29</v>
      </c>
      <c r="M100" t="s">
        <v>114</v>
      </c>
      <c r="N100" s="1" t="s">
        <v>157</v>
      </c>
      <c r="O100" s="2" t="s">
        <v>160</v>
      </c>
      <c r="P100" s="2" t="s">
        <v>128</v>
      </c>
      <c r="Q100" t="s">
        <v>25</v>
      </c>
      <c r="R100">
        <v>31.29</v>
      </c>
    </row>
    <row r="101" spans="1:18">
      <c r="A101" t="s">
        <v>115</v>
      </c>
      <c r="C101" t="s">
        <v>25</v>
      </c>
      <c r="D101" t="s">
        <v>26</v>
      </c>
      <c r="E101">
        <v>31.14</v>
      </c>
      <c r="M101" t="s">
        <v>115</v>
      </c>
      <c r="N101" s="1" t="s">
        <v>157</v>
      </c>
      <c r="O101" s="2" t="s">
        <v>160</v>
      </c>
      <c r="P101" s="2" t="s">
        <v>128</v>
      </c>
      <c r="Q101" t="s">
        <v>25</v>
      </c>
      <c r="R101">
        <v>31.14</v>
      </c>
    </row>
    <row r="102" spans="1:18">
      <c r="A102" t="s">
        <v>116</v>
      </c>
      <c r="C102" t="s">
        <v>25</v>
      </c>
      <c r="D102" t="s">
        <v>26</v>
      </c>
      <c r="E102" t="s">
        <v>125</v>
      </c>
      <c r="M102" t="s">
        <v>116</v>
      </c>
      <c r="N102" s="1" t="s">
        <v>157</v>
      </c>
      <c r="O102" s="2" t="s">
        <v>161</v>
      </c>
      <c r="P102" s="2" t="s">
        <v>128</v>
      </c>
      <c r="Q102" t="s">
        <v>25</v>
      </c>
      <c r="R102">
        <v>40</v>
      </c>
    </row>
    <row r="103" spans="1:18">
      <c r="A103" t="s">
        <v>117</v>
      </c>
      <c r="C103" t="s">
        <v>25</v>
      </c>
      <c r="D103" t="s">
        <v>26</v>
      </c>
      <c r="E103" t="s">
        <v>125</v>
      </c>
      <c r="M103" t="s">
        <v>117</v>
      </c>
      <c r="N103" s="1" t="s">
        <v>157</v>
      </c>
      <c r="O103" s="2" t="s">
        <v>161</v>
      </c>
      <c r="P103" s="2" t="s">
        <v>128</v>
      </c>
      <c r="Q103" t="s">
        <v>25</v>
      </c>
      <c r="R103">
        <v>40</v>
      </c>
    </row>
    <row r="104" spans="1:18">
      <c r="A104" t="s">
        <v>118</v>
      </c>
      <c r="C104" t="s">
        <v>25</v>
      </c>
      <c r="D104" t="s">
        <v>26</v>
      </c>
      <c r="E104" t="s">
        <v>125</v>
      </c>
      <c r="M104" t="s">
        <v>118</v>
      </c>
      <c r="N104" s="1" t="s">
        <v>157</v>
      </c>
      <c r="O104" s="2" t="s">
        <v>161</v>
      </c>
      <c r="P104" s="2" t="s">
        <v>128</v>
      </c>
      <c r="Q104" t="s">
        <v>25</v>
      </c>
      <c r="R104">
        <v>40</v>
      </c>
    </row>
    <row r="105" spans="1:18">
      <c r="A105" t="s">
        <v>119</v>
      </c>
      <c r="C105" t="s">
        <v>25</v>
      </c>
      <c r="D105" t="s">
        <v>26</v>
      </c>
      <c r="E105">
        <v>38.590000000000003</v>
      </c>
      <c r="M105" t="s">
        <v>119</v>
      </c>
      <c r="N105" s="1" t="s">
        <v>157</v>
      </c>
      <c r="O105" s="2" t="s">
        <v>162</v>
      </c>
      <c r="P105" s="2" t="s">
        <v>128</v>
      </c>
      <c r="Q105" t="s">
        <v>25</v>
      </c>
      <c r="R105">
        <v>38.590000000000003</v>
      </c>
    </row>
    <row r="106" spans="1:18">
      <c r="A106" t="s">
        <v>120</v>
      </c>
      <c r="C106" t="s">
        <v>25</v>
      </c>
      <c r="D106" t="s">
        <v>26</v>
      </c>
      <c r="E106" t="s">
        <v>125</v>
      </c>
      <c r="M106" t="s">
        <v>120</v>
      </c>
      <c r="N106" s="1" t="s">
        <v>157</v>
      </c>
      <c r="O106" s="2" t="s">
        <v>162</v>
      </c>
      <c r="P106" s="2" t="s">
        <v>128</v>
      </c>
      <c r="Q106" t="s">
        <v>25</v>
      </c>
      <c r="R106">
        <v>40</v>
      </c>
    </row>
    <row r="107" spans="1:18">
      <c r="A107" t="s">
        <v>121</v>
      </c>
      <c r="C107" t="s">
        <v>25</v>
      </c>
      <c r="D107" t="s">
        <v>26</v>
      </c>
      <c r="E107" t="s">
        <v>125</v>
      </c>
      <c r="M107" t="s">
        <v>121</v>
      </c>
      <c r="N107" s="1" t="s">
        <v>157</v>
      </c>
      <c r="O107" s="2" t="s">
        <v>162</v>
      </c>
      <c r="P107" s="2" t="s">
        <v>128</v>
      </c>
      <c r="Q107" t="s">
        <v>25</v>
      </c>
      <c r="R107">
        <v>40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A30" workbookViewId="0">
      <selection activeCell="R28" sqref="R28:R30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6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3.83203125" bestFit="1" customWidth="1"/>
    <col min="14" max="14" width="14.1640625" bestFit="1" customWidth="1"/>
    <col min="15" max="15" width="17" bestFit="1" customWidth="1"/>
    <col min="16" max="16" width="10" customWidth="1"/>
  </cols>
  <sheetData>
    <row r="1" spans="1:23">
      <c r="A1" t="s">
        <v>175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176</v>
      </c>
      <c r="B8" t="s">
        <v>177</v>
      </c>
      <c r="C8" t="s">
        <v>178</v>
      </c>
    </row>
    <row r="9" spans="1:23">
      <c r="A9" t="s">
        <v>179</v>
      </c>
      <c r="B9" t="s">
        <v>177</v>
      </c>
      <c r="C9" t="s">
        <v>180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181</v>
      </c>
      <c r="D16" t="s">
        <v>26</v>
      </c>
      <c r="E16">
        <v>29.86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181</v>
      </c>
      <c r="R16">
        <v>29.86</v>
      </c>
      <c r="T16">
        <f>AVERAGE(R16:R18)</f>
        <v>29.72666666666667</v>
      </c>
      <c r="U16">
        <f>STDEV(R16:R18)</f>
        <v>0.16653327995729106</v>
      </c>
      <c r="V16">
        <v>1000</v>
      </c>
      <c r="W16">
        <f>LOG10(V16)</f>
        <v>3</v>
      </c>
    </row>
    <row r="17" spans="1:23">
      <c r="A17" t="s">
        <v>27</v>
      </c>
      <c r="C17" t="s">
        <v>181</v>
      </c>
      <c r="D17" t="s">
        <v>26</v>
      </c>
      <c r="E17">
        <v>29.78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181</v>
      </c>
      <c r="R17">
        <v>29.78</v>
      </c>
    </row>
    <row r="18" spans="1:23">
      <c r="A18" t="s">
        <v>28</v>
      </c>
      <c r="C18" t="s">
        <v>181</v>
      </c>
      <c r="D18" t="s">
        <v>26</v>
      </c>
      <c r="E18">
        <v>29.54</v>
      </c>
      <c r="M18" t="s">
        <v>28</v>
      </c>
      <c r="N18" s="1" t="s">
        <v>126</v>
      </c>
      <c r="O18" s="2" t="s">
        <v>127</v>
      </c>
      <c r="P18" s="2" t="s">
        <v>128</v>
      </c>
      <c r="Q18" t="s">
        <v>181</v>
      </c>
      <c r="R18">
        <v>29.54</v>
      </c>
    </row>
    <row r="19" spans="1:23">
      <c r="A19" t="s">
        <v>29</v>
      </c>
      <c r="C19" t="s">
        <v>181</v>
      </c>
      <c r="D19" t="s">
        <v>26</v>
      </c>
      <c r="E19">
        <v>31.3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181</v>
      </c>
      <c r="R19">
        <v>31.3</v>
      </c>
      <c r="T19">
        <f>AVERAGE(R19:R21)</f>
        <v>31.366666666666664</v>
      </c>
      <c r="U19">
        <f>STDEV(R19:R21)</f>
        <v>9.0737717258774095E-2</v>
      </c>
      <c r="V19">
        <f>V16/4</f>
        <v>250</v>
      </c>
      <c r="W19">
        <f>LOG10(V19)</f>
        <v>2.3979400086720375</v>
      </c>
    </row>
    <row r="20" spans="1:23">
      <c r="A20" t="s">
        <v>30</v>
      </c>
      <c r="C20" t="s">
        <v>181</v>
      </c>
      <c r="D20" t="s">
        <v>26</v>
      </c>
      <c r="E20">
        <v>31.33</v>
      </c>
      <c r="M20" t="s">
        <v>30</v>
      </c>
      <c r="N20" s="1" t="s">
        <v>126</v>
      </c>
      <c r="O20" s="2" t="s">
        <v>127</v>
      </c>
      <c r="P20" s="2" t="s">
        <v>129</v>
      </c>
      <c r="Q20" t="s">
        <v>181</v>
      </c>
      <c r="R20">
        <v>31.33</v>
      </c>
    </row>
    <row r="21" spans="1:23">
      <c r="A21" t="s">
        <v>31</v>
      </c>
      <c r="C21" t="s">
        <v>181</v>
      </c>
      <c r="D21" t="s">
        <v>26</v>
      </c>
      <c r="E21">
        <v>31.47</v>
      </c>
      <c r="M21" t="s">
        <v>31</v>
      </c>
      <c r="N21" s="1" t="s">
        <v>126</v>
      </c>
      <c r="O21" s="2" t="s">
        <v>127</v>
      </c>
      <c r="P21" s="2" t="s">
        <v>129</v>
      </c>
      <c r="Q21" t="s">
        <v>181</v>
      </c>
      <c r="R21">
        <v>31.47</v>
      </c>
    </row>
    <row r="22" spans="1:23">
      <c r="A22" t="s">
        <v>32</v>
      </c>
      <c r="C22" t="s">
        <v>181</v>
      </c>
      <c r="D22" t="s">
        <v>26</v>
      </c>
      <c r="E22">
        <v>33.299999999999997</v>
      </c>
      <c r="M22" t="s">
        <v>32</v>
      </c>
      <c r="N22" s="1" t="s">
        <v>126</v>
      </c>
      <c r="O22" s="2" t="s">
        <v>127</v>
      </c>
      <c r="P22" s="2" t="s">
        <v>130</v>
      </c>
      <c r="Q22" t="s">
        <v>181</v>
      </c>
      <c r="R22">
        <v>33.299999999999997</v>
      </c>
      <c r="T22">
        <f>AVERAGE(R22:R24)</f>
        <v>33.31</v>
      </c>
      <c r="U22">
        <f>STDEV(R22:R24)</f>
        <v>5.5677643628299987E-2</v>
      </c>
      <c r="V22">
        <f>V19/4</f>
        <v>62.5</v>
      </c>
      <c r="W22">
        <f>LOG10(V22)</f>
        <v>1.7958800173440752</v>
      </c>
    </row>
    <row r="23" spans="1:23">
      <c r="A23" t="s">
        <v>33</v>
      </c>
      <c r="C23" t="s">
        <v>181</v>
      </c>
      <c r="D23" t="s">
        <v>26</v>
      </c>
      <c r="E23">
        <v>33.26</v>
      </c>
      <c r="M23" t="s">
        <v>33</v>
      </c>
      <c r="N23" s="1" t="s">
        <v>126</v>
      </c>
      <c r="O23" s="2" t="s">
        <v>127</v>
      </c>
      <c r="P23" s="2" t="s">
        <v>130</v>
      </c>
      <c r="Q23" t="s">
        <v>181</v>
      </c>
      <c r="R23">
        <v>33.26</v>
      </c>
    </row>
    <row r="24" spans="1:23">
      <c r="A24" t="s">
        <v>34</v>
      </c>
      <c r="C24" t="s">
        <v>181</v>
      </c>
      <c r="D24" t="s">
        <v>26</v>
      </c>
      <c r="E24">
        <v>33.369999999999997</v>
      </c>
      <c r="M24" t="s">
        <v>34</v>
      </c>
      <c r="N24" s="1" t="s">
        <v>126</v>
      </c>
      <c r="O24" s="2" t="s">
        <v>127</v>
      </c>
      <c r="P24" s="2" t="s">
        <v>130</v>
      </c>
      <c r="Q24" t="s">
        <v>181</v>
      </c>
      <c r="R24">
        <v>33.369999999999997</v>
      </c>
    </row>
    <row r="25" spans="1:23">
      <c r="A25" t="s">
        <v>35</v>
      </c>
      <c r="C25" t="s">
        <v>181</v>
      </c>
      <c r="D25" t="s">
        <v>26</v>
      </c>
      <c r="E25">
        <v>34.96</v>
      </c>
      <c r="M25" t="s">
        <v>35</v>
      </c>
      <c r="N25" s="1" t="s">
        <v>126</v>
      </c>
      <c r="O25" s="2" t="s">
        <v>127</v>
      </c>
      <c r="P25" s="2" t="s">
        <v>131</v>
      </c>
      <c r="Q25" t="s">
        <v>181</v>
      </c>
      <c r="R25">
        <v>34.96</v>
      </c>
      <c r="T25">
        <f>AVERAGE(R25:R27)</f>
        <v>35.36</v>
      </c>
      <c r="U25">
        <f>STDEV(R25:R27)</f>
        <v>0.49244289008980285</v>
      </c>
      <c r="V25">
        <f>V22/4</f>
        <v>15.625</v>
      </c>
      <c r="W25">
        <f>LOG10(V25)</f>
        <v>1.1938200260161129</v>
      </c>
    </row>
    <row r="26" spans="1:23">
      <c r="A26" t="s">
        <v>36</v>
      </c>
      <c r="C26" t="s">
        <v>181</v>
      </c>
      <c r="D26" t="s">
        <v>26</v>
      </c>
      <c r="E26">
        <v>35.21</v>
      </c>
      <c r="M26" t="s">
        <v>36</v>
      </c>
      <c r="N26" s="1" t="s">
        <v>126</v>
      </c>
      <c r="O26" s="2" t="s">
        <v>127</v>
      </c>
      <c r="P26" s="2" t="s">
        <v>131</v>
      </c>
      <c r="Q26" t="s">
        <v>181</v>
      </c>
      <c r="R26">
        <v>35.21</v>
      </c>
    </row>
    <row r="27" spans="1:23">
      <c r="A27" t="s">
        <v>37</v>
      </c>
      <c r="C27" t="s">
        <v>181</v>
      </c>
      <c r="D27" t="s">
        <v>26</v>
      </c>
      <c r="E27">
        <v>35.909999999999997</v>
      </c>
      <c r="M27" t="s">
        <v>37</v>
      </c>
      <c r="N27" s="1" t="s">
        <v>126</v>
      </c>
      <c r="O27" s="2" t="s">
        <v>127</v>
      </c>
      <c r="P27" s="2" t="s">
        <v>131</v>
      </c>
      <c r="Q27" t="s">
        <v>181</v>
      </c>
      <c r="R27">
        <v>35.909999999999997</v>
      </c>
    </row>
    <row r="28" spans="1:23">
      <c r="A28" t="s">
        <v>38</v>
      </c>
      <c r="C28" t="s">
        <v>181</v>
      </c>
      <c r="D28" t="s">
        <v>26</v>
      </c>
      <c r="E28">
        <v>31.42</v>
      </c>
      <c r="M28" t="s">
        <v>38</v>
      </c>
      <c r="N28" s="1" t="s">
        <v>132</v>
      </c>
      <c r="O28" s="3" t="s">
        <v>133</v>
      </c>
      <c r="P28" s="2" t="s">
        <v>128</v>
      </c>
      <c r="Q28" t="s">
        <v>181</v>
      </c>
      <c r="R28">
        <v>31.42</v>
      </c>
    </row>
    <row r="29" spans="1:23">
      <c r="A29" t="s">
        <v>39</v>
      </c>
      <c r="C29" t="s">
        <v>181</v>
      </c>
      <c r="D29" t="s">
        <v>26</v>
      </c>
      <c r="E29">
        <v>31.75</v>
      </c>
      <c r="M29" t="s">
        <v>39</v>
      </c>
      <c r="N29" s="1" t="s">
        <v>132</v>
      </c>
      <c r="O29" s="3" t="s">
        <v>133</v>
      </c>
      <c r="P29" s="2" t="s">
        <v>128</v>
      </c>
      <c r="Q29" t="s">
        <v>181</v>
      </c>
      <c r="R29">
        <v>31.75</v>
      </c>
    </row>
    <row r="30" spans="1:23">
      <c r="A30" t="s">
        <v>40</v>
      </c>
      <c r="C30" t="s">
        <v>181</v>
      </c>
      <c r="D30" t="s">
        <v>26</v>
      </c>
      <c r="E30">
        <v>31.27</v>
      </c>
      <c r="M30" t="s">
        <v>40</v>
      </c>
      <c r="N30" s="1" t="s">
        <v>132</v>
      </c>
      <c r="O30" s="3" t="s">
        <v>133</v>
      </c>
      <c r="P30" s="2" t="s">
        <v>128</v>
      </c>
      <c r="Q30" t="s">
        <v>181</v>
      </c>
      <c r="R30">
        <v>31.27</v>
      </c>
    </row>
    <row r="31" spans="1:23">
      <c r="A31" t="s">
        <v>41</v>
      </c>
      <c r="C31" t="s">
        <v>181</v>
      </c>
      <c r="D31" t="s">
        <v>26</v>
      </c>
      <c r="E31">
        <v>31.26</v>
      </c>
      <c r="M31" t="s">
        <v>41</v>
      </c>
      <c r="N31" s="1" t="s">
        <v>132</v>
      </c>
      <c r="O31" s="3" t="s">
        <v>134</v>
      </c>
      <c r="P31" s="2" t="s">
        <v>128</v>
      </c>
      <c r="Q31" t="s">
        <v>181</v>
      </c>
      <c r="R31">
        <v>31.26</v>
      </c>
    </row>
    <row r="32" spans="1:23">
      <c r="A32" t="s">
        <v>42</v>
      </c>
      <c r="C32" t="s">
        <v>181</v>
      </c>
      <c r="D32" t="s">
        <v>26</v>
      </c>
      <c r="E32">
        <v>30.76</v>
      </c>
      <c r="M32" t="s">
        <v>42</v>
      </c>
      <c r="N32" s="1" t="s">
        <v>132</v>
      </c>
      <c r="O32" s="3" t="s">
        <v>134</v>
      </c>
      <c r="P32" s="2" t="s">
        <v>128</v>
      </c>
      <c r="Q32" t="s">
        <v>181</v>
      </c>
      <c r="R32">
        <v>30.76</v>
      </c>
    </row>
    <row r="33" spans="1:18">
      <c r="A33" t="s">
        <v>43</v>
      </c>
      <c r="C33" t="s">
        <v>181</v>
      </c>
      <c r="D33" t="s">
        <v>26</v>
      </c>
      <c r="E33">
        <v>30.63</v>
      </c>
      <c r="M33" t="s">
        <v>43</v>
      </c>
      <c r="N33" s="1" t="s">
        <v>132</v>
      </c>
      <c r="O33" s="3" t="s">
        <v>134</v>
      </c>
      <c r="P33" s="2" t="s">
        <v>128</v>
      </c>
      <c r="Q33" t="s">
        <v>181</v>
      </c>
      <c r="R33">
        <v>30.63</v>
      </c>
    </row>
    <row r="34" spans="1:18">
      <c r="A34" t="s">
        <v>44</v>
      </c>
      <c r="C34" t="s">
        <v>181</v>
      </c>
      <c r="D34" t="s">
        <v>26</v>
      </c>
      <c r="E34">
        <v>30.97</v>
      </c>
      <c r="M34" t="s">
        <v>44</v>
      </c>
      <c r="N34" s="1" t="s">
        <v>132</v>
      </c>
      <c r="O34" s="3" t="s">
        <v>135</v>
      </c>
      <c r="P34" s="2" t="s">
        <v>128</v>
      </c>
      <c r="Q34" t="s">
        <v>181</v>
      </c>
      <c r="R34">
        <v>30.97</v>
      </c>
    </row>
    <row r="35" spans="1:18">
      <c r="A35" t="s">
        <v>45</v>
      </c>
      <c r="C35" t="s">
        <v>181</v>
      </c>
      <c r="D35" t="s">
        <v>26</v>
      </c>
      <c r="E35">
        <v>31.03</v>
      </c>
      <c r="M35" t="s">
        <v>45</v>
      </c>
      <c r="N35" s="1" t="s">
        <v>132</v>
      </c>
      <c r="O35" s="3" t="s">
        <v>135</v>
      </c>
      <c r="P35" s="2" t="s">
        <v>128</v>
      </c>
      <c r="Q35" t="s">
        <v>181</v>
      </c>
      <c r="R35">
        <v>31.03</v>
      </c>
    </row>
    <row r="36" spans="1:18">
      <c r="A36" t="s">
        <v>46</v>
      </c>
      <c r="C36" t="s">
        <v>181</v>
      </c>
      <c r="D36" t="s">
        <v>26</v>
      </c>
      <c r="E36">
        <v>31.06</v>
      </c>
      <c r="M36" t="s">
        <v>46</v>
      </c>
      <c r="N36" s="1" t="s">
        <v>132</v>
      </c>
      <c r="O36" s="3" t="s">
        <v>135</v>
      </c>
      <c r="P36" s="2" t="s">
        <v>128</v>
      </c>
      <c r="Q36" t="s">
        <v>181</v>
      </c>
      <c r="R36">
        <v>31.06</v>
      </c>
    </row>
    <row r="37" spans="1:18">
      <c r="A37" t="s">
        <v>47</v>
      </c>
      <c r="C37" t="s">
        <v>181</v>
      </c>
      <c r="D37" t="s">
        <v>26</v>
      </c>
      <c r="E37">
        <v>30.01</v>
      </c>
      <c r="M37" t="s">
        <v>47</v>
      </c>
      <c r="N37" s="1" t="s">
        <v>132</v>
      </c>
      <c r="O37" s="3" t="s">
        <v>136</v>
      </c>
      <c r="P37" s="2" t="s">
        <v>128</v>
      </c>
      <c r="Q37" t="s">
        <v>181</v>
      </c>
      <c r="R37">
        <v>30.01</v>
      </c>
    </row>
    <row r="38" spans="1:18">
      <c r="A38" t="s">
        <v>48</v>
      </c>
      <c r="C38" t="s">
        <v>181</v>
      </c>
      <c r="D38" t="s">
        <v>26</v>
      </c>
      <c r="E38">
        <v>30.32</v>
      </c>
      <c r="M38" t="s">
        <v>48</v>
      </c>
      <c r="N38" s="1" t="s">
        <v>132</v>
      </c>
      <c r="O38" s="3" t="s">
        <v>136</v>
      </c>
      <c r="P38" s="2" t="s">
        <v>128</v>
      </c>
      <c r="Q38" t="s">
        <v>181</v>
      </c>
      <c r="R38">
        <v>30.32</v>
      </c>
    </row>
    <row r="39" spans="1:18">
      <c r="A39" t="s">
        <v>49</v>
      </c>
      <c r="C39" t="s">
        <v>181</v>
      </c>
      <c r="D39" t="s">
        <v>26</v>
      </c>
      <c r="E39">
        <v>30.08</v>
      </c>
      <c r="M39" t="s">
        <v>49</v>
      </c>
      <c r="N39" s="1" t="s">
        <v>132</v>
      </c>
      <c r="O39" s="3" t="s">
        <v>136</v>
      </c>
      <c r="P39" s="2" t="s">
        <v>128</v>
      </c>
      <c r="Q39" t="s">
        <v>181</v>
      </c>
      <c r="R39">
        <v>30.08</v>
      </c>
    </row>
    <row r="40" spans="1:18">
      <c r="A40" t="s">
        <v>50</v>
      </c>
      <c r="C40" t="s">
        <v>181</v>
      </c>
      <c r="D40" t="s">
        <v>26</v>
      </c>
      <c r="E40">
        <v>29.01</v>
      </c>
      <c r="M40" t="s">
        <v>50</v>
      </c>
      <c r="N40" s="1" t="s">
        <v>132</v>
      </c>
      <c r="O40" s="3" t="s">
        <v>137</v>
      </c>
      <c r="P40" s="2" t="s">
        <v>128</v>
      </c>
      <c r="Q40" t="s">
        <v>181</v>
      </c>
      <c r="R40">
        <v>29.01</v>
      </c>
    </row>
    <row r="41" spans="1:18">
      <c r="A41" t="s">
        <v>51</v>
      </c>
      <c r="C41" t="s">
        <v>181</v>
      </c>
      <c r="D41" t="s">
        <v>26</v>
      </c>
      <c r="E41">
        <v>28.78</v>
      </c>
      <c r="M41" t="s">
        <v>51</v>
      </c>
      <c r="N41" s="1" t="s">
        <v>132</v>
      </c>
      <c r="O41" s="3" t="s">
        <v>137</v>
      </c>
      <c r="P41" s="2" t="s">
        <v>128</v>
      </c>
      <c r="Q41" t="s">
        <v>181</v>
      </c>
      <c r="R41">
        <v>28.78</v>
      </c>
    </row>
    <row r="42" spans="1:18">
      <c r="A42" t="s">
        <v>52</v>
      </c>
      <c r="C42" t="s">
        <v>181</v>
      </c>
      <c r="D42" t="s">
        <v>26</v>
      </c>
      <c r="E42">
        <v>28.85</v>
      </c>
      <c r="M42" t="s">
        <v>52</v>
      </c>
      <c r="N42" s="1" t="s">
        <v>132</v>
      </c>
      <c r="O42" s="3" t="s">
        <v>137</v>
      </c>
      <c r="P42" s="2" t="s">
        <v>128</v>
      </c>
      <c r="Q42" t="s">
        <v>181</v>
      </c>
      <c r="R42">
        <v>28.85</v>
      </c>
    </row>
    <row r="43" spans="1:18">
      <c r="A43" t="s">
        <v>53</v>
      </c>
      <c r="C43" t="s">
        <v>181</v>
      </c>
      <c r="D43" t="s">
        <v>26</v>
      </c>
      <c r="E43">
        <v>29.15</v>
      </c>
      <c r="M43" t="s">
        <v>53</v>
      </c>
      <c r="N43" s="1" t="s">
        <v>132</v>
      </c>
      <c r="O43" s="3" t="s">
        <v>138</v>
      </c>
      <c r="P43" s="2" t="s">
        <v>128</v>
      </c>
      <c r="Q43" t="s">
        <v>181</v>
      </c>
      <c r="R43">
        <v>29.15</v>
      </c>
    </row>
    <row r="44" spans="1:18">
      <c r="A44" t="s">
        <v>54</v>
      </c>
      <c r="C44" t="s">
        <v>181</v>
      </c>
      <c r="D44" t="s">
        <v>26</v>
      </c>
      <c r="E44">
        <v>29.29</v>
      </c>
      <c r="M44" t="s">
        <v>54</v>
      </c>
      <c r="N44" s="1" t="s">
        <v>132</v>
      </c>
      <c r="O44" s="3" t="s">
        <v>138</v>
      </c>
      <c r="P44" s="2" t="s">
        <v>128</v>
      </c>
      <c r="Q44" t="s">
        <v>181</v>
      </c>
      <c r="R44">
        <v>29.29</v>
      </c>
    </row>
    <row r="45" spans="1:18">
      <c r="A45" t="s">
        <v>55</v>
      </c>
      <c r="C45" t="s">
        <v>181</v>
      </c>
      <c r="D45" t="s">
        <v>26</v>
      </c>
      <c r="E45">
        <v>29.08</v>
      </c>
      <c r="M45" t="s">
        <v>55</v>
      </c>
      <c r="N45" s="1" t="s">
        <v>132</v>
      </c>
      <c r="O45" s="3" t="s">
        <v>138</v>
      </c>
      <c r="P45" s="2" t="s">
        <v>128</v>
      </c>
      <c r="Q45" t="s">
        <v>181</v>
      </c>
      <c r="R45">
        <v>29.08</v>
      </c>
    </row>
    <row r="46" spans="1:18">
      <c r="A46" t="s">
        <v>56</v>
      </c>
      <c r="C46" t="s">
        <v>181</v>
      </c>
      <c r="D46" t="s">
        <v>26</v>
      </c>
      <c r="E46">
        <v>30.78</v>
      </c>
      <c r="M46" t="s">
        <v>56</v>
      </c>
      <c r="N46" s="1" t="s">
        <v>132</v>
      </c>
      <c r="O46" s="3" t="s">
        <v>139</v>
      </c>
      <c r="P46" s="2" t="s">
        <v>128</v>
      </c>
      <c r="Q46" t="s">
        <v>181</v>
      </c>
      <c r="R46">
        <v>30.78</v>
      </c>
    </row>
    <row r="47" spans="1:18">
      <c r="A47" t="s">
        <v>57</v>
      </c>
      <c r="C47" t="s">
        <v>181</v>
      </c>
      <c r="D47" t="s">
        <v>26</v>
      </c>
      <c r="E47">
        <v>30.7</v>
      </c>
      <c r="M47" t="s">
        <v>57</v>
      </c>
      <c r="N47" s="1" t="s">
        <v>132</v>
      </c>
      <c r="O47" s="3" t="s">
        <v>139</v>
      </c>
      <c r="P47" s="2" t="s">
        <v>128</v>
      </c>
      <c r="Q47" t="s">
        <v>181</v>
      </c>
      <c r="R47">
        <v>30.7</v>
      </c>
    </row>
    <row r="48" spans="1:18">
      <c r="A48" t="s">
        <v>58</v>
      </c>
      <c r="C48" t="s">
        <v>181</v>
      </c>
      <c r="D48" t="s">
        <v>26</v>
      </c>
      <c r="E48">
        <v>30.7</v>
      </c>
      <c r="M48" t="s">
        <v>58</v>
      </c>
      <c r="N48" s="1" t="s">
        <v>132</v>
      </c>
      <c r="O48" s="3" t="s">
        <v>139</v>
      </c>
      <c r="P48" s="2" t="s">
        <v>128</v>
      </c>
      <c r="Q48" t="s">
        <v>181</v>
      </c>
      <c r="R48">
        <v>30.7</v>
      </c>
    </row>
    <row r="49" spans="1:18">
      <c r="A49" t="s">
        <v>59</v>
      </c>
      <c r="C49" t="s">
        <v>181</v>
      </c>
      <c r="D49" t="s">
        <v>26</v>
      </c>
      <c r="E49">
        <v>28.33</v>
      </c>
      <c r="M49" t="s">
        <v>59</v>
      </c>
      <c r="N49" s="2" t="s">
        <v>132</v>
      </c>
      <c r="O49" s="3" t="s">
        <v>140</v>
      </c>
      <c r="P49" s="2" t="s">
        <v>128</v>
      </c>
      <c r="Q49" t="s">
        <v>181</v>
      </c>
      <c r="R49">
        <v>28.33</v>
      </c>
    </row>
    <row r="50" spans="1:18">
      <c r="A50" t="s">
        <v>60</v>
      </c>
      <c r="C50" t="s">
        <v>181</v>
      </c>
      <c r="D50" t="s">
        <v>26</v>
      </c>
      <c r="E50">
        <v>28.49</v>
      </c>
      <c r="M50" t="s">
        <v>60</v>
      </c>
      <c r="N50" s="2" t="s">
        <v>132</v>
      </c>
      <c r="O50" s="3" t="s">
        <v>140</v>
      </c>
      <c r="P50" s="2" t="s">
        <v>128</v>
      </c>
      <c r="Q50" t="s">
        <v>181</v>
      </c>
      <c r="R50">
        <v>28.49</v>
      </c>
    </row>
    <row r="51" spans="1:18">
      <c r="A51" t="s">
        <v>61</v>
      </c>
      <c r="C51" t="s">
        <v>181</v>
      </c>
      <c r="D51" t="s">
        <v>26</v>
      </c>
      <c r="E51">
        <v>28.36</v>
      </c>
      <c r="M51" t="s">
        <v>61</v>
      </c>
      <c r="N51" s="2" t="s">
        <v>132</v>
      </c>
      <c r="O51" s="3" t="s">
        <v>140</v>
      </c>
      <c r="P51" s="2" t="s">
        <v>128</v>
      </c>
      <c r="Q51" t="s">
        <v>181</v>
      </c>
      <c r="R51">
        <v>28.36</v>
      </c>
    </row>
    <row r="52" spans="1:18">
      <c r="A52" t="s">
        <v>62</v>
      </c>
      <c r="C52" t="s">
        <v>181</v>
      </c>
      <c r="D52" t="s">
        <v>26</v>
      </c>
      <c r="E52">
        <v>30.2</v>
      </c>
      <c r="M52" t="s">
        <v>62</v>
      </c>
      <c r="N52" s="2" t="s">
        <v>141</v>
      </c>
      <c r="O52" s="3" t="s">
        <v>142</v>
      </c>
      <c r="P52" s="2" t="s">
        <v>128</v>
      </c>
      <c r="Q52" t="s">
        <v>181</v>
      </c>
      <c r="R52">
        <v>30.2</v>
      </c>
    </row>
    <row r="53" spans="1:18">
      <c r="A53" t="s">
        <v>63</v>
      </c>
      <c r="C53" t="s">
        <v>181</v>
      </c>
      <c r="D53" t="s">
        <v>26</v>
      </c>
      <c r="E53">
        <v>30.22</v>
      </c>
      <c r="M53" t="s">
        <v>63</v>
      </c>
      <c r="N53" s="2" t="s">
        <v>141</v>
      </c>
      <c r="O53" s="3" t="s">
        <v>142</v>
      </c>
      <c r="P53" s="2" t="s">
        <v>128</v>
      </c>
      <c r="Q53" t="s">
        <v>181</v>
      </c>
      <c r="R53">
        <v>30.22</v>
      </c>
    </row>
    <row r="54" spans="1:18">
      <c r="A54" t="s">
        <v>64</v>
      </c>
      <c r="C54" t="s">
        <v>181</v>
      </c>
      <c r="D54" t="s">
        <v>26</v>
      </c>
      <c r="E54">
        <v>30.28</v>
      </c>
      <c r="M54" t="s">
        <v>64</v>
      </c>
      <c r="N54" s="2" t="s">
        <v>141</v>
      </c>
      <c r="O54" s="3" t="s">
        <v>142</v>
      </c>
      <c r="P54" s="2" t="s">
        <v>128</v>
      </c>
      <c r="Q54" t="s">
        <v>181</v>
      </c>
      <c r="R54">
        <v>30.28</v>
      </c>
    </row>
    <row r="55" spans="1:18">
      <c r="A55" t="s">
        <v>65</v>
      </c>
      <c r="C55" t="s">
        <v>181</v>
      </c>
      <c r="D55" t="s">
        <v>26</v>
      </c>
      <c r="E55">
        <v>30.75</v>
      </c>
      <c r="M55" t="s">
        <v>65</v>
      </c>
      <c r="N55" s="2" t="s">
        <v>141</v>
      </c>
      <c r="O55" s="3" t="s">
        <v>143</v>
      </c>
      <c r="P55" s="2" t="s">
        <v>128</v>
      </c>
      <c r="Q55" t="s">
        <v>181</v>
      </c>
      <c r="R55">
        <v>30.75</v>
      </c>
    </row>
    <row r="56" spans="1:18">
      <c r="A56" t="s">
        <v>66</v>
      </c>
      <c r="C56" t="s">
        <v>181</v>
      </c>
      <c r="D56" t="s">
        <v>26</v>
      </c>
      <c r="E56">
        <v>30.98</v>
      </c>
      <c r="M56" t="s">
        <v>66</v>
      </c>
      <c r="N56" s="2" t="s">
        <v>141</v>
      </c>
      <c r="O56" s="3" t="s">
        <v>143</v>
      </c>
      <c r="P56" s="2" t="s">
        <v>128</v>
      </c>
      <c r="Q56" t="s">
        <v>181</v>
      </c>
      <c r="R56">
        <v>30.98</v>
      </c>
    </row>
    <row r="57" spans="1:18">
      <c r="A57" t="s">
        <v>67</v>
      </c>
      <c r="C57" t="s">
        <v>181</v>
      </c>
      <c r="D57" t="s">
        <v>26</v>
      </c>
      <c r="E57">
        <v>30.76</v>
      </c>
      <c r="M57" t="s">
        <v>67</v>
      </c>
      <c r="N57" s="2" t="s">
        <v>141</v>
      </c>
      <c r="O57" s="3" t="s">
        <v>143</v>
      </c>
      <c r="P57" s="2" t="s">
        <v>128</v>
      </c>
      <c r="Q57" t="s">
        <v>181</v>
      </c>
      <c r="R57">
        <v>30.76</v>
      </c>
    </row>
    <row r="58" spans="1:18">
      <c r="A58" t="s">
        <v>68</v>
      </c>
      <c r="C58" t="s">
        <v>181</v>
      </c>
      <c r="D58" t="s">
        <v>26</v>
      </c>
      <c r="E58">
        <v>30.58</v>
      </c>
      <c r="M58" t="s">
        <v>68</v>
      </c>
      <c r="N58" s="2" t="s">
        <v>141</v>
      </c>
      <c r="O58" s="3" t="s">
        <v>144</v>
      </c>
      <c r="P58" s="2" t="s">
        <v>128</v>
      </c>
      <c r="Q58" t="s">
        <v>181</v>
      </c>
      <c r="R58">
        <v>30.58</v>
      </c>
    </row>
    <row r="59" spans="1:18">
      <c r="A59" t="s">
        <v>69</v>
      </c>
      <c r="C59" t="s">
        <v>181</v>
      </c>
      <c r="D59" t="s">
        <v>26</v>
      </c>
      <c r="E59">
        <v>30.22</v>
      </c>
      <c r="M59" t="s">
        <v>69</v>
      </c>
      <c r="N59" s="2" t="s">
        <v>141</v>
      </c>
      <c r="O59" s="3" t="s">
        <v>144</v>
      </c>
      <c r="P59" s="2" t="s">
        <v>128</v>
      </c>
      <c r="Q59" t="s">
        <v>181</v>
      </c>
      <c r="R59">
        <v>30.22</v>
      </c>
    </row>
    <row r="60" spans="1:18">
      <c r="A60" t="s">
        <v>70</v>
      </c>
      <c r="C60" t="s">
        <v>181</v>
      </c>
      <c r="D60" t="s">
        <v>26</v>
      </c>
      <c r="E60">
        <v>30.3</v>
      </c>
      <c r="M60" t="s">
        <v>70</v>
      </c>
      <c r="N60" s="2" t="s">
        <v>141</v>
      </c>
      <c r="O60" s="3" t="s">
        <v>144</v>
      </c>
      <c r="P60" s="2" t="s">
        <v>128</v>
      </c>
      <c r="Q60" t="s">
        <v>181</v>
      </c>
      <c r="R60">
        <v>30.3</v>
      </c>
    </row>
    <row r="61" spans="1:18">
      <c r="A61" t="s">
        <v>71</v>
      </c>
      <c r="C61" t="s">
        <v>181</v>
      </c>
      <c r="D61" t="s">
        <v>26</v>
      </c>
      <c r="E61">
        <v>29.95</v>
      </c>
      <c r="M61" t="s">
        <v>71</v>
      </c>
      <c r="N61" s="2" t="s">
        <v>141</v>
      </c>
      <c r="O61" s="3" t="s">
        <v>145</v>
      </c>
      <c r="P61" s="2" t="s">
        <v>128</v>
      </c>
      <c r="Q61" t="s">
        <v>181</v>
      </c>
      <c r="R61">
        <v>29.95</v>
      </c>
    </row>
    <row r="62" spans="1:18">
      <c r="A62" t="s">
        <v>72</v>
      </c>
      <c r="C62" t="s">
        <v>181</v>
      </c>
      <c r="D62" t="s">
        <v>26</v>
      </c>
      <c r="E62">
        <v>30.14</v>
      </c>
      <c r="M62" t="s">
        <v>72</v>
      </c>
      <c r="N62" s="2" t="s">
        <v>141</v>
      </c>
      <c r="O62" s="3" t="s">
        <v>145</v>
      </c>
      <c r="P62" s="2" t="s">
        <v>128</v>
      </c>
      <c r="Q62" t="s">
        <v>181</v>
      </c>
      <c r="R62">
        <v>30.14</v>
      </c>
    </row>
    <row r="63" spans="1:18">
      <c r="A63" t="s">
        <v>73</v>
      </c>
      <c r="C63" t="s">
        <v>181</v>
      </c>
      <c r="D63" t="s">
        <v>26</v>
      </c>
      <c r="E63">
        <v>30</v>
      </c>
      <c r="M63" t="s">
        <v>73</v>
      </c>
      <c r="N63" s="2" t="s">
        <v>141</v>
      </c>
      <c r="O63" s="3" t="s">
        <v>145</v>
      </c>
      <c r="P63" s="2" t="s">
        <v>128</v>
      </c>
      <c r="Q63" t="s">
        <v>181</v>
      </c>
      <c r="R63">
        <v>30</v>
      </c>
    </row>
    <row r="64" spans="1:18">
      <c r="A64" t="s">
        <v>74</v>
      </c>
      <c r="C64" t="s">
        <v>181</v>
      </c>
      <c r="D64" t="s">
        <v>26</v>
      </c>
      <c r="E64">
        <v>30.66</v>
      </c>
      <c r="M64" t="s">
        <v>74</v>
      </c>
      <c r="N64" s="2" t="s">
        <v>141</v>
      </c>
      <c r="O64" s="3" t="s">
        <v>146</v>
      </c>
      <c r="P64" s="2" t="s">
        <v>128</v>
      </c>
      <c r="Q64" t="s">
        <v>181</v>
      </c>
      <c r="R64">
        <v>30.66</v>
      </c>
    </row>
    <row r="65" spans="1:18">
      <c r="A65" t="s">
        <v>75</v>
      </c>
      <c r="C65" t="s">
        <v>181</v>
      </c>
      <c r="D65" t="s">
        <v>26</v>
      </c>
      <c r="E65">
        <v>30.41</v>
      </c>
      <c r="M65" t="s">
        <v>75</v>
      </c>
      <c r="N65" s="2" t="s">
        <v>141</v>
      </c>
      <c r="O65" s="3" t="s">
        <v>146</v>
      </c>
      <c r="P65" s="2" t="s">
        <v>128</v>
      </c>
      <c r="Q65" t="s">
        <v>181</v>
      </c>
      <c r="R65">
        <v>30.41</v>
      </c>
    </row>
    <row r="66" spans="1:18">
      <c r="A66" t="s">
        <v>76</v>
      </c>
      <c r="C66" t="s">
        <v>181</v>
      </c>
      <c r="D66" t="s">
        <v>26</v>
      </c>
      <c r="E66">
        <v>30.27</v>
      </c>
      <c r="M66" t="s">
        <v>76</v>
      </c>
      <c r="N66" s="2" t="s">
        <v>141</v>
      </c>
      <c r="O66" s="3" t="s">
        <v>146</v>
      </c>
      <c r="P66" s="2" t="s">
        <v>128</v>
      </c>
      <c r="Q66" t="s">
        <v>181</v>
      </c>
      <c r="R66">
        <v>30.27</v>
      </c>
    </row>
    <row r="67" spans="1:18">
      <c r="A67" t="s">
        <v>77</v>
      </c>
      <c r="C67" t="s">
        <v>181</v>
      </c>
      <c r="D67" t="s">
        <v>26</v>
      </c>
      <c r="E67">
        <v>33.93</v>
      </c>
      <c r="M67" t="s">
        <v>77</v>
      </c>
      <c r="N67" s="2" t="s">
        <v>141</v>
      </c>
      <c r="O67" s="3" t="s">
        <v>147</v>
      </c>
      <c r="P67" s="2" t="s">
        <v>128</v>
      </c>
      <c r="Q67" t="s">
        <v>181</v>
      </c>
      <c r="R67">
        <v>33.93</v>
      </c>
    </row>
    <row r="68" spans="1:18">
      <c r="A68" t="s">
        <v>78</v>
      </c>
      <c r="C68" t="s">
        <v>181</v>
      </c>
      <c r="D68" t="s">
        <v>26</v>
      </c>
      <c r="E68">
        <v>33.42</v>
      </c>
      <c r="M68" t="s">
        <v>78</v>
      </c>
      <c r="N68" s="2" t="s">
        <v>141</v>
      </c>
      <c r="O68" s="3" t="s">
        <v>147</v>
      </c>
      <c r="P68" s="2" t="s">
        <v>128</v>
      </c>
      <c r="Q68" t="s">
        <v>181</v>
      </c>
      <c r="R68">
        <v>33.42</v>
      </c>
    </row>
    <row r="69" spans="1:18">
      <c r="A69" t="s">
        <v>79</v>
      </c>
      <c r="C69" t="s">
        <v>181</v>
      </c>
      <c r="D69" t="s">
        <v>26</v>
      </c>
      <c r="E69">
        <v>33.840000000000003</v>
      </c>
      <c r="M69" t="s">
        <v>79</v>
      </c>
      <c r="N69" s="2" t="s">
        <v>141</v>
      </c>
      <c r="O69" s="3" t="s">
        <v>147</v>
      </c>
      <c r="P69" s="2" t="s">
        <v>128</v>
      </c>
      <c r="Q69" t="s">
        <v>181</v>
      </c>
      <c r="R69">
        <v>33.840000000000003</v>
      </c>
    </row>
    <row r="70" spans="1:18">
      <c r="A70" t="s">
        <v>80</v>
      </c>
      <c r="C70" t="s">
        <v>181</v>
      </c>
      <c r="D70" t="s">
        <v>26</v>
      </c>
      <c r="E70">
        <v>32.22</v>
      </c>
      <c r="M70" t="s">
        <v>80</v>
      </c>
      <c r="N70" s="1" t="s">
        <v>141</v>
      </c>
      <c r="O70" s="2" t="s">
        <v>148</v>
      </c>
      <c r="P70" s="2" t="s">
        <v>128</v>
      </c>
      <c r="Q70" t="s">
        <v>181</v>
      </c>
      <c r="R70">
        <v>32.22</v>
      </c>
    </row>
    <row r="71" spans="1:18">
      <c r="A71" t="s">
        <v>81</v>
      </c>
      <c r="C71" t="s">
        <v>181</v>
      </c>
      <c r="D71" t="s">
        <v>26</v>
      </c>
      <c r="E71">
        <v>31.92</v>
      </c>
      <c r="M71" t="s">
        <v>81</v>
      </c>
      <c r="N71" s="1" t="s">
        <v>141</v>
      </c>
      <c r="O71" s="2" t="s">
        <v>148</v>
      </c>
      <c r="P71" s="2" t="s">
        <v>128</v>
      </c>
      <c r="Q71" t="s">
        <v>181</v>
      </c>
      <c r="R71">
        <v>31.92</v>
      </c>
    </row>
    <row r="72" spans="1:18">
      <c r="A72" t="s">
        <v>82</v>
      </c>
      <c r="C72" t="s">
        <v>181</v>
      </c>
      <c r="D72" t="s">
        <v>26</v>
      </c>
      <c r="E72">
        <v>32.1</v>
      </c>
      <c r="M72" t="s">
        <v>82</v>
      </c>
      <c r="N72" s="1" t="s">
        <v>141</v>
      </c>
      <c r="O72" s="2" t="s">
        <v>148</v>
      </c>
      <c r="P72" s="2" t="s">
        <v>128</v>
      </c>
      <c r="Q72" t="s">
        <v>181</v>
      </c>
      <c r="R72">
        <v>32.1</v>
      </c>
    </row>
    <row r="73" spans="1:18">
      <c r="A73" t="s">
        <v>83</v>
      </c>
      <c r="C73" t="s">
        <v>181</v>
      </c>
      <c r="D73" t="s">
        <v>26</v>
      </c>
      <c r="E73">
        <v>30.17</v>
      </c>
      <c r="M73" t="s">
        <v>83</v>
      </c>
      <c r="N73" s="1" t="s">
        <v>141</v>
      </c>
      <c r="O73" s="2" t="s">
        <v>149</v>
      </c>
      <c r="P73" s="2" t="s">
        <v>128</v>
      </c>
      <c r="Q73" t="s">
        <v>181</v>
      </c>
      <c r="R73">
        <v>30.17</v>
      </c>
    </row>
    <row r="74" spans="1:18">
      <c r="A74" t="s">
        <v>84</v>
      </c>
      <c r="C74" t="s">
        <v>181</v>
      </c>
      <c r="D74" t="s">
        <v>26</v>
      </c>
      <c r="E74">
        <v>30.2</v>
      </c>
      <c r="M74" t="s">
        <v>84</v>
      </c>
      <c r="N74" s="1" t="s">
        <v>141</v>
      </c>
      <c r="O74" s="2" t="s">
        <v>149</v>
      </c>
      <c r="P74" s="2" t="s">
        <v>128</v>
      </c>
      <c r="Q74" t="s">
        <v>181</v>
      </c>
      <c r="R74">
        <v>30.2</v>
      </c>
    </row>
    <row r="75" spans="1:18">
      <c r="A75" t="s">
        <v>85</v>
      </c>
      <c r="C75" t="s">
        <v>181</v>
      </c>
      <c r="D75" t="s">
        <v>26</v>
      </c>
      <c r="E75">
        <v>30</v>
      </c>
      <c r="M75" t="s">
        <v>85</v>
      </c>
      <c r="N75" s="1" t="s">
        <v>141</v>
      </c>
      <c r="O75" s="2" t="s">
        <v>149</v>
      </c>
      <c r="P75" s="2" t="s">
        <v>128</v>
      </c>
      <c r="Q75" t="s">
        <v>181</v>
      </c>
      <c r="R75">
        <v>30</v>
      </c>
    </row>
    <row r="76" spans="1:18">
      <c r="A76" t="s">
        <v>86</v>
      </c>
      <c r="C76" t="s">
        <v>181</v>
      </c>
      <c r="D76" t="s">
        <v>26</v>
      </c>
      <c r="E76">
        <v>31.43</v>
      </c>
      <c r="M76" t="s">
        <v>86</v>
      </c>
      <c r="N76" s="1" t="s">
        <v>141</v>
      </c>
      <c r="O76" s="2" t="s">
        <v>150</v>
      </c>
      <c r="P76" s="2" t="s">
        <v>128</v>
      </c>
      <c r="Q76" t="s">
        <v>181</v>
      </c>
      <c r="R76">
        <v>31.43</v>
      </c>
    </row>
    <row r="77" spans="1:18">
      <c r="A77" t="s">
        <v>87</v>
      </c>
      <c r="C77" t="s">
        <v>181</v>
      </c>
      <c r="D77" t="s">
        <v>26</v>
      </c>
      <c r="E77">
        <v>31.72</v>
      </c>
      <c r="M77" t="s">
        <v>87</v>
      </c>
      <c r="N77" s="1" t="s">
        <v>141</v>
      </c>
      <c r="O77" s="2" t="s">
        <v>150</v>
      </c>
      <c r="P77" s="2" t="s">
        <v>128</v>
      </c>
      <c r="Q77" t="s">
        <v>181</v>
      </c>
      <c r="R77">
        <v>31.72</v>
      </c>
    </row>
    <row r="78" spans="1:18">
      <c r="A78" t="s">
        <v>88</v>
      </c>
      <c r="C78" t="s">
        <v>181</v>
      </c>
      <c r="D78" t="s">
        <v>26</v>
      </c>
      <c r="E78">
        <v>31.49</v>
      </c>
      <c r="M78" t="s">
        <v>88</v>
      </c>
      <c r="N78" s="1" t="s">
        <v>141</v>
      </c>
      <c r="O78" s="2" t="s">
        <v>150</v>
      </c>
      <c r="P78" s="2" t="s">
        <v>128</v>
      </c>
      <c r="Q78" t="s">
        <v>181</v>
      </c>
      <c r="R78">
        <v>31.49</v>
      </c>
    </row>
    <row r="79" spans="1:18">
      <c r="A79" t="s">
        <v>89</v>
      </c>
      <c r="C79" t="s">
        <v>181</v>
      </c>
      <c r="D79" t="s">
        <v>26</v>
      </c>
      <c r="E79">
        <v>30.14</v>
      </c>
      <c r="M79" t="s">
        <v>89</v>
      </c>
      <c r="N79" s="1" t="s">
        <v>132</v>
      </c>
      <c r="O79" s="2" t="s">
        <v>151</v>
      </c>
      <c r="P79" s="2" t="s">
        <v>128</v>
      </c>
      <c r="Q79" t="s">
        <v>181</v>
      </c>
      <c r="R79">
        <v>30.14</v>
      </c>
    </row>
    <row r="80" spans="1:18">
      <c r="A80" t="s">
        <v>90</v>
      </c>
      <c r="C80" t="s">
        <v>181</v>
      </c>
      <c r="D80" t="s">
        <v>26</v>
      </c>
      <c r="E80">
        <v>30.1</v>
      </c>
      <c r="M80" t="s">
        <v>90</v>
      </c>
      <c r="N80" s="1" t="s">
        <v>132</v>
      </c>
      <c r="O80" s="2" t="s">
        <v>151</v>
      </c>
      <c r="P80" s="2" t="s">
        <v>128</v>
      </c>
      <c r="Q80" t="s">
        <v>181</v>
      </c>
      <c r="R80">
        <v>30.1</v>
      </c>
    </row>
    <row r="81" spans="1:18">
      <c r="A81" t="s">
        <v>91</v>
      </c>
      <c r="C81" t="s">
        <v>181</v>
      </c>
      <c r="D81" t="s">
        <v>26</v>
      </c>
      <c r="E81">
        <v>30.02</v>
      </c>
      <c r="M81" t="s">
        <v>91</v>
      </c>
      <c r="N81" s="1" t="s">
        <v>132</v>
      </c>
      <c r="O81" s="2" t="s">
        <v>151</v>
      </c>
      <c r="P81" s="2" t="s">
        <v>128</v>
      </c>
      <c r="Q81" t="s">
        <v>181</v>
      </c>
      <c r="R81">
        <v>30.02</v>
      </c>
    </row>
    <row r="82" spans="1:18">
      <c r="A82" t="s">
        <v>92</v>
      </c>
      <c r="C82" t="s">
        <v>181</v>
      </c>
      <c r="D82" t="s">
        <v>26</v>
      </c>
      <c r="E82">
        <v>28.55</v>
      </c>
      <c r="M82" t="s">
        <v>92</v>
      </c>
      <c r="N82" s="1" t="s">
        <v>132</v>
      </c>
      <c r="O82" s="2" t="s">
        <v>152</v>
      </c>
      <c r="P82" s="2" t="s">
        <v>128</v>
      </c>
      <c r="Q82" t="s">
        <v>181</v>
      </c>
      <c r="R82">
        <v>28.55</v>
      </c>
    </row>
    <row r="83" spans="1:18">
      <c r="A83" t="s">
        <v>93</v>
      </c>
      <c r="C83" t="s">
        <v>181</v>
      </c>
      <c r="D83" t="s">
        <v>26</v>
      </c>
      <c r="E83">
        <v>28.46</v>
      </c>
      <c r="M83" t="s">
        <v>93</v>
      </c>
      <c r="N83" s="1" t="s">
        <v>132</v>
      </c>
      <c r="O83" s="2" t="s">
        <v>152</v>
      </c>
      <c r="P83" s="2" t="s">
        <v>128</v>
      </c>
      <c r="Q83" t="s">
        <v>181</v>
      </c>
      <c r="R83">
        <v>28.46</v>
      </c>
    </row>
    <row r="84" spans="1:18">
      <c r="A84" t="s">
        <v>94</v>
      </c>
      <c r="C84" t="s">
        <v>181</v>
      </c>
      <c r="D84" t="s">
        <v>26</v>
      </c>
      <c r="E84">
        <v>28.6</v>
      </c>
      <c r="M84" t="s">
        <v>94</v>
      </c>
      <c r="N84" s="1" t="s">
        <v>132</v>
      </c>
      <c r="O84" s="2" t="s">
        <v>152</v>
      </c>
      <c r="P84" s="2" t="s">
        <v>128</v>
      </c>
      <c r="Q84" t="s">
        <v>181</v>
      </c>
      <c r="R84">
        <v>28.6</v>
      </c>
    </row>
    <row r="85" spans="1:18">
      <c r="A85" t="s">
        <v>95</v>
      </c>
      <c r="C85" t="s">
        <v>181</v>
      </c>
      <c r="D85" t="s">
        <v>26</v>
      </c>
      <c r="E85">
        <v>28.79</v>
      </c>
      <c r="M85" t="s">
        <v>95</v>
      </c>
      <c r="N85" s="1" t="s">
        <v>132</v>
      </c>
      <c r="O85" s="2" t="s">
        <v>153</v>
      </c>
      <c r="P85" s="2" t="s">
        <v>128</v>
      </c>
      <c r="Q85" t="s">
        <v>181</v>
      </c>
      <c r="R85">
        <v>28.79</v>
      </c>
    </row>
    <row r="86" spans="1:18">
      <c r="A86" t="s">
        <v>96</v>
      </c>
      <c r="C86" t="s">
        <v>181</v>
      </c>
      <c r="D86" t="s">
        <v>26</v>
      </c>
      <c r="E86">
        <v>28.93</v>
      </c>
      <c r="M86" t="s">
        <v>96</v>
      </c>
      <c r="N86" s="1" t="s">
        <v>132</v>
      </c>
      <c r="O86" s="2" t="s">
        <v>153</v>
      </c>
      <c r="P86" s="2" t="s">
        <v>128</v>
      </c>
      <c r="Q86" t="s">
        <v>181</v>
      </c>
      <c r="R86">
        <v>28.93</v>
      </c>
    </row>
    <row r="87" spans="1:18">
      <c r="A87" t="s">
        <v>97</v>
      </c>
      <c r="C87" t="s">
        <v>181</v>
      </c>
      <c r="D87" t="s">
        <v>26</v>
      </c>
      <c r="E87">
        <v>28.83</v>
      </c>
      <c r="M87" t="s">
        <v>97</v>
      </c>
      <c r="N87" s="1" t="s">
        <v>132</v>
      </c>
      <c r="O87" s="2" t="s">
        <v>153</v>
      </c>
      <c r="P87" s="2" t="s">
        <v>128</v>
      </c>
      <c r="Q87" t="s">
        <v>181</v>
      </c>
      <c r="R87">
        <v>28.83</v>
      </c>
    </row>
    <row r="88" spans="1:18">
      <c r="A88" t="s">
        <v>98</v>
      </c>
      <c r="C88" t="s">
        <v>181</v>
      </c>
      <c r="D88" t="s">
        <v>26</v>
      </c>
      <c r="E88">
        <v>31.23</v>
      </c>
      <c r="M88" t="s">
        <v>98</v>
      </c>
      <c r="N88" s="1" t="s">
        <v>132</v>
      </c>
      <c r="O88" s="2" t="s">
        <v>154</v>
      </c>
      <c r="P88" s="2" t="s">
        <v>128</v>
      </c>
      <c r="Q88" t="s">
        <v>181</v>
      </c>
      <c r="R88">
        <v>31.23</v>
      </c>
    </row>
    <row r="89" spans="1:18">
      <c r="A89" t="s">
        <v>99</v>
      </c>
      <c r="C89" t="s">
        <v>181</v>
      </c>
      <c r="D89" t="s">
        <v>26</v>
      </c>
      <c r="E89">
        <v>31.19</v>
      </c>
      <c r="M89" t="s">
        <v>99</v>
      </c>
      <c r="N89" s="1" t="s">
        <v>132</v>
      </c>
      <c r="O89" s="2" t="s">
        <v>154</v>
      </c>
      <c r="P89" s="2" t="s">
        <v>128</v>
      </c>
      <c r="Q89" t="s">
        <v>181</v>
      </c>
      <c r="R89">
        <v>31.19</v>
      </c>
    </row>
    <row r="90" spans="1:18">
      <c r="A90" t="s">
        <v>100</v>
      </c>
      <c r="C90" t="s">
        <v>181</v>
      </c>
      <c r="D90" t="s">
        <v>26</v>
      </c>
      <c r="E90">
        <v>31.03</v>
      </c>
      <c r="M90" t="s">
        <v>100</v>
      </c>
      <c r="N90" s="1" t="s">
        <v>132</v>
      </c>
      <c r="O90" s="2" t="s">
        <v>154</v>
      </c>
      <c r="P90" s="2" t="s">
        <v>128</v>
      </c>
      <c r="Q90" t="s">
        <v>181</v>
      </c>
      <c r="R90">
        <v>31.03</v>
      </c>
    </row>
    <row r="91" spans="1:18">
      <c r="A91" t="s">
        <v>101</v>
      </c>
      <c r="C91" t="s">
        <v>181</v>
      </c>
      <c r="D91" t="s">
        <v>26</v>
      </c>
      <c r="E91">
        <v>28.9</v>
      </c>
      <c r="M91" t="s">
        <v>101</v>
      </c>
      <c r="N91" s="1" t="s">
        <v>132</v>
      </c>
      <c r="O91" s="2" t="s">
        <v>155</v>
      </c>
      <c r="P91" s="2" t="s">
        <v>128</v>
      </c>
      <c r="Q91" t="s">
        <v>181</v>
      </c>
      <c r="R91">
        <v>28.9</v>
      </c>
    </row>
    <row r="92" spans="1:18">
      <c r="A92" t="s">
        <v>102</v>
      </c>
      <c r="C92" t="s">
        <v>181</v>
      </c>
      <c r="D92" t="s">
        <v>26</v>
      </c>
      <c r="E92">
        <v>28.83</v>
      </c>
      <c r="M92" t="s">
        <v>102</v>
      </c>
      <c r="N92" s="1" t="s">
        <v>132</v>
      </c>
      <c r="O92" s="2" t="s">
        <v>155</v>
      </c>
      <c r="P92" s="2" t="s">
        <v>128</v>
      </c>
      <c r="Q92" t="s">
        <v>181</v>
      </c>
      <c r="R92">
        <v>28.83</v>
      </c>
    </row>
    <row r="93" spans="1:18">
      <c r="A93" t="s">
        <v>103</v>
      </c>
      <c r="C93" t="s">
        <v>181</v>
      </c>
      <c r="D93" t="s">
        <v>26</v>
      </c>
      <c r="E93">
        <v>28.92</v>
      </c>
      <c r="M93" t="s">
        <v>103</v>
      </c>
      <c r="N93" s="1" t="s">
        <v>132</v>
      </c>
      <c r="O93" s="2" t="s">
        <v>155</v>
      </c>
      <c r="P93" s="2" t="s">
        <v>128</v>
      </c>
      <c r="Q93" t="s">
        <v>181</v>
      </c>
      <c r="R93">
        <v>28.92</v>
      </c>
    </row>
    <row r="94" spans="1:18">
      <c r="A94" t="s">
        <v>104</v>
      </c>
      <c r="C94" t="s">
        <v>181</v>
      </c>
      <c r="D94" t="s">
        <v>26</v>
      </c>
      <c r="E94">
        <v>32.36</v>
      </c>
      <c r="M94" t="s">
        <v>104</v>
      </c>
      <c r="N94" s="1" t="s">
        <v>132</v>
      </c>
      <c r="O94" s="2" t="s">
        <v>156</v>
      </c>
      <c r="P94" s="2" t="s">
        <v>128</v>
      </c>
      <c r="Q94" t="s">
        <v>181</v>
      </c>
      <c r="R94">
        <v>32.36</v>
      </c>
    </row>
    <row r="95" spans="1:18">
      <c r="A95" t="s">
        <v>105</v>
      </c>
      <c r="C95" t="s">
        <v>181</v>
      </c>
      <c r="D95" t="s">
        <v>26</v>
      </c>
      <c r="E95">
        <v>32.200000000000003</v>
      </c>
      <c r="M95" t="s">
        <v>105</v>
      </c>
      <c r="N95" s="1" t="s">
        <v>132</v>
      </c>
      <c r="O95" s="2" t="s">
        <v>156</v>
      </c>
      <c r="P95" s="2" t="s">
        <v>128</v>
      </c>
      <c r="Q95" t="s">
        <v>181</v>
      </c>
      <c r="R95">
        <v>32.200000000000003</v>
      </c>
    </row>
    <row r="96" spans="1:18">
      <c r="A96" t="s">
        <v>106</v>
      </c>
      <c r="C96" t="s">
        <v>181</v>
      </c>
      <c r="D96" t="s">
        <v>26</v>
      </c>
      <c r="E96">
        <v>32.31</v>
      </c>
      <c r="M96" t="s">
        <v>106</v>
      </c>
      <c r="N96" s="1" t="s">
        <v>132</v>
      </c>
      <c r="O96" s="2" t="s">
        <v>156</v>
      </c>
      <c r="P96" s="2" t="s">
        <v>128</v>
      </c>
      <c r="Q96" t="s">
        <v>181</v>
      </c>
      <c r="R96">
        <v>32.31</v>
      </c>
    </row>
    <row r="97" spans="1:18">
      <c r="A97" t="s">
        <v>107</v>
      </c>
      <c r="C97" t="s">
        <v>181</v>
      </c>
      <c r="D97" t="s">
        <v>26</v>
      </c>
      <c r="E97">
        <v>29.14</v>
      </c>
      <c r="M97" t="s">
        <v>107</v>
      </c>
      <c r="N97" s="1" t="s">
        <v>157</v>
      </c>
      <c r="O97" s="2" t="s">
        <v>158</v>
      </c>
      <c r="P97" s="2" t="s">
        <v>128</v>
      </c>
      <c r="Q97" t="s">
        <v>181</v>
      </c>
      <c r="R97">
        <v>29.14</v>
      </c>
    </row>
    <row r="98" spans="1:18">
      <c r="A98" t="s">
        <v>108</v>
      </c>
      <c r="C98" t="s">
        <v>181</v>
      </c>
      <c r="D98" t="s">
        <v>26</v>
      </c>
      <c r="E98">
        <v>29.25</v>
      </c>
      <c r="M98" t="s">
        <v>108</v>
      </c>
      <c r="N98" s="1" t="s">
        <v>157</v>
      </c>
      <c r="O98" s="2" t="s">
        <v>158</v>
      </c>
      <c r="P98" s="2" t="s">
        <v>128</v>
      </c>
      <c r="Q98" t="s">
        <v>181</v>
      </c>
      <c r="R98">
        <v>29.25</v>
      </c>
    </row>
    <row r="99" spans="1:18">
      <c r="A99" t="s">
        <v>109</v>
      </c>
      <c r="C99" t="s">
        <v>181</v>
      </c>
      <c r="D99" t="s">
        <v>26</v>
      </c>
      <c r="E99">
        <v>29.23</v>
      </c>
      <c r="M99" t="s">
        <v>109</v>
      </c>
      <c r="N99" s="1" t="s">
        <v>157</v>
      </c>
      <c r="O99" s="2" t="s">
        <v>158</v>
      </c>
      <c r="P99" s="2" t="s">
        <v>128</v>
      </c>
      <c r="Q99" t="s">
        <v>181</v>
      </c>
      <c r="R99">
        <v>29.23</v>
      </c>
    </row>
    <row r="100" spans="1:18">
      <c r="A100" t="s">
        <v>110</v>
      </c>
      <c r="C100" t="s">
        <v>181</v>
      </c>
      <c r="D100" t="s">
        <v>26</v>
      </c>
      <c r="E100">
        <v>32.58</v>
      </c>
      <c r="M100" t="s">
        <v>110</v>
      </c>
      <c r="N100" s="1" t="s">
        <v>157</v>
      </c>
      <c r="O100" s="2" t="s">
        <v>159</v>
      </c>
      <c r="P100" s="2" t="s">
        <v>128</v>
      </c>
      <c r="Q100" t="s">
        <v>181</v>
      </c>
      <c r="R100">
        <v>32.58</v>
      </c>
    </row>
    <row r="101" spans="1:18">
      <c r="A101" t="s">
        <v>111</v>
      </c>
      <c r="C101" t="s">
        <v>181</v>
      </c>
      <c r="D101" t="s">
        <v>26</v>
      </c>
      <c r="E101">
        <v>32.71</v>
      </c>
      <c r="M101" t="s">
        <v>111</v>
      </c>
      <c r="N101" s="1" t="s">
        <v>157</v>
      </c>
      <c r="O101" s="2" t="s">
        <v>159</v>
      </c>
      <c r="P101" s="2" t="s">
        <v>128</v>
      </c>
      <c r="Q101" t="s">
        <v>181</v>
      </c>
      <c r="R101">
        <v>32.71</v>
      </c>
    </row>
    <row r="102" spans="1:18">
      <c r="A102" t="s">
        <v>112</v>
      </c>
      <c r="C102" t="s">
        <v>181</v>
      </c>
      <c r="D102" t="s">
        <v>26</v>
      </c>
      <c r="E102">
        <v>32.630000000000003</v>
      </c>
      <c r="M102" t="s">
        <v>112</v>
      </c>
      <c r="N102" s="1" t="s">
        <v>157</v>
      </c>
      <c r="O102" s="2" t="s">
        <v>159</v>
      </c>
      <c r="P102" s="2" t="s">
        <v>128</v>
      </c>
      <c r="Q102" t="s">
        <v>181</v>
      </c>
      <c r="R102">
        <v>32.630000000000003</v>
      </c>
    </row>
    <row r="103" spans="1:18">
      <c r="A103" t="s">
        <v>113</v>
      </c>
      <c r="C103" t="s">
        <v>181</v>
      </c>
      <c r="D103" t="s">
        <v>26</v>
      </c>
      <c r="E103">
        <v>28.56</v>
      </c>
      <c r="M103" t="s">
        <v>113</v>
      </c>
      <c r="N103" s="1" t="s">
        <v>157</v>
      </c>
      <c r="O103" s="2" t="s">
        <v>160</v>
      </c>
      <c r="P103" s="2" t="s">
        <v>128</v>
      </c>
      <c r="Q103" t="s">
        <v>181</v>
      </c>
      <c r="R103">
        <v>28.56</v>
      </c>
    </row>
    <row r="104" spans="1:18">
      <c r="A104" t="s">
        <v>114</v>
      </c>
      <c r="C104" t="s">
        <v>181</v>
      </c>
      <c r="D104" t="s">
        <v>26</v>
      </c>
      <c r="E104">
        <v>28.46</v>
      </c>
      <c r="M104" t="s">
        <v>114</v>
      </c>
      <c r="N104" s="1" t="s">
        <v>157</v>
      </c>
      <c r="O104" s="2" t="s">
        <v>160</v>
      </c>
      <c r="P104" s="2" t="s">
        <v>128</v>
      </c>
      <c r="Q104" t="s">
        <v>181</v>
      </c>
      <c r="R104">
        <v>28.46</v>
      </c>
    </row>
    <row r="105" spans="1:18">
      <c r="A105" t="s">
        <v>115</v>
      </c>
      <c r="C105" t="s">
        <v>181</v>
      </c>
      <c r="D105" t="s">
        <v>26</v>
      </c>
      <c r="E105">
        <v>28.46</v>
      </c>
      <c r="M105" t="s">
        <v>115</v>
      </c>
      <c r="N105" s="1" t="s">
        <v>157</v>
      </c>
      <c r="O105" s="2" t="s">
        <v>160</v>
      </c>
      <c r="P105" s="2" t="s">
        <v>128</v>
      </c>
      <c r="Q105" t="s">
        <v>181</v>
      </c>
      <c r="R105">
        <v>28.46</v>
      </c>
    </row>
    <row r="106" spans="1:18">
      <c r="A106" t="s">
        <v>116</v>
      </c>
      <c r="C106" t="s">
        <v>181</v>
      </c>
      <c r="D106" t="s">
        <v>26</v>
      </c>
      <c r="E106">
        <v>35.159999999999997</v>
      </c>
      <c r="M106" t="s">
        <v>116</v>
      </c>
      <c r="N106" s="1" t="s">
        <v>157</v>
      </c>
      <c r="O106" s="2" t="s">
        <v>161</v>
      </c>
      <c r="P106" s="2" t="s">
        <v>128</v>
      </c>
      <c r="Q106" t="s">
        <v>181</v>
      </c>
      <c r="R106">
        <v>35.159999999999997</v>
      </c>
    </row>
    <row r="107" spans="1:18">
      <c r="A107" t="s">
        <v>117</v>
      </c>
      <c r="C107" t="s">
        <v>181</v>
      </c>
      <c r="D107" t="s">
        <v>26</v>
      </c>
      <c r="E107">
        <v>35.369999999999997</v>
      </c>
      <c r="M107" t="s">
        <v>117</v>
      </c>
      <c r="N107" s="1" t="s">
        <v>157</v>
      </c>
      <c r="O107" s="2" t="s">
        <v>161</v>
      </c>
      <c r="P107" s="2" t="s">
        <v>128</v>
      </c>
      <c r="Q107" t="s">
        <v>181</v>
      </c>
      <c r="R107">
        <v>35.369999999999997</v>
      </c>
    </row>
    <row r="108" spans="1:18">
      <c r="A108" t="s">
        <v>118</v>
      </c>
      <c r="C108" t="s">
        <v>181</v>
      </c>
      <c r="D108" t="s">
        <v>26</v>
      </c>
      <c r="E108">
        <v>34.57</v>
      </c>
      <c r="M108" t="s">
        <v>118</v>
      </c>
      <c r="N108" s="1" t="s">
        <v>157</v>
      </c>
      <c r="O108" s="2" t="s">
        <v>161</v>
      </c>
      <c r="P108" s="2" t="s">
        <v>128</v>
      </c>
      <c r="Q108" t="s">
        <v>181</v>
      </c>
      <c r="R108">
        <v>34.57</v>
      </c>
    </row>
    <row r="109" spans="1:18">
      <c r="A109" t="s">
        <v>119</v>
      </c>
      <c r="C109" t="s">
        <v>181</v>
      </c>
      <c r="D109" t="s">
        <v>26</v>
      </c>
      <c r="E109">
        <v>27.93</v>
      </c>
      <c r="M109" t="s">
        <v>119</v>
      </c>
      <c r="N109" s="1" t="s">
        <v>157</v>
      </c>
      <c r="O109" s="2" t="s">
        <v>162</v>
      </c>
      <c r="P109" s="2" t="s">
        <v>128</v>
      </c>
      <c r="Q109" t="s">
        <v>181</v>
      </c>
      <c r="R109">
        <v>27.93</v>
      </c>
    </row>
    <row r="110" spans="1:18">
      <c r="A110" t="s">
        <v>120</v>
      </c>
      <c r="C110" t="s">
        <v>181</v>
      </c>
      <c r="D110" t="s">
        <v>26</v>
      </c>
      <c r="E110">
        <v>28.13</v>
      </c>
      <c r="M110" t="s">
        <v>120</v>
      </c>
      <c r="N110" s="1" t="s">
        <v>157</v>
      </c>
      <c r="O110" s="2" t="s">
        <v>162</v>
      </c>
      <c r="P110" s="2" t="s">
        <v>128</v>
      </c>
      <c r="Q110" t="s">
        <v>181</v>
      </c>
      <c r="R110">
        <v>28.13</v>
      </c>
    </row>
    <row r="111" spans="1:18">
      <c r="A111" t="s">
        <v>121</v>
      </c>
      <c r="C111" t="s">
        <v>181</v>
      </c>
      <c r="D111" t="s">
        <v>26</v>
      </c>
      <c r="E111">
        <v>28.13</v>
      </c>
      <c r="M111" t="s">
        <v>121</v>
      </c>
      <c r="N111" s="1" t="s">
        <v>157</v>
      </c>
      <c r="O111" s="2" t="s">
        <v>162</v>
      </c>
      <c r="P111" s="2" t="s">
        <v>128</v>
      </c>
      <c r="Q111" t="s">
        <v>181</v>
      </c>
      <c r="R111">
        <v>28.13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J10" workbookViewId="0">
      <selection activeCell="R12" sqref="R12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13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3.83203125" bestFit="1" customWidth="1"/>
  </cols>
  <sheetData>
    <row r="1" spans="1:23">
      <c r="A1" t="s">
        <v>194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176</v>
      </c>
      <c r="B8" t="s">
        <v>177</v>
      </c>
      <c r="C8" t="s">
        <v>195</v>
      </c>
    </row>
    <row r="9" spans="1:23">
      <c r="A9" t="s">
        <v>179</v>
      </c>
      <c r="B9" t="s">
        <v>177</v>
      </c>
      <c r="C9" t="s">
        <v>196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181</v>
      </c>
      <c r="D16" t="s">
        <v>26</v>
      </c>
      <c r="E16">
        <v>28.97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181</v>
      </c>
      <c r="R16">
        <v>28.97</v>
      </c>
      <c r="T16">
        <f>AVERAGE(R16:R18)</f>
        <v>28.959999999999997</v>
      </c>
      <c r="U16">
        <f>STDEV(R16:R18)</f>
        <v>8.5440037453174328E-2</v>
      </c>
      <c r="V16">
        <v>1000</v>
      </c>
      <c r="W16">
        <f>LOG10(V16)</f>
        <v>3</v>
      </c>
    </row>
    <row r="17" spans="1:23">
      <c r="A17" t="s">
        <v>27</v>
      </c>
      <c r="C17" t="s">
        <v>181</v>
      </c>
      <c r="D17" t="s">
        <v>26</v>
      </c>
      <c r="E17">
        <v>29.04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181</v>
      </c>
      <c r="R17">
        <v>29.04</v>
      </c>
    </row>
    <row r="18" spans="1:23">
      <c r="A18" t="s">
        <v>28</v>
      </c>
      <c r="C18" t="s">
        <v>181</v>
      </c>
      <c r="D18" t="s">
        <v>26</v>
      </c>
      <c r="E18">
        <v>28.87</v>
      </c>
      <c r="M18" t="s">
        <v>28</v>
      </c>
      <c r="N18" s="1" t="s">
        <v>126</v>
      </c>
      <c r="O18" s="2" t="s">
        <v>127</v>
      </c>
      <c r="P18" s="2" t="s">
        <v>128</v>
      </c>
      <c r="Q18" t="s">
        <v>181</v>
      </c>
      <c r="R18">
        <v>28.87</v>
      </c>
    </row>
    <row r="19" spans="1:23">
      <c r="A19" t="s">
        <v>29</v>
      </c>
      <c r="C19" t="s">
        <v>181</v>
      </c>
      <c r="D19" t="s">
        <v>26</v>
      </c>
      <c r="E19">
        <v>30.81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181</v>
      </c>
      <c r="R19">
        <v>30.81</v>
      </c>
      <c r="T19">
        <f>AVERAGE(R19:R21)</f>
        <v>30.963333333333335</v>
      </c>
      <c r="U19">
        <f>STDEV(R19:R21)</f>
        <v>0.16623276853055657</v>
      </c>
      <c r="V19">
        <f>V16/4</f>
        <v>250</v>
      </c>
      <c r="W19">
        <f>LOG10(V19)</f>
        <v>2.3979400086720375</v>
      </c>
    </row>
    <row r="20" spans="1:23">
      <c r="A20" t="s">
        <v>30</v>
      </c>
      <c r="C20" t="s">
        <v>181</v>
      </c>
      <c r="D20" t="s">
        <v>26</v>
      </c>
      <c r="E20">
        <v>31.14</v>
      </c>
      <c r="M20" t="s">
        <v>30</v>
      </c>
      <c r="N20" s="1" t="s">
        <v>126</v>
      </c>
      <c r="O20" s="2" t="s">
        <v>127</v>
      </c>
      <c r="P20" s="2" t="s">
        <v>129</v>
      </c>
      <c r="Q20" t="s">
        <v>181</v>
      </c>
      <c r="R20">
        <v>31.14</v>
      </c>
    </row>
    <row r="21" spans="1:23">
      <c r="A21" t="s">
        <v>31</v>
      </c>
      <c r="C21" t="s">
        <v>181</v>
      </c>
      <c r="D21" t="s">
        <v>26</v>
      </c>
      <c r="E21">
        <v>30.94</v>
      </c>
      <c r="M21" t="s">
        <v>31</v>
      </c>
      <c r="N21" s="1" t="s">
        <v>126</v>
      </c>
      <c r="O21" s="2" t="s">
        <v>127</v>
      </c>
      <c r="P21" s="2" t="s">
        <v>129</v>
      </c>
      <c r="Q21" t="s">
        <v>181</v>
      </c>
      <c r="R21">
        <v>30.94</v>
      </c>
    </row>
    <row r="22" spans="1:23">
      <c r="A22" t="s">
        <v>32</v>
      </c>
      <c r="C22" t="s">
        <v>181</v>
      </c>
      <c r="D22" t="s">
        <v>26</v>
      </c>
      <c r="E22">
        <v>32.840000000000003</v>
      </c>
      <c r="M22" t="s">
        <v>32</v>
      </c>
      <c r="N22" s="1" t="s">
        <v>126</v>
      </c>
      <c r="O22" s="2" t="s">
        <v>127</v>
      </c>
      <c r="P22" s="2" t="s">
        <v>130</v>
      </c>
      <c r="Q22" t="s">
        <v>181</v>
      </c>
      <c r="R22">
        <v>32.840000000000003</v>
      </c>
      <c r="T22">
        <f>AVERAGE(R22:R24)</f>
        <v>32.736666666666672</v>
      </c>
      <c r="U22">
        <f>STDEV(R22:R24)</f>
        <v>0.12342339054382519</v>
      </c>
      <c r="V22">
        <f>V19/4</f>
        <v>62.5</v>
      </c>
      <c r="W22">
        <f>LOG10(V22)</f>
        <v>1.7958800173440752</v>
      </c>
    </row>
    <row r="23" spans="1:23">
      <c r="A23" t="s">
        <v>33</v>
      </c>
      <c r="C23" t="s">
        <v>181</v>
      </c>
      <c r="D23" t="s">
        <v>26</v>
      </c>
      <c r="E23">
        <v>32.770000000000003</v>
      </c>
      <c r="M23" t="s">
        <v>33</v>
      </c>
      <c r="N23" s="1" t="s">
        <v>126</v>
      </c>
      <c r="O23" s="2" t="s">
        <v>127</v>
      </c>
      <c r="P23" s="2" t="s">
        <v>130</v>
      </c>
      <c r="Q23" t="s">
        <v>181</v>
      </c>
      <c r="R23">
        <v>32.770000000000003</v>
      </c>
    </row>
    <row r="24" spans="1:23">
      <c r="A24" t="s">
        <v>34</v>
      </c>
      <c r="C24" t="s">
        <v>181</v>
      </c>
      <c r="D24" t="s">
        <v>26</v>
      </c>
      <c r="E24">
        <v>32.6</v>
      </c>
      <c r="M24" t="s">
        <v>34</v>
      </c>
      <c r="N24" s="1" t="s">
        <v>126</v>
      </c>
      <c r="O24" s="2" t="s">
        <v>127</v>
      </c>
      <c r="P24" s="2" t="s">
        <v>130</v>
      </c>
      <c r="Q24" t="s">
        <v>181</v>
      </c>
      <c r="R24">
        <v>32.6</v>
      </c>
    </row>
    <row r="25" spans="1:23">
      <c r="A25" t="s">
        <v>35</v>
      </c>
      <c r="C25" t="s">
        <v>181</v>
      </c>
      <c r="D25" t="s">
        <v>26</v>
      </c>
      <c r="E25">
        <v>34.74</v>
      </c>
      <c r="M25" t="s">
        <v>35</v>
      </c>
      <c r="N25" s="1" t="s">
        <v>126</v>
      </c>
      <c r="O25" s="2" t="s">
        <v>127</v>
      </c>
      <c r="P25" s="2" t="s">
        <v>131</v>
      </c>
      <c r="Q25" t="s">
        <v>181</v>
      </c>
      <c r="R25">
        <v>34.74</v>
      </c>
      <c r="T25">
        <f>AVERAGE(R25:R27)</f>
        <v>34.893333333333338</v>
      </c>
      <c r="U25">
        <f>STDEV(R25:R27)</f>
        <v>0.23180451534284657</v>
      </c>
      <c r="V25">
        <f>V22/4</f>
        <v>15.625</v>
      </c>
      <c r="W25">
        <f>LOG10(V25)</f>
        <v>1.1938200260161129</v>
      </c>
    </row>
    <row r="26" spans="1:23">
      <c r="A26" t="s">
        <v>36</v>
      </c>
      <c r="C26" t="s">
        <v>181</v>
      </c>
      <c r="D26" t="s">
        <v>26</v>
      </c>
      <c r="E26">
        <v>34.78</v>
      </c>
      <c r="M26" t="s">
        <v>36</v>
      </c>
      <c r="N26" s="1" t="s">
        <v>126</v>
      </c>
      <c r="O26" s="2" t="s">
        <v>127</v>
      </c>
      <c r="P26" s="2" t="s">
        <v>131</v>
      </c>
      <c r="Q26" t="s">
        <v>181</v>
      </c>
      <c r="R26">
        <v>34.78</v>
      </c>
    </row>
    <row r="27" spans="1:23">
      <c r="A27" t="s">
        <v>37</v>
      </c>
      <c r="C27" t="s">
        <v>181</v>
      </c>
      <c r="D27" t="s">
        <v>26</v>
      </c>
      <c r="E27">
        <v>35.159999999999997</v>
      </c>
      <c r="M27" t="s">
        <v>37</v>
      </c>
      <c r="N27" s="1" t="s">
        <v>126</v>
      </c>
      <c r="O27" s="2" t="s">
        <v>127</v>
      </c>
      <c r="P27" s="2" t="s">
        <v>131</v>
      </c>
      <c r="Q27" t="s">
        <v>181</v>
      </c>
      <c r="R27">
        <v>35.159999999999997</v>
      </c>
    </row>
    <row r="28" spans="1:23">
      <c r="A28" t="s">
        <v>38</v>
      </c>
      <c r="C28" t="s">
        <v>181</v>
      </c>
      <c r="D28" t="s">
        <v>26</v>
      </c>
      <c r="E28" t="s">
        <v>125</v>
      </c>
      <c r="M28" t="s">
        <v>38</v>
      </c>
      <c r="N28" s="1" t="s">
        <v>132</v>
      </c>
      <c r="O28" s="3" t="s">
        <v>133</v>
      </c>
      <c r="P28" s="2" t="s">
        <v>128</v>
      </c>
      <c r="Q28" t="s">
        <v>181</v>
      </c>
      <c r="R28">
        <v>40</v>
      </c>
    </row>
    <row r="29" spans="1:23">
      <c r="A29" t="s">
        <v>39</v>
      </c>
      <c r="C29" t="s">
        <v>181</v>
      </c>
      <c r="D29" t="s">
        <v>26</v>
      </c>
      <c r="E29" t="s">
        <v>125</v>
      </c>
      <c r="M29" t="s">
        <v>39</v>
      </c>
      <c r="N29" s="1" t="s">
        <v>132</v>
      </c>
      <c r="O29" s="3" t="s">
        <v>133</v>
      </c>
      <c r="P29" s="2" t="s">
        <v>128</v>
      </c>
      <c r="Q29" t="s">
        <v>181</v>
      </c>
      <c r="R29">
        <v>40</v>
      </c>
    </row>
    <row r="30" spans="1:23">
      <c r="A30" t="s">
        <v>40</v>
      </c>
      <c r="C30" t="s">
        <v>181</v>
      </c>
      <c r="D30" t="s">
        <v>26</v>
      </c>
      <c r="E30" t="s">
        <v>125</v>
      </c>
      <c r="M30" t="s">
        <v>40</v>
      </c>
      <c r="N30" s="1" t="s">
        <v>132</v>
      </c>
      <c r="O30" s="3" t="s">
        <v>133</v>
      </c>
      <c r="P30" s="2" t="s">
        <v>128</v>
      </c>
      <c r="Q30" t="s">
        <v>181</v>
      </c>
      <c r="R30">
        <v>40</v>
      </c>
    </row>
    <row r="31" spans="1:23">
      <c r="A31" t="s">
        <v>41</v>
      </c>
      <c r="C31" t="s">
        <v>181</v>
      </c>
      <c r="D31" t="s">
        <v>26</v>
      </c>
      <c r="E31" t="s">
        <v>125</v>
      </c>
      <c r="M31" t="s">
        <v>41</v>
      </c>
      <c r="N31" s="1" t="s">
        <v>132</v>
      </c>
      <c r="O31" s="3" t="s">
        <v>134</v>
      </c>
      <c r="P31" s="2" t="s">
        <v>128</v>
      </c>
      <c r="Q31" t="s">
        <v>181</v>
      </c>
      <c r="R31">
        <v>40</v>
      </c>
    </row>
    <row r="32" spans="1:23">
      <c r="A32" t="s">
        <v>42</v>
      </c>
      <c r="C32" t="s">
        <v>181</v>
      </c>
      <c r="D32" t="s">
        <v>26</v>
      </c>
      <c r="E32" t="s">
        <v>125</v>
      </c>
      <c r="M32" t="s">
        <v>42</v>
      </c>
      <c r="N32" s="1" t="s">
        <v>132</v>
      </c>
      <c r="O32" s="3" t="s">
        <v>134</v>
      </c>
      <c r="P32" s="2" t="s">
        <v>128</v>
      </c>
      <c r="Q32" t="s">
        <v>181</v>
      </c>
      <c r="R32">
        <v>40</v>
      </c>
    </row>
    <row r="33" spans="1:18">
      <c r="A33" t="s">
        <v>43</v>
      </c>
      <c r="C33" t="s">
        <v>181</v>
      </c>
      <c r="D33" t="s">
        <v>26</v>
      </c>
      <c r="E33" t="s">
        <v>125</v>
      </c>
      <c r="M33" t="s">
        <v>43</v>
      </c>
      <c r="N33" s="1" t="s">
        <v>132</v>
      </c>
      <c r="O33" s="3" t="s">
        <v>134</v>
      </c>
      <c r="P33" s="2" t="s">
        <v>128</v>
      </c>
      <c r="Q33" t="s">
        <v>181</v>
      </c>
      <c r="R33">
        <v>40</v>
      </c>
    </row>
    <row r="34" spans="1:18">
      <c r="A34" t="s">
        <v>44</v>
      </c>
      <c r="C34" t="s">
        <v>181</v>
      </c>
      <c r="D34" t="s">
        <v>26</v>
      </c>
      <c r="E34" t="s">
        <v>125</v>
      </c>
      <c r="M34" t="s">
        <v>44</v>
      </c>
      <c r="N34" s="1" t="s">
        <v>132</v>
      </c>
      <c r="O34" s="3" t="s">
        <v>135</v>
      </c>
      <c r="P34" s="2" t="s">
        <v>128</v>
      </c>
      <c r="Q34" t="s">
        <v>181</v>
      </c>
      <c r="R34">
        <v>40</v>
      </c>
    </row>
    <row r="35" spans="1:18">
      <c r="A35" t="s">
        <v>45</v>
      </c>
      <c r="C35" t="s">
        <v>181</v>
      </c>
      <c r="D35" t="s">
        <v>26</v>
      </c>
      <c r="E35" t="s">
        <v>125</v>
      </c>
      <c r="M35" t="s">
        <v>45</v>
      </c>
      <c r="N35" s="1" t="s">
        <v>132</v>
      </c>
      <c r="O35" s="3" t="s">
        <v>135</v>
      </c>
      <c r="P35" s="2" t="s">
        <v>128</v>
      </c>
      <c r="Q35" t="s">
        <v>181</v>
      </c>
      <c r="R35">
        <v>40</v>
      </c>
    </row>
    <row r="36" spans="1:18">
      <c r="A36" t="s">
        <v>46</v>
      </c>
      <c r="C36" t="s">
        <v>181</v>
      </c>
      <c r="D36" t="s">
        <v>26</v>
      </c>
      <c r="E36" t="s">
        <v>125</v>
      </c>
      <c r="M36" t="s">
        <v>46</v>
      </c>
      <c r="N36" s="1" t="s">
        <v>132</v>
      </c>
      <c r="O36" s="3" t="s">
        <v>135</v>
      </c>
      <c r="P36" s="2" t="s">
        <v>128</v>
      </c>
      <c r="Q36" t="s">
        <v>181</v>
      </c>
      <c r="R36">
        <v>40</v>
      </c>
    </row>
    <row r="37" spans="1:18">
      <c r="A37" t="s">
        <v>47</v>
      </c>
      <c r="C37" t="s">
        <v>181</v>
      </c>
      <c r="D37" t="s">
        <v>26</v>
      </c>
      <c r="E37" t="s">
        <v>125</v>
      </c>
      <c r="M37" t="s">
        <v>47</v>
      </c>
      <c r="N37" s="1" t="s">
        <v>132</v>
      </c>
      <c r="O37" s="3" t="s">
        <v>136</v>
      </c>
      <c r="P37" s="2" t="s">
        <v>128</v>
      </c>
      <c r="Q37" t="s">
        <v>181</v>
      </c>
      <c r="R37">
        <v>40</v>
      </c>
    </row>
    <row r="38" spans="1:18">
      <c r="A38" t="s">
        <v>48</v>
      </c>
      <c r="C38" t="s">
        <v>181</v>
      </c>
      <c r="D38" t="s">
        <v>26</v>
      </c>
      <c r="E38" t="s">
        <v>125</v>
      </c>
      <c r="M38" t="s">
        <v>48</v>
      </c>
      <c r="N38" s="1" t="s">
        <v>132</v>
      </c>
      <c r="O38" s="3" t="s">
        <v>136</v>
      </c>
      <c r="P38" s="2" t="s">
        <v>128</v>
      </c>
      <c r="Q38" t="s">
        <v>181</v>
      </c>
      <c r="R38">
        <v>40</v>
      </c>
    </row>
    <row r="39" spans="1:18">
      <c r="A39" t="s">
        <v>49</v>
      </c>
      <c r="C39" t="s">
        <v>181</v>
      </c>
      <c r="D39" t="s">
        <v>26</v>
      </c>
      <c r="E39" t="s">
        <v>125</v>
      </c>
      <c r="M39" t="s">
        <v>49</v>
      </c>
      <c r="N39" s="1" t="s">
        <v>132</v>
      </c>
      <c r="O39" s="3" t="s">
        <v>136</v>
      </c>
      <c r="P39" s="2" t="s">
        <v>128</v>
      </c>
      <c r="Q39" t="s">
        <v>181</v>
      </c>
      <c r="R39">
        <v>40</v>
      </c>
    </row>
    <row r="40" spans="1:18">
      <c r="A40" t="s">
        <v>50</v>
      </c>
      <c r="C40" t="s">
        <v>181</v>
      </c>
      <c r="D40" t="s">
        <v>26</v>
      </c>
      <c r="E40" t="s">
        <v>125</v>
      </c>
      <c r="M40" t="s">
        <v>50</v>
      </c>
      <c r="N40" s="1" t="s">
        <v>132</v>
      </c>
      <c r="O40" s="3" t="s">
        <v>137</v>
      </c>
      <c r="P40" s="2" t="s">
        <v>128</v>
      </c>
      <c r="Q40" t="s">
        <v>181</v>
      </c>
      <c r="R40">
        <v>40</v>
      </c>
    </row>
    <row r="41" spans="1:18">
      <c r="A41" t="s">
        <v>51</v>
      </c>
      <c r="C41" t="s">
        <v>181</v>
      </c>
      <c r="D41" t="s">
        <v>26</v>
      </c>
      <c r="E41" t="s">
        <v>125</v>
      </c>
      <c r="M41" t="s">
        <v>51</v>
      </c>
      <c r="N41" s="1" t="s">
        <v>132</v>
      </c>
      <c r="O41" s="3" t="s">
        <v>137</v>
      </c>
      <c r="P41" s="2" t="s">
        <v>128</v>
      </c>
      <c r="Q41" t="s">
        <v>181</v>
      </c>
      <c r="R41">
        <v>40</v>
      </c>
    </row>
    <row r="42" spans="1:18">
      <c r="A42" t="s">
        <v>52</v>
      </c>
      <c r="C42" t="s">
        <v>181</v>
      </c>
      <c r="D42" t="s">
        <v>26</v>
      </c>
      <c r="E42" t="s">
        <v>125</v>
      </c>
      <c r="M42" t="s">
        <v>52</v>
      </c>
      <c r="N42" s="1" t="s">
        <v>132</v>
      </c>
      <c r="O42" s="3" t="s">
        <v>137</v>
      </c>
      <c r="P42" s="2" t="s">
        <v>128</v>
      </c>
      <c r="Q42" t="s">
        <v>181</v>
      </c>
      <c r="R42">
        <v>40</v>
      </c>
    </row>
    <row r="43" spans="1:18">
      <c r="A43" t="s">
        <v>53</v>
      </c>
      <c r="C43" t="s">
        <v>181</v>
      </c>
      <c r="D43" t="s">
        <v>26</v>
      </c>
      <c r="E43" t="s">
        <v>125</v>
      </c>
      <c r="M43" t="s">
        <v>53</v>
      </c>
      <c r="N43" s="1" t="s">
        <v>132</v>
      </c>
      <c r="O43" s="3" t="s">
        <v>138</v>
      </c>
      <c r="P43" s="2" t="s">
        <v>128</v>
      </c>
      <c r="Q43" t="s">
        <v>181</v>
      </c>
      <c r="R43">
        <v>40</v>
      </c>
    </row>
    <row r="44" spans="1:18">
      <c r="A44" t="s">
        <v>54</v>
      </c>
      <c r="C44" t="s">
        <v>181</v>
      </c>
      <c r="D44" t="s">
        <v>26</v>
      </c>
      <c r="E44" t="s">
        <v>125</v>
      </c>
      <c r="M44" t="s">
        <v>54</v>
      </c>
      <c r="N44" s="1" t="s">
        <v>132</v>
      </c>
      <c r="O44" s="3" t="s">
        <v>138</v>
      </c>
      <c r="P44" s="2" t="s">
        <v>128</v>
      </c>
      <c r="Q44" t="s">
        <v>181</v>
      </c>
      <c r="R44">
        <v>40</v>
      </c>
    </row>
    <row r="45" spans="1:18">
      <c r="A45" t="s">
        <v>55</v>
      </c>
      <c r="C45" t="s">
        <v>181</v>
      </c>
      <c r="D45" t="s">
        <v>26</v>
      </c>
      <c r="E45" t="s">
        <v>125</v>
      </c>
      <c r="M45" t="s">
        <v>55</v>
      </c>
      <c r="N45" s="1" t="s">
        <v>132</v>
      </c>
      <c r="O45" s="3" t="s">
        <v>138</v>
      </c>
      <c r="P45" s="2" t="s">
        <v>128</v>
      </c>
      <c r="Q45" t="s">
        <v>181</v>
      </c>
      <c r="R45">
        <v>40</v>
      </c>
    </row>
    <row r="46" spans="1:18">
      <c r="A46" t="s">
        <v>56</v>
      </c>
      <c r="C46" t="s">
        <v>181</v>
      </c>
      <c r="D46" t="s">
        <v>26</v>
      </c>
      <c r="E46" t="s">
        <v>125</v>
      </c>
      <c r="M46" t="s">
        <v>56</v>
      </c>
      <c r="N46" s="1" t="s">
        <v>132</v>
      </c>
      <c r="O46" s="3" t="s">
        <v>139</v>
      </c>
      <c r="P46" s="2" t="s">
        <v>128</v>
      </c>
      <c r="Q46" t="s">
        <v>181</v>
      </c>
      <c r="R46">
        <v>40</v>
      </c>
    </row>
    <row r="47" spans="1:18">
      <c r="A47" t="s">
        <v>57</v>
      </c>
      <c r="C47" t="s">
        <v>181</v>
      </c>
      <c r="D47" t="s">
        <v>26</v>
      </c>
      <c r="E47" t="s">
        <v>125</v>
      </c>
      <c r="M47" t="s">
        <v>57</v>
      </c>
      <c r="N47" s="1" t="s">
        <v>132</v>
      </c>
      <c r="O47" s="3" t="s">
        <v>139</v>
      </c>
      <c r="P47" s="2" t="s">
        <v>128</v>
      </c>
      <c r="Q47" t="s">
        <v>181</v>
      </c>
      <c r="R47">
        <v>40</v>
      </c>
    </row>
    <row r="48" spans="1:18">
      <c r="A48" t="s">
        <v>58</v>
      </c>
      <c r="C48" t="s">
        <v>181</v>
      </c>
      <c r="D48" t="s">
        <v>26</v>
      </c>
      <c r="E48" t="s">
        <v>125</v>
      </c>
      <c r="M48" t="s">
        <v>58</v>
      </c>
      <c r="N48" s="1" t="s">
        <v>132</v>
      </c>
      <c r="O48" s="3" t="s">
        <v>139</v>
      </c>
      <c r="P48" s="2" t="s">
        <v>128</v>
      </c>
      <c r="Q48" t="s">
        <v>181</v>
      </c>
      <c r="R48">
        <v>40</v>
      </c>
    </row>
    <row r="49" spans="1:18">
      <c r="A49" t="s">
        <v>59</v>
      </c>
      <c r="C49" t="s">
        <v>181</v>
      </c>
      <c r="D49" t="s">
        <v>26</v>
      </c>
      <c r="E49" t="s">
        <v>125</v>
      </c>
      <c r="M49" t="s">
        <v>59</v>
      </c>
      <c r="N49" s="2" t="s">
        <v>132</v>
      </c>
      <c r="O49" s="3" t="s">
        <v>140</v>
      </c>
      <c r="P49" s="2" t="s">
        <v>128</v>
      </c>
      <c r="Q49" t="s">
        <v>181</v>
      </c>
      <c r="R49">
        <v>40</v>
      </c>
    </row>
    <row r="50" spans="1:18">
      <c r="A50" t="s">
        <v>60</v>
      </c>
      <c r="C50" t="s">
        <v>181</v>
      </c>
      <c r="D50" t="s">
        <v>26</v>
      </c>
      <c r="E50" t="s">
        <v>125</v>
      </c>
      <c r="M50" t="s">
        <v>60</v>
      </c>
      <c r="N50" s="2" t="s">
        <v>132</v>
      </c>
      <c r="O50" s="3" t="s">
        <v>140</v>
      </c>
      <c r="P50" s="2" t="s">
        <v>128</v>
      </c>
      <c r="Q50" t="s">
        <v>181</v>
      </c>
      <c r="R50">
        <v>40</v>
      </c>
    </row>
    <row r="51" spans="1:18">
      <c r="A51" t="s">
        <v>61</v>
      </c>
      <c r="C51" t="s">
        <v>181</v>
      </c>
      <c r="D51" t="s">
        <v>26</v>
      </c>
      <c r="E51" t="s">
        <v>125</v>
      </c>
      <c r="M51" t="s">
        <v>61</v>
      </c>
      <c r="N51" s="2" t="s">
        <v>132</v>
      </c>
      <c r="O51" s="3" t="s">
        <v>140</v>
      </c>
      <c r="P51" s="2" t="s">
        <v>128</v>
      </c>
      <c r="Q51" t="s">
        <v>181</v>
      </c>
      <c r="R51">
        <v>40</v>
      </c>
    </row>
    <row r="52" spans="1:18">
      <c r="A52" t="s">
        <v>62</v>
      </c>
      <c r="C52" t="s">
        <v>181</v>
      </c>
      <c r="D52" t="s">
        <v>26</v>
      </c>
      <c r="E52" t="s">
        <v>125</v>
      </c>
      <c r="M52" t="s">
        <v>62</v>
      </c>
      <c r="N52" s="2" t="s">
        <v>141</v>
      </c>
      <c r="O52" s="3" t="s">
        <v>142</v>
      </c>
      <c r="P52" s="2" t="s">
        <v>128</v>
      </c>
      <c r="Q52" t="s">
        <v>181</v>
      </c>
      <c r="R52">
        <v>40</v>
      </c>
    </row>
    <row r="53" spans="1:18">
      <c r="A53" t="s">
        <v>63</v>
      </c>
      <c r="C53" t="s">
        <v>181</v>
      </c>
      <c r="D53" t="s">
        <v>26</v>
      </c>
      <c r="E53" t="s">
        <v>125</v>
      </c>
      <c r="M53" t="s">
        <v>63</v>
      </c>
      <c r="N53" s="2" t="s">
        <v>141</v>
      </c>
      <c r="O53" s="3" t="s">
        <v>142</v>
      </c>
      <c r="P53" s="2" t="s">
        <v>128</v>
      </c>
      <c r="Q53" t="s">
        <v>181</v>
      </c>
      <c r="R53">
        <v>40</v>
      </c>
    </row>
    <row r="54" spans="1:18">
      <c r="A54" t="s">
        <v>64</v>
      </c>
      <c r="C54" t="s">
        <v>181</v>
      </c>
      <c r="D54" t="s">
        <v>26</v>
      </c>
      <c r="E54" t="s">
        <v>125</v>
      </c>
      <c r="M54" t="s">
        <v>64</v>
      </c>
      <c r="N54" s="2" t="s">
        <v>141</v>
      </c>
      <c r="O54" s="3" t="s">
        <v>142</v>
      </c>
      <c r="P54" s="2" t="s">
        <v>128</v>
      </c>
      <c r="Q54" t="s">
        <v>181</v>
      </c>
      <c r="R54">
        <v>40</v>
      </c>
    </row>
    <row r="55" spans="1:18">
      <c r="A55" t="s">
        <v>65</v>
      </c>
      <c r="C55" t="s">
        <v>181</v>
      </c>
      <c r="D55" t="s">
        <v>26</v>
      </c>
      <c r="E55" t="s">
        <v>125</v>
      </c>
      <c r="M55" t="s">
        <v>65</v>
      </c>
      <c r="N55" s="2" t="s">
        <v>141</v>
      </c>
      <c r="O55" s="3" t="s">
        <v>143</v>
      </c>
      <c r="P55" s="2" t="s">
        <v>128</v>
      </c>
      <c r="Q55" t="s">
        <v>181</v>
      </c>
      <c r="R55">
        <v>40</v>
      </c>
    </row>
    <row r="56" spans="1:18">
      <c r="A56" t="s">
        <v>66</v>
      </c>
      <c r="C56" t="s">
        <v>181</v>
      </c>
      <c r="D56" t="s">
        <v>26</v>
      </c>
      <c r="E56" t="s">
        <v>125</v>
      </c>
      <c r="M56" t="s">
        <v>66</v>
      </c>
      <c r="N56" s="2" t="s">
        <v>141</v>
      </c>
      <c r="O56" s="3" t="s">
        <v>143</v>
      </c>
      <c r="P56" s="2" t="s">
        <v>128</v>
      </c>
      <c r="Q56" t="s">
        <v>181</v>
      </c>
      <c r="R56">
        <v>40</v>
      </c>
    </row>
    <row r="57" spans="1:18">
      <c r="A57" t="s">
        <v>67</v>
      </c>
      <c r="C57" t="s">
        <v>181</v>
      </c>
      <c r="D57" t="s">
        <v>26</v>
      </c>
      <c r="E57" t="s">
        <v>125</v>
      </c>
      <c r="M57" t="s">
        <v>67</v>
      </c>
      <c r="N57" s="2" t="s">
        <v>141</v>
      </c>
      <c r="O57" s="3" t="s">
        <v>143</v>
      </c>
      <c r="P57" s="2" t="s">
        <v>128</v>
      </c>
      <c r="Q57" t="s">
        <v>181</v>
      </c>
      <c r="R57">
        <v>40</v>
      </c>
    </row>
    <row r="58" spans="1:18">
      <c r="A58" t="s">
        <v>68</v>
      </c>
      <c r="C58" t="s">
        <v>181</v>
      </c>
      <c r="D58" t="s">
        <v>26</v>
      </c>
      <c r="E58" t="s">
        <v>125</v>
      </c>
      <c r="M58" t="s">
        <v>68</v>
      </c>
      <c r="N58" s="2" t="s">
        <v>141</v>
      </c>
      <c r="O58" s="3" t="s">
        <v>144</v>
      </c>
      <c r="P58" s="2" t="s">
        <v>128</v>
      </c>
      <c r="Q58" t="s">
        <v>181</v>
      </c>
      <c r="R58">
        <v>40</v>
      </c>
    </row>
    <row r="59" spans="1:18">
      <c r="A59" t="s">
        <v>69</v>
      </c>
      <c r="C59" t="s">
        <v>181</v>
      </c>
      <c r="D59" t="s">
        <v>26</v>
      </c>
      <c r="E59" t="s">
        <v>125</v>
      </c>
      <c r="M59" t="s">
        <v>69</v>
      </c>
      <c r="N59" s="2" t="s">
        <v>141</v>
      </c>
      <c r="O59" s="3" t="s">
        <v>144</v>
      </c>
      <c r="P59" s="2" t="s">
        <v>128</v>
      </c>
      <c r="Q59" t="s">
        <v>181</v>
      </c>
      <c r="R59">
        <v>40</v>
      </c>
    </row>
    <row r="60" spans="1:18">
      <c r="A60" t="s">
        <v>70</v>
      </c>
      <c r="C60" t="s">
        <v>181</v>
      </c>
      <c r="D60" t="s">
        <v>26</v>
      </c>
      <c r="E60" t="s">
        <v>125</v>
      </c>
      <c r="M60" t="s">
        <v>70</v>
      </c>
      <c r="N60" s="2" t="s">
        <v>141</v>
      </c>
      <c r="O60" s="3" t="s">
        <v>144</v>
      </c>
      <c r="P60" s="2" t="s">
        <v>128</v>
      </c>
      <c r="Q60" t="s">
        <v>181</v>
      </c>
      <c r="R60">
        <v>40</v>
      </c>
    </row>
    <row r="61" spans="1:18">
      <c r="A61" t="s">
        <v>71</v>
      </c>
      <c r="C61" t="s">
        <v>181</v>
      </c>
      <c r="D61" t="s">
        <v>26</v>
      </c>
      <c r="E61" t="s">
        <v>125</v>
      </c>
      <c r="M61" t="s">
        <v>71</v>
      </c>
      <c r="N61" s="2" t="s">
        <v>141</v>
      </c>
      <c r="O61" s="3" t="s">
        <v>145</v>
      </c>
      <c r="P61" s="2" t="s">
        <v>128</v>
      </c>
      <c r="Q61" t="s">
        <v>181</v>
      </c>
      <c r="R61">
        <v>40</v>
      </c>
    </row>
    <row r="62" spans="1:18">
      <c r="A62" t="s">
        <v>72</v>
      </c>
      <c r="C62" t="s">
        <v>181</v>
      </c>
      <c r="D62" t="s">
        <v>26</v>
      </c>
      <c r="E62" t="s">
        <v>125</v>
      </c>
      <c r="M62" t="s">
        <v>72</v>
      </c>
      <c r="N62" s="2" t="s">
        <v>141</v>
      </c>
      <c r="O62" s="3" t="s">
        <v>145</v>
      </c>
      <c r="P62" s="2" t="s">
        <v>128</v>
      </c>
      <c r="Q62" t="s">
        <v>181</v>
      </c>
      <c r="R62">
        <v>40</v>
      </c>
    </row>
    <row r="63" spans="1:18">
      <c r="A63" t="s">
        <v>73</v>
      </c>
      <c r="C63" t="s">
        <v>181</v>
      </c>
      <c r="D63" t="s">
        <v>26</v>
      </c>
      <c r="E63" t="s">
        <v>125</v>
      </c>
      <c r="M63" t="s">
        <v>73</v>
      </c>
      <c r="N63" s="2" t="s">
        <v>141</v>
      </c>
      <c r="O63" s="3" t="s">
        <v>145</v>
      </c>
      <c r="P63" s="2" t="s">
        <v>128</v>
      </c>
      <c r="Q63" t="s">
        <v>181</v>
      </c>
      <c r="R63">
        <v>40</v>
      </c>
    </row>
    <row r="64" spans="1:18">
      <c r="A64" t="s">
        <v>74</v>
      </c>
      <c r="C64" t="s">
        <v>181</v>
      </c>
      <c r="D64" t="s">
        <v>26</v>
      </c>
      <c r="E64">
        <v>38.97</v>
      </c>
      <c r="M64" t="s">
        <v>74</v>
      </c>
      <c r="N64" s="2" t="s">
        <v>141</v>
      </c>
      <c r="O64" s="3" t="s">
        <v>146</v>
      </c>
      <c r="P64" s="2" t="s">
        <v>128</v>
      </c>
      <c r="Q64" t="s">
        <v>181</v>
      </c>
      <c r="R64">
        <v>38.97</v>
      </c>
    </row>
    <row r="65" spans="1:18">
      <c r="A65" t="s">
        <v>75</v>
      </c>
      <c r="C65" t="s">
        <v>181</v>
      </c>
      <c r="D65" t="s">
        <v>26</v>
      </c>
      <c r="E65" t="s">
        <v>125</v>
      </c>
      <c r="M65" t="s">
        <v>75</v>
      </c>
      <c r="N65" s="2" t="s">
        <v>141</v>
      </c>
      <c r="O65" s="3" t="s">
        <v>146</v>
      </c>
      <c r="P65" s="2" t="s">
        <v>128</v>
      </c>
      <c r="Q65" t="s">
        <v>181</v>
      </c>
      <c r="R65">
        <v>40</v>
      </c>
    </row>
    <row r="66" spans="1:18">
      <c r="A66" t="s">
        <v>76</v>
      </c>
      <c r="C66" t="s">
        <v>181</v>
      </c>
      <c r="D66" t="s">
        <v>26</v>
      </c>
      <c r="E66">
        <v>38.06</v>
      </c>
      <c r="M66" t="s">
        <v>76</v>
      </c>
      <c r="N66" s="2" t="s">
        <v>141</v>
      </c>
      <c r="O66" s="3" t="s">
        <v>146</v>
      </c>
      <c r="P66" s="2" t="s">
        <v>128</v>
      </c>
      <c r="Q66" t="s">
        <v>181</v>
      </c>
      <c r="R66">
        <v>38.06</v>
      </c>
    </row>
    <row r="67" spans="1:18">
      <c r="A67" t="s">
        <v>77</v>
      </c>
      <c r="C67" t="s">
        <v>181</v>
      </c>
      <c r="D67" t="s">
        <v>26</v>
      </c>
      <c r="E67" t="s">
        <v>125</v>
      </c>
      <c r="M67" t="s">
        <v>77</v>
      </c>
      <c r="N67" s="2" t="s">
        <v>141</v>
      </c>
      <c r="O67" s="3" t="s">
        <v>147</v>
      </c>
      <c r="P67" s="2" t="s">
        <v>128</v>
      </c>
      <c r="Q67" t="s">
        <v>181</v>
      </c>
      <c r="R67">
        <v>40</v>
      </c>
    </row>
    <row r="68" spans="1:18">
      <c r="A68" t="s">
        <v>78</v>
      </c>
      <c r="C68" t="s">
        <v>181</v>
      </c>
      <c r="D68" t="s">
        <v>26</v>
      </c>
      <c r="E68" t="s">
        <v>125</v>
      </c>
      <c r="M68" t="s">
        <v>78</v>
      </c>
      <c r="N68" s="2" t="s">
        <v>141</v>
      </c>
      <c r="O68" s="3" t="s">
        <v>147</v>
      </c>
      <c r="P68" s="2" t="s">
        <v>128</v>
      </c>
      <c r="Q68" t="s">
        <v>181</v>
      </c>
      <c r="R68">
        <v>40</v>
      </c>
    </row>
    <row r="69" spans="1:18">
      <c r="A69" t="s">
        <v>79</v>
      </c>
      <c r="C69" t="s">
        <v>181</v>
      </c>
      <c r="D69" t="s">
        <v>26</v>
      </c>
      <c r="E69" t="s">
        <v>125</v>
      </c>
      <c r="M69" t="s">
        <v>79</v>
      </c>
      <c r="N69" s="2" t="s">
        <v>141</v>
      </c>
      <c r="O69" s="3" t="s">
        <v>147</v>
      </c>
      <c r="P69" s="2" t="s">
        <v>128</v>
      </c>
      <c r="Q69" t="s">
        <v>181</v>
      </c>
      <c r="R69">
        <v>40</v>
      </c>
    </row>
    <row r="70" spans="1:18">
      <c r="A70" t="s">
        <v>80</v>
      </c>
      <c r="C70" t="s">
        <v>181</v>
      </c>
      <c r="D70" t="s">
        <v>26</v>
      </c>
      <c r="E70" t="s">
        <v>125</v>
      </c>
      <c r="M70" t="s">
        <v>80</v>
      </c>
      <c r="N70" s="1" t="s">
        <v>141</v>
      </c>
      <c r="O70" s="2" t="s">
        <v>148</v>
      </c>
      <c r="P70" s="2" t="s">
        <v>128</v>
      </c>
      <c r="Q70" t="s">
        <v>181</v>
      </c>
      <c r="R70">
        <v>40</v>
      </c>
    </row>
    <row r="71" spans="1:18">
      <c r="A71" t="s">
        <v>81</v>
      </c>
      <c r="C71" t="s">
        <v>181</v>
      </c>
      <c r="D71" t="s">
        <v>26</v>
      </c>
      <c r="E71" t="s">
        <v>125</v>
      </c>
      <c r="M71" t="s">
        <v>81</v>
      </c>
      <c r="N71" s="1" t="s">
        <v>141</v>
      </c>
      <c r="O71" s="2" t="s">
        <v>148</v>
      </c>
      <c r="P71" s="2" t="s">
        <v>128</v>
      </c>
      <c r="Q71" t="s">
        <v>181</v>
      </c>
      <c r="R71">
        <v>40</v>
      </c>
    </row>
    <row r="72" spans="1:18">
      <c r="A72" t="s">
        <v>82</v>
      </c>
      <c r="C72" t="s">
        <v>181</v>
      </c>
      <c r="D72" t="s">
        <v>26</v>
      </c>
      <c r="E72" t="s">
        <v>125</v>
      </c>
      <c r="M72" t="s">
        <v>82</v>
      </c>
      <c r="N72" s="1" t="s">
        <v>141</v>
      </c>
      <c r="O72" s="2" t="s">
        <v>148</v>
      </c>
      <c r="P72" s="2" t="s">
        <v>128</v>
      </c>
      <c r="Q72" t="s">
        <v>181</v>
      </c>
      <c r="R72">
        <v>40</v>
      </c>
    </row>
    <row r="73" spans="1:18">
      <c r="A73" t="s">
        <v>83</v>
      </c>
      <c r="C73" t="s">
        <v>181</v>
      </c>
      <c r="D73" t="s">
        <v>26</v>
      </c>
      <c r="E73" t="s">
        <v>125</v>
      </c>
      <c r="M73" t="s">
        <v>83</v>
      </c>
      <c r="N73" s="1" t="s">
        <v>141</v>
      </c>
      <c r="O73" s="2" t="s">
        <v>149</v>
      </c>
      <c r="P73" s="2" t="s">
        <v>128</v>
      </c>
      <c r="Q73" t="s">
        <v>181</v>
      </c>
      <c r="R73">
        <v>40</v>
      </c>
    </row>
    <row r="74" spans="1:18">
      <c r="A74" t="s">
        <v>84</v>
      </c>
      <c r="C74" t="s">
        <v>181</v>
      </c>
      <c r="D74" t="s">
        <v>26</v>
      </c>
      <c r="E74" t="s">
        <v>125</v>
      </c>
      <c r="M74" t="s">
        <v>84</v>
      </c>
      <c r="N74" s="1" t="s">
        <v>141</v>
      </c>
      <c r="O74" s="2" t="s">
        <v>149</v>
      </c>
      <c r="P74" s="2" t="s">
        <v>128</v>
      </c>
      <c r="Q74" t="s">
        <v>181</v>
      </c>
      <c r="R74">
        <v>40</v>
      </c>
    </row>
    <row r="75" spans="1:18">
      <c r="A75" t="s">
        <v>85</v>
      </c>
      <c r="C75" t="s">
        <v>181</v>
      </c>
      <c r="D75" t="s">
        <v>26</v>
      </c>
      <c r="E75" t="s">
        <v>125</v>
      </c>
      <c r="M75" t="s">
        <v>85</v>
      </c>
      <c r="N75" s="1" t="s">
        <v>141</v>
      </c>
      <c r="O75" s="2" t="s">
        <v>149</v>
      </c>
      <c r="P75" s="2" t="s">
        <v>128</v>
      </c>
      <c r="Q75" t="s">
        <v>181</v>
      </c>
      <c r="R75">
        <v>40</v>
      </c>
    </row>
    <row r="76" spans="1:18">
      <c r="A76" t="s">
        <v>86</v>
      </c>
      <c r="C76" t="s">
        <v>181</v>
      </c>
      <c r="D76" t="s">
        <v>26</v>
      </c>
      <c r="E76" t="s">
        <v>125</v>
      </c>
      <c r="M76" t="s">
        <v>86</v>
      </c>
      <c r="N76" s="1" t="s">
        <v>141</v>
      </c>
      <c r="O76" s="2" t="s">
        <v>150</v>
      </c>
      <c r="P76" s="2" t="s">
        <v>128</v>
      </c>
      <c r="Q76" t="s">
        <v>181</v>
      </c>
      <c r="R76">
        <v>40</v>
      </c>
    </row>
    <row r="77" spans="1:18">
      <c r="A77" t="s">
        <v>87</v>
      </c>
      <c r="C77" t="s">
        <v>181</v>
      </c>
      <c r="D77" t="s">
        <v>26</v>
      </c>
      <c r="E77" t="s">
        <v>125</v>
      </c>
      <c r="M77" t="s">
        <v>87</v>
      </c>
      <c r="N77" s="1" t="s">
        <v>141</v>
      </c>
      <c r="O77" s="2" t="s">
        <v>150</v>
      </c>
      <c r="P77" s="2" t="s">
        <v>128</v>
      </c>
      <c r="Q77" t="s">
        <v>181</v>
      </c>
      <c r="R77">
        <v>40</v>
      </c>
    </row>
    <row r="78" spans="1:18">
      <c r="A78" t="s">
        <v>88</v>
      </c>
      <c r="C78" t="s">
        <v>181</v>
      </c>
      <c r="D78" t="s">
        <v>26</v>
      </c>
      <c r="E78" t="s">
        <v>125</v>
      </c>
      <c r="M78" t="s">
        <v>88</v>
      </c>
      <c r="N78" s="1" t="s">
        <v>141</v>
      </c>
      <c r="O78" s="2" t="s">
        <v>150</v>
      </c>
      <c r="P78" s="2" t="s">
        <v>128</v>
      </c>
      <c r="Q78" t="s">
        <v>181</v>
      </c>
      <c r="R78">
        <v>40</v>
      </c>
    </row>
    <row r="79" spans="1:18">
      <c r="A79" t="s">
        <v>89</v>
      </c>
      <c r="C79" t="s">
        <v>181</v>
      </c>
      <c r="D79" t="s">
        <v>26</v>
      </c>
      <c r="E79" t="s">
        <v>125</v>
      </c>
      <c r="M79" t="s">
        <v>89</v>
      </c>
      <c r="N79" s="1" t="s">
        <v>132</v>
      </c>
      <c r="O79" s="2" t="s">
        <v>151</v>
      </c>
      <c r="P79" s="2" t="s">
        <v>128</v>
      </c>
      <c r="Q79" t="s">
        <v>181</v>
      </c>
      <c r="R79">
        <v>40</v>
      </c>
    </row>
    <row r="80" spans="1:18">
      <c r="A80" t="s">
        <v>90</v>
      </c>
      <c r="C80" t="s">
        <v>181</v>
      </c>
      <c r="D80" t="s">
        <v>26</v>
      </c>
      <c r="E80" t="s">
        <v>125</v>
      </c>
      <c r="M80" t="s">
        <v>90</v>
      </c>
      <c r="N80" s="1" t="s">
        <v>132</v>
      </c>
      <c r="O80" s="2" t="s">
        <v>151</v>
      </c>
      <c r="P80" s="2" t="s">
        <v>128</v>
      </c>
      <c r="Q80" t="s">
        <v>181</v>
      </c>
      <c r="R80">
        <v>40</v>
      </c>
    </row>
    <row r="81" spans="1:18">
      <c r="A81" t="s">
        <v>91</v>
      </c>
      <c r="C81" t="s">
        <v>181</v>
      </c>
      <c r="D81" t="s">
        <v>26</v>
      </c>
      <c r="E81" t="s">
        <v>125</v>
      </c>
      <c r="M81" t="s">
        <v>91</v>
      </c>
      <c r="N81" s="1" t="s">
        <v>132</v>
      </c>
      <c r="O81" s="2" t="s">
        <v>151</v>
      </c>
      <c r="P81" s="2" t="s">
        <v>128</v>
      </c>
      <c r="Q81" t="s">
        <v>181</v>
      </c>
      <c r="R81">
        <v>40</v>
      </c>
    </row>
    <row r="82" spans="1:18">
      <c r="A82" t="s">
        <v>92</v>
      </c>
      <c r="C82" t="s">
        <v>181</v>
      </c>
      <c r="D82" t="s">
        <v>26</v>
      </c>
      <c r="E82">
        <v>38.770000000000003</v>
      </c>
      <c r="M82" t="s">
        <v>92</v>
      </c>
      <c r="N82" s="1" t="s">
        <v>132</v>
      </c>
      <c r="O82" s="2" t="s">
        <v>152</v>
      </c>
      <c r="P82" s="2" t="s">
        <v>128</v>
      </c>
      <c r="Q82" t="s">
        <v>181</v>
      </c>
      <c r="R82">
        <v>38.770000000000003</v>
      </c>
    </row>
    <row r="83" spans="1:18">
      <c r="A83" t="s">
        <v>93</v>
      </c>
      <c r="C83" t="s">
        <v>181</v>
      </c>
      <c r="D83" t="s">
        <v>26</v>
      </c>
      <c r="E83">
        <v>37.57</v>
      </c>
      <c r="M83" t="s">
        <v>93</v>
      </c>
      <c r="N83" s="1" t="s">
        <v>132</v>
      </c>
      <c r="O83" s="2" t="s">
        <v>152</v>
      </c>
      <c r="P83" s="2" t="s">
        <v>128</v>
      </c>
      <c r="Q83" t="s">
        <v>181</v>
      </c>
      <c r="R83">
        <v>37.57</v>
      </c>
    </row>
    <row r="84" spans="1:18">
      <c r="A84" t="s">
        <v>94</v>
      </c>
      <c r="C84" t="s">
        <v>181</v>
      </c>
      <c r="D84" t="s">
        <v>26</v>
      </c>
      <c r="E84">
        <v>37.5</v>
      </c>
      <c r="M84" t="s">
        <v>94</v>
      </c>
      <c r="N84" s="1" t="s">
        <v>132</v>
      </c>
      <c r="O84" s="2" t="s">
        <v>152</v>
      </c>
      <c r="P84" s="2" t="s">
        <v>128</v>
      </c>
      <c r="Q84" t="s">
        <v>181</v>
      </c>
      <c r="R84">
        <v>37.5</v>
      </c>
    </row>
    <row r="85" spans="1:18">
      <c r="A85" t="s">
        <v>95</v>
      </c>
      <c r="C85" t="s">
        <v>181</v>
      </c>
      <c r="D85" t="s">
        <v>26</v>
      </c>
      <c r="E85" t="s">
        <v>125</v>
      </c>
      <c r="M85" t="s">
        <v>95</v>
      </c>
      <c r="N85" s="1" t="s">
        <v>132</v>
      </c>
      <c r="O85" s="2" t="s">
        <v>153</v>
      </c>
      <c r="P85" s="2" t="s">
        <v>128</v>
      </c>
      <c r="Q85" t="s">
        <v>181</v>
      </c>
      <c r="R85">
        <v>40</v>
      </c>
    </row>
    <row r="86" spans="1:18">
      <c r="A86" t="s">
        <v>96</v>
      </c>
      <c r="C86" t="s">
        <v>181</v>
      </c>
      <c r="D86" t="s">
        <v>26</v>
      </c>
      <c r="E86" t="s">
        <v>125</v>
      </c>
      <c r="M86" t="s">
        <v>96</v>
      </c>
      <c r="N86" s="1" t="s">
        <v>132</v>
      </c>
      <c r="O86" s="2" t="s">
        <v>153</v>
      </c>
      <c r="P86" s="2" t="s">
        <v>128</v>
      </c>
      <c r="Q86" t="s">
        <v>181</v>
      </c>
      <c r="R86">
        <v>40</v>
      </c>
    </row>
    <row r="87" spans="1:18">
      <c r="A87" t="s">
        <v>97</v>
      </c>
      <c r="C87" t="s">
        <v>181</v>
      </c>
      <c r="D87" t="s">
        <v>26</v>
      </c>
      <c r="E87" t="s">
        <v>125</v>
      </c>
      <c r="M87" t="s">
        <v>97</v>
      </c>
      <c r="N87" s="1" t="s">
        <v>132</v>
      </c>
      <c r="O87" s="2" t="s">
        <v>153</v>
      </c>
      <c r="P87" s="2" t="s">
        <v>128</v>
      </c>
      <c r="Q87" t="s">
        <v>181</v>
      </c>
      <c r="R87">
        <v>40</v>
      </c>
    </row>
    <row r="88" spans="1:18">
      <c r="A88" t="s">
        <v>98</v>
      </c>
      <c r="C88" t="s">
        <v>181</v>
      </c>
      <c r="D88" t="s">
        <v>26</v>
      </c>
      <c r="E88" t="s">
        <v>125</v>
      </c>
      <c r="M88" t="s">
        <v>98</v>
      </c>
      <c r="N88" s="1" t="s">
        <v>132</v>
      </c>
      <c r="O88" s="2" t="s">
        <v>154</v>
      </c>
      <c r="P88" s="2" t="s">
        <v>128</v>
      </c>
      <c r="Q88" t="s">
        <v>181</v>
      </c>
      <c r="R88">
        <v>40</v>
      </c>
    </row>
    <row r="89" spans="1:18">
      <c r="A89" t="s">
        <v>99</v>
      </c>
      <c r="C89" t="s">
        <v>181</v>
      </c>
      <c r="D89" t="s">
        <v>26</v>
      </c>
      <c r="E89" t="s">
        <v>125</v>
      </c>
      <c r="M89" t="s">
        <v>99</v>
      </c>
      <c r="N89" s="1" t="s">
        <v>132</v>
      </c>
      <c r="O89" s="2" t="s">
        <v>154</v>
      </c>
      <c r="P89" s="2" t="s">
        <v>128</v>
      </c>
      <c r="Q89" t="s">
        <v>181</v>
      </c>
      <c r="R89">
        <v>40</v>
      </c>
    </row>
    <row r="90" spans="1:18">
      <c r="A90" t="s">
        <v>100</v>
      </c>
      <c r="C90" t="s">
        <v>181</v>
      </c>
      <c r="D90" t="s">
        <v>26</v>
      </c>
      <c r="E90" t="s">
        <v>125</v>
      </c>
      <c r="M90" t="s">
        <v>100</v>
      </c>
      <c r="N90" s="1" t="s">
        <v>132</v>
      </c>
      <c r="O90" s="2" t="s">
        <v>154</v>
      </c>
      <c r="P90" s="2" t="s">
        <v>128</v>
      </c>
      <c r="Q90" t="s">
        <v>181</v>
      </c>
      <c r="R90">
        <v>40</v>
      </c>
    </row>
    <row r="91" spans="1:18">
      <c r="A91" t="s">
        <v>101</v>
      </c>
      <c r="C91" t="s">
        <v>181</v>
      </c>
      <c r="D91" t="s">
        <v>26</v>
      </c>
      <c r="E91">
        <v>39.78</v>
      </c>
      <c r="M91" t="s">
        <v>101</v>
      </c>
      <c r="N91" s="1" t="s">
        <v>132</v>
      </c>
      <c r="O91" s="2" t="s">
        <v>155</v>
      </c>
      <c r="P91" s="2" t="s">
        <v>128</v>
      </c>
      <c r="Q91" t="s">
        <v>181</v>
      </c>
      <c r="R91">
        <v>39.78</v>
      </c>
    </row>
    <row r="92" spans="1:18">
      <c r="A92" t="s">
        <v>102</v>
      </c>
      <c r="C92" t="s">
        <v>181</v>
      </c>
      <c r="D92" t="s">
        <v>26</v>
      </c>
      <c r="E92">
        <v>39.54</v>
      </c>
      <c r="M92" t="s">
        <v>102</v>
      </c>
      <c r="N92" s="1" t="s">
        <v>132</v>
      </c>
      <c r="O92" s="2" t="s">
        <v>155</v>
      </c>
      <c r="P92" s="2" t="s">
        <v>128</v>
      </c>
      <c r="Q92" t="s">
        <v>181</v>
      </c>
      <c r="R92">
        <v>39.54</v>
      </c>
    </row>
    <row r="93" spans="1:18">
      <c r="A93" t="s">
        <v>103</v>
      </c>
      <c r="C93" t="s">
        <v>181</v>
      </c>
      <c r="D93" t="s">
        <v>26</v>
      </c>
      <c r="E93">
        <v>39.92</v>
      </c>
      <c r="M93" t="s">
        <v>103</v>
      </c>
      <c r="N93" s="1" t="s">
        <v>132</v>
      </c>
      <c r="O93" s="2" t="s">
        <v>155</v>
      </c>
      <c r="P93" s="2" t="s">
        <v>128</v>
      </c>
      <c r="Q93" t="s">
        <v>181</v>
      </c>
      <c r="R93">
        <v>39.92</v>
      </c>
    </row>
    <row r="94" spans="1:18">
      <c r="A94" t="s">
        <v>104</v>
      </c>
      <c r="C94" t="s">
        <v>181</v>
      </c>
      <c r="D94" t="s">
        <v>26</v>
      </c>
      <c r="E94" t="s">
        <v>125</v>
      </c>
      <c r="M94" t="s">
        <v>104</v>
      </c>
      <c r="N94" s="1" t="s">
        <v>132</v>
      </c>
      <c r="O94" s="2" t="s">
        <v>156</v>
      </c>
      <c r="P94" s="2" t="s">
        <v>128</v>
      </c>
      <c r="Q94" t="s">
        <v>181</v>
      </c>
      <c r="R94">
        <v>40</v>
      </c>
    </row>
    <row r="95" spans="1:18">
      <c r="A95" t="s">
        <v>105</v>
      </c>
      <c r="C95" t="s">
        <v>181</v>
      </c>
      <c r="D95" t="s">
        <v>26</v>
      </c>
      <c r="E95" t="s">
        <v>125</v>
      </c>
      <c r="M95" t="s">
        <v>105</v>
      </c>
      <c r="N95" s="1" t="s">
        <v>132</v>
      </c>
      <c r="O95" s="2" t="s">
        <v>156</v>
      </c>
      <c r="P95" s="2" t="s">
        <v>128</v>
      </c>
      <c r="Q95" t="s">
        <v>181</v>
      </c>
      <c r="R95">
        <v>40</v>
      </c>
    </row>
    <row r="96" spans="1:18">
      <c r="A96" t="s">
        <v>106</v>
      </c>
      <c r="C96" t="s">
        <v>181</v>
      </c>
      <c r="D96" t="s">
        <v>26</v>
      </c>
      <c r="E96" t="s">
        <v>125</v>
      </c>
      <c r="M96" t="s">
        <v>106</v>
      </c>
      <c r="N96" s="1" t="s">
        <v>132</v>
      </c>
      <c r="O96" s="2" t="s">
        <v>156</v>
      </c>
      <c r="P96" s="2" t="s">
        <v>128</v>
      </c>
      <c r="Q96" t="s">
        <v>181</v>
      </c>
      <c r="R96">
        <v>40</v>
      </c>
    </row>
    <row r="97" spans="1:18">
      <c r="A97" t="s">
        <v>107</v>
      </c>
      <c r="C97" t="s">
        <v>181</v>
      </c>
      <c r="D97" t="s">
        <v>26</v>
      </c>
      <c r="E97" t="s">
        <v>125</v>
      </c>
      <c r="M97" t="s">
        <v>107</v>
      </c>
      <c r="N97" s="1" t="s">
        <v>157</v>
      </c>
      <c r="O97" s="2" t="s">
        <v>158</v>
      </c>
      <c r="P97" s="2" t="s">
        <v>128</v>
      </c>
      <c r="Q97" t="s">
        <v>181</v>
      </c>
      <c r="R97">
        <v>40</v>
      </c>
    </row>
    <row r="98" spans="1:18">
      <c r="A98" t="s">
        <v>108</v>
      </c>
      <c r="C98" t="s">
        <v>181</v>
      </c>
      <c r="D98" t="s">
        <v>26</v>
      </c>
      <c r="E98" t="s">
        <v>125</v>
      </c>
      <c r="M98" t="s">
        <v>108</v>
      </c>
      <c r="N98" s="1" t="s">
        <v>157</v>
      </c>
      <c r="O98" s="2" t="s">
        <v>158</v>
      </c>
      <c r="P98" s="2" t="s">
        <v>128</v>
      </c>
      <c r="Q98" t="s">
        <v>181</v>
      </c>
      <c r="R98">
        <v>40</v>
      </c>
    </row>
    <row r="99" spans="1:18">
      <c r="A99" t="s">
        <v>109</v>
      </c>
      <c r="C99" t="s">
        <v>181</v>
      </c>
      <c r="D99" t="s">
        <v>26</v>
      </c>
      <c r="E99" t="s">
        <v>125</v>
      </c>
      <c r="M99" t="s">
        <v>109</v>
      </c>
      <c r="N99" s="1" t="s">
        <v>157</v>
      </c>
      <c r="O99" s="2" t="s">
        <v>158</v>
      </c>
      <c r="P99" s="2" t="s">
        <v>128</v>
      </c>
      <c r="Q99" t="s">
        <v>181</v>
      </c>
      <c r="R99">
        <v>40</v>
      </c>
    </row>
    <row r="100" spans="1:18">
      <c r="A100" t="s">
        <v>110</v>
      </c>
      <c r="C100" t="s">
        <v>181</v>
      </c>
      <c r="D100" t="s">
        <v>26</v>
      </c>
      <c r="E100" t="s">
        <v>125</v>
      </c>
      <c r="M100" t="s">
        <v>110</v>
      </c>
      <c r="N100" s="1" t="s">
        <v>157</v>
      </c>
      <c r="O100" s="2" t="s">
        <v>159</v>
      </c>
      <c r="P100" s="2" t="s">
        <v>128</v>
      </c>
      <c r="Q100" t="s">
        <v>181</v>
      </c>
      <c r="R100">
        <v>40</v>
      </c>
    </row>
    <row r="101" spans="1:18">
      <c r="A101" t="s">
        <v>111</v>
      </c>
      <c r="C101" t="s">
        <v>181</v>
      </c>
      <c r="D101" t="s">
        <v>26</v>
      </c>
      <c r="E101" t="s">
        <v>125</v>
      </c>
      <c r="M101" t="s">
        <v>111</v>
      </c>
      <c r="N101" s="1" t="s">
        <v>157</v>
      </c>
      <c r="O101" s="2" t="s">
        <v>159</v>
      </c>
      <c r="P101" s="2" t="s">
        <v>128</v>
      </c>
      <c r="Q101" t="s">
        <v>181</v>
      </c>
      <c r="R101">
        <v>40</v>
      </c>
    </row>
    <row r="102" spans="1:18">
      <c r="A102" t="s">
        <v>112</v>
      </c>
      <c r="C102" t="s">
        <v>181</v>
      </c>
      <c r="D102" t="s">
        <v>26</v>
      </c>
      <c r="E102" t="s">
        <v>125</v>
      </c>
      <c r="M102" t="s">
        <v>112</v>
      </c>
      <c r="N102" s="1" t="s">
        <v>157</v>
      </c>
      <c r="O102" s="2" t="s">
        <v>159</v>
      </c>
      <c r="P102" s="2" t="s">
        <v>128</v>
      </c>
      <c r="Q102" t="s">
        <v>181</v>
      </c>
      <c r="R102">
        <v>40</v>
      </c>
    </row>
    <row r="103" spans="1:18">
      <c r="A103" t="s">
        <v>113</v>
      </c>
      <c r="C103" t="s">
        <v>181</v>
      </c>
      <c r="D103" t="s">
        <v>26</v>
      </c>
      <c r="E103">
        <v>37.32</v>
      </c>
      <c r="M103" t="s">
        <v>113</v>
      </c>
      <c r="N103" s="1" t="s">
        <v>157</v>
      </c>
      <c r="O103" s="2" t="s">
        <v>160</v>
      </c>
      <c r="P103" s="2" t="s">
        <v>128</v>
      </c>
      <c r="Q103" t="s">
        <v>181</v>
      </c>
      <c r="R103">
        <v>37.32</v>
      </c>
    </row>
    <row r="104" spans="1:18">
      <c r="A104" t="s">
        <v>114</v>
      </c>
      <c r="C104" t="s">
        <v>181</v>
      </c>
      <c r="D104" t="s">
        <v>26</v>
      </c>
      <c r="E104">
        <v>37.44</v>
      </c>
      <c r="M104" t="s">
        <v>114</v>
      </c>
      <c r="N104" s="1" t="s">
        <v>157</v>
      </c>
      <c r="O104" s="2" t="s">
        <v>160</v>
      </c>
      <c r="P104" s="2" t="s">
        <v>128</v>
      </c>
      <c r="Q104" t="s">
        <v>181</v>
      </c>
      <c r="R104">
        <v>37.44</v>
      </c>
    </row>
    <row r="105" spans="1:18">
      <c r="A105" t="s">
        <v>115</v>
      </c>
      <c r="C105" t="s">
        <v>181</v>
      </c>
      <c r="D105" t="s">
        <v>26</v>
      </c>
      <c r="E105">
        <v>36.880000000000003</v>
      </c>
      <c r="M105" t="s">
        <v>115</v>
      </c>
      <c r="N105" s="1" t="s">
        <v>157</v>
      </c>
      <c r="O105" s="2" t="s">
        <v>160</v>
      </c>
      <c r="P105" s="2" t="s">
        <v>128</v>
      </c>
      <c r="Q105" t="s">
        <v>181</v>
      </c>
      <c r="R105">
        <v>36.880000000000003</v>
      </c>
    </row>
    <row r="106" spans="1:18">
      <c r="A106" t="s">
        <v>116</v>
      </c>
      <c r="C106" t="s">
        <v>181</v>
      </c>
      <c r="D106" t="s">
        <v>26</v>
      </c>
      <c r="E106" t="s">
        <v>125</v>
      </c>
      <c r="M106" t="s">
        <v>116</v>
      </c>
      <c r="N106" s="1" t="s">
        <v>157</v>
      </c>
      <c r="O106" s="2" t="s">
        <v>161</v>
      </c>
      <c r="P106" s="2" t="s">
        <v>128</v>
      </c>
      <c r="Q106" t="s">
        <v>181</v>
      </c>
      <c r="R106">
        <v>40</v>
      </c>
    </row>
    <row r="107" spans="1:18">
      <c r="A107" t="s">
        <v>117</v>
      </c>
      <c r="C107" t="s">
        <v>181</v>
      </c>
      <c r="D107" t="s">
        <v>26</v>
      </c>
      <c r="E107" t="s">
        <v>125</v>
      </c>
      <c r="M107" t="s">
        <v>117</v>
      </c>
      <c r="N107" s="1" t="s">
        <v>157</v>
      </c>
      <c r="O107" s="2" t="s">
        <v>161</v>
      </c>
      <c r="P107" s="2" t="s">
        <v>128</v>
      </c>
      <c r="Q107" t="s">
        <v>181</v>
      </c>
      <c r="R107">
        <v>40</v>
      </c>
    </row>
    <row r="108" spans="1:18">
      <c r="A108" t="s">
        <v>118</v>
      </c>
      <c r="C108" t="s">
        <v>181</v>
      </c>
      <c r="D108" t="s">
        <v>26</v>
      </c>
      <c r="E108" t="s">
        <v>125</v>
      </c>
      <c r="M108" t="s">
        <v>118</v>
      </c>
      <c r="N108" s="1" t="s">
        <v>157</v>
      </c>
      <c r="O108" s="2" t="s">
        <v>161</v>
      </c>
      <c r="P108" s="2" t="s">
        <v>128</v>
      </c>
      <c r="Q108" t="s">
        <v>181</v>
      </c>
      <c r="R108">
        <v>40</v>
      </c>
    </row>
    <row r="109" spans="1:18">
      <c r="A109" t="s">
        <v>119</v>
      </c>
      <c r="C109" t="s">
        <v>181</v>
      </c>
      <c r="D109" t="s">
        <v>26</v>
      </c>
      <c r="E109" t="s">
        <v>125</v>
      </c>
      <c r="M109" t="s">
        <v>119</v>
      </c>
      <c r="N109" s="1" t="s">
        <v>157</v>
      </c>
      <c r="O109" s="2" t="s">
        <v>162</v>
      </c>
      <c r="P109" s="2" t="s">
        <v>128</v>
      </c>
      <c r="Q109" t="s">
        <v>181</v>
      </c>
      <c r="R109">
        <v>40</v>
      </c>
    </row>
    <row r="110" spans="1:18">
      <c r="A110" t="s">
        <v>120</v>
      </c>
      <c r="C110" t="s">
        <v>181</v>
      </c>
      <c r="D110" t="s">
        <v>26</v>
      </c>
      <c r="E110" t="s">
        <v>125</v>
      </c>
      <c r="M110" t="s">
        <v>120</v>
      </c>
      <c r="N110" s="1" t="s">
        <v>157</v>
      </c>
      <c r="O110" s="2" t="s">
        <v>162</v>
      </c>
      <c r="P110" s="2" t="s">
        <v>128</v>
      </c>
      <c r="Q110" t="s">
        <v>181</v>
      </c>
      <c r="R110">
        <v>40</v>
      </c>
    </row>
    <row r="111" spans="1:18">
      <c r="A111" t="s">
        <v>121</v>
      </c>
      <c r="C111" t="s">
        <v>181</v>
      </c>
      <c r="D111" t="s">
        <v>26</v>
      </c>
      <c r="E111" t="s">
        <v>125</v>
      </c>
      <c r="M111" t="s">
        <v>121</v>
      </c>
      <c r="N111" s="1" t="s">
        <v>157</v>
      </c>
      <c r="O111" s="2" t="s">
        <v>162</v>
      </c>
      <c r="P111" s="2" t="s">
        <v>128</v>
      </c>
      <c r="Q111" t="s">
        <v>181</v>
      </c>
      <c r="R111">
        <v>40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opLeftCell="E12" workbookViewId="0">
      <selection activeCell="J26" sqref="J26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13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3.83203125" bestFit="1" customWidth="1"/>
    <col min="14" max="14" width="14.1640625" bestFit="1" customWidth="1"/>
    <col min="15" max="15" width="17" bestFit="1" customWidth="1"/>
    <col min="16" max="16" width="10" customWidth="1"/>
  </cols>
  <sheetData>
    <row r="1" spans="1:23">
      <c r="A1" t="s">
        <v>197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198</v>
      </c>
      <c r="B8" t="s">
        <v>199</v>
      </c>
      <c r="C8" t="s">
        <v>200</v>
      </c>
    </row>
    <row r="9" spans="1:23">
      <c r="A9" t="s">
        <v>201</v>
      </c>
      <c r="B9" t="s">
        <v>199</v>
      </c>
      <c r="C9" t="s">
        <v>202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203</v>
      </c>
      <c r="D16" t="s">
        <v>26</v>
      </c>
      <c r="E16">
        <v>29.34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203</v>
      </c>
      <c r="R16">
        <v>29.34</v>
      </c>
      <c r="T16">
        <f>AVERAGE(R16:R18)</f>
        <v>29.37</v>
      </c>
      <c r="U16">
        <f>STDEV(R16:R18)</f>
        <v>0.13747727084867498</v>
      </c>
      <c r="V16">
        <v>1000</v>
      </c>
      <c r="W16">
        <f>LOG10(V16)</f>
        <v>3</v>
      </c>
    </row>
    <row r="17" spans="1:23">
      <c r="A17" t="s">
        <v>27</v>
      </c>
      <c r="C17" t="s">
        <v>203</v>
      </c>
      <c r="D17" t="s">
        <v>26</v>
      </c>
      <c r="E17">
        <v>29.52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203</v>
      </c>
      <c r="R17">
        <v>29.52</v>
      </c>
    </row>
    <row r="18" spans="1:23">
      <c r="A18" t="s">
        <v>28</v>
      </c>
      <c r="C18" t="s">
        <v>203</v>
      </c>
      <c r="D18" t="s">
        <v>26</v>
      </c>
      <c r="E18">
        <v>29.25</v>
      </c>
      <c r="M18" t="s">
        <v>28</v>
      </c>
      <c r="N18" s="1" t="s">
        <v>126</v>
      </c>
      <c r="O18" s="2" t="s">
        <v>127</v>
      </c>
      <c r="P18" s="2" t="s">
        <v>128</v>
      </c>
      <c r="Q18" t="s">
        <v>203</v>
      </c>
      <c r="R18">
        <v>29.25</v>
      </c>
    </row>
    <row r="19" spans="1:23">
      <c r="A19" t="s">
        <v>29</v>
      </c>
      <c r="C19" t="s">
        <v>203</v>
      </c>
      <c r="D19" t="s">
        <v>26</v>
      </c>
      <c r="E19">
        <v>31.32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203</v>
      </c>
      <c r="R19">
        <v>31.32</v>
      </c>
      <c r="T19">
        <f>AVERAGE(R19:R21)</f>
        <v>31.330000000000002</v>
      </c>
      <c r="U19">
        <f>STDEV(R19:R21)</f>
        <v>0.12529964086141671</v>
      </c>
      <c r="V19">
        <f>V16/4</f>
        <v>250</v>
      </c>
      <c r="W19">
        <f>LOG10(V19)</f>
        <v>2.3979400086720375</v>
      </c>
    </row>
    <row r="20" spans="1:23">
      <c r="A20" t="s">
        <v>30</v>
      </c>
      <c r="C20" t="s">
        <v>203</v>
      </c>
      <c r="D20" t="s">
        <v>26</v>
      </c>
      <c r="E20">
        <v>31.46</v>
      </c>
      <c r="M20" t="s">
        <v>30</v>
      </c>
      <c r="N20" s="1" t="s">
        <v>126</v>
      </c>
      <c r="O20" s="2" t="s">
        <v>127</v>
      </c>
      <c r="P20" s="2" t="s">
        <v>129</v>
      </c>
      <c r="Q20" t="s">
        <v>203</v>
      </c>
      <c r="R20">
        <v>31.46</v>
      </c>
    </row>
    <row r="21" spans="1:23">
      <c r="A21" t="s">
        <v>31</v>
      </c>
      <c r="C21" t="s">
        <v>203</v>
      </c>
      <c r="D21" t="s">
        <v>26</v>
      </c>
      <c r="E21">
        <v>31.21</v>
      </c>
      <c r="M21" t="s">
        <v>31</v>
      </c>
      <c r="N21" s="1" t="s">
        <v>126</v>
      </c>
      <c r="O21" s="2" t="s">
        <v>127</v>
      </c>
      <c r="P21" s="2" t="s">
        <v>129</v>
      </c>
      <c r="Q21" t="s">
        <v>203</v>
      </c>
      <c r="R21">
        <v>31.21</v>
      </c>
    </row>
    <row r="22" spans="1:23">
      <c r="A22" t="s">
        <v>32</v>
      </c>
      <c r="C22" t="s">
        <v>203</v>
      </c>
      <c r="D22" t="s">
        <v>26</v>
      </c>
      <c r="E22">
        <v>33.31</v>
      </c>
      <c r="M22" t="s">
        <v>32</v>
      </c>
      <c r="N22" s="1" t="s">
        <v>126</v>
      </c>
      <c r="O22" s="2" t="s">
        <v>127</v>
      </c>
      <c r="P22" s="2" t="s">
        <v>130</v>
      </c>
      <c r="Q22" t="s">
        <v>203</v>
      </c>
      <c r="R22">
        <v>33.31</v>
      </c>
      <c r="T22">
        <f>AVERAGE(R22:R24)</f>
        <v>33.106666666666669</v>
      </c>
      <c r="U22">
        <f>STDEV(R22:R24)</f>
        <v>0.27024680078279328</v>
      </c>
      <c r="V22">
        <f>V19/4</f>
        <v>62.5</v>
      </c>
      <c r="W22">
        <f>LOG10(V22)</f>
        <v>1.7958800173440752</v>
      </c>
    </row>
    <row r="23" spans="1:23">
      <c r="A23" t="s">
        <v>33</v>
      </c>
      <c r="C23" t="s">
        <v>203</v>
      </c>
      <c r="D23" t="s">
        <v>26</v>
      </c>
      <c r="E23">
        <v>33.21</v>
      </c>
      <c r="M23" t="s">
        <v>33</v>
      </c>
      <c r="N23" s="1" t="s">
        <v>126</v>
      </c>
      <c r="O23" s="2" t="s">
        <v>127</v>
      </c>
      <c r="P23" s="2" t="s">
        <v>130</v>
      </c>
      <c r="Q23" t="s">
        <v>203</v>
      </c>
      <c r="R23">
        <v>33.21</v>
      </c>
    </row>
    <row r="24" spans="1:23">
      <c r="A24" t="s">
        <v>34</v>
      </c>
      <c r="C24" t="s">
        <v>203</v>
      </c>
      <c r="D24" t="s">
        <v>26</v>
      </c>
      <c r="E24">
        <v>32.799999999999997</v>
      </c>
      <c r="M24" t="s">
        <v>34</v>
      </c>
      <c r="N24" s="1" t="s">
        <v>126</v>
      </c>
      <c r="O24" s="2" t="s">
        <v>127</v>
      </c>
      <c r="P24" s="2" t="s">
        <v>130</v>
      </c>
      <c r="Q24" t="s">
        <v>203</v>
      </c>
      <c r="R24">
        <v>32.799999999999997</v>
      </c>
    </row>
    <row r="25" spans="1:23">
      <c r="A25" t="s">
        <v>35</v>
      </c>
      <c r="C25" t="s">
        <v>203</v>
      </c>
      <c r="D25" t="s">
        <v>26</v>
      </c>
      <c r="E25">
        <v>35.29</v>
      </c>
      <c r="M25" t="s">
        <v>35</v>
      </c>
      <c r="N25" s="1" t="s">
        <v>126</v>
      </c>
      <c r="O25" s="2" t="s">
        <v>127</v>
      </c>
      <c r="P25" s="2" t="s">
        <v>131</v>
      </c>
      <c r="Q25" t="s">
        <v>203</v>
      </c>
      <c r="R25">
        <v>35.29</v>
      </c>
      <c r="T25">
        <f>AVERAGE(R25:R26)</f>
        <v>35.409999999999997</v>
      </c>
      <c r="U25">
        <f>STDEV(R25:R26)</f>
        <v>0.1697056274847728</v>
      </c>
      <c r="V25">
        <f>V22/4</f>
        <v>15.625</v>
      </c>
      <c r="W25">
        <f>LOG10(V25)</f>
        <v>1.1938200260161129</v>
      </c>
    </row>
    <row r="26" spans="1:23">
      <c r="A26" t="s">
        <v>36</v>
      </c>
      <c r="C26" t="s">
        <v>203</v>
      </c>
      <c r="D26" t="s">
        <v>26</v>
      </c>
      <c r="E26">
        <v>35.53</v>
      </c>
      <c r="M26" t="s">
        <v>36</v>
      </c>
      <c r="N26" s="1" t="s">
        <v>126</v>
      </c>
      <c r="O26" s="2" t="s">
        <v>127</v>
      </c>
      <c r="P26" s="2" t="s">
        <v>131</v>
      </c>
      <c r="Q26" t="s">
        <v>203</v>
      </c>
      <c r="R26">
        <v>35.53</v>
      </c>
    </row>
    <row r="27" spans="1:23">
      <c r="A27" t="s">
        <v>38</v>
      </c>
      <c r="C27" t="s">
        <v>203</v>
      </c>
      <c r="D27" t="s">
        <v>26</v>
      </c>
      <c r="E27">
        <v>31.09</v>
      </c>
      <c r="M27" t="s">
        <v>38</v>
      </c>
      <c r="N27" s="1" t="s">
        <v>132</v>
      </c>
      <c r="O27" s="3" t="s">
        <v>133</v>
      </c>
      <c r="P27" s="2" t="s">
        <v>128</v>
      </c>
      <c r="Q27" t="s">
        <v>203</v>
      </c>
      <c r="R27">
        <v>31.09</v>
      </c>
    </row>
    <row r="28" spans="1:23">
      <c r="A28" t="s">
        <v>39</v>
      </c>
      <c r="C28" t="s">
        <v>203</v>
      </c>
      <c r="D28" t="s">
        <v>26</v>
      </c>
      <c r="E28">
        <v>30.99</v>
      </c>
      <c r="M28" t="s">
        <v>39</v>
      </c>
      <c r="N28" s="1" t="s">
        <v>132</v>
      </c>
      <c r="O28" s="3" t="s">
        <v>133</v>
      </c>
      <c r="P28" s="2" t="s">
        <v>128</v>
      </c>
      <c r="Q28" t="s">
        <v>203</v>
      </c>
      <c r="R28">
        <v>30.99</v>
      </c>
    </row>
    <row r="29" spans="1:23">
      <c r="A29" t="s">
        <v>40</v>
      </c>
      <c r="C29" t="s">
        <v>203</v>
      </c>
      <c r="D29" t="s">
        <v>26</v>
      </c>
      <c r="E29">
        <v>31.02</v>
      </c>
      <c r="M29" t="s">
        <v>40</v>
      </c>
      <c r="N29" s="1" t="s">
        <v>132</v>
      </c>
      <c r="O29" s="3" t="s">
        <v>133</v>
      </c>
      <c r="P29" s="2" t="s">
        <v>128</v>
      </c>
      <c r="Q29" t="s">
        <v>203</v>
      </c>
      <c r="R29">
        <v>31.02</v>
      </c>
    </row>
    <row r="30" spans="1:23">
      <c r="A30" t="s">
        <v>41</v>
      </c>
      <c r="C30" t="s">
        <v>203</v>
      </c>
      <c r="D30" t="s">
        <v>26</v>
      </c>
      <c r="E30">
        <v>31.68</v>
      </c>
      <c r="M30" t="s">
        <v>41</v>
      </c>
      <c r="N30" s="1" t="s">
        <v>132</v>
      </c>
      <c r="O30" s="3" t="s">
        <v>134</v>
      </c>
      <c r="P30" s="2" t="s">
        <v>128</v>
      </c>
      <c r="Q30" t="s">
        <v>203</v>
      </c>
      <c r="R30">
        <v>31.68</v>
      </c>
    </row>
    <row r="31" spans="1:23">
      <c r="A31" t="s">
        <v>42</v>
      </c>
      <c r="C31" t="s">
        <v>203</v>
      </c>
      <c r="D31" t="s">
        <v>26</v>
      </c>
      <c r="E31">
        <v>31.91</v>
      </c>
      <c r="M31" t="s">
        <v>42</v>
      </c>
      <c r="N31" s="1" t="s">
        <v>132</v>
      </c>
      <c r="O31" s="3" t="s">
        <v>134</v>
      </c>
      <c r="P31" s="2" t="s">
        <v>128</v>
      </c>
      <c r="Q31" t="s">
        <v>203</v>
      </c>
      <c r="R31">
        <v>31.91</v>
      </c>
    </row>
    <row r="32" spans="1:23">
      <c r="A32" t="s">
        <v>43</v>
      </c>
      <c r="C32" t="s">
        <v>203</v>
      </c>
      <c r="D32" t="s">
        <v>26</v>
      </c>
      <c r="E32">
        <v>31.63</v>
      </c>
      <c r="M32" t="s">
        <v>43</v>
      </c>
      <c r="N32" s="1" t="s">
        <v>132</v>
      </c>
      <c r="O32" s="3" t="s">
        <v>134</v>
      </c>
      <c r="P32" s="2" t="s">
        <v>128</v>
      </c>
      <c r="Q32" t="s">
        <v>203</v>
      </c>
      <c r="R32">
        <v>31.63</v>
      </c>
    </row>
    <row r="33" spans="1:18">
      <c r="A33" t="s">
        <v>44</v>
      </c>
      <c r="C33" t="s">
        <v>203</v>
      </c>
      <c r="D33" t="s">
        <v>26</v>
      </c>
      <c r="E33">
        <v>33.01</v>
      </c>
      <c r="M33" t="s">
        <v>44</v>
      </c>
      <c r="N33" s="1" t="s">
        <v>132</v>
      </c>
      <c r="O33" s="3" t="s">
        <v>135</v>
      </c>
      <c r="P33" s="2" t="s">
        <v>128</v>
      </c>
      <c r="Q33" t="s">
        <v>203</v>
      </c>
      <c r="R33">
        <v>33.01</v>
      </c>
    </row>
    <row r="34" spans="1:18">
      <c r="A34" t="s">
        <v>45</v>
      </c>
      <c r="C34" t="s">
        <v>203</v>
      </c>
      <c r="D34" t="s">
        <v>26</v>
      </c>
      <c r="E34">
        <v>32.19</v>
      </c>
      <c r="M34" t="s">
        <v>45</v>
      </c>
      <c r="N34" s="1" t="s">
        <v>132</v>
      </c>
      <c r="O34" s="3" t="s">
        <v>135</v>
      </c>
      <c r="P34" s="2" t="s">
        <v>128</v>
      </c>
      <c r="Q34" t="s">
        <v>203</v>
      </c>
      <c r="R34">
        <v>32.19</v>
      </c>
    </row>
    <row r="35" spans="1:18">
      <c r="A35" t="s">
        <v>46</v>
      </c>
      <c r="C35" t="s">
        <v>203</v>
      </c>
      <c r="D35" t="s">
        <v>26</v>
      </c>
      <c r="E35">
        <v>32.380000000000003</v>
      </c>
      <c r="M35" t="s">
        <v>46</v>
      </c>
      <c r="N35" s="1" t="s">
        <v>132</v>
      </c>
      <c r="O35" s="3" t="s">
        <v>135</v>
      </c>
      <c r="P35" s="2" t="s">
        <v>128</v>
      </c>
      <c r="Q35" t="s">
        <v>203</v>
      </c>
      <c r="R35">
        <v>32.380000000000003</v>
      </c>
    </row>
    <row r="36" spans="1:18">
      <c r="A36" t="s">
        <v>47</v>
      </c>
      <c r="C36" t="s">
        <v>203</v>
      </c>
      <c r="D36" t="s">
        <v>26</v>
      </c>
      <c r="E36">
        <v>31.28</v>
      </c>
      <c r="M36" t="s">
        <v>47</v>
      </c>
      <c r="N36" s="1" t="s">
        <v>132</v>
      </c>
      <c r="O36" s="3" t="s">
        <v>136</v>
      </c>
      <c r="P36" s="2" t="s">
        <v>128</v>
      </c>
      <c r="Q36" t="s">
        <v>203</v>
      </c>
      <c r="R36">
        <v>31.28</v>
      </c>
    </row>
    <row r="37" spans="1:18">
      <c r="A37" t="s">
        <v>48</v>
      </c>
      <c r="C37" t="s">
        <v>203</v>
      </c>
      <c r="D37" t="s">
        <v>26</v>
      </c>
      <c r="E37">
        <v>31.54</v>
      </c>
      <c r="M37" t="s">
        <v>48</v>
      </c>
      <c r="N37" s="1" t="s">
        <v>132</v>
      </c>
      <c r="O37" s="3" t="s">
        <v>136</v>
      </c>
      <c r="P37" s="2" t="s">
        <v>128</v>
      </c>
      <c r="Q37" t="s">
        <v>203</v>
      </c>
      <c r="R37">
        <v>31.54</v>
      </c>
    </row>
    <row r="38" spans="1:18">
      <c r="A38" t="s">
        <v>49</v>
      </c>
      <c r="C38" t="s">
        <v>203</v>
      </c>
      <c r="D38" t="s">
        <v>26</v>
      </c>
      <c r="E38">
        <v>31.17</v>
      </c>
      <c r="M38" t="s">
        <v>49</v>
      </c>
      <c r="N38" s="1" t="s">
        <v>132</v>
      </c>
      <c r="O38" s="3" t="s">
        <v>136</v>
      </c>
      <c r="P38" s="2" t="s">
        <v>128</v>
      </c>
      <c r="Q38" t="s">
        <v>203</v>
      </c>
      <c r="R38">
        <v>31.17</v>
      </c>
    </row>
    <row r="39" spans="1:18">
      <c r="A39" t="s">
        <v>50</v>
      </c>
      <c r="C39" t="s">
        <v>203</v>
      </c>
      <c r="D39" t="s">
        <v>26</v>
      </c>
      <c r="E39">
        <v>30.03</v>
      </c>
      <c r="M39" t="s">
        <v>50</v>
      </c>
      <c r="N39" s="1" t="s">
        <v>132</v>
      </c>
      <c r="O39" s="3" t="s">
        <v>137</v>
      </c>
      <c r="P39" s="2" t="s">
        <v>128</v>
      </c>
      <c r="Q39" t="s">
        <v>203</v>
      </c>
      <c r="R39">
        <v>30.03</v>
      </c>
    </row>
    <row r="40" spans="1:18">
      <c r="A40" t="s">
        <v>51</v>
      </c>
      <c r="C40" t="s">
        <v>203</v>
      </c>
      <c r="D40" t="s">
        <v>26</v>
      </c>
      <c r="E40">
        <v>30.22</v>
      </c>
      <c r="M40" t="s">
        <v>51</v>
      </c>
      <c r="N40" s="1" t="s">
        <v>132</v>
      </c>
      <c r="O40" s="3" t="s">
        <v>137</v>
      </c>
      <c r="P40" s="2" t="s">
        <v>128</v>
      </c>
      <c r="Q40" t="s">
        <v>203</v>
      </c>
      <c r="R40">
        <v>30.22</v>
      </c>
    </row>
    <row r="41" spans="1:18">
      <c r="A41" t="s">
        <v>52</v>
      </c>
      <c r="C41" t="s">
        <v>203</v>
      </c>
      <c r="D41" t="s">
        <v>26</v>
      </c>
      <c r="E41">
        <v>29.73</v>
      </c>
      <c r="M41" t="s">
        <v>52</v>
      </c>
      <c r="N41" s="1" t="s">
        <v>132</v>
      </c>
      <c r="O41" s="3" t="s">
        <v>137</v>
      </c>
      <c r="P41" s="2" t="s">
        <v>128</v>
      </c>
      <c r="Q41" t="s">
        <v>203</v>
      </c>
      <c r="R41">
        <v>29.73</v>
      </c>
    </row>
    <row r="42" spans="1:18">
      <c r="A42" t="s">
        <v>53</v>
      </c>
      <c r="C42" t="s">
        <v>203</v>
      </c>
      <c r="D42" t="s">
        <v>26</v>
      </c>
      <c r="E42">
        <v>30.9</v>
      </c>
      <c r="M42" t="s">
        <v>53</v>
      </c>
      <c r="N42" s="1" t="s">
        <v>132</v>
      </c>
      <c r="O42" s="3" t="s">
        <v>138</v>
      </c>
      <c r="P42" s="2" t="s">
        <v>128</v>
      </c>
      <c r="Q42" t="s">
        <v>203</v>
      </c>
      <c r="R42">
        <v>30.9</v>
      </c>
    </row>
    <row r="43" spans="1:18">
      <c r="A43" t="s">
        <v>54</v>
      </c>
      <c r="C43" t="s">
        <v>203</v>
      </c>
      <c r="D43" t="s">
        <v>26</v>
      </c>
      <c r="E43">
        <v>30.86</v>
      </c>
      <c r="M43" t="s">
        <v>54</v>
      </c>
      <c r="N43" s="1" t="s">
        <v>132</v>
      </c>
      <c r="O43" s="3" t="s">
        <v>138</v>
      </c>
      <c r="P43" s="2" t="s">
        <v>128</v>
      </c>
      <c r="Q43" t="s">
        <v>203</v>
      </c>
      <c r="R43">
        <v>30.86</v>
      </c>
    </row>
    <row r="44" spans="1:18">
      <c r="A44" t="s">
        <v>55</v>
      </c>
      <c r="C44" t="s">
        <v>203</v>
      </c>
      <c r="D44" t="s">
        <v>26</v>
      </c>
      <c r="E44">
        <v>30.82</v>
      </c>
      <c r="M44" t="s">
        <v>55</v>
      </c>
      <c r="N44" s="1" t="s">
        <v>132</v>
      </c>
      <c r="O44" s="3" t="s">
        <v>138</v>
      </c>
      <c r="P44" s="2" t="s">
        <v>128</v>
      </c>
      <c r="Q44" t="s">
        <v>203</v>
      </c>
      <c r="R44">
        <v>30.82</v>
      </c>
    </row>
    <row r="45" spans="1:18">
      <c r="A45" t="s">
        <v>56</v>
      </c>
      <c r="C45" t="s">
        <v>203</v>
      </c>
      <c r="D45" t="s">
        <v>26</v>
      </c>
      <c r="E45">
        <v>32.39</v>
      </c>
      <c r="M45" t="s">
        <v>56</v>
      </c>
      <c r="N45" s="1" t="s">
        <v>132</v>
      </c>
      <c r="O45" s="3" t="s">
        <v>139</v>
      </c>
      <c r="P45" s="2" t="s">
        <v>128</v>
      </c>
      <c r="Q45" t="s">
        <v>203</v>
      </c>
      <c r="R45">
        <v>32.39</v>
      </c>
    </row>
    <row r="46" spans="1:18">
      <c r="A46" t="s">
        <v>57</v>
      </c>
      <c r="C46" t="s">
        <v>203</v>
      </c>
      <c r="D46" t="s">
        <v>26</v>
      </c>
      <c r="E46">
        <v>32.21</v>
      </c>
      <c r="M46" t="s">
        <v>57</v>
      </c>
      <c r="N46" s="1" t="s">
        <v>132</v>
      </c>
      <c r="O46" s="3" t="s">
        <v>139</v>
      </c>
      <c r="P46" s="2" t="s">
        <v>128</v>
      </c>
      <c r="Q46" t="s">
        <v>203</v>
      </c>
      <c r="R46">
        <v>32.21</v>
      </c>
    </row>
    <row r="47" spans="1:18">
      <c r="A47" t="s">
        <v>58</v>
      </c>
      <c r="C47" t="s">
        <v>203</v>
      </c>
      <c r="D47" t="s">
        <v>26</v>
      </c>
      <c r="E47">
        <v>32.29</v>
      </c>
      <c r="M47" t="s">
        <v>58</v>
      </c>
      <c r="N47" s="1" t="s">
        <v>132</v>
      </c>
      <c r="O47" s="3" t="s">
        <v>139</v>
      </c>
      <c r="P47" s="2" t="s">
        <v>128</v>
      </c>
      <c r="Q47" t="s">
        <v>203</v>
      </c>
      <c r="R47">
        <v>32.29</v>
      </c>
    </row>
    <row r="48" spans="1:18">
      <c r="A48" t="s">
        <v>59</v>
      </c>
      <c r="C48" t="s">
        <v>203</v>
      </c>
      <c r="D48" t="s">
        <v>26</v>
      </c>
      <c r="E48">
        <v>30.43</v>
      </c>
      <c r="M48" t="s">
        <v>59</v>
      </c>
      <c r="N48" s="2" t="s">
        <v>132</v>
      </c>
      <c r="O48" s="3" t="s">
        <v>140</v>
      </c>
      <c r="P48" s="2" t="s">
        <v>128</v>
      </c>
      <c r="Q48" t="s">
        <v>203</v>
      </c>
      <c r="R48">
        <v>30.43</v>
      </c>
    </row>
    <row r="49" spans="1:18">
      <c r="A49" t="s">
        <v>60</v>
      </c>
      <c r="C49" t="s">
        <v>203</v>
      </c>
      <c r="D49" t="s">
        <v>26</v>
      </c>
      <c r="E49">
        <v>30.37</v>
      </c>
      <c r="M49" t="s">
        <v>60</v>
      </c>
      <c r="N49" s="2" t="s">
        <v>132</v>
      </c>
      <c r="O49" s="3" t="s">
        <v>140</v>
      </c>
      <c r="P49" s="2" t="s">
        <v>128</v>
      </c>
      <c r="Q49" t="s">
        <v>203</v>
      </c>
      <c r="R49">
        <v>30.37</v>
      </c>
    </row>
    <row r="50" spans="1:18">
      <c r="A50" t="s">
        <v>61</v>
      </c>
      <c r="C50" t="s">
        <v>203</v>
      </c>
      <c r="D50" t="s">
        <v>26</v>
      </c>
      <c r="E50">
        <v>30.09</v>
      </c>
      <c r="M50" t="s">
        <v>61</v>
      </c>
      <c r="N50" s="2" t="s">
        <v>132</v>
      </c>
      <c r="O50" s="3" t="s">
        <v>140</v>
      </c>
      <c r="P50" s="2" t="s">
        <v>128</v>
      </c>
      <c r="Q50" t="s">
        <v>203</v>
      </c>
      <c r="R50">
        <v>30.09</v>
      </c>
    </row>
    <row r="51" spans="1:18">
      <c r="A51" t="s">
        <v>62</v>
      </c>
      <c r="C51" t="s">
        <v>203</v>
      </c>
      <c r="D51" t="s">
        <v>26</v>
      </c>
      <c r="E51">
        <v>30.76</v>
      </c>
      <c r="M51" t="s">
        <v>62</v>
      </c>
      <c r="N51" s="2" t="s">
        <v>141</v>
      </c>
      <c r="O51" s="3" t="s">
        <v>142</v>
      </c>
      <c r="P51" s="2" t="s">
        <v>128</v>
      </c>
      <c r="Q51" t="s">
        <v>203</v>
      </c>
      <c r="R51">
        <v>30.76</v>
      </c>
    </row>
    <row r="52" spans="1:18">
      <c r="A52" t="s">
        <v>63</v>
      </c>
      <c r="C52" t="s">
        <v>203</v>
      </c>
      <c r="D52" t="s">
        <v>26</v>
      </c>
      <c r="E52">
        <v>30.66</v>
      </c>
      <c r="M52" t="s">
        <v>63</v>
      </c>
      <c r="N52" s="2" t="s">
        <v>141</v>
      </c>
      <c r="O52" s="3" t="s">
        <v>142</v>
      </c>
      <c r="P52" s="2" t="s">
        <v>128</v>
      </c>
      <c r="Q52" t="s">
        <v>203</v>
      </c>
      <c r="R52">
        <v>30.66</v>
      </c>
    </row>
    <row r="53" spans="1:18">
      <c r="A53" t="s">
        <v>64</v>
      </c>
      <c r="C53" t="s">
        <v>203</v>
      </c>
      <c r="D53" t="s">
        <v>26</v>
      </c>
      <c r="E53">
        <v>30.27</v>
      </c>
      <c r="M53" t="s">
        <v>64</v>
      </c>
      <c r="N53" s="2" t="s">
        <v>141</v>
      </c>
      <c r="O53" s="3" t="s">
        <v>142</v>
      </c>
      <c r="P53" s="2" t="s">
        <v>128</v>
      </c>
      <c r="Q53" t="s">
        <v>203</v>
      </c>
      <c r="R53">
        <v>30.27</v>
      </c>
    </row>
    <row r="54" spans="1:18">
      <c r="A54" t="s">
        <v>65</v>
      </c>
      <c r="C54" t="s">
        <v>203</v>
      </c>
      <c r="D54" t="s">
        <v>26</v>
      </c>
      <c r="E54">
        <v>31.33</v>
      </c>
      <c r="M54" t="s">
        <v>65</v>
      </c>
      <c r="N54" s="2" t="s">
        <v>141</v>
      </c>
      <c r="O54" s="3" t="s">
        <v>143</v>
      </c>
      <c r="P54" s="2" t="s">
        <v>128</v>
      </c>
      <c r="Q54" t="s">
        <v>203</v>
      </c>
      <c r="R54">
        <v>31.33</v>
      </c>
    </row>
    <row r="55" spans="1:18">
      <c r="A55" t="s">
        <v>66</v>
      </c>
      <c r="C55" t="s">
        <v>203</v>
      </c>
      <c r="D55" t="s">
        <v>26</v>
      </c>
      <c r="E55">
        <v>31.33</v>
      </c>
      <c r="M55" t="s">
        <v>66</v>
      </c>
      <c r="N55" s="2" t="s">
        <v>141</v>
      </c>
      <c r="O55" s="3" t="s">
        <v>143</v>
      </c>
      <c r="P55" s="2" t="s">
        <v>128</v>
      </c>
      <c r="Q55" t="s">
        <v>203</v>
      </c>
      <c r="R55">
        <v>31.33</v>
      </c>
    </row>
    <row r="56" spans="1:18">
      <c r="A56" t="s">
        <v>67</v>
      </c>
      <c r="C56" t="s">
        <v>203</v>
      </c>
      <c r="D56" t="s">
        <v>26</v>
      </c>
      <c r="E56">
        <v>31.7</v>
      </c>
      <c r="M56" t="s">
        <v>67</v>
      </c>
      <c r="N56" s="2" t="s">
        <v>141</v>
      </c>
      <c r="O56" s="3" t="s">
        <v>143</v>
      </c>
      <c r="P56" s="2" t="s">
        <v>128</v>
      </c>
      <c r="Q56" t="s">
        <v>203</v>
      </c>
      <c r="R56">
        <v>31.7</v>
      </c>
    </row>
    <row r="57" spans="1:18">
      <c r="A57" t="s">
        <v>68</v>
      </c>
      <c r="C57" t="s">
        <v>203</v>
      </c>
      <c r="D57" t="s">
        <v>26</v>
      </c>
      <c r="E57">
        <v>31.23</v>
      </c>
      <c r="M57" t="s">
        <v>68</v>
      </c>
      <c r="N57" s="2" t="s">
        <v>141</v>
      </c>
      <c r="O57" s="3" t="s">
        <v>144</v>
      </c>
      <c r="P57" s="2" t="s">
        <v>128</v>
      </c>
      <c r="Q57" t="s">
        <v>203</v>
      </c>
      <c r="R57">
        <v>31.23</v>
      </c>
    </row>
    <row r="58" spans="1:18">
      <c r="A58" t="s">
        <v>69</v>
      </c>
      <c r="C58" t="s">
        <v>203</v>
      </c>
      <c r="D58" t="s">
        <v>26</v>
      </c>
      <c r="E58">
        <v>31.35</v>
      </c>
      <c r="M58" t="s">
        <v>69</v>
      </c>
      <c r="N58" s="2" t="s">
        <v>141</v>
      </c>
      <c r="O58" s="3" t="s">
        <v>144</v>
      </c>
      <c r="P58" s="2" t="s">
        <v>128</v>
      </c>
      <c r="Q58" t="s">
        <v>203</v>
      </c>
      <c r="R58">
        <v>31.35</v>
      </c>
    </row>
    <row r="59" spans="1:18">
      <c r="A59" t="s">
        <v>70</v>
      </c>
      <c r="C59" t="s">
        <v>203</v>
      </c>
      <c r="D59" t="s">
        <v>26</v>
      </c>
      <c r="E59">
        <v>31.22</v>
      </c>
      <c r="M59" t="s">
        <v>70</v>
      </c>
      <c r="N59" s="2" t="s">
        <v>141</v>
      </c>
      <c r="O59" s="3" t="s">
        <v>144</v>
      </c>
      <c r="P59" s="2" t="s">
        <v>128</v>
      </c>
      <c r="Q59" t="s">
        <v>203</v>
      </c>
      <c r="R59">
        <v>31.22</v>
      </c>
    </row>
    <row r="60" spans="1:18">
      <c r="A60" t="s">
        <v>71</v>
      </c>
      <c r="C60" t="s">
        <v>203</v>
      </c>
      <c r="D60" t="s">
        <v>26</v>
      </c>
      <c r="E60">
        <v>30.85</v>
      </c>
      <c r="M60" t="s">
        <v>71</v>
      </c>
      <c r="N60" s="2" t="s">
        <v>141</v>
      </c>
      <c r="O60" s="3" t="s">
        <v>145</v>
      </c>
      <c r="P60" s="2" t="s">
        <v>128</v>
      </c>
      <c r="Q60" t="s">
        <v>203</v>
      </c>
      <c r="R60">
        <v>30.85</v>
      </c>
    </row>
    <row r="61" spans="1:18">
      <c r="A61" t="s">
        <v>72</v>
      </c>
      <c r="C61" t="s">
        <v>203</v>
      </c>
      <c r="D61" t="s">
        <v>26</v>
      </c>
      <c r="E61">
        <v>30.9</v>
      </c>
      <c r="M61" t="s">
        <v>72</v>
      </c>
      <c r="N61" s="2" t="s">
        <v>141</v>
      </c>
      <c r="O61" s="3" t="s">
        <v>145</v>
      </c>
      <c r="P61" s="2" t="s">
        <v>128</v>
      </c>
      <c r="Q61" t="s">
        <v>203</v>
      </c>
      <c r="R61">
        <v>30.9</v>
      </c>
    </row>
    <row r="62" spans="1:18">
      <c r="A62" t="s">
        <v>73</v>
      </c>
      <c r="C62" t="s">
        <v>203</v>
      </c>
      <c r="D62" t="s">
        <v>26</v>
      </c>
      <c r="E62">
        <v>31.12</v>
      </c>
      <c r="M62" t="s">
        <v>73</v>
      </c>
      <c r="N62" s="2" t="s">
        <v>141</v>
      </c>
      <c r="O62" s="3" t="s">
        <v>145</v>
      </c>
      <c r="P62" s="2" t="s">
        <v>128</v>
      </c>
      <c r="Q62" t="s">
        <v>203</v>
      </c>
      <c r="R62">
        <v>31.12</v>
      </c>
    </row>
    <row r="63" spans="1:18">
      <c r="A63" t="s">
        <v>74</v>
      </c>
      <c r="C63" t="s">
        <v>203</v>
      </c>
      <c r="D63" t="s">
        <v>26</v>
      </c>
      <c r="E63">
        <v>30.25</v>
      </c>
      <c r="M63" t="s">
        <v>74</v>
      </c>
      <c r="N63" s="2" t="s">
        <v>141</v>
      </c>
      <c r="O63" s="3" t="s">
        <v>146</v>
      </c>
      <c r="P63" s="2" t="s">
        <v>128</v>
      </c>
      <c r="Q63" t="s">
        <v>203</v>
      </c>
      <c r="R63">
        <v>30.25</v>
      </c>
    </row>
    <row r="64" spans="1:18">
      <c r="A64" t="s">
        <v>75</v>
      </c>
      <c r="C64" t="s">
        <v>203</v>
      </c>
      <c r="D64" t="s">
        <v>26</v>
      </c>
      <c r="E64">
        <v>29.89</v>
      </c>
      <c r="M64" t="s">
        <v>75</v>
      </c>
      <c r="N64" s="2" t="s">
        <v>141</v>
      </c>
      <c r="O64" s="3" t="s">
        <v>146</v>
      </c>
      <c r="P64" s="2" t="s">
        <v>128</v>
      </c>
      <c r="Q64" t="s">
        <v>203</v>
      </c>
      <c r="R64">
        <v>29.89</v>
      </c>
    </row>
    <row r="65" spans="1:18">
      <c r="A65" t="s">
        <v>76</v>
      </c>
      <c r="C65" t="s">
        <v>203</v>
      </c>
      <c r="D65" t="s">
        <v>26</v>
      </c>
      <c r="E65">
        <v>30.08</v>
      </c>
      <c r="M65" t="s">
        <v>76</v>
      </c>
      <c r="N65" s="2" t="s">
        <v>141</v>
      </c>
      <c r="O65" s="3" t="s">
        <v>146</v>
      </c>
      <c r="P65" s="2" t="s">
        <v>128</v>
      </c>
      <c r="Q65" t="s">
        <v>203</v>
      </c>
      <c r="R65">
        <v>30.08</v>
      </c>
    </row>
    <row r="66" spans="1:18">
      <c r="A66" t="s">
        <v>77</v>
      </c>
      <c r="C66" t="s">
        <v>203</v>
      </c>
      <c r="D66" t="s">
        <v>26</v>
      </c>
      <c r="E66">
        <v>33.200000000000003</v>
      </c>
      <c r="M66" t="s">
        <v>77</v>
      </c>
      <c r="N66" s="2" t="s">
        <v>141</v>
      </c>
      <c r="O66" s="3" t="s">
        <v>147</v>
      </c>
      <c r="P66" s="2" t="s">
        <v>128</v>
      </c>
      <c r="Q66" t="s">
        <v>203</v>
      </c>
      <c r="R66">
        <v>33.200000000000003</v>
      </c>
    </row>
    <row r="67" spans="1:18">
      <c r="A67" t="s">
        <v>78</v>
      </c>
      <c r="C67" t="s">
        <v>203</v>
      </c>
      <c r="D67" t="s">
        <v>26</v>
      </c>
      <c r="E67">
        <v>33.79</v>
      </c>
      <c r="M67" t="s">
        <v>78</v>
      </c>
      <c r="N67" s="2" t="s">
        <v>141</v>
      </c>
      <c r="O67" s="3" t="s">
        <v>147</v>
      </c>
      <c r="P67" s="2" t="s">
        <v>128</v>
      </c>
      <c r="Q67" t="s">
        <v>203</v>
      </c>
      <c r="R67">
        <v>33.79</v>
      </c>
    </row>
    <row r="68" spans="1:18">
      <c r="A68" t="s">
        <v>79</v>
      </c>
      <c r="C68" t="s">
        <v>203</v>
      </c>
      <c r="D68" t="s">
        <v>26</v>
      </c>
      <c r="E68">
        <v>33.770000000000003</v>
      </c>
      <c r="M68" t="s">
        <v>79</v>
      </c>
      <c r="N68" s="2" t="s">
        <v>141</v>
      </c>
      <c r="O68" s="3" t="s">
        <v>147</v>
      </c>
      <c r="P68" s="2" t="s">
        <v>128</v>
      </c>
      <c r="Q68" t="s">
        <v>203</v>
      </c>
      <c r="R68">
        <v>33.770000000000003</v>
      </c>
    </row>
    <row r="69" spans="1:18">
      <c r="A69" t="s">
        <v>80</v>
      </c>
      <c r="C69" t="s">
        <v>203</v>
      </c>
      <c r="D69" t="s">
        <v>26</v>
      </c>
      <c r="E69">
        <v>32.630000000000003</v>
      </c>
      <c r="M69" t="s">
        <v>80</v>
      </c>
      <c r="N69" s="1" t="s">
        <v>141</v>
      </c>
      <c r="O69" s="2" t="s">
        <v>148</v>
      </c>
      <c r="P69" s="2" t="s">
        <v>128</v>
      </c>
      <c r="Q69" t="s">
        <v>203</v>
      </c>
      <c r="R69">
        <v>32.630000000000003</v>
      </c>
    </row>
    <row r="70" spans="1:18">
      <c r="A70" t="s">
        <v>81</v>
      </c>
      <c r="C70" t="s">
        <v>203</v>
      </c>
      <c r="D70" t="s">
        <v>26</v>
      </c>
      <c r="E70">
        <v>32.9</v>
      </c>
      <c r="M70" t="s">
        <v>81</v>
      </c>
      <c r="N70" s="1" t="s">
        <v>141</v>
      </c>
      <c r="O70" s="2" t="s">
        <v>148</v>
      </c>
      <c r="P70" s="2" t="s">
        <v>128</v>
      </c>
      <c r="Q70" t="s">
        <v>203</v>
      </c>
      <c r="R70">
        <v>32.9</v>
      </c>
    </row>
    <row r="71" spans="1:18">
      <c r="A71" t="s">
        <v>82</v>
      </c>
      <c r="C71" t="s">
        <v>203</v>
      </c>
      <c r="D71" t="s">
        <v>26</v>
      </c>
      <c r="E71">
        <v>32.74</v>
      </c>
      <c r="M71" t="s">
        <v>82</v>
      </c>
      <c r="N71" s="1" t="s">
        <v>141</v>
      </c>
      <c r="O71" s="2" t="s">
        <v>148</v>
      </c>
      <c r="P71" s="2" t="s">
        <v>128</v>
      </c>
      <c r="Q71" t="s">
        <v>203</v>
      </c>
      <c r="R71">
        <v>32.74</v>
      </c>
    </row>
    <row r="72" spans="1:18">
      <c r="A72" t="s">
        <v>83</v>
      </c>
      <c r="C72" t="s">
        <v>203</v>
      </c>
      <c r="D72" t="s">
        <v>26</v>
      </c>
      <c r="E72">
        <v>30.56</v>
      </c>
      <c r="M72" t="s">
        <v>83</v>
      </c>
      <c r="N72" s="1" t="s">
        <v>141</v>
      </c>
      <c r="O72" s="2" t="s">
        <v>149</v>
      </c>
      <c r="P72" s="2" t="s">
        <v>128</v>
      </c>
      <c r="Q72" t="s">
        <v>203</v>
      </c>
      <c r="R72">
        <v>30.56</v>
      </c>
    </row>
    <row r="73" spans="1:18">
      <c r="A73" t="s">
        <v>84</v>
      </c>
      <c r="C73" t="s">
        <v>203</v>
      </c>
      <c r="D73" t="s">
        <v>26</v>
      </c>
      <c r="E73">
        <v>30.59</v>
      </c>
      <c r="M73" t="s">
        <v>84</v>
      </c>
      <c r="N73" s="1" t="s">
        <v>141</v>
      </c>
      <c r="O73" s="2" t="s">
        <v>149</v>
      </c>
      <c r="P73" s="2" t="s">
        <v>128</v>
      </c>
      <c r="Q73" t="s">
        <v>203</v>
      </c>
      <c r="R73">
        <v>30.59</v>
      </c>
    </row>
    <row r="74" spans="1:18">
      <c r="A74" t="s">
        <v>85</v>
      </c>
      <c r="C74" t="s">
        <v>203</v>
      </c>
      <c r="D74" t="s">
        <v>26</v>
      </c>
      <c r="E74">
        <v>30.7</v>
      </c>
      <c r="M74" t="s">
        <v>85</v>
      </c>
      <c r="N74" s="1" t="s">
        <v>141</v>
      </c>
      <c r="O74" s="2" t="s">
        <v>149</v>
      </c>
      <c r="P74" s="2" t="s">
        <v>128</v>
      </c>
      <c r="Q74" t="s">
        <v>203</v>
      </c>
      <c r="R74">
        <v>30.7</v>
      </c>
    </row>
    <row r="75" spans="1:18">
      <c r="A75" t="s">
        <v>86</v>
      </c>
      <c r="C75" t="s">
        <v>203</v>
      </c>
      <c r="D75" t="s">
        <v>26</v>
      </c>
      <c r="E75">
        <v>31.61</v>
      </c>
      <c r="M75" t="s">
        <v>86</v>
      </c>
      <c r="N75" s="1" t="s">
        <v>141</v>
      </c>
      <c r="O75" s="2" t="s">
        <v>150</v>
      </c>
      <c r="P75" s="2" t="s">
        <v>128</v>
      </c>
      <c r="Q75" t="s">
        <v>203</v>
      </c>
      <c r="R75">
        <v>31.61</v>
      </c>
    </row>
    <row r="76" spans="1:18">
      <c r="A76" t="s">
        <v>87</v>
      </c>
      <c r="C76" t="s">
        <v>203</v>
      </c>
      <c r="D76" t="s">
        <v>26</v>
      </c>
      <c r="E76">
        <v>31.53</v>
      </c>
      <c r="M76" t="s">
        <v>87</v>
      </c>
      <c r="N76" s="1" t="s">
        <v>141</v>
      </c>
      <c r="O76" s="2" t="s">
        <v>150</v>
      </c>
      <c r="P76" s="2" t="s">
        <v>128</v>
      </c>
      <c r="Q76" t="s">
        <v>203</v>
      </c>
      <c r="R76">
        <v>31.53</v>
      </c>
    </row>
    <row r="77" spans="1:18">
      <c r="A77" t="s">
        <v>88</v>
      </c>
      <c r="C77" t="s">
        <v>203</v>
      </c>
      <c r="D77" t="s">
        <v>26</v>
      </c>
      <c r="E77">
        <v>31.6</v>
      </c>
      <c r="M77" t="s">
        <v>88</v>
      </c>
      <c r="N77" s="1" t="s">
        <v>141</v>
      </c>
      <c r="O77" s="2" t="s">
        <v>150</v>
      </c>
      <c r="P77" s="2" t="s">
        <v>128</v>
      </c>
      <c r="Q77" t="s">
        <v>203</v>
      </c>
      <c r="R77">
        <v>31.6</v>
      </c>
    </row>
    <row r="78" spans="1:18">
      <c r="A78" t="s">
        <v>89</v>
      </c>
      <c r="C78" t="s">
        <v>203</v>
      </c>
      <c r="D78" t="s">
        <v>26</v>
      </c>
      <c r="E78">
        <v>32.79</v>
      </c>
      <c r="M78" t="s">
        <v>89</v>
      </c>
      <c r="N78" s="1" t="s">
        <v>132</v>
      </c>
      <c r="O78" s="2" t="s">
        <v>151</v>
      </c>
      <c r="P78" s="2" t="s">
        <v>128</v>
      </c>
      <c r="Q78" t="s">
        <v>203</v>
      </c>
      <c r="R78">
        <v>32.79</v>
      </c>
    </row>
    <row r="79" spans="1:18">
      <c r="A79" t="s">
        <v>90</v>
      </c>
      <c r="C79" t="s">
        <v>203</v>
      </c>
      <c r="D79" t="s">
        <v>26</v>
      </c>
      <c r="E79">
        <v>33.32</v>
      </c>
      <c r="M79" t="s">
        <v>90</v>
      </c>
      <c r="N79" s="1" t="s">
        <v>132</v>
      </c>
      <c r="O79" s="2" t="s">
        <v>151</v>
      </c>
      <c r="P79" s="2" t="s">
        <v>128</v>
      </c>
      <c r="Q79" t="s">
        <v>203</v>
      </c>
      <c r="R79">
        <v>33.32</v>
      </c>
    </row>
    <row r="80" spans="1:18">
      <c r="A80" t="s">
        <v>91</v>
      </c>
      <c r="C80" t="s">
        <v>203</v>
      </c>
      <c r="D80" t="s">
        <v>26</v>
      </c>
      <c r="E80">
        <v>33.01</v>
      </c>
      <c r="M80" t="s">
        <v>91</v>
      </c>
      <c r="N80" s="1" t="s">
        <v>132</v>
      </c>
      <c r="O80" s="2" t="s">
        <v>151</v>
      </c>
      <c r="P80" s="2" t="s">
        <v>128</v>
      </c>
      <c r="Q80" t="s">
        <v>203</v>
      </c>
      <c r="R80">
        <v>33.01</v>
      </c>
    </row>
    <row r="81" spans="1:18">
      <c r="A81" t="s">
        <v>92</v>
      </c>
      <c r="C81" t="s">
        <v>203</v>
      </c>
      <c r="D81" t="s">
        <v>26</v>
      </c>
      <c r="E81">
        <v>30.41</v>
      </c>
      <c r="M81" t="s">
        <v>92</v>
      </c>
      <c r="N81" s="1" t="s">
        <v>132</v>
      </c>
      <c r="O81" s="2" t="s">
        <v>152</v>
      </c>
      <c r="P81" s="2" t="s">
        <v>128</v>
      </c>
      <c r="Q81" t="s">
        <v>203</v>
      </c>
      <c r="R81">
        <v>30.41</v>
      </c>
    </row>
    <row r="82" spans="1:18">
      <c r="A82" t="s">
        <v>93</v>
      </c>
      <c r="C82" t="s">
        <v>203</v>
      </c>
      <c r="D82" t="s">
        <v>26</v>
      </c>
      <c r="E82">
        <v>30.53</v>
      </c>
      <c r="M82" t="s">
        <v>93</v>
      </c>
      <c r="N82" s="1" t="s">
        <v>132</v>
      </c>
      <c r="O82" s="2" t="s">
        <v>152</v>
      </c>
      <c r="P82" s="2" t="s">
        <v>128</v>
      </c>
      <c r="Q82" t="s">
        <v>203</v>
      </c>
      <c r="R82">
        <v>30.53</v>
      </c>
    </row>
    <row r="83" spans="1:18">
      <c r="A83" t="s">
        <v>94</v>
      </c>
      <c r="C83" t="s">
        <v>203</v>
      </c>
      <c r="D83" t="s">
        <v>26</v>
      </c>
      <c r="E83">
        <v>30.51</v>
      </c>
      <c r="M83" t="s">
        <v>94</v>
      </c>
      <c r="N83" s="1" t="s">
        <v>132</v>
      </c>
      <c r="O83" s="2" t="s">
        <v>152</v>
      </c>
      <c r="P83" s="2" t="s">
        <v>128</v>
      </c>
      <c r="Q83" t="s">
        <v>203</v>
      </c>
      <c r="R83">
        <v>30.51</v>
      </c>
    </row>
    <row r="84" spans="1:18">
      <c r="A84" t="s">
        <v>95</v>
      </c>
      <c r="C84" t="s">
        <v>203</v>
      </c>
      <c r="D84" t="s">
        <v>26</v>
      </c>
      <c r="E84">
        <v>30.95</v>
      </c>
      <c r="M84" t="s">
        <v>95</v>
      </c>
      <c r="N84" s="1" t="s">
        <v>132</v>
      </c>
      <c r="O84" s="2" t="s">
        <v>153</v>
      </c>
      <c r="P84" s="2" t="s">
        <v>128</v>
      </c>
      <c r="Q84" t="s">
        <v>203</v>
      </c>
      <c r="R84">
        <v>30.95</v>
      </c>
    </row>
    <row r="85" spans="1:18">
      <c r="A85" t="s">
        <v>96</v>
      </c>
      <c r="C85" t="s">
        <v>203</v>
      </c>
      <c r="D85" t="s">
        <v>26</v>
      </c>
      <c r="E85">
        <v>31.05</v>
      </c>
      <c r="M85" t="s">
        <v>96</v>
      </c>
      <c r="N85" s="1" t="s">
        <v>132</v>
      </c>
      <c r="O85" s="2" t="s">
        <v>153</v>
      </c>
      <c r="P85" s="2" t="s">
        <v>128</v>
      </c>
      <c r="Q85" t="s">
        <v>203</v>
      </c>
      <c r="R85">
        <v>31.05</v>
      </c>
    </row>
    <row r="86" spans="1:18">
      <c r="A86" t="s">
        <v>97</v>
      </c>
      <c r="C86" t="s">
        <v>203</v>
      </c>
      <c r="D86" t="s">
        <v>26</v>
      </c>
      <c r="E86">
        <v>31.02</v>
      </c>
      <c r="M86" t="s">
        <v>97</v>
      </c>
      <c r="N86" s="1" t="s">
        <v>132</v>
      </c>
      <c r="O86" s="2" t="s">
        <v>153</v>
      </c>
      <c r="P86" s="2" t="s">
        <v>128</v>
      </c>
      <c r="Q86" t="s">
        <v>203</v>
      </c>
      <c r="R86">
        <v>31.02</v>
      </c>
    </row>
    <row r="87" spans="1:18">
      <c r="A87" t="s">
        <v>98</v>
      </c>
      <c r="C87" t="s">
        <v>203</v>
      </c>
      <c r="D87" t="s">
        <v>26</v>
      </c>
      <c r="E87">
        <v>34.270000000000003</v>
      </c>
      <c r="M87" t="s">
        <v>98</v>
      </c>
      <c r="N87" s="1" t="s">
        <v>132</v>
      </c>
      <c r="O87" s="2" t="s">
        <v>154</v>
      </c>
      <c r="P87" s="2" t="s">
        <v>128</v>
      </c>
      <c r="Q87" t="s">
        <v>203</v>
      </c>
      <c r="R87">
        <v>34.270000000000003</v>
      </c>
    </row>
    <row r="88" spans="1:18">
      <c r="A88" t="s">
        <v>99</v>
      </c>
      <c r="C88" t="s">
        <v>203</v>
      </c>
      <c r="D88" t="s">
        <v>26</v>
      </c>
      <c r="E88">
        <v>34.75</v>
      </c>
      <c r="M88" t="s">
        <v>99</v>
      </c>
      <c r="N88" s="1" t="s">
        <v>132</v>
      </c>
      <c r="O88" s="2" t="s">
        <v>154</v>
      </c>
      <c r="P88" s="2" t="s">
        <v>128</v>
      </c>
      <c r="Q88" t="s">
        <v>203</v>
      </c>
      <c r="R88">
        <v>34.75</v>
      </c>
    </row>
    <row r="89" spans="1:18">
      <c r="A89" t="s">
        <v>100</v>
      </c>
      <c r="C89" t="s">
        <v>203</v>
      </c>
      <c r="D89" t="s">
        <v>26</v>
      </c>
      <c r="E89">
        <v>34.590000000000003</v>
      </c>
      <c r="M89" t="s">
        <v>100</v>
      </c>
      <c r="N89" s="1" t="s">
        <v>132</v>
      </c>
      <c r="O89" s="2" t="s">
        <v>154</v>
      </c>
      <c r="P89" s="2" t="s">
        <v>128</v>
      </c>
      <c r="Q89" t="s">
        <v>203</v>
      </c>
      <c r="R89">
        <v>34.590000000000003</v>
      </c>
    </row>
    <row r="90" spans="1:18">
      <c r="A90" t="s">
        <v>101</v>
      </c>
      <c r="C90" t="s">
        <v>203</v>
      </c>
      <c r="D90" t="s">
        <v>26</v>
      </c>
      <c r="E90">
        <v>30.56</v>
      </c>
      <c r="M90" t="s">
        <v>101</v>
      </c>
      <c r="N90" s="1" t="s">
        <v>132</v>
      </c>
      <c r="O90" s="2" t="s">
        <v>155</v>
      </c>
      <c r="P90" s="2" t="s">
        <v>128</v>
      </c>
      <c r="Q90" t="s">
        <v>203</v>
      </c>
      <c r="R90">
        <v>30.56</v>
      </c>
    </row>
    <row r="91" spans="1:18">
      <c r="A91" t="s">
        <v>102</v>
      </c>
      <c r="C91" t="s">
        <v>203</v>
      </c>
      <c r="D91" t="s">
        <v>26</v>
      </c>
      <c r="E91">
        <v>30.73</v>
      </c>
      <c r="M91" t="s">
        <v>102</v>
      </c>
      <c r="N91" s="1" t="s">
        <v>132</v>
      </c>
      <c r="O91" s="2" t="s">
        <v>155</v>
      </c>
      <c r="P91" s="2" t="s">
        <v>128</v>
      </c>
      <c r="Q91" t="s">
        <v>203</v>
      </c>
      <c r="R91">
        <v>30.73</v>
      </c>
    </row>
    <row r="92" spans="1:18">
      <c r="A92" t="s">
        <v>103</v>
      </c>
      <c r="C92" t="s">
        <v>203</v>
      </c>
      <c r="D92" t="s">
        <v>26</v>
      </c>
      <c r="E92">
        <v>30.84</v>
      </c>
      <c r="M92" t="s">
        <v>103</v>
      </c>
      <c r="N92" s="1" t="s">
        <v>132</v>
      </c>
      <c r="O92" s="2" t="s">
        <v>155</v>
      </c>
      <c r="P92" s="2" t="s">
        <v>128</v>
      </c>
      <c r="Q92" t="s">
        <v>203</v>
      </c>
      <c r="R92">
        <v>30.84</v>
      </c>
    </row>
    <row r="93" spans="1:18">
      <c r="A93" t="s">
        <v>104</v>
      </c>
      <c r="C93" t="s">
        <v>203</v>
      </c>
      <c r="D93" t="s">
        <v>26</v>
      </c>
      <c r="E93">
        <v>33.840000000000003</v>
      </c>
      <c r="M93" t="s">
        <v>104</v>
      </c>
      <c r="N93" s="1" t="s">
        <v>132</v>
      </c>
      <c r="O93" s="2" t="s">
        <v>156</v>
      </c>
      <c r="P93" s="2" t="s">
        <v>128</v>
      </c>
      <c r="Q93" t="s">
        <v>203</v>
      </c>
      <c r="R93">
        <v>33.840000000000003</v>
      </c>
    </row>
    <row r="94" spans="1:18">
      <c r="A94" t="s">
        <v>105</v>
      </c>
      <c r="C94" t="s">
        <v>203</v>
      </c>
      <c r="D94" t="s">
        <v>26</v>
      </c>
      <c r="E94">
        <v>34.159999999999997</v>
      </c>
      <c r="M94" t="s">
        <v>105</v>
      </c>
      <c r="N94" s="1" t="s">
        <v>132</v>
      </c>
      <c r="O94" s="2" t="s">
        <v>156</v>
      </c>
      <c r="P94" s="2" t="s">
        <v>128</v>
      </c>
      <c r="Q94" t="s">
        <v>203</v>
      </c>
      <c r="R94">
        <v>34.159999999999997</v>
      </c>
    </row>
    <row r="95" spans="1:18">
      <c r="A95" t="s">
        <v>106</v>
      </c>
      <c r="C95" t="s">
        <v>203</v>
      </c>
      <c r="D95" t="s">
        <v>26</v>
      </c>
      <c r="E95">
        <v>34.29</v>
      </c>
      <c r="M95" t="s">
        <v>106</v>
      </c>
      <c r="N95" s="1" t="s">
        <v>132</v>
      </c>
      <c r="O95" s="2" t="s">
        <v>156</v>
      </c>
      <c r="P95" s="2" t="s">
        <v>128</v>
      </c>
      <c r="Q95" t="s">
        <v>203</v>
      </c>
      <c r="R95">
        <v>34.29</v>
      </c>
    </row>
    <row r="96" spans="1:18">
      <c r="A96" t="s">
        <v>107</v>
      </c>
      <c r="C96" t="s">
        <v>203</v>
      </c>
      <c r="D96" t="s">
        <v>26</v>
      </c>
      <c r="E96" t="s">
        <v>125</v>
      </c>
      <c r="M96" t="s">
        <v>107</v>
      </c>
      <c r="N96" s="1" t="s">
        <v>157</v>
      </c>
      <c r="O96" s="2" t="s">
        <v>158</v>
      </c>
      <c r="P96" s="2" t="s">
        <v>128</v>
      </c>
      <c r="Q96" t="s">
        <v>203</v>
      </c>
      <c r="R96">
        <v>40</v>
      </c>
    </row>
    <row r="97" spans="1:18">
      <c r="A97" t="s">
        <v>108</v>
      </c>
      <c r="C97" t="s">
        <v>203</v>
      </c>
      <c r="D97" t="s">
        <v>26</v>
      </c>
      <c r="E97" t="s">
        <v>125</v>
      </c>
      <c r="M97" t="s">
        <v>108</v>
      </c>
      <c r="N97" s="1" t="s">
        <v>157</v>
      </c>
      <c r="O97" s="2" t="s">
        <v>158</v>
      </c>
      <c r="P97" s="2" t="s">
        <v>128</v>
      </c>
      <c r="Q97" t="s">
        <v>203</v>
      </c>
      <c r="R97">
        <v>40</v>
      </c>
    </row>
    <row r="98" spans="1:18">
      <c r="A98" t="s">
        <v>109</v>
      </c>
      <c r="C98" t="s">
        <v>203</v>
      </c>
      <c r="D98" t="s">
        <v>26</v>
      </c>
      <c r="E98">
        <v>39.17</v>
      </c>
      <c r="M98" t="s">
        <v>109</v>
      </c>
      <c r="N98" s="1" t="s">
        <v>157</v>
      </c>
      <c r="O98" s="2" t="s">
        <v>158</v>
      </c>
      <c r="P98" s="2" t="s">
        <v>128</v>
      </c>
      <c r="Q98" t="s">
        <v>203</v>
      </c>
      <c r="R98">
        <v>39.17</v>
      </c>
    </row>
    <row r="99" spans="1:18">
      <c r="A99" t="s">
        <v>110</v>
      </c>
      <c r="C99" t="s">
        <v>203</v>
      </c>
      <c r="D99" t="s">
        <v>26</v>
      </c>
      <c r="E99" t="s">
        <v>125</v>
      </c>
      <c r="M99" t="s">
        <v>110</v>
      </c>
      <c r="N99" s="1" t="s">
        <v>157</v>
      </c>
      <c r="O99" s="2" t="s">
        <v>159</v>
      </c>
      <c r="P99" s="2" t="s">
        <v>128</v>
      </c>
      <c r="Q99" t="s">
        <v>203</v>
      </c>
      <c r="R99">
        <v>40</v>
      </c>
    </row>
    <row r="100" spans="1:18">
      <c r="A100" t="s">
        <v>111</v>
      </c>
      <c r="C100" t="s">
        <v>203</v>
      </c>
      <c r="D100" t="s">
        <v>26</v>
      </c>
      <c r="E100" t="s">
        <v>125</v>
      </c>
      <c r="M100" t="s">
        <v>111</v>
      </c>
      <c r="N100" s="1" t="s">
        <v>157</v>
      </c>
      <c r="O100" s="2" t="s">
        <v>159</v>
      </c>
      <c r="P100" s="2" t="s">
        <v>128</v>
      </c>
      <c r="Q100" t="s">
        <v>203</v>
      </c>
      <c r="R100">
        <v>40</v>
      </c>
    </row>
    <row r="101" spans="1:18">
      <c r="A101" t="s">
        <v>112</v>
      </c>
      <c r="C101" t="s">
        <v>203</v>
      </c>
      <c r="D101" t="s">
        <v>26</v>
      </c>
      <c r="E101" t="s">
        <v>125</v>
      </c>
      <c r="M101" t="s">
        <v>112</v>
      </c>
      <c r="N101" s="1" t="s">
        <v>157</v>
      </c>
      <c r="O101" s="2" t="s">
        <v>159</v>
      </c>
      <c r="P101" s="2" t="s">
        <v>128</v>
      </c>
      <c r="Q101" t="s">
        <v>203</v>
      </c>
      <c r="R101">
        <v>40</v>
      </c>
    </row>
    <row r="102" spans="1:18">
      <c r="A102" t="s">
        <v>113</v>
      </c>
      <c r="C102" t="s">
        <v>203</v>
      </c>
      <c r="D102" t="s">
        <v>26</v>
      </c>
      <c r="E102">
        <v>35.25</v>
      </c>
      <c r="M102" t="s">
        <v>113</v>
      </c>
      <c r="N102" s="1" t="s">
        <v>157</v>
      </c>
      <c r="O102" s="2" t="s">
        <v>160</v>
      </c>
      <c r="P102" s="2" t="s">
        <v>128</v>
      </c>
      <c r="Q102" t="s">
        <v>203</v>
      </c>
      <c r="R102">
        <v>35.25</v>
      </c>
    </row>
    <row r="103" spans="1:18">
      <c r="A103" t="s">
        <v>114</v>
      </c>
      <c r="C103" t="s">
        <v>203</v>
      </c>
      <c r="D103" t="s">
        <v>26</v>
      </c>
      <c r="E103">
        <v>34.67</v>
      </c>
      <c r="M103" t="s">
        <v>114</v>
      </c>
      <c r="N103" s="1" t="s">
        <v>157</v>
      </c>
      <c r="O103" s="2" t="s">
        <v>160</v>
      </c>
      <c r="P103" s="2" t="s">
        <v>128</v>
      </c>
      <c r="Q103" t="s">
        <v>203</v>
      </c>
      <c r="R103">
        <v>34.67</v>
      </c>
    </row>
    <row r="104" spans="1:18">
      <c r="A104" t="s">
        <v>115</v>
      </c>
      <c r="C104" t="s">
        <v>203</v>
      </c>
      <c r="D104" t="s">
        <v>26</v>
      </c>
      <c r="E104">
        <v>34.64</v>
      </c>
      <c r="M104" t="s">
        <v>115</v>
      </c>
      <c r="N104" s="1" t="s">
        <v>157</v>
      </c>
      <c r="O104" s="2" t="s">
        <v>160</v>
      </c>
      <c r="P104" s="2" t="s">
        <v>128</v>
      </c>
      <c r="Q104" t="s">
        <v>203</v>
      </c>
      <c r="R104">
        <v>34.64</v>
      </c>
    </row>
    <row r="105" spans="1:18">
      <c r="A105" t="s">
        <v>116</v>
      </c>
      <c r="C105" t="s">
        <v>203</v>
      </c>
      <c r="D105" t="s">
        <v>26</v>
      </c>
      <c r="E105" t="s">
        <v>125</v>
      </c>
      <c r="M105" t="s">
        <v>116</v>
      </c>
      <c r="N105" s="1" t="s">
        <v>157</v>
      </c>
      <c r="O105" s="2" t="s">
        <v>161</v>
      </c>
      <c r="P105" s="2" t="s">
        <v>128</v>
      </c>
      <c r="Q105" t="s">
        <v>203</v>
      </c>
      <c r="R105">
        <v>40</v>
      </c>
    </row>
    <row r="106" spans="1:18">
      <c r="A106" t="s">
        <v>117</v>
      </c>
      <c r="C106" t="s">
        <v>203</v>
      </c>
      <c r="D106" t="s">
        <v>26</v>
      </c>
      <c r="E106" t="s">
        <v>125</v>
      </c>
      <c r="M106" t="s">
        <v>117</v>
      </c>
      <c r="N106" s="1" t="s">
        <v>157</v>
      </c>
      <c r="O106" s="2" t="s">
        <v>161</v>
      </c>
      <c r="P106" s="2" t="s">
        <v>128</v>
      </c>
      <c r="Q106" t="s">
        <v>203</v>
      </c>
      <c r="R106">
        <v>40</v>
      </c>
    </row>
    <row r="107" spans="1:18">
      <c r="A107" t="s">
        <v>118</v>
      </c>
      <c r="C107" t="s">
        <v>203</v>
      </c>
      <c r="D107" t="s">
        <v>26</v>
      </c>
      <c r="E107" t="s">
        <v>125</v>
      </c>
      <c r="M107" t="s">
        <v>118</v>
      </c>
      <c r="N107" s="1" t="s">
        <v>157</v>
      </c>
      <c r="O107" s="2" t="s">
        <v>161</v>
      </c>
      <c r="P107" s="2" t="s">
        <v>128</v>
      </c>
      <c r="Q107" t="s">
        <v>203</v>
      </c>
      <c r="R107">
        <v>40</v>
      </c>
    </row>
    <row r="108" spans="1:18">
      <c r="A108" t="s">
        <v>119</v>
      </c>
      <c r="C108" t="s">
        <v>203</v>
      </c>
      <c r="D108" t="s">
        <v>26</v>
      </c>
      <c r="E108" t="s">
        <v>125</v>
      </c>
      <c r="M108" t="s">
        <v>119</v>
      </c>
      <c r="N108" s="1" t="s">
        <v>157</v>
      </c>
      <c r="O108" s="2" t="s">
        <v>162</v>
      </c>
      <c r="P108" s="2" t="s">
        <v>128</v>
      </c>
      <c r="Q108" t="s">
        <v>203</v>
      </c>
      <c r="R108">
        <v>40</v>
      </c>
    </row>
    <row r="109" spans="1:18">
      <c r="A109" t="s">
        <v>120</v>
      </c>
      <c r="C109" t="s">
        <v>203</v>
      </c>
      <c r="D109" t="s">
        <v>26</v>
      </c>
      <c r="E109" t="s">
        <v>125</v>
      </c>
      <c r="M109" t="s">
        <v>120</v>
      </c>
      <c r="N109" s="1" t="s">
        <v>157</v>
      </c>
      <c r="O109" s="2" t="s">
        <v>162</v>
      </c>
      <c r="P109" s="2" t="s">
        <v>128</v>
      </c>
      <c r="Q109" t="s">
        <v>203</v>
      </c>
      <c r="R109">
        <v>40</v>
      </c>
    </row>
    <row r="110" spans="1:18">
      <c r="A110" t="s">
        <v>121</v>
      </c>
      <c r="C110" t="s">
        <v>203</v>
      </c>
      <c r="D110" t="s">
        <v>26</v>
      </c>
      <c r="E110">
        <v>39.9</v>
      </c>
      <c r="M110" t="s">
        <v>121</v>
      </c>
      <c r="N110" s="1" t="s">
        <v>157</v>
      </c>
      <c r="O110" s="2" t="s">
        <v>162</v>
      </c>
      <c r="P110" s="2" t="s">
        <v>128</v>
      </c>
      <c r="Q110" t="s">
        <v>203</v>
      </c>
      <c r="R110">
        <v>39.9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I1" workbookViewId="0">
      <selection activeCell="T16" sqref="T16:W25"/>
    </sheetView>
  </sheetViews>
  <sheetFormatPr baseColWidth="10" defaultRowHeight="15" x14ac:dyDescent="0"/>
  <cols>
    <col min="1" max="1" width="54.5" bestFit="1" customWidth="1"/>
    <col min="2" max="2" width="12.5" bestFit="1" customWidth="1"/>
    <col min="3" max="3" width="13.33203125" bestFit="1" customWidth="1"/>
    <col min="4" max="4" width="9" bestFit="1" customWidth="1"/>
    <col min="5" max="5" width="6.1640625" bestFit="1" customWidth="1"/>
    <col min="6" max="6" width="9.1640625" bestFit="1" customWidth="1"/>
    <col min="7" max="7" width="4.1640625" bestFit="1" customWidth="1"/>
    <col min="8" max="8" width="9.33203125" bestFit="1" customWidth="1"/>
    <col min="9" max="9" width="10.33203125" bestFit="1" customWidth="1"/>
    <col min="10" max="10" width="7.5" bestFit="1" customWidth="1"/>
    <col min="11" max="11" width="5.1640625" bestFit="1" customWidth="1"/>
    <col min="14" max="14" width="14.1640625" bestFit="1" customWidth="1"/>
    <col min="15" max="15" width="17" bestFit="1" customWidth="1"/>
    <col min="16" max="16" width="10" customWidth="1"/>
  </cols>
  <sheetData>
    <row r="1" spans="1:23">
      <c r="A1" t="s">
        <v>205</v>
      </c>
    </row>
    <row r="2" spans="1:23">
      <c r="A2" t="s">
        <v>1</v>
      </c>
    </row>
    <row r="3" spans="1:23">
      <c r="A3" t="s">
        <v>2</v>
      </c>
    </row>
    <row r="5" spans="1:23">
      <c r="A5" t="s">
        <v>3</v>
      </c>
    </row>
    <row r="7" spans="1:23">
      <c r="A7" t="s">
        <v>4</v>
      </c>
    </row>
    <row r="8" spans="1:23">
      <c r="A8" t="s">
        <v>198</v>
      </c>
      <c r="B8" t="s">
        <v>199</v>
      </c>
      <c r="C8" t="s">
        <v>206</v>
      </c>
    </row>
    <row r="9" spans="1:23">
      <c r="A9" t="s">
        <v>201</v>
      </c>
      <c r="B9" t="s">
        <v>199</v>
      </c>
      <c r="C9" t="s">
        <v>207</v>
      </c>
    </row>
    <row r="10" spans="1:23">
      <c r="A10" t="s">
        <v>10</v>
      </c>
    </row>
    <row r="12" spans="1:23">
      <c r="A12" t="s">
        <v>11</v>
      </c>
    </row>
    <row r="13" spans="1:23">
      <c r="A13" t="s">
        <v>12</v>
      </c>
    </row>
    <row r="15" spans="1:23">
      <c r="A15" t="s">
        <v>13</v>
      </c>
      <c r="B15" t="s">
        <v>14</v>
      </c>
      <c r="C15" t="s">
        <v>15</v>
      </c>
      <c r="D15" t="s">
        <v>16</v>
      </c>
      <c r="E15" t="s">
        <v>17</v>
      </c>
      <c r="F15" t="s">
        <v>18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M15" t="s">
        <v>13</v>
      </c>
      <c r="N15" t="s">
        <v>14</v>
      </c>
      <c r="Q15" t="s">
        <v>15</v>
      </c>
      <c r="R15" t="s">
        <v>17</v>
      </c>
    </row>
    <row r="16" spans="1:23">
      <c r="A16" t="s">
        <v>24</v>
      </c>
      <c r="C16" t="s">
        <v>208</v>
      </c>
      <c r="D16" t="s">
        <v>26</v>
      </c>
      <c r="E16">
        <v>23.47</v>
      </c>
      <c r="K16">
        <v>81.099999999999994</v>
      </c>
      <c r="M16" t="s">
        <v>24</v>
      </c>
      <c r="N16" s="1" t="s">
        <v>126</v>
      </c>
      <c r="O16" s="2" t="s">
        <v>127</v>
      </c>
      <c r="P16" s="2" t="s">
        <v>128</v>
      </c>
      <c r="Q16" t="s">
        <v>208</v>
      </c>
      <c r="R16">
        <v>23.47</v>
      </c>
      <c r="T16">
        <f>AVERAGE(R16:R18)</f>
        <v>23.363333333333333</v>
      </c>
      <c r="U16">
        <f>STDEV(R16:R18)</f>
        <v>0.12897028081435399</v>
      </c>
      <c r="V16">
        <v>1000</v>
      </c>
      <c r="W16">
        <f>LOG10(V16)</f>
        <v>3</v>
      </c>
    </row>
    <row r="17" spans="1:23">
      <c r="A17" t="s">
        <v>27</v>
      </c>
      <c r="C17" t="s">
        <v>208</v>
      </c>
      <c r="D17" t="s">
        <v>26</v>
      </c>
      <c r="E17">
        <v>23.4</v>
      </c>
      <c r="K17">
        <v>81.400000000000006</v>
      </c>
      <c r="M17" t="s">
        <v>27</v>
      </c>
      <c r="N17" s="1" t="s">
        <v>126</v>
      </c>
      <c r="O17" s="2" t="s">
        <v>127</v>
      </c>
      <c r="P17" s="2" t="s">
        <v>128</v>
      </c>
      <c r="Q17" t="s">
        <v>208</v>
      </c>
      <c r="R17">
        <v>23.4</v>
      </c>
    </row>
    <row r="18" spans="1:23">
      <c r="A18" t="s">
        <v>28</v>
      </c>
      <c r="C18" t="s">
        <v>208</v>
      </c>
      <c r="D18" t="s">
        <v>26</v>
      </c>
      <c r="E18">
        <v>23.22</v>
      </c>
      <c r="K18">
        <v>81.400000000000006</v>
      </c>
      <c r="M18" t="s">
        <v>28</v>
      </c>
      <c r="N18" s="1" t="s">
        <v>126</v>
      </c>
      <c r="O18" s="2" t="s">
        <v>127</v>
      </c>
      <c r="P18" s="2" t="s">
        <v>128</v>
      </c>
      <c r="Q18" t="s">
        <v>208</v>
      </c>
      <c r="R18">
        <v>23.22</v>
      </c>
    </row>
    <row r="19" spans="1:23">
      <c r="A19" t="s">
        <v>29</v>
      </c>
      <c r="C19" t="s">
        <v>208</v>
      </c>
      <c r="D19" t="s">
        <v>26</v>
      </c>
      <c r="E19">
        <v>25.14</v>
      </c>
      <c r="K19">
        <v>81.099999999999994</v>
      </c>
      <c r="M19" t="s">
        <v>29</v>
      </c>
      <c r="N19" s="1" t="s">
        <v>126</v>
      </c>
      <c r="O19" s="2" t="s">
        <v>127</v>
      </c>
      <c r="P19" s="2" t="s">
        <v>129</v>
      </c>
      <c r="Q19" t="s">
        <v>208</v>
      </c>
      <c r="R19">
        <v>25.14</v>
      </c>
      <c r="T19">
        <f>AVERAGE(R19:R21)</f>
        <v>25.12</v>
      </c>
      <c r="U19">
        <f>STDEV(R19:R21)</f>
        <v>1.9999999999999574E-2</v>
      </c>
      <c r="V19">
        <f>V16/4</f>
        <v>250</v>
      </c>
      <c r="W19">
        <f>LOG10(V19)</f>
        <v>2.3979400086720375</v>
      </c>
    </row>
    <row r="20" spans="1:23">
      <c r="A20" t="s">
        <v>30</v>
      </c>
      <c r="C20" t="s">
        <v>208</v>
      </c>
      <c r="D20" t="s">
        <v>26</v>
      </c>
      <c r="E20">
        <v>25.1</v>
      </c>
      <c r="K20">
        <v>81.400000000000006</v>
      </c>
      <c r="M20" t="s">
        <v>30</v>
      </c>
      <c r="N20" s="1" t="s">
        <v>126</v>
      </c>
      <c r="O20" s="2" t="s">
        <v>127</v>
      </c>
      <c r="P20" s="2" t="s">
        <v>129</v>
      </c>
      <c r="Q20" t="s">
        <v>208</v>
      </c>
      <c r="R20">
        <v>25.1</v>
      </c>
    </row>
    <row r="21" spans="1:23">
      <c r="A21" t="s">
        <v>31</v>
      </c>
      <c r="C21" t="s">
        <v>208</v>
      </c>
      <c r="D21" t="s">
        <v>26</v>
      </c>
      <c r="E21">
        <v>25.12</v>
      </c>
      <c r="K21">
        <v>81.400000000000006</v>
      </c>
      <c r="M21" t="s">
        <v>31</v>
      </c>
      <c r="N21" s="1" t="s">
        <v>126</v>
      </c>
      <c r="O21" s="2" t="s">
        <v>127</v>
      </c>
      <c r="P21" s="2" t="s">
        <v>129</v>
      </c>
      <c r="Q21" t="s">
        <v>208</v>
      </c>
      <c r="R21">
        <v>25.12</v>
      </c>
    </row>
    <row r="22" spans="1:23">
      <c r="A22" t="s">
        <v>32</v>
      </c>
      <c r="C22" t="s">
        <v>208</v>
      </c>
      <c r="D22" t="s">
        <v>26</v>
      </c>
      <c r="E22">
        <v>27.07</v>
      </c>
      <c r="K22">
        <v>81.400000000000006</v>
      </c>
      <c r="M22" t="s">
        <v>32</v>
      </c>
      <c r="N22" s="1" t="s">
        <v>126</v>
      </c>
      <c r="O22" s="2" t="s">
        <v>127</v>
      </c>
      <c r="P22" s="2" t="s">
        <v>130</v>
      </c>
      <c r="Q22" t="s">
        <v>208</v>
      </c>
      <c r="R22">
        <v>27.07</v>
      </c>
      <c r="T22">
        <f>AVERAGE(R22:R24)</f>
        <v>27.013333333333332</v>
      </c>
      <c r="U22">
        <f>STDEV(R22:R24)</f>
        <v>4.9328828623162867E-2</v>
      </c>
      <c r="V22">
        <f>V19/4</f>
        <v>62.5</v>
      </c>
      <c r="W22">
        <f>LOG10(V22)</f>
        <v>1.7958800173440752</v>
      </c>
    </row>
    <row r="23" spans="1:23">
      <c r="A23" t="s">
        <v>33</v>
      </c>
      <c r="C23" t="s">
        <v>208</v>
      </c>
      <c r="D23" t="s">
        <v>26</v>
      </c>
      <c r="E23">
        <v>26.98</v>
      </c>
      <c r="K23">
        <v>81.400000000000006</v>
      </c>
      <c r="M23" t="s">
        <v>33</v>
      </c>
      <c r="N23" s="1" t="s">
        <v>126</v>
      </c>
      <c r="O23" s="2" t="s">
        <v>127</v>
      </c>
      <c r="P23" s="2" t="s">
        <v>130</v>
      </c>
      <c r="Q23" t="s">
        <v>208</v>
      </c>
      <c r="R23">
        <v>26.98</v>
      </c>
    </row>
    <row r="24" spans="1:23">
      <c r="A24" t="s">
        <v>34</v>
      </c>
      <c r="C24" t="s">
        <v>208</v>
      </c>
      <c r="D24" t="s">
        <v>26</v>
      </c>
      <c r="E24">
        <v>26.99</v>
      </c>
      <c r="K24">
        <v>81.400000000000006</v>
      </c>
      <c r="M24" t="s">
        <v>34</v>
      </c>
      <c r="N24" s="1" t="s">
        <v>126</v>
      </c>
      <c r="O24" s="2" t="s">
        <v>127</v>
      </c>
      <c r="P24" s="2" t="s">
        <v>130</v>
      </c>
      <c r="Q24" t="s">
        <v>208</v>
      </c>
      <c r="R24">
        <v>26.99</v>
      </c>
    </row>
    <row r="25" spans="1:23">
      <c r="A25" t="s">
        <v>35</v>
      </c>
      <c r="C25" t="s">
        <v>208</v>
      </c>
      <c r="D25" t="s">
        <v>26</v>
      </c>
      <c r="E25">
        <v>29.3</v>
      </c>
      <c r="K25">
        <v>81.400000000000006</v>
      </c>
      <c r="M25" t="s">
        <v>35</v>
      </c>
      <c r="N25" s="1" t="s">
        <v>126</v>
      </c>
      <c r="O25" s="2" t="s">
        <v>127</v>
      </c>
      <c r="P25" s="2" t="s">
        <v>131</v>
      </c>
      <c r="Q25" t="s">
        <v>208</v>
      </c>
      <c r="R25">
        <v>29.3</v>
      </c>
      <c r="T25">
        <f>AVERAGE(R25:R27)</f>
        <v>29.226666666666663</v>
      </c>
      <c r="U25">
        <f>STDEV(R25:R27)</f>
        <v>7.0237691685685277E-2</v>
      </c>
      <c r="V25">
        <f>V22/4</f>
        <v>15.625</v>
      </c>
      <c r="W25">
        <f>LOG10(V25)</f>
        <v>1.1938200260161129</v>
      </c>
    </row>
    <row r="26" spans="1:23">
      <c r="A26" t="s">
        <v>36</v>
      </c>
      <c r="C26" t="s">
        <v>208</v>
      </c>
      <c r="D26" t="s">
        <v>26</v>
      </c>
      <c r="E26">
        <v>29.22</v>
      </c>
      <c r="K26">
        <v>81.400000000000006</v>
      </c>
      <c r="M26" t="s">
        <v>36</v>
      </c>
      <c r="N26" s="1" t="s">
        <v>126</v>
      </c>
      <c r="O26" s="2" t="s">
        <v>127</v>
      </c>
      <c r="P26" s="2" t="s">
        <v>131</v>
      </c>
      <c r="Q26" t="s">
        <v>208</v>
      </c>
      <c r="R26">
        <v>29.22</v>
      </c>
    </row>
    <row r="27" spans="1:23">
      <c r="A27" t="s">
        <v>37</v>
      </c>
      <c r="C27" t="s">
        <v>208</v>
      </c>
      <c r="D27" t="s">
        <v>26</v>
      </c>
      <c r="E27">
        <v>29.16</v>
      </c>
      <c r="K27">
        <v>81.7</v>
      </c>
      <c r="M27" t="s">
        <v>37</v>
      </c>
      <c r="N27" s="1" t="s">
        <v>126</v>
      </c>
      <c r="O27" s="2" t="s">
        <v>127</v>
      </c>
      <c r="P27" s="2" t="s">
        <v>131</v>
      </c>
      <c r="Q27" t="s">
        <v>208</v>
      </c>
      <c r="R27">
        <v>29.16</v>
      </c>
    </row>
    <row r="28" spans="1:23">
      <c r="A28" t="s">
        <v>38</v>
      </c>
      <c r="C28" t="s">
        <v>208</v>
      </c>
      <c r="D28" t="s">
        <v>26</v>
      </c>
      <c r="E28">
        <v>24.55</v>
      </c>
      <c r="K28">
        <v>81.7</v>
      </c>
      <c r="M28" t="s">
        <v>38</v>
      </c>
      <c r="N28" s="1" t="s">
        <v>132</v>
      </c>
      <c r="O28" s="3" t="s">
        <v>133</v>
      </c>
      <c r="P28" s="2" t="s">
        <v>128</v>
      </c>
      <c r="Q28" t="s">
        <v>208</v>
      </c>
      <c r="R28">
        <v>24.55</v>
      </c>
    </row>
    <row r="29" spans="1:23">
      <c r="A29" t="s">
        <v>39</v>
      </c>
      <c r="C29" t="s">
        <v>208</v>
      </c>
      <c r="D29" t="s">
        <v>26</v>
      </c>
      <c r="E29">
        <v>24.61</v>
      </c>
      <c r="K29">
        <v>81.7</v>
      </c>
      <c r="M29" t="s">
        <v>39</v>
      </c>
      <c r="N29" s="1" t="s">
        <v>132</v>
      </c>
      <c r="O29" s="3" t="s">
        <v>133</v>
      </c>
      <c r="P29" s="2" t="s">
        <v>128</v>
      </c>
      <c r="Q29" t="s">
        <v>208</v>
      </c>
      <c r="R29">
        <v>24.61</v>
      </c>
    </row>
    <row r="30" spans="1:23">
      <c r="A30" t="s">
        <v>40</v>
      </c>
      <c r="C30" t="s">
        <v>208</v>
      </c>
      <c r="D30" t="s">
        <v>26</v>
      </c>
      <c r="E30">
        <v>24.52</v>
      </c>
      <c r="K30">
        <v>81.400000000000006</v>
      </c>
      <c r="M30" t="s">
        <v>40</v>
      </c>
      <c r="N30" s="1" t="s">
        <v>132</v>
      </c>
      <c r="O30" s="3" t="s">
        <v>133</v>
      </c>
      <c r="P30" s="2" t="s">
        <v>128</v>
      </c>
      <c r="Q30" t="s">
        <v>208</v>
      </c>
      <c r="R30">
        <v>24.52</v>
      </c>
    </row>
    <row r="31" spans="1:23">
      <c r="A31" t="s">
        <v>41</v>
      </c>
      <c r="C31" t="s">
        <v>208</v>
      </c>
      <c r="D31" t="s">
        <v>26</v>
      </c>
      <c r="E31">
        <v>24.29</v>
      </c>
      <c r="K31">
        <v>81.400000000000006</v>
      </c>
      <c r="M31" t="s">
        <v>41</v>
      </c>
      <c r="N31" s="1" t="s">
        <v>132</v>
      </c>
      <c r="O31" s="3" t="s">
        <v>134</v>
      </c>
      <c r="P31" s="2" t="s">
        <v>128</v>
      </c>
      <c r="Q31" t="s">
        <v>208</v>
      </c>
      <c r="R31">
        <v>24.29</v>
      </c>
    </row>
    <row r="32" spans="1:23">
      <c r="A32" t="s">
        <v>42</v>
      </c>
      <c r="C32" t="s">
        <v>208</v>
      </c>
      <c r="D32" t="s">
        <v>26</v>
      </c>
      <c r="E32">
        <v>24.21</v>
      </c>
      <c r="K32">
        <v>81.400000000000006</v>
      </c>
      <c r="M32" t="s">
        <v>42</v>
      </c>
      <c r="N32" s="1" t="s">
        <v>132</v>
      </c>
      <c r="O32" s="3" t="s">
        <v>134</v>
      </c>
      <c r="P32" s="2" t="s">
        <v>128</v>
      </c>
      <c r="Q32" t="s">
        <v>208</v>
      </c>
      <c r="R32">
        <v>24.21</v>
      </c>
    </row>
    <row r="33" spans="1:18">
      <c r="A33" t="s">
        <v>43</v>
      </c>
      <c r="C33" t="s">
        <v>208</v>
      </c>
      <c r="D33" t="s">
        <v>26</v>
      </c>
      <c r="E33">
        <v>24.07</v>
      </c>
      <c r="K33">
        <v>81.400000000000006</v>
      </c>
      <c r="M33" t="s">
        <v>43</v>
      </c>
      <c r="N33" s="1" t="s">
        <v>132</v>
      </c>
      <c r="O33" s="3" t="s">
        <v>134</v>
      </c>
      <c r="P33" s="2" t="s">
        <v>128</v>
      </c>
      <c r="Q33" t="s">
        <v>208</v>
      </c>
      <c r="R33">
        <v>24.07</v>
      </c>
    </row>
    <row r="34" spans="1:18">
      <c r="A34" t="s">
        <v>44</v>
      </c>
      <c r="C34" t="s">
        <v>208</v>
      </c>
      <c r="D34" t="s">
        <v>26</v>
      </c>
      <c r="E34">
        <v>24.64</v>
      </c>
      <c r="K34">
        <v>81.7</v>
      </c>
      <c r="M34" t="s">
        <v>44</v>
      </c>
      <c r="N34" s="1" t="s">
        <v>132</v>
      </c>
      <c r="O34" s="3" t="s">
        <v>135</v>
      </c>
      <c r="P34" s="2" t="s">
        <v>128</v>
      </c>
      <c r="Q34" t="s">
        <v>208</v>
      </c>
      <c r="R34">
        <v>24.64</v>
      </c>
    </row>
    <row r="35" spans="1:18">
      <c r="A35" t="s">
        <v>45</v>
      </c>
      <c r="C35" t="s">
        <v>208</v>
      </c>
      <c r="D35" t="s">
        <v>26</v>
      </c>
      <c r="E35">
        <v>24.75</v>
      </c>
      <c r="K35">
        <v>81.7</v>
      </c>
      <c r="M35" t="s">
        <v>45</v>
      </c>
      <c r="N35" s="1" t="s">
        <v>132</v>
      </c>
      <c r="O35" s="3" t="s">
        <v>135</v>
      </c>
      <c r="P35" s="2" t="s">
        <v>128</v>
      </c>
      <c r="Q35" t="s">
        <v>208</v>
      </c>
      <c r="R35">
        <v>24.75</v>
      </c>
    </row>
    <row r="36" spans="1:18">
      <c r="A36" t="s">
        <v>46</v>
      </c>
      <c r="C36" t="s">
        <v>208</v>
      </c>
      <c r="D36" t="s">
        <v>26</v>
      </c>
      <c r="E36">
        <v>24.42</v>
      </c>
      <c r="K36">
        <v>81.7</v>
      </c>
      <c r="M36" t="s">
        <v>46</v>
      </c>
      <c r="N36" s="1" t="s">
        <v>132</v>
      </c>
      <c r="O36" s="3" t="s">
        <v>135</v>
      </c>
      <c r="P36" s="2" t="s">
        <v>128</v>
      </c>
      <c r="Q36" t="s">
        <v>208</v>
      </c>
      <c r="R36">
        <v>24.42</v>
      </c>
    </row>
    <row r="37" spans="1:18">
      <c r="A37" t="s">
        <v>47</v>
      </c>
      <c r="C37" t="s">
        <v>208</v>
      </c>
      <c r="D37" t="s">
        <v>26</v>
      </c>
      <c r="E37">
        <v>23.61</v>
      </c>
      <c r="K37">
        <v>81.7</v>
      </c>
      <c r="M37" t="s">
        <v>47</v>
      </c>
      <c r="N37" s="1" t="s">
        <v>132</v>
      </c>
      <c r="O37" s="3" t="s">
        <v>136</v>
      </c>
      <c r="P37" s="2" t="s">
        <v>128</v>
      </c>
      <c r="Q37" t="s">
        <v>208</v>
      </c>
      <c r="R37">
        <v>23.61</v>
      </c>
    </row>
    <row r="38" spans="1:18">
      <c r="A38" t="s">
        <v>48</v>
      </c>
      <c r="C38" t="s">
        <v>208</v>
      </c>
      <c r="D38" t="s">
        <v>26</v>
      </c>
      <c r="E38">
        <v>23.6</v>
      </c>
      <c r="K38">
        <v>81.7</v>
      </c>
      <c r="M38" t="s">
        <v>48</v>
      </c>
      <c r="N38" s="1" t="s">
        <v>132</v>
      </c>
      <c r="O38" s="3" t="s">
        <v>136</v>
      </c>
      <c r="P38" s="2" t="s">
        <v>128</v>
      </c>
      <c r="Q38" t="s">
        <v>208</v>
      </c>
      <c r="R38">
        <v>23.6</v>
      </c>
    </row>
    <row r="39" spans="1:18">
      <c r="A39" t="s">
        <v>49</v>
      </c>
      <c r="C39" t="s">
        <v>208</v>
      </c>
      <c r="D39" t="s">
        <v>26</v>
      </c>
      <c r="E39">
        <v>23.55</v>
      </c>
      <c r="K39">
        <v>81.400000000000006</v>
      </c>
      <c r="M39" t="s">
        <v>49</v>
      </c>
      <c r="N39" s="1" t="s">
        <v>132</v>
      </c>
      <c r="O39" s="3" t="s">
        <v>136</v>
      </c>
      <c r="P39" s="2" t="s">
        <v>128</v>
      </c>
      <c r="Q39" t="s">
        <v>208</v>
      </c>
      <c r="R39">
        <v>23.55</v>
      </c>
    </row>
    <row r="40" spans="1:18">
      <c r="A40" t="s">
        <v>50</v>
      </c>
      <c r="C40" t="s">
        <v>208</v>
      </c>
      <c r="D40" t="s">
        <v>26</v>
      </c>
      <c r="E40">
        <v>22.94</v>
      </c>
      <c r="K40">
        <v>81.7</v>
      </c>
      <c r="M40" t="s">
        <v>50</v>
      </c>
      <c r="N40" s="1" t="s">
        <v>132</v>
      </c>
      <c r="O40" s="3" t="s">
        <v>137</v>
      </c>
      <c r="P40" s="2" t="s">
        <v>128</v>
      </c>
      <c r="Q40" t="s">
        <v>208</v>
      </c>
      <c r="R40">
        <v>22.94</v>
      </c>
    </row>
    <row r="41" spans="1:18">
      <c r="A41" t="s">
        <v>51</v>
      </c>
      <c r="C41" t="s">
        <v>208</v>
      </c>
      <c r="D41" t="s">
        <v>26</v>
      </c>
      <c r="E41">
        <v>23.32</v>
      </c>
      <c r="K41">
        <v>81.7</v>
      </c>
      <c r="M41" t="s">
        <v>51</v>
      </c>
      <c r="N41" s="1" t="s">
        <v>132</v>
      </c>
      <c r="O41" s="3" t="s">
        <v>137</v>
      </c>
      <c r="P41" s="2" t="s">
        <v>128</v>
      </c>
      <c r="Q41" t="s">
        <v>208</v>
      </c>
      <c r="R41">
        <v>23.32</v>
      </c>
    </row>
    <row r="42" spans="1:18">
      <c r="A42" t="s">
        <v>52</v>
      </c>
      <c r="C42" t="s">
        <v>208</v>
      </c>
      <c r="D42" t="s">
        <v>26</v>
      </c>
      <c r="E42">
        <v>23.05</v>
      </c>
      <c r="K42">
        <v>81.7</v>
      </c>
      <c r="M42" t="s">
        <v>52</v>
      </c>
      <c r="N42" s="1" t="s">
        <v>132</v>
      </c>
      <c r="O42" s="3" t="s">
        <v>137</v>
      </c>
      <c r="P42" s="2" t="s">
        <v>128</v>
      </c>
      <c r="Q42" t="s">
        <v>208</v>
      </c>
      <c r="R42">
        <v>23.05</v>
      </c>
    </row>
    <row r="43" spans="1:18">
      <c r="A43" t="s">
        <v>53</v>
      </c>
      <c r="C43" t="s">
        <v>208</v>
      </c>
      <c r="D43" t="s">
        <v>26</v>
      </c>
      <c r="E43">
        <v>23.05</v>
      </c>
      <c r="K43">
        <v>81.400000000000006</v>
      </c>
      <c r="M43" t="s">
        <v>53</v>
      </c>
      <c r="N43" s="1" t="s">
        <v>132</v>
      </c>
      <c r="O43" s="3" t="s">
        <v>138</v>
      </c>
      <c r="P43" s="2" t="s">
        <v>128</v>
      </c>
      <c r="Q43" t="s">
        <v>208</v>
      </c>
      <c r="R43">
        <v>23.05</v>
      </c>
    </row>
    <row r="44" spans="1:18">
      <c r="A44" t="s">
        <v>54</v>
      </c>
      <c r="C44" t="s">
        <v>208</v>
      </c>
      <c r="D44" t="s">
        <v>26</v>
      </c>
      <c r="E44">
        <v>23.71</v>
      </c>
      <c r="K44">
        <v>81.400000000000006</v>
      </c>
      <c r="M44" t="s">
        <v>54</v>
      </c>
      <c r="N44" s="1" t="s">
        <v>132</v>
      </c>
      <c r="O44" s="3" t="s">
        <v>138</v>
      </c>
      <c r="P44" s="2" t="s">
        <v>128</v>
      </c>
      <c r="Q44" t="s">
        <v>208</v>
      </c>
      <c r="R44">
        <v>23.71</v>
      </c>
    </row>
    <row r="45" spans="1:18">
      <c r="A45" t="s">
        <v>55</v>
      </c>
      <c r="C45" t="s">
        <v>208</v>
      </c>
      <c r="D45" t="s">
        <v>26</v>
      </c>
      <c r="E45">
        <v>23.52</v>
      </c>
      <c r="K45">
        <v>81.400000000000006</v>
      </c>
      <c r="M45" t="s">
        <v>55</v>
      </c>
      <c r="N45" s="1" t="s">
        <v>132</v>
      </c>
      <c r="O45" s="3" t="s">
        <v>138</v>
      </c>
      <c r="P45" s="2" t="s">
        <v>128</v>
      </c>
      <c r="Q45" t="s">
        <v>208</v>
      </c>
      <c r="R45">
        <v>23.52</v>
      </c>
    </row>
    <row r="46" spans="1:18">
      <c r="A46" t="s">
        <v>56</v>
      </c>
      <c r="C46" t="s">
        <v>208</v>
      </c>
      <c r="D46" t="s">
        <v>26</v>
      </c>
      <c r="E46">
        <v>24.22</v>
      </c>
      <c r="K46">
        <v>81.7</v>
      </c>
      <c r="M46" t="s">
        <v>56</v>
      </c>
      <c r="N46" s="1" t="s">
        <v>132</v>
      </c>
      <c r="O46" s="3" t="s">
        <v>139</v>
      </c>
      <c r="P46" s="2" t="s">
        <v>128</v>
      </c>
      <c r="Q46" t="s">
        <v>208</v>
      </c>
      <c r="R46">
        <v>24.22</v>
      </c>
    </row>
    <row r="47" spans="1:18">
      <c r="A47" t="s">
        <v>57</v>
      </c>
      <c r="C47" t="s">
        <v>208</v>
      </c>
      <c r="D47" t="s">
        <v>26</v>
      </c>
      <c r="E47">
        <v>24.16</v>
      </c>
      <c r="K47">
        <v>81.7</v>
      </c>
      <c r="M47" t="s">
        <v>57</v>
      </c>
      <c r="N47" s="1" t="s">
        <v>132</v>
      </c>
      <c r="O47" s="3" t="s">
        <v>139</v>
      </c>
      <c r="P47" s="2" t="s">
        <v>128</v>
      </c>
      <c r="Q47" t="s">
        <v>208</v>
      </c>
      <c r="R47">
        <v>24.16</v>
      </c>
    </row>
    <row r="48" spans="1:18">
      <c r="A48" t="s">
        <v>58</v>
      </c>
      <c r="C48" t="s">
        <v>208</v>
      </c>
      <c r="D48" t="s">
        <v>26</v>
      </c>
      <c r="E48">
        <v>24.06</v>
      </c>
      <c r="K48">
        <v>81.7</v>
      </c>
      <c r="M48" t="s">
        <v>58</v>
      </c>
      <c r="N48" s="1" t="s">
        <v>132</v>
      </c>
      <c r="O48" s="3" t="s">
        <v>139</v>
      </c>
      <c r="P48" s="2" t="s">
        <v>128</v>
      </c>
      <c r="Q48" t="s">
        <v>208</v>
      </c>
      <c r="R48">
        <v>24.06</v>
      </c>
    </row>
    <row r="49" spans="1:18">
      <c r="A49" t="s">
        <v>59</v>
      </c>
      <c r="C49" t="s">
        <v>208</v>
      </c>
      <c r="D49" t="s">
        <v>26</v>
      </c>
      <c r="E49">
        <v>23.45</v>
      </c>
      <c r="K49">
        <v>81.7</v>
      </c>
      <c r="M49" t="s">
        <v>59</v>
      </c>
      <c r="N49" s="2" t="s">
        <v>132</v>
      </c>
      <c r="O49" s="3" t="s">
        <v>140</v>
      </c>
      <c r="P49" s="2" t="s">
        <v>128</v>
      </c>
      <c r="Q49" t="s">
        <v>208</v>
      </c>
      <c r="R49">
        <v>23.45</v>
      </c>
    </row>
    <row r="50" spans="1:18">
      <c r="A50" t="s">
        <v>60</v>
      </c>
      <c r="C50" t="s">
        <v>208</v>
      </c>
      <c r="D50" t="s">
        <v>26</v>
      </c>
      <c r="E50">
        <v>22.55</v>
      </c>
      <c r="K50">
        <v>81.7</v>
      </c>
      <c r="M50" t="s">
        <v>60</v>
      </c>
      <c r="N50" s="2" t="s">
        <v>132</v>
      </c>
      <c r="O50" s="3" t="s">
        <v>140</v>
      </c>
      <c r="P50" s="2" t="s">
        <v>128</v>
      </c>
      <c r="Q50" t="s">
        <v>208</v>
      </c>
      <c r="R50">
        <v>22.55</v>
      </c>
    </row>
    <row r="51" spans="1:18">
      <c r="A51" t="s">
        <v>61</v>
      </c>
      <c r="C51" t="s">
        <v>208</v>
      </c>
      <c r="D51" t="s">
        <v>26</v>
      </c>
      <c r="E51">
        <v>22.18</v>
      </c>
      <c r="K51">
        <v>81.400000000000006</v>
      </c>
      <c r="M51" t="s">
        <v>61</v>
      </c>
      <c r="N51" s="2" t="s">
        <v>132</v>
      </c>
      <c r="O51" s="3" t="s">
        <v>140</v>
      </c>
      <c r="P51" s="2" t="s">
        <v>128</v>
      </c>
      <c r="Q51" t="s">
        <v>208</v>
      </c>
      <c r="R51">
        <v>22.18</v>
      </c>
    </row>
    <row r="52" spans="1:18">
      <c r="A52" t="s">
        <v>62</v>
      </c>
      <c r="C52" t="s">
        <v>208</v>
      </c>
      <c r="D52" t="s">
        <v>26</v>
      </c>
      <c r="E52">
        <v>24.65</v>
      </c>
      <c r="K52">
        <v>81.7</v>
      </c>
      <c r="M52" t="s">
        <v>62</v>
      </c>
      <c r="N52" s="2" t="s">
        <v>141</v>
      </c>
      <c r="O52" s="3" t="s">
        <v>142</v>
      </c>
      <c r="P52" s="2" t="s">
        <v>128</v>
      </c>
      <c r="Q52" t="s">
        <v>208</v>
      </c>
      <c r="R52">
        <v>24.65</v>
      </c>
    </row>
    <row r="53" spans="1:18">
      <c r="A53" t="s">
        <v>63</v>
      </c>
      <c r="C53" t="s">
        <v>208</v>
      </c>
      <c r="D53" t="s">
        <v>26</v>
      </c>
      <c r="E53">
        <v>25.48</v>
      </c>
      <c r="K53">
        <v>82</v>
      </c>
      <c r="M53" t="s">
        <v>63</v>
      </c>
      <c r="N53" s="2" t="s">
        <v>141</v>
      </c>
      <c r="O53" s="3" t="s">
        <v>142</v>
      </c>
      <c r="P53" s="2" t="s">
        <v>128</v>
      </c>
      <c r="Q53" t="s">
        <v>208</v>
      </c>
      <c r="R53">
        <v>25.48</v>
      </c>
    </row>
    <row r="54" spans="1:18">
      <c r="A54" t="s">
        <v>64</v>
      </c>
      <c r="C54" t="s">
        <v>208</v>
      </c>
      <c r="D54" t="s">
        <v>26</v>
      </c>
      <c r="E54">
        <v>25.39</v>
      </c>
      <c r="K54">
        <v>81.7</v>
      </c>
      <c r="M54" t="s">
        <v>64</v>
      </c>
      <c r="N54" s="2" t="s">
        <v>141</v>
      </c>
      <c r="O54" s="3" t="s">
        <v>142</v>
      </c>
      <c r="P54" s="2" t="s">
        <v>128</v>
      </c>
      <c r="Q54" t="s">
        <v>208</v>
      </c>
      <c r="R54">
        <v>25.39</v>
      </c>
    </row>
    <row r="55" spans="1:18">
      <c r="A55" t="s">
        <v>65</v>
      </c>
      <c r="C55" t="s">
        <v>208</v>
      </c>
      <c r="D55" t="s">
        <v>26</v>
      </c>
      <c r="E55">
        <v>25.21</v>
      </c>
      <c r="K55">
        <v>81.7</v>
      </c>
      <c r="M55" t="s">
        <v>65</v>
      </c>
      <c r="N55" s="2" t="s">
        <v>141</v>
      </c>
      <c r="O55" s="3" t="s">
        <v>143</v>
      </c>
      <c r="P55" s="2" t="s">
        <v>128</v>
      </c>
      <c r="Q55" t="s">
        <v>208</v>
      </c>
      <c r="R55">
        <v>25.21</v>
      </c>
    </row>
    <row r="56" spans="1:18">
      <c r="A56" t="s">
        <v>66</v>
      </c>
      <c r="C56" t="s">
        <v>208</v>
      </c>
      <c r="D56" t="s">
        <v>26</v>
      </c>
      <c r="E56">
        <v>25.19</v>
      </c>
      <c r="K56">
        <v>81.7</v>
      </c>
      <c r="M56" t="s">
        <v>66</v>
      </c>
      <c r="N56" s="2" t="s">
        <v>141</v>
      </c>
      <c r="O56" s="3" t="s">
        <v>143</v>
      </c>
      <c r="P56" s="2" t="s">
        <v>128</v>
      </c>
      <c r="Q56" t="s">
        <v>208</v>
      </c>
      <c r="R56">
        <v>25.19</v>
      </c>
    </row>
    <row r="57" spans="1:18">
      <c r="A57" t="s">
        <v>67</v>
      </c>
      <c r="C57" t="s">
        <v>208</v>
      </c>
      <c r="D57" t="s">
        <v>26</v>
      </c>
      <c r="E57">
        <v>25.36</v>
      </c>
      <c r="K57">
        <v>81.7</v>
      </c>
      <c r="M57" t="s">
        <v>67</v>
      </c>
      <c r="N57" s="2" t="s">
        <v>141</v>
      </c>
      <c r="O57" s="3" t="s">
        <v>143</v>
      </c>
      <c r="P57" s="2" t="s">
        <v>128</v>
      </c>
      <c r="Q57" t="s">
        <v>208</v>
      </c>
      <c r="R57">
        <v>25.36</v>
      </c>
    </row>
    <row r="58" spans="1:18">
      <c r="A58" t="s">
        <v>68</v>
      </c>
      <c r="C58" t="s">
        <v>208</v>
      </c>
      <c r="D58" t="s">
        <v>26</v>
      </c>
      <c r="E58">
        <v>25.61</v>
      </c>
      <c r="K58">
        <v>81.7</v>
      </c>
      <c r="M58" t="s">
        <v>68</v>
      </c>
      <c r="N58" s="2" t="s">
        <v>141</v>
      </c>
      <c r="O58" s="3" t="s">
        <v>144</v>
      </c>
      <c r="P58" s="2" t="s">
        <v>128</v>
      </c>
      <c r="Q58" t="s">
        <v>208</v>
      </c>
      <c r="R58">
        <v>25.61</v>
      </c>
    </row>
    <row r="59" spans="1:18">
      <c r="A59" t="s">
        <v>69</v>
      </c>
      <c r="C59" t="s">
        <v>208</v>
      </c>
      <c r="D59" t="s">
        <v>26</v>
      </c>
      <c r="E59">
        <v>25.14</v>
      </c>
      <c r="K59">
        <v>81.7</v>
      </c>
      <c r="M59" t="s">
        <v>69</v>
      </c>
      <c r="N59" s="2" t="s">
        <v>141</v>
      </c>
      <c r="O59" s="3" t="s">
        <v>144</v>
      </c>
      <c r="P59" s="2" t="s">
        <v>128</v>
      </c>
      <c r="Q59" t="s">
        <v>208</v>
      </c>
      <c r="R59">
        <v>25.14</v>
      </c>
    </row>
    <row r="60" spans="1:18">
      <c r="A60" t="s">
        <v>70</v>
      </c>
      <c r="C60" t="s">
        <v>208</v>
      </c>
      <c r="D60" t="s">
        <v>26</v>
      </c>
      <c r="E60">
        <v>25.08</v>
      </c>
      <c r="K60">
        <v>81.7</v>
      </c>
      <c r="M60" t="s">
        <v>70</v>
      </c>
      <c r="N60" s="2" t="s">
        <v>141</v>
      </c>
      <c r="O60" s="3" t="s">
        <v>144</v>
      </c>
      <c r="P60" s="2" t="s">
        <v>128</v>
      </c>
      <c r="Q60" t="s">
        <v>208</v>
      </c>
      <c r="R60">
        <v>25.08</v>
      </c>
    </row>
    <row r="61" spans="1:18">
      <c r="A61" t="s">
        <v>71</v>
      </c>
      <c r="C61" t="s">
        <v>208</v>
      </c>
      <c r="D61" t="s">
        <v>26</v>
      </c>
      <c r="E61">
        <v>25.14</v>
      </c>
      <c r="K61">
        <v>82</v>
      </c>
      <c r="M61" t="s">
        <v>71</v>
      </c>
      <c r="N61" s="2" t="s">
        <v>141</v>
      </c>
      <c r="O61" s="3" t="s">
        <v>145</v>
      </c>
      <c r="P61" s="2" t="s">
        <v>128</v>
      </c>
      <c r="Q61" t="s">
        <v>208</v>
      </c>
      <c r="R61">
        <v>25.14</v>
      </c>
    </row>
    <row r="62" spans="1:18">
      <c r="A62" t="s">
        <v>72</v>
      </c>
      <c r="C62" t="s">
        <v>208</v>
      </c>
      <c r="D62" t="s">
        <v>26</v>
      </c>
      <c r="E62">
        <v>25.05</v>
      </c>
      <c r="K62">
        <v>82</v>
      </c>
      <c r="M62" t="s">
        <v>72</v>
      </c>
      <c r="N62" s="2" t="s">
        <v>141</v>
      </c>
      <c r="O62" s="3" t="s">
        <v>145</v>
      </c>
      <c r="P62" s="2" t="s">
        <v>128</v>
      </c>
      <c r="Q62" t="s">
        <v>208</v>
      </c>
      <c r="R62">
        <v>25.05</v>
      </c>
    </row>
    <row r="63" spans="1:18">
      <c r="A63" t="s">
        <v>73</v>
      </c>
      <c r="C63" t="s">
        <v>208</v>
      </c>
      <c r="D63" t="s">
        <v>26</v>
      </c>
      <c r="E63">
        <v>24.88</v>
      </c>
      <c r="K63">
        <v>81.7</v>
      </c>
      <c r="M63" t="s">
        <v>73</v>
      </c>
      <c r="N63" s="2" t="s">
        <v>141</v>
      </c>
      <c r="O63" s="3" t="s">
        <v>145</v>
      </c>
      <c r="P63" s="2" t="s">
        <v>128</v>
      </c>
      <c r="Q63" t="s">
        <v>208</v>
      </c>
      <c r="R63">
        <v>24.88</v>
      </c>
    </row>
    <row r="64" spans="1:18">
      <c r="A64" t="s">
        <v>74</v>
      </c>
      <c r="C64" t="s">
        <v>208</v>
      </c>
      <c r="D64" t="s">
        <v>26</v>
      </c>
      <c r="E64">
        <v>24.38</v>
      </c>
      <c r="K64">
        <v>81.7</v>
      </c>
      <c r="M64" t="s">
        <v>74</v>
      </c>
      <c r="N64" s="2" t="s">
        <v>141</v>
      </c>
      <c r="O64" s="3" t="s">
        <v>146</v>
      </c>
      <c r="P64" s="2" t="s">
        <v>128</v>
      </c>
      <c r="Q64" t="s">
        <v>208</v>
      </c>
      <c r="R64">
        <v>24.38</v>
      </c>
    </row>
    <row r="65" spans="1:18">
      <c r="A65" t="s">
        <v>75</v>
      </c>
      <c r="C65" t="s">
        <v>208</v>
      </c>
      <c r="D65" t="s">
        <v>26</v>
      </c>
      <c r="E65">
        <v>24.32</v>
      </c>
      <c r="K65">
        <v>81.7</v>
      </c>
      <c r="M65" t="s">
        <v>75</v>
      </c>
      <c r="N65" s="2" t="s">
        <v>141</v>
      </c>
      <c r="O65" s="3" t="s">
        <v>146</v>
      </c>
      <c r="P65" s="2" t="s">
        <v>128</v>
      </c>
      <c r="Q65" t="s">
        <v>208</v>
      </c>
      <c r="R65">
        <v>24.32</v>
      </c>
    </row>
    <row r="66" spans="1:18">
      <c r="A66" t="s">
        <v>76</v>
      </c>
      <c r="C66" t="s">
        <v>208</v>
      </c>
      <c r="D66" t="s">
        <v>26</v>
      </c>
      <c r="E66">
        <v>24.53</v>
      </c>
      <c r="K66">
        <v>81.7</v>
      </c>
      <c r="M66" t="s">
        <v>76</v>
      </c>
      <c r="N66" s="2" t="s">
        <v>141</v>
      </c>
      <c r="O66" s="3" t="s">
        <v>146</v>
      </c>
      <c r="P66" s="2" t="s">
        <v>128</v>
      </c>
      <c r="Q66" t="s">
        <v>208</v>
      </c>
      <c r="R66">
        <v>24.53</v>
      </c>
    </row>
    <row r="67" spans="1:18">
      <c r="A67" t="s">
        <v>77</v>
      </c>
      <c r="C67" t="s">
        <v>208</v>
      </c>
      <c r="D67" t="s">
        <v>26</v>
      </c>
      <c r="E67">
        <v>31.42</v>
      </c>
      <c r="K67">
        <v>81.7</v>
      </c>
      <c r="M67" t="s">
        <v>77</v>
      </c>
      <c r="N67" s="2" t="s">
        <v>141</v>
      </c>
      <c r="O67" s="3" t="s">
        <v>147</v>
      </c>
      <c r="P67" s="2" t="s">
        <v>128</v>
      </c>
      <c r="Q67" t="s">
        <v>208</v>
      </c>
      <c r="R67">
        <v>31.42</v>
      </c>
    </row>
    <row r="68" spans="1:18">
      <c r="A68" t="s">
        <v>78</v>
      </c>
      <c r="C68" t="s">
        <v>208</v>
      </c>
      <c r="D68" t="s">
        <v>26</v>
      </c>
      <c r="E68">
        <v>28.5</v>
      </c>
      <c r="K68">
        <v>81.7</v>
      </c>
      <c r="M68" t="s">
        <v>78</v>
      </c>
      <c r="N68" s="2" t="s">
        <v>141</v>
      </c>
      <c r="O68" s="3" t="s">
        <v>147</v>
      </c>
      <c r="P68" s="2" t="s">
        <v>128</v>
      </c>
      <c r="Q68" t="s">
        <v>208</v>
      </c>
      <c r="R68">
        <v>28.5</v>
      </c>
    </row>
    <row r="69" spans="1:18">
      <c r="A69" t="s">
        <v>79</v>
      </c>
      <c r="C69" t="s">
        <v>208</v>
      </c>
      <c r="D69" t="s">
        <v>26</v>
      </c>
      <c r="E69">
        <v>28.7</v>
      </c>
      <c r="K69">
        <v>81.7</v>
      </c>
      <c r="M69" t="s">
        <v>79</v>
      </c>
      <c r="N69" s="2" t="s">
        <v>141</v>
      </c>
      <c r="O69" s="3" t="s">
        <v>147</v>
      </c>
      <c r="P69" s="2" t="s">
        <v>128</v>
      </c>
      <c r="Q69" t="s">
        <v>208</v>
      </c>
      <c r="R69">
        <v>28.7</v>
      </c>
    </row>
    <row r="70" spans="1:18">
      <c r="A70" t="s">
        <v>80</v>
      </c>
      <c r="C70" t="s">
        <v>208</v>
      </c>
      <c r="D70" t="s">
        <v>26</v>
      </c>
      <c r="E70">
        <v>26.49</v>
      </c>
      <c r="K70">
        <v>81.7</v>
      </c>
      <c r="M70" t="s">
        <v>80</v>
      </c>
      <c r="N70" s="1" t="s">
        <v>141</v>
      </c>
      <c r="O70" s="2" t="s">
        <v>148</v>
      </c>
      <c r="P70" s="2" t="s">
        <v>128</v>
      </c>
      <c r="Q70" t="s">
        <v>208</v>
      </c>
      <c r="R70">
        <v>26.49</v>
      </c>
    </row>
    <row r="71" spans="1:18">
      <c r="A71" t="s">
        <v>81</v>
      </c>
      <c r="C71" t="s">
        <v>208</v>
      </c>
      <c r="D71" t="s">
        <v>26</v>
      </c>
      <c r="E71">
        <v>26.74</v>
      </c>
      <c r="K71">
        <v>81.400000000000006</v>
      </c>
      <c r="M71" t="s">
        <v>81</v>
      </c>
      <c r="N71" s="1" t="s">
        <v>141</v>
      </c>
      <c r="O71" s="2" t="s">
        <v>148</v>
      </c>
      <c r="P71" s="2" t="s">
        <v>128</v>
      </c>
      <c r="Q71" t="s">
        <v>208</v>
      </c>
      <c r="R71">
        <v>26.74</v>
      </c>
    </row>
    <row r="72" spans="1:18">
      <c r="A72" t="s">
        <v>82</v>
      </c>
      <c r="C72" t="s">
        <v>208</v>
      </c>
      <c r="D72" t="s">
        <v>26</v>
      </c>
      <c r="E72">
        <v>26.55</v>
      </c>
      <c r="K72">
        <v>81.7</v>
      </c>
      <c r="M72" t="s">
        <v>82</v>
      </c>
      <c r="N72" s="1" t="s">
        <v>141</v>
      </c>
      <c r="O72" s="2" t="s">
        <v>148</v>
      </c>
      <c r="P72" s="2" t="s">
        <v>128</v>
      </c>
      <c r="Q72" t="s">
        <v>208</v>
      </c>
      <c r="R72">
        <v>26.55</v>
      </c>
    </row>
    <row r="73" spans="1:18">
      <c r="A73" t="s">
        <v>83</v>
      </c>
      <c r="C73" t="s">
        <v>208</v>
      </c>
      <c r="D73" t="s">
        <v>26</v>
      </c>
      <c r="E73">
        <v>24.24</v>
      </c>
      <c r="K73">
        <v>82</v>
      </c>
      <c r="M73" t="s">
        <v>83</v>
      </c>
      <c r="N73" s="1" t="s">
        <v>141</v>
      </c>
      <c r="O73" s="2" t="s">
        <v>149</v>
      </c>
      <c r="P73" s="2" t="s">
        <v>128</v>
      </c>
      <c r="Q73" t="s">
        <v>208</v>
      </c>
      <c r="R73">
        <v>24.24</v>
      </c>
    </row>
    <row r="74" spans="1:18">
      <c r="A74" t="s">
        <v>84</v>
      </c>
      <c r="C74" t="s">
        <v>208</v>
      </c>
      <c r="D74" t="s">
        <v>26</v>
      </c>
      <c r="E74">
        <v>24.26</v>
      </c>
      <c r="K74">
        <v>82</v>
      </c>
      <c r="M74" t="s">
        <v>84</v>
      </c>
      <c r="N74" s="1" t="s">
        <v>141</v>
      </c>
      <c r="O74" s="2" t="s">
        <v>149</v>
      </c>
      <c r="P74" s="2" t="s">
        <v>128</v>
      </c>
      <c r="Q74" t="s">
        <v>208</v>
      </c>
      <c r="R74">
        <v>24.26</v>
      </c>
    </row>
    <row r="75" spans="1:18">
      <c r="A75" t="s">
        <v>85</v>
      </c>
      <c r="C75" t="s">
        <v>208</v>
      </c>
      <c r="D75" t="s">
        <v>26</v>
      </c>
      <c r="E75">
        <v>24.11</v>
      </c>
      <c r="K75">
        <v>81.7</v>
      </c>
      <c r="M75" t="s">
        <v>85</v>
      </c>
      <c r="N75" s="1" t="s">
        <v>141</v>
      </c>
      <c r="O75" s="2" t="s">
        <v>149</v>
      </c>
      <c r="P75" s="2" t="s">
        <v>128</v>
      </c>
      <c r="Q75" t="s">
        <v>208</v>
      </c>
      <c r="R75">
        <v>24.11</v>
      </c>
    </row>
    <row r="76" spans="1:18">
      <c r="A76" t="s">
        <v>86</v>
      </c>
      <c r="C76" t="s">
        <v>208</v>
      </c>
      <c r="D76" t="s">
        <v>26</v>
      </c>
      <c r="E76">
        <v>25.78</v>
      </c>
      <c r="K76">
        <v>81.400000000000006</v>
      </c>
      <c r="M76" t="s">
        <v>86</v>
      </c>
      <c r="N76" s="1" t="s">
        <v>141</v>
      </c>
      <c r="O76" s="2" t="s">
        <v>150</v>
      </c>
      <c r="P76" s="2" t="s">
        <v>128</v>
      </c>
      <c r="Q76" t="s">
        <v>208</v>
      </c>
      <c r="R76">
        <v>25.78</v>
      </c>
    </row>
    <row r="77" spans="1:18">
      <c r="A77" t="s">
        <v>87</v>
      </c>
      <c r="C77" t="s">
        <v>208</v>
      </c>
      <c r="D77" t="s">
        <v>26</v>
      </c>
      <c r="E77">
        <v>25.83</v>
      </c>
      <c r="K77">
        <v>81.7</v>
      </c>
      <c r="M77" t="s">
        <v>87</v>
      </c>
      <c r="N77" s="1" t="s">
        <v>141</v>
      </c>
      <c r="O77" s="2" t="s">
        <v>150</v>
      </c>
      <c r="P77" s="2" t="s">
        <v>128</v>
      </c>
      <c r="Q77" t="s">
        <v>208</v>
      </c>
      <c r="R77">
        <v>25.83</v>
      </c>
    </row>
    <row r="78" spans="1:18">
      <c r="A78" t="s">
        <v>88</v>
      </c>
      <c r="C78" t="s">
        <v>208</v>
      </c>
      <c r="D78" t="s">
        <v>26</v>
      </c>
      <c r="E78">
        <v>25.92</v>
      </c>
      <c r="K78">
        <v>81.7</v>
      </c>
      <c r="M78" t="s">
        <v>88</v>
      </c>
      <c r="N78" s="1" t="s">
        <v>141</v>
      </c>
      <c r="O78" s="2" t="s">
        <v>150</v>
      </c>
      <c r="P78" s="2" t="s">
        <v>128</v>
      </c>
      <c r="Q78" t="s">
        <v>208</v>
      </c>
      <c r="R78">
        <v>25.92</v>
      </c>
    </row>
    <row r="79" spans="1:18">
      <c r="A79" t="s">
        <v>89</v>
      </c>
      <c r="C79" t="s">
        <v>208</v>
      </c>
      <c r="D79" t="s">
        <v>26</v>
      </c>
      <c r="E79">
        <v>24.21</v>
      </c>
      <c r="K79">
        <v>81.400000000000006</v>
      </c>
      <c r="M79" t="s">
        <v>89</v>
      </c>
      <c r="N79" s="1" t="s">
        <v>132</v>
      </c>
      <c r="O79" s="2" t="s">
        <v>151</v>
      </c>
      <c r="P79" s="2" t="s">
        <v>128</v>
      </c>
      <c r="Q79" t="s">
        <v>208</v>
      </c>
      <c r="R79">
        <v>24.21</v>
      </c>
    </row>
    <row r="80" spans="1:18">
      <c r="A80" t="s">
        <v>90</v>
      </c>
      <c r="C80" t="s">
        <v>208</v>
      </c>
      <c r="D80" t="s">
        <v>26</v>
      </c>
      <c r="E80">
        <v>24.18</v>
      </c>
      <c r="K80">
        <v>81.400000000000006</v>
      </c>
      <c r="M80" t="s">
        <v>90</v>
      </c>
      <c r="N80" s="1" t="s">
        <v>132</v>
      </c>
      <c r="O80" s="2" t="s">
        <v>151</v>
      </c>
      <c r="P80" s="2" t="s">
        <v>128</v>
      </c>
      <c r="Q80" t="s">
        <v>208</v>
      </c>
      <c r="R80">
        <v>24.18</v>
      </c>
    </row>
    <row r="81" spans="1:18">
      <c r="A81" t="s">
        <v>91</v>
      </c>
      <c r="C81" t="s">
        <v>208</v>
      </c>
      <c r="D81" t="s">
        <v>26</v>
      </c>
      <c r="E81">
        <v>24.15</v>
      </c>
      <c r="K81">
        <v>81.7</v>
      </c>
      <c r="M81" t="s">
        <v>91</v>
      </c>
      <c r="N81" s="1" t="s">
        <v>132</v>
      </c>
      <c r="O81" s="2" t="s">
        <v>151</v>
      </c>
      <c r="P81" s="2" t="s">
        <v>128</v>
      </c>
      <c r="Q81" t="s">
        <v>208</v>
      </c>
      <c r="R81">
        <v>24.15</v>
      </c>
    </row>
    <row r="82" spans="1:18">
      <c r="A82" t="s">
        <v>92</v>
      </c>
      <c r="C82" t="s">
        <v>208</v>
      </c>
      <c r="D82" t="s">
        <v>26</v>
      </c>
      <c r="E82">
        <v>22.8</v>
      </c>
      <c r="K82">
        <v>81.7</v>
      </c>
      <c r="M82" t="s">
        <v>92</v>
      </c>
      <c r="N82" s="1" t="s">
        <v>132</v>
      </c>
      <c r="O82" s="2" t="s">
        <v>152</v>
      </c>
      <c r="P82" s="2" t="s">
        <v>128</v>
      </c>
      <c r="Q82" t="s">
        <v>208</v>
      </c>
      <c r="R82">
        <v>22.8</v>
      </c>
    </row>
    <row r="83" spans="1:18">
      <c r="A83" t="s">
        <v>93</v>
      </c>
      <c r="C83" t="s">
        <v>208</v>
      </c>
      <c r="D83" t="s">
        <v>26</v>
      </c>
      <c r="E83">
        <v>22.69</v>
      </c>
      <c r="K83">
        <v>81.7</v>
      </c>
      <c r="M83" t="s">
        <v>93</v>
      </c>
      <c r="N83" s="1" t="s">
        <v>132</v>
      </c>
      <c r="O83" s="2" t="s">
        <v>152</v>
      </c>
      <c r="P83" s="2" t="s">
        <v>128</v>
      </c>
      <c r="Q83" t="s">
        <v>208</v>
      </c>
      <c r="R83">
        <v>22.69</v>
      </c>
    </row>
    <row r="84" spans="1:18">
      <c r="A84" t="s">
        <v>94</v>
      </c>
      <c r="C84" t="s">
        <v>208</v>
      </c>
      <c r="D84" t="s">
        <v>26</v>
      </c>
      <c r="E84">
        <v>22.77</v>
      </c>
      <c r="K84">
        <v>81.7</v>
      </c>
      <c r="M84" t="s">
        <v>94</v>
      </c>
      <c r="N84" s="1" t="s">
        <v>132</v>
      </c>
      <c r="O84" s="2" t="s">
        <v>152</v>
      </c>
      <c r="P84" s="2" t="s">
        <v>128</v>
      </c>
      <c r="Q84" t="s">
        <v>208</v>
      </c>
      <c r="R84">
        <v>22.77</v>
      </c>
    </row>
    <row r="85" spans="1:18">
      <c r="A85" t="s">
        <v>95</v>
      </c>
      <c r="C85" t="s">
        <v>208</v>
      </c>
      <c r="D85" t="s">
        <v>26</v>
      </c>
      <c r="E85">
        <v>23.1</v>
      </c>
      <c r="K85">
        <v>82</v>
      </c>
      <c r="M85" t="s">
        <v>95</v>
      </c>
      <c r="N85" s="1" t="s">
        <v>132</v>
      </c>
      <c r="O85" s="2" t="s">
        <v>153</v>
      </c>
      <c r="P85" s="2" t="s">
        <v>128</v>
      </c>
      <c r="Q85" t="s">
        <v>208</v>
      </c>
      <c r="R85">
        <v>23.1</v>
      </c>
    </row>
    <row r="86" spans="1:18">
      <c r="A86" t="s">
        <v>96</v>
      </c>
      <c r="C86" t="s">
        <v>208</v>
      </c>
      <c r="D86" t="s">
        <v>26</v>
      </c>
      <c r="E86">
        <v>22.85</v>
      </c>
      <c r="K86">
        <v>81.7</v>
      </c>
      <c r="M86" t="s">
        <v>96</v>
      </c>
      <c r="N86" s="1" t="s">
        <v>132</v>
      </c>
      <c r="O86" s="2" t="s">
        <v>153</v>
      </c>
      <c r="P86" s="2" t="s">
        <v>128</v>
      </c>
      <c r="Q86" t="s">
        <v>208</v>
      </c>
      <c r="R86">
        <v>22.85</v>
      </c>
    </row>
    <row r="87" spans="1:18">
      <c r="A87" t="s">
        <v>97</v>
      </c>
      <c r="C87" t="s">
        <v>208</v>
      </c>
      <c r="D87" t="s">
        <v>26</v>
      </c>
      <c r="E87">
        <v>22.61</v>
      </c>
      <c r="K87">
        <v>81.7</v>
      </c>
      <c r="M87" t="s">
        <v>97</v>
      </c>
      <c r="N87" s="1" t="s">
        <v>132</v>
      </c>
      <c r="O87" s="2" t="s">
        <v>153</v>
      </c>
      <c r="P87" s="2" t="s">
        <v>128</v>
      </c>
      <c r="Q87" t="s">
        <v>208</v>
      </c>
      <c r="R87">
        <v>22.61</v>
      </c>
    </row>
    <row r="88" spans="1:18">
      <c r="A88" t="s">
        <v>98</v>
      </c>
      <c r="C88" t="s">
        <v>208</v>
      </c>
      <c r="D88" t="s">
        <v>26</v>
      </c>
      <c r="E88">
        <v>26.11</v>
      </c>
      <c r="K88">
        <v>81.400000000000006</v>
      </c>
      <c r="M88" t="s">
        <v>98</v>
      </c>
      <c r="N88" s="1" t="s">
        <v>132</v>
      </c>
      <c r="O88" s="2" t="s">
        <v>154</v>
      </c>
      <c r="P88" s="2" t="s">
        <v>128</v>
      </c>
      <c r="Q88" t="s">
        <v>208</v>
      </c>
      <c r="R88">
        <v>26.11</v>
      </c>
    </row>
    <row r="89" spans="1:18">
      <c r="A89" t="s">
        <v>99</v>
      </c>
      <c r="C89" t="s">
        <v>208</v>
      </c>
      <c r="D89" t="s">
        <v>26</v>
      </c>
      <c r="E89">
        <v>25.02</v>
      </c>
      <c r="K89">
        <v>81.400000000000006</v>
      </c>
      <c r="M89" t="s">
        <v>99</v>
      </c>
      <c r="N89" s="1" t="s">
        <v>132</v>
      </c>
      <c r="O89" s="2" t="s">
        <v>154</v>
      </c>
      <c r="P89" s="2" t="s">
        <v>128</v>
      </c>
      <c r="Q89" t="s">
        <v>208</v>
      </c>
      <c r="R89">
        <v>25.02</v>
      </c>
    </row>
    <row r="90" spans="1:18">
      <c r="A90" t="s">
        <v>100</v>
      </c>
      <c r="C90" t="s">
        <v>208</v>
      </c>
      <c r="D90" t="s">
        <v>26</v>
      </c>
      <c r="E90">
        <v>25</v>
      </c>
      <c r="K90">
        <v>81.400000000000006</v>
      </c>
      <c r="M90" t="s">
        <v>100</v>
      </c>
      <c r="N90" s="1" t="s">
        <v>132</v>
      </c>
      <c r="O90" s="2" t="s">
        <v>154</v>
      </c>
      <c r="P90" s="2" t="s">
        <v>128</v>
      </c>
      <c r="Q90" t="s">
        <v>208</v>
      </c>
      <c r="R90">
        <v>25</v>
      </c>
    </row>
    <row r="91" spans="1:18">
      <c r="A91" t="s">
        <v>101</v>
      </c>
      <c r="C91" t="s">
        <v>208</v>
      </c>
      <c r="D91" t="s">
        <v>26</v>
      </c>
      <c r="E91">
        <v>23.14</v>
      </c>
      <c r="K91">
        <v>81.400000000000006</v>
      </c>
      <c r="M91" t="s">
        <v>101</v>
      </c>
      <c r="N91" s="1" t="s">
        <v>132</v>
      </c>
      <c r="O91" s="2" t="s">
        <v>155</v>
      </c>
      <c r="P91" s="2" t="s">
        <v>128</v>
      </c>
      <c r="Q91" t="s">
        <v>208</v>
      </c>
      <c r="R91">
        <v>23.14</v>
      </c>
    </row>
    <row r="92" spans="1:18">
      <c r="A92" t="s">
        <v>102</v>
      </c>
      <c r="C92" t="s">
        <v>208</v>
      </c>
      <c r="D92" t="s">
        <v>26</v>
      </c>
      <c r="E92">
        <v>23.08</v>
      </c>
      <c r="K92">
        <v>81.400000000000006</v>
      </c>
      <c r="M92" t="s">
        <v>102</v>
      </c>
      <c r="N92" s="1" t="s">
        <v>132</v>
      </c>
      <c r="O92" s="2" t="s">
        <v>155</v>
      </c>
      <c r="P92" s="2" t="s">
        <v>128</v>
      </c>
      <c r="Q92" t="s">
        <v>208</v>
      </c>
      <c r="R92">
        <v>23.08</v>
      </c>
    </row>
    <row r="93" spans="1:18">
      <c r="A93" t="s">
        <v>103</v>
      </c>
      <c r="C93" t="s">
        <v>208</v>
      </c>
      <c r="D93" t="s">
        <v>26</v>
      </c>
      <c r="E93">
        <v>23.1</v>
      </c>
      <c r="K93">
        <v>81.400000000000006</v>
      </c>
      <c r="M93" t="s">
        <v>103</v>
      </c>
      <c r="N93" s="1" t="s">
        <v>132</v>
      </c>
      <c r="O93" s="2" t="s">
        <v>155</v>
      </c>
      <c r="P93" s="2" t="s">
        <v>128</v>
      </c>
      <c r="Q93" t="s">
        <v>208</v>
      </c>
      <c r="R93">
        <v>23.1</v>
      </c>
    </row>
    <row r="94" spans="1:18">
      <c r="A94" t="s">
        <v>104</v>
      </c>
      <c r="C94" t="s">
        <v>208</v>
      </c>
      <c r="D94" t="s">
        <v>26</v>
      </c>
      <c r="E94">
        <v>27.37</v>
      </c>
      <c r="K94">
        <v>81.7</v>
      </c>
      <c r="M94" t="s">
        <v>104</v>
      </c>
      <c r="N94" s="1" t="s">
        <v>132</v>
      </c>
      <c r="O94" s="2" t="s">
        <v>156</v>
      </c>
      <c r="P94" s="2" t="s">
        <v>128</v>
      </c>
      <c r="Q94" t="s">
        <v>208</v>
      </c>
      <c r="R94">
        <v>27.37</v>
      </c>
    </row>
    <row r="95" spans="1:18">
      <c r="A95" t="s">
        <v>105</v>
      </c>
      <c r="C95" t="s">
        <v>208</v>
      </c>
      <c r="D95" t="s">
        <v>26</v>
      </c>
      <c r="E95">
        <v>26.96</v>
      </c>
      <c r="K95">
        <v>81.7</v>
      </c>
      <c r="M95" t="s">
        <v>105</v>
      </c>
      <c r="N95" s="1" t="s">
        <v>132</v>
      </c>
      <c r="O95" s="2" t="s">
        <v>156</v>
      </c>
      <c r="P95" s="2" t="s">
        <v>128</v>
      </c>
      <c r="Q95" t="s">
        <v>208</v>
      </c>
      <c r="R95">
        <v>26.96</v>
      </c>
    </row>
    <row r="96" spans="1:18">
      <c r="A96" t="s">
        <v>106</v>
      </c>
      <c r="C96" t="s">
        <v>208</v>
      </c>
      <c r="D96" t="s">
        <v>26</v>
      </c>
      <c r="E96">
        <v>26.94</v>
      </c>
      <c r="K96">
        <v>81.7</v>
      </c>
      <c r="M96" t="s">
        <v>106</v>
      </c>
      <c r="N96" s="1" t="s">
        <v>132</v>
      </c>
      <c r="O96" s="2" t="s">
        <v>156</v>
      </c>
      <c r="P96" s="2" t="s">
        <v>128</v>
      </c>
      <c r="Q96" t="s">
        <v>208</v>
      </c>
      <c r="R96">
        <v>26.94</v>
      </c>
    </row>
    <row r="97" spans="1:18">
      <c r="A97" t="s">
        <v>107</v>
      </c>
      <c r="C97" t="s">
        <v>208</v>
      </c>
      <c r="D97" t="s">
        <v>26</v>
      </c>
      <c r="E97">
        <v>24.93</v>
      </c>
      <c r="K97">
        <v>81.7</v>
      </c>
      <c r="M97" t="s">
        <v>107</v>
      </c>
      <c r="N97" s="1" t="s">
        <v>157</v>
      </c>
      <c r="O97" s="2" t="s">
        <v>158</v>
      </c>
      <c r="P97" s="2" t="s">
        <v>128</v>
      </c>
      <c r="Q97" t="s">
        <v>208</v>
      </c>
      <c r="R97">
        <v>24.93</v>
      </c>
    </row>
    <row r="98" spans="1:18">
      <c r="A98" t="s">
        <v>108</v>
      </c>
      <c r="C98" t="s">
        <v>208</v>
      </c>
      <c r="D98" t="s">
        <v>26</v>
      </c>
      <c r="E98">
        <v>25.22</v>
      </c>
      <c r="K98">
        <v>81.7</v>
      </c>
      <c r="M98" t="s">
        <v>108</v>
      </c>
      <c r="N98" s="1" t="s">
        <v>157</v>
      </c>
      <c r="O98" s="2" t="s">
        <v>158</v>
      </c>
      <c r="P98" s="2" t="s">
        <v>128</v>
      </c>
      <c r="Q98" t="s">
        <v>208</v>
      </c>
      <c r="R98">
        <v>25.22</v>
      </c>
    </row>
    <row r="99" spans="1:18">
      <c r="A99" t="s">
        <v>109</v>
      </c>
      <c r="C99" t="s">
        <v>208</v>
      </c>
      <c r="D99" t="s">
        <v>26</v>
      </c>
      <c r="E99">
        <v>24.85</v>
      </c>
      <c r="K99">
        <v>81.7</v>
      </c>
      <c r="M99" t="s">
        <v>109</v>
      </c>
      <c r="N99" s="1" t="s">
        <v>157</v>
      </c>
      <c r="O99" s="2" t="s">
        <v>158</v>
      </c>
      <c r="P99" s="2" t="s">
        <v>128</v>
      </c>
      <c r="Q99" t="s">
        <v>208</v>
      </c>
      <c r="R99">
        <v>24.85</v>
      </c>
    </row>
    <row r="100" spans="1:18">
      <c r="A100" t="s">
        <v>110</v>
      </c>
      <c r="C100" t="s">
        <v>208</v>
      </c>
      <c r="D100" t="s">
        <v>26</v>
      </c>
      <c r="E100">
        <v>28.02</v>
      </c>
      <c r="K100">
        <v>80.8</v>
      </c>
      <c r="M100" t="s">
        <v>110</v>
      </c>
      <c r="N100" s="1" t="s">
        <v>157</v>
      </c>
      <c r="O100" s="2" t="s">
        <v>159</v>
      </c>
      <c r="P100" s="2" t="s">
        <v>128</v>
      </c>
      <c r="Q100" t="s">
        <v>208</v>
      </c>
      <c r="R100">
        <v>28.02</v>
      </c>
    </row>
    <row r="101" spans="1:18">
      <c r="A101" t="s">
        <v>111</v>
      </c>
      <c r="C101" t="s">
        <v>208</v>
      </c>
      <c r="D101" t="s">
        <v>26</v>
      </c>
      <c r="E101">
        <v>30.05</v>
      </c>
      <c r="K101">
        <v>81.400000000000006</v>
      </c>
      <c r="M101" t="s">
        <v>111</v>
      </c>
      <c r="N101" s="1" t="s">
        <v>157</v>
      </c>
      <c r="O101" s="2" t="s">
        <v>159</v>
      </c>
      <c r="P101" s="2" t="s">
        <v>128</v>
      </c>
      <c r="Q101" t="s">
        <v>208</v>
      </c>
      <c r="R101">
        <v>30.05</v>
      </c>
    </row>
    <row r="102" spans="1:18">
      <c r="A102" t="s">
        <v>112</v>
      </c>
      <c r="C102" t="s">
        <v>208</v>
      </c>
      <c r="D102" t="s">
        <v>26</v>
      </c>
      <c r="E102">
        <v>28.14</v>
      </c>
      <c r="K102">
        <v>81.099999999999994</v>
      </c>
      <c r="M102" t="s">
        <v>112</v>
      </c>
      <c r="N102" s="1" t="s">
        <v>157</v>
      </c>
      <c r="O102" s="2" t="s">
        <v>159</v>
      </c>
      <c r="P102" s="2" t="s">
        <v>128</v>
      </c>
      <c r="Q102" t="s">
        <v>208</v>
      </c>
      <c r="R102">
        <v>28.14</v>
      </c>
    </row>
    <row r="103" spans="1:18">
      <c r="A103" t="s">
        <v>113</v>
      </c>
      <c r="C103" t="s">
        <v>208</v>
      </c>
      <c r="D103" t="s">
        <v>26</v>
      </c>
      <c r="E103">
        <v>24.22</v>
      </c>
      <c r="K103">
        <v>81.099999999999994</v>
      </c>
      <c r="M103" t="s">
        <v>113</v>
      </c>
      <c r="N103" s="1" t="s">
        <v>157</v>
      </c>
      <c r="O103" s="2" t="s">
        <v>160</v>
      </c>
      <c r="P103" s="2" t="s">
        <v>128</v>
      </c>
      <c r="Q103" t="s">
        <v>208</v>
      </c>
      <c r="R103">
        <v>24.22</v>
      </c>
    </row>
    <row r="104" spans="1:18">
      <c r="A104" t="s">
        <v>114</v>
      </c>
      <c r="C104" t="s">
        <v>208</v>
      </c>
      <c r="D104" t="s">
        <v>26</v>
      </c>
      <c r="E104">
        <v>24.28</v>
      </c>
      <c r="K104">
        <v>81.400000000000006</v>
      </c>
      <c r="M104" t="s">
        <v>114</v>
      </c>
      <c r="N104" s="1" t="s">
        <v>157</v>
      </c>
      <c r="O104" s="2" t="s">
        <v>160</v>
      </c>
      <c r="P104" s="2" t="s">
        <v>128</v>
      </c>
      <c r="Q104" t="s">
        <v>208</v>
      </c>
      <c r="R104">
        <v>24.28</v>
      </c>
    </row>
    <row r="105" spans="1:18">
      <c r="A105" t="s">
        <v>115</v>
      </c>
      <c r="C105" t="s">
        <v>208</v>
      </c>
      <c r="D105" t="s">
        <v>26</v>
      </c>
      <c r="E105">
        <v>25.27</v>
      </c>
      <c r="K105">
        <v>81.099999999999994</v>
      </c>
      <c r="M105" t="s">
        <v>115</v>
      </c>
      <c r="N105" s="1" t="s">
        <v>157</v>
      </c>
      <c r="O105" s="2" t="s">
        <v>160</v>
      </c>
      <c r="P105" s="2" t="s">
        <v>128</v>
      </c>
      <c r="Q105" t="s">
        <v>208</v>
      </c>
      <c r="R105">
        <v>25.27</v>
      </c>
    </row>
    <row r="106" spans="1:18">
      <c r="A106" t="s">
        <v>116</v>
      </c>
      <c r="C106" t="s">
        <v>208</v>
      </c>
      <c r="D106" t="s">
        <v>26</v>
      </c>
      <c r="E106">
        <v>35.159999999999997</v>
      </c>
      <c r="K106">
        <v>81.7</v>
      </c>
      <c r="M106" t="s">
        <v>116</v>
      </c>
      <c r="N106" s="1" t="s">
        <v>157</v>
      </c>
      <c r="O106" s="2" t="s">
        <v>161</v>
      </c>
      <c r="P106" s="2" t="s">
        <v>128</v>
      </c>
      <c r="Q106" t="s">
        <v>208</v>
      </c>
      <c r="R106">
        <v>35.159999999999997</v>
      </c>
    </row>
    <row r="107" spans="1:18">
      <c r="A107" t="s">
        <v>117</v>
      </c>
      <c r="C107" t="s">
        <v>208</v>
      </c>
      <c r="D107" t="s">
        <v>26</v>
      </c>
      <c r="E107">
        <v>32.6</v>
      </c>
      <c r="K107">
        <v>81.400000000000006</v>
      </c>
      <c r="M107" t="s">
        <v>117</v>
      </c>
      <c r="N107" s="1" t="s">
        <v>157</v>
      </c>
      <c r="O107" s="2" t="s">
        <v>161</v>
      </c>
      <c r="P107" s="2" t="s">
        <v>128</v>
      </c>
      <c r="Q107" t="s">
        <v>208</v>
      </c>
      <c r="R107">
        <v>32.6</v>
      </c>
    </row>
    <row r="108" spans="1:18">
      <c r="A108" t="s">
        <v>118</v>
      </c>
      <c r="C108" t="s">
        <v>208</v>
      </c>
      <c r="D108" t="s">
        <v>26</v>
      </c>
      <c r="E108">
        <v>32.47</v>
      </c>
      <c r="K108">
        <v>81.7</v>
      </c>
      <c r="M108" t="s">
        <v>118</v>
      </c>
      <c r="N108" s="1" t="s">
        <v>157</v>
      </c>
      <c r="O108" s="2" t="s">
        <v>161</v>
      </c>
      <c r="P108" s="2" t="s">
        <v>128</v>
      </c>
      <c r="Q108" t="s">
        <v>208</v>
      </c>
      <c r="R108">
        <v>32.47</v>
      </c>
    </row>
    <row r="109" spans="1:18">
      <c r="A109" t="s">
        <v>119</v>
      </c>
      <c r="C109" t="s">
        <v>208</v>
      </c>
      <c r="D109" t="s">
        <v>26</v>
      </c>
      <c r="E109">
        <v>24.05</v>
      </c>
      <c r="K109">
        <v>81.400000000000006</v>
      </c>
      <c r="M109" t="s">
        <v>119</v>
      </c>
      <c r="N109" s="1" t="s">
        <v>157</v>
      </c>
      <c r="O109" s="2" t="s">
        <v>162</v>
      </c>
      <c r="P109" s="2" t="s">
        <v>128</v>
      </c>
      <c r="Q109" t="s">
        <v>208</v>
      </c>
      <c r="R109">
        <v>24.05</v>
      </c>
    </row>
    <row r="110" spans="1:18">
      <c r="A110" t="s">
        <v>120</v>
      </c>
      <c r="C110" t="s">
        <v>208</v>
      </c>
      <c r="D110" t="s">
        <v>26</v>
      </c>
      <c r="E110">
        <v>24.09</v>
      </c>
      <c r="K110">
        <v>81.7</v>
      </c>
      <c r="M110" t="s">
        <v>120</v>
      </c>
      <c r="N110" s="1" t="s">
        <v>157</v>
      </c>
      <c r="O110" s="2" t="s">
        <v>162</v>
      </c>
      <c r="P110" s="2" t="s">
        <v>128</v>
      </c>
      <c r="Q110" t="s">
        <v>208</v>
      </c>
      <c r="R110">
        <v>24.09</v>
      </c>
    </row>
    <row r="111" spans="1:18">
      <c r="A111" t="s">
        <v>121</v>
      </c>
      <c r="C111" t="s">
        <v>208</v>
      </c>
      <c r="D111" t="s">
        <v>26</v>
      </c>
      <c r="E111">
        <v>24.01</v>
      </c>
      <c r="K111">
        <v>81.099999999999994</v>
      </c>
      <c r="M111" t="s">
        <v>121</v>
      </c>
      <c r="N111" s="1" t="s">
        <v>157</v>
      </c>
      <c r="O111" s="2" t="s">
        <v>162</v>
      </c>
      <c r="P111" s="2" t="s">
        <v>128</v>
      </c>
      <c r="Q111" t="s">
        <v>208</v>
      </c>
      <c r="R111">
        <v>24.01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4"/>
  <sheetViews>
    <sheetView tabSelected="1" topLeftCell="X1" workbookViewId="0">
      <selection activeCell="AJ10" sqref="AJ10"/>
    </sheetView>
  </sheetViews>
  <sheetFormatPr baseColWidth="10" defaultRowHeight="15" x14ac:dyDescent="0"/>
  <cols>
    <col min="18" max="18" width="9.1640625" customWidth="1"/>
    <col min="19" max="19" width="12.5" customWidth="1"/>
    <col min="20" max="20" width="19.83203125" customWidth="1"/>
    <col min="21" max="21" width="9.1640625" customWidth="1"/>
    <col min="22" max="22" width="12.5" bestFit="1" customWidth="1"/>
    <col min="23" max="23" width="19.83203125" bestFit="1" customWidth="1"/>
    <col min="24" max="24" width="9.1640625" customWidth="1"/>
    <col min="25" max="25" width="12.5" customWidth="1"/>
    <col min="26" max="26" width="19.83203125" customWidth="1"/>
    <col min="27" max="27" width="9.1640625" customWidth="1"/>
    <col min="28" max="28" width="12.5" customWidth="1"/>
    <col min="29" max="29" width="19.83203125" bestFit="1" customWidth="1"/>
    <col min="30" max="30" width="9.1640625" customWidth="1"/>
    <col min="31" max="31" width="12.5" customWidth="1"/>
    <col min="32" max="32" width="19.83203125" bestFit="1" customWidth="1"/>
    <col min="33" max="33" width="9.1640625" customWidth="1"/>
    <col min="34" max="34" width="12.5" customWidth="1"/>
    <col min="35" max="36" width="19.83203125" bestFit="1" customWidth="1"/>
    <col min="37" max="37" width="9.1640625" customWidth="1"/>
    <col min="38" max="38" width="12.5" bestFit="1" customWidth="1"/>
    <col min="39" max="39" width="19.83203125" bestFit="1" customWidth="1"/>
    <col min="40" max="40" width="9.1640625" customWidth="1"/>
    <col min="41" max="41" width="12.5" bestFit="1" customWidth="1"/>
    <col min="42" max="42" width="19.83203125" bestFit="1" customWidth="1"/>
  </cols>
  <sheetData>
    <row r="1" spans="1:35">
      <c r="E1" s="4" t="str">
        <f>E4</f>
        <v>Cyclo</v>
      </c>
      <c r="G1" s="5" t="s">
        <v>168</v>
      </c>
      <c r="I1">
        <v>31.547000000000001</v>
      </c>
      <c r="J1">
        <v>-3.5716000000000001</v>
      </c>
      <c r="R1" s="4" t="s">
        <v>211</v>
      </c>
    </row>
    <row r="2" spans="1:35">
      <c r="E2" t="s">
        <v>171</v>
      </c>
      <c r="R2" s="4"/>
    </row>
    <row r="3" spans="1:35">
      <c r="A3" s="4" t="s">
        <v>13</v>
      </c>
      <c r="B3" s="4" t="s">
        <v>14</v>
      </c>
      <c r="C3" s="4"/>
      <c r="D3" s="4"/>
      <c r="E3" s="4" t="s">
        <v>15</v>
      </c>
      <c r="F3" s="4" t="s">
        <v>17</v>
      </c>
      <c r="G3" s="4" t="s">
        <v>163</v>
      </c>
      <c r="H3" s="4" t="s">
        <v>164</v>
      </c>
      <c r="I3" s="4" t="s">
        <v>165</v>
      </c>
      <c r="J3" s="4" t="s">
        <v>166</v>
      </c>
      <c r="K3" s="4" t="s">
        <v>167</v>
      </c>
      <c r="L3" s="4" t="s">
        <v>170</v>
      </c>
      <c r="M3" s="4" t="s">
        <v>169</v>
      </c>
      <c r="O3" s="4" t="s">
        <v>14</v>
      </c>
      <c r="P3" s="4"/>
      <c r="R3" s="10"/>
      <c r="S3" s="11"/>
      <c r="T3" s="11"/>
      <c r="U3" s="12" t="s">
        <v>212</v>
      </c>
      <c r="V3" s="11"/>
      <c r="W3" s="13"/>
      <c r="X3" s="10"/>
      <c r="Y3" s="11"/>
      <c r="Z3" s="11"/>
      <c r="AA3" s="12" t="s">
        <v>208</v>
      </c>
      <c r="AB3" s="11"/>
      <c r="AC3" s="13"/>
      <c r="AD3" s="10"/>
      <c r="AE3" s="11"/>
      <c r="AF3" s="11"/>
      <c r="AG3" s="12" t="s">
        <v>181</v>
      </c>
      <c r="AH3" s="11"/>
      <c r="AI3" s="13"/>
    </row>
    <row r="4" spans="1:35">
      <c r="A4" t="s">
        <v>38</v>
      </c>
      <c r="B4" s="1" t="s">
        <v>132</v>
      </c>
      <c r="C4" s="3" t="s">
        <v>133</v>
      </c>
      <c r="D4" s="2" t="s">
        <v>128</v>
      </c>
      <c r="E4" t="s">
        <v>25</v>
      </c>
      <c r="F4">
        <v>24.62</v>
      </c>
      <c r="G4">
        <f>(F4-I$1)/J$1</f>
        <v>1.9394669055885316</v>
      </c>
      <c r="H4">
        <f t="shared" ref="H4" si="0">10^G4</f>
        <v>86.989514218227455</v>
      </c>
      <c r="I4">
        <f>STDEV(H4:H6)</f>
        <v>16.649768117905239</v>
      </c>
      <c r="J4">
        <f>I4/K4</f>
        <v>0.24304729022581018</v>
      </c>
      <c r="K4">
        <f>AVERAGE(H4:H6)</f>
        <v>68.504232663677456</v>
      </c>
      <c r="L4">
        <f>K4-M4</f>
        <v>68.49842902018527</v>
      </c>
      <c r="M4">
        <f>K93</f>
        <v>5.8036434921924611E-3</v>
      </c>
      <c r="O4" s="1" t="s">
        <v>132</v>
      </c>
      <c r="P4" s="3" t="s">
        <v>133</v>
      </c>
      <c r="R4" s="14"/>
      <c r="S4" s="15"/>
      <c r="T4" s="16" t="s">
        <v>141</v>
      </c>
      <c r="U4" s="15"/>
      <c r="V4" s="15"/>
      <c r="W4" s="17" t="s">
        <v>157</v>
      </c>
      <c r="X4" s="14"/>
      <c r="Y4" s="15"/>
      <c r="Z4" s="16" t="s">
        <v>141</v>
      </c>
      <c r="AA4" s="15"/>
      <c r="AB4" s="15"/>
      <c r="AC4" s="17" t="s">
        <v>157</v>
      </c>
      <c r="AD4" s="14"/>
      <c r="AE4" s="15"/>
      <c r="AF4" s="16" t="s">
        <v>141</v>
      </c>
      <c r="AG4" s="15"/>
      <c r="AH4" s="15"/>
      <c r="AI4" s="17" t="s">
        <v>157</v>
      </c>
    </row>
    <row r="5" spans="1:35">
      <c r="A5" t="s">
        <v>39</v>
      </c>
      <c r="B5" s="1" t="s">
        <v>132</v>
      </c>
      <c r="C5" s="3" t="s">
        <v>133</v>
      </c>
      <c r="D5" s="2" t="s">
        <v>128</v>
      </c>
      <c r="E5" t="s">
        <v>25</v>
      </c>
      <c r="F5">
        <v>25.34</v>
      </c>
      <c r="G5">
        <f t="shared" ref="G5:G68" si="1">(F5-I$1)/J$1</f>
        <v>1.7378765819240678</v>
      </c>
      <c r="H5">
        <f t="shared" ref="H5:H68" si="2">10^G5</f>
        <v>54.68605336435126</v>
      </c>
      <c r="O5" s="1" t="s">
        <v>132</v>
      </c>
      <c r="P5" s="3" t="s">
        <v>133</v>
      </c>
      <c r="R5" s="14" t="s">
        <v>210</v>
      </c>
      <c r="S5" s="15" t="s">
        <v>14</v>
      </c>
      <c r="T5" s="18" t="s">
        <v>213</v>
      </c>
      <c r="U5" s="15" t="s">
        <v>210</v>
      </c>
      <c r="V5" s="15" t="s">
        <v>14</v>
      </c>
      <c r="W5" s="19" t="s">
        <v>213</v>
      </c>
      <c r="X5" s="14" t="s">
        <v>210</v>
      </c>
      <c r="Y5" s="15" t="s">
        <v>14</v>
      </c>
      <c r="Z5" s="18" t="s">
        <v>213</v>
      </c>
      <c r="AA5" s="15" t="s">
        <v>210</v>
      </c>
      <c r="AB5" s="15" t="s">
        <v>14</v>
      </c>
      <c r="AC5" s="19" t="s">
        <v>213</v>
      </c>
      <c r="AD5" s="14" t="s">
        <v>210</v>
      </c>
      <c r="AE5" s="15" t="s">
        <v>14</v>
      </c>
      <c r="AF5" s="18" t="s">
        <v>213</v>
      </c>
      <c r="AG5" s="15" t="s">
        <v>210</v>
      </c>
      <c r="AH5" s="15" t="s">
        <v>14</v>
      </c>
      <c r="AI5" s="19" t="s">
        <v>213</v>
      </c>
    </row>
    <row r="6" spans="1:35">
      <c r="A6" t="s">
        <v>40</v>
      </c>
      <c r="B6" s="1" t="s">
        <v>132</v>
      </c>
      <c r="C6" s="3" t="s">
        <v>133</v>
      </c>
      <c r="D6" s="2" t="s">
        <v>128</v>
      </c>
      <c r="E6" t="s">
        <v>25</v>
      </c>
      <c r="F6">
        <v>25.1</v>
      </c>
      <c r="G6">
        <f t="shared" si="1"/>
        <v>1.8050733564788888</v>
      </c>
      <c r="H6">
        <f t="shared" si="2"/>
        <v>63.837130408453675</v>
      </c>
      <c r="O6" s="1" t="s">
        <v>132</v>
      </c>
      <c r="P6" s="3" t="s">
        <v>133</v>
      </c>
      <c r="R6" s="14" t="str">
        <f>Q296</f>
        <v>RSDel/+</v>
      </c>
      <c r="S6" s="15" t="str">
        <f>R296</f>
        <v>VE59</v>
      </c>
      <c r="T6" s="27">
        <f>M296</f>
        <v>131.66941766889784</v>
      </c>
      <c r="U6" s="15" t="str">
        <f>Q341</f>
        <v>+/RSDel</v>
      </c>
      <c r="V6" s="15" t="str">
        <f>R341</f>
        <v>VE78</v>
      </c>
      <c r="W6" s="29">
        <f>M341</f>
        <v>0.50940172533246908</v>
      </c>
      <c r="X6" s="14" t="str">
        <f>Q385</f>
        <v>RSDel/+</v>
      </c>
      <c r="Y6" s="15" t="str">
        <f>R385</f>
        <v>VE59</v>
      </c>
      <c r="Z6" s="27">
        <f>M385</f>
        <v>31.832830650400574</v>
      </c>
      <c r="AA6" s="15" t="str">
        <f>Q430</f>
        <v>+/RSDel</v>
      </c>
      <c r="AB6" s="15" t="str">
        <f t="shared" ref="AB6" si="3">R430</f>
        <v>VE78</v>
      </c>
      <c r="AC6" s="29">
        <f>M430</f>
        <v>56.153224982543207</v>
      </c>
      <c r="AD6" s="14" t="str">
        <f>Q206</f>
        <v>RSDel/+</v>
      </c>
      <c r="AE6" s="15" t="str">
        <f t="shared" ref="AE6" si="4">R206</f>
        <v>VE59</v>
      </c>
      <c r="AF6" s="27">
        <f>M206</f>
        <v>70.212164892636892</v>
      </c>
      <c r="AG6" s="15" t="str">
        <f>Q251</f>
        <v>+/RSDel</v>
      </c>
      <c r="AH6" s="15" t="str">
        <f t="shared" ref="AH6" si="5">R251</f>
        <v>VE78</v>
      </c>
      <c r="AI6" s="29">
        <f>M251</f>
        <v>172.07255708184005</v>
      </c>
    </row>
    <row r="7" spans="1:35">
      <c r="A7" t="s">
        <v>41</v>
      </c>
      <c r="B7" s="1" t="s">
        <v>132</v>
      </c>
      <c r="C7" s="3" t="s">
        <v>134</v>
      </c>
      <c r="D7" s="2" t="s">
        <v>128</v>
      </c>
      <c r="E7" t="s">
        <v>25</v>
      </c>
      <c r="F7">
        <v>24.65</v>
      </c>
      <c r="G7">
        <f t="shared" si="1"/>
        <v>1.9310673087691796</v>
      </c>
      <c r="H7">
        <f t="shared" si="2"/>
        <v>85.323234127574423</v>
      </c>
      <c r="I7">
        <f>STDEV(H7:H9)</f>
        <v>8.5887641904815357</v>
      </c>
      <c r="J7">
        <f>I7/K7</f>
        <v>9.2507689528437853E-2</v>
      </c>
      <c r="K7">
        <f>AVERAGE(H7:H9)</f>
        <v>92.843786654527321</v>
      </c>
      <c r="L7">
        <f>K7-M7</f>
        <v>92.789705777443515</v>
      </c>
      <c r="M7">
        <f>K96</f>
        <v>5.4080877083803658E-2</v>
      </c>
      <c r="O7" s="1" t="s">
        <v>132</v>
      </c>
      <c r="P7" s="3" t="s">
        <v>134</v>
      </c>
      <c r="R7" s="14" t="str">
        <f t="shared" ref="R7:S7" si="6">Q299</f>
        <v>RSDel/+</v>
      </c>
      <c r="S7" s="15" t="str">
        <f t="shared" si="6"/>
        <v>VE62</v>
      </c>
      <c r="T7" s="27">
        <f>M299</f>
        <v>83.654045913211888</v>
      </c>
      <c r="U7" s="15" t="str">
        <f t="shared" ref="U7:V7" si="7">Q344</f>
        <v>+/RSDel</v>
      </c>
      <c r="V7" s="15" t="str">
        <f t="shared" si="7"/>
        <v>VE79</v>
      </c>
      <c r="W7" s="29">
        <f>M344</f>
        <v>1.9130972233432271</v>
      </c>
      <c r="X7" s="14" t="str">
        <f t="shared" ref="X7:Y7" si="8">Q388</f>
        <v>RSDel/+</v>
      </c>
      <c r="Y7" s="15" t="str">
        <f t="shared" si="8"/>
        <v>VE62</v>
      </c>
      <c r="Z7" s="27">
        <f>M388</f>
        <v>34.423546268587884</v>
      </c>
      <c r="AA7" s="15" t="str">
        <f t="shared" ref="AA7:AA12" si="9">Q431</f>
        <v>+/RSDel</v>
      </c>
      <c r="AB7" s="15" t="str">
        <f>R433</f>
        <v>VE79</v>
      </c>
      <c r="AC7" s="29">
        <f>M433</f>
        <v>22.129108825382655</v>
      </c>
      <c r="AD7" s="14" t="str">
        <f>Q209</f>
        <v>RSDel/+</v>
      </c>
      <c r="AE7" s="15" t="str">
        <f>R209</f>
        <v>VE62</v>
      </c>
      <c r="AF7" s="27">
        <f>M209</f>
        <v>53.822863979964417</v>
      </c>
      <c r="AG7" s="15" t="str">
        <f>Q254</f>
        <v>+/RSDel</v>
      </c>
      <c r="AH7" s="15" t="str">
        <f>R254</f>
        <v>VE79</v>
      </c>
      <c r="AI7" s="29">
        <f>M254</f>
        <v>65.190700888277902</v>
      </c>
    </row>
    <row r="8" spans="1:35">
      <c r="A8" t="s">
        <v>42</v>
      </c>
      <c r="B8" s="1" t="s">
        <v>132</v>
      </c>
      <c r="C8" s="3" t="s">
        <v>134</v>
      </c>
      <c r="D8" s="2" t="s">
        <v>128</v>
      </c>
      <c r="E8" t="s">
        <v>25</v>
      </c>
      <c r="F8">
        <v>24.55</v>
      </c>
      <c r="G8">
        <f t="shared" si="1"/>
        <v>1.9590659648336879</v>
      </c>
      <c r="H8">
        <f t="shared" si="2"/>
        <v>91.005148953072279</v>
      </c>
      <c r="O8" s="1" t="s">
        <v>132</v>
      </c>
      <c r="P8" s="3" t="s">
        <v>134</v>
      </c>
      <c r="R8" s="14" t="str">
        <f t="shared" ref="R8:S8" si="10">Q302</f>
        <v>RSDel/+</v>
      </c>
      <c r="S8" s="15" t="str">
        <f t="shared" si="10"/>
        <v>VE64</v>
      </c>
      <c r="T8" s="27">
        <f>M302</f>
        <v>100.60506235975954</v>
      </c>
      <c r="U8" s="15" t="str">
        <f t="shared" ref="U8:V8" si="11">Q347</f>
        <v>+/RSDel</v>
      </c>
      <c r="V8" s="15" t="str">
        <f t="shared" si="11"/>
        <v>VE84</v>
      </c>
      <c r="W8" s="29">
        <f>M347</f>
        <v>11.309704219262699</v>
      </c>
      <c r="X8" s="14" t="str">
        <f t="shared" ref="X8:Y8" si="12">Q391</f>
        <v>RSDel/+</v>
      </c>
      <c r="Y8" s="15" t="str">
        <f t="shared" si="12"/>
        <v>VE64</v>
      </c>
      <c r="Z8" s="27">
        <f>M391</f>
        <v>36.419649083393004</v>
      </c>
      <c r="AA8" s="15" t="str">
        <f t="shared" si="9"/>
        <v>+/RSDel</v>
      </c>
      <c r="AB8" s="15" t="str">
        <f>R436</f>
        <v>VE84</v>
      </c>
      <c r="AC8" s="29">
        <f>M436</f>
        <v>60.034879359190704</v>
      </c>
      <c r="AD8" s="14" t="str">
        <f>Q212</f>
        <v>RSDel/+</v>
      </c>
      <c r="AE8" s="15" t="str">
        <f>R212</f>
        <v>VE64</v>
      </c>
      <c r="AF8" s="27">
        <f>M212</f>
        <v>80.693285587472531</v>
      </c>
      <c r="AG8" s="15" t="str">
        <f>Q257</f>
        <v>+/RSDel</v>
      </c>
      <c r="AH8" s="15" t="str">
        <f>R257</f>
        <v>VE84</v>
      </c>
      <c r="AI8" s="29">
        <f>M257</f>
        <v>221.56228777884129</v>
      </c>
    </row>
    <row r="9" spans="1:35">
      <c r="A9" t="s">
        <v>43</v>
      </c>
      <c r="B9" s="1" t="s">
        <v>132</v>
      </c>
      <c r="C9" s="3" t="s">
        <v>134</v>
      </c>
      <c r="D9" s="2" t="s">
        <v>128</v>
      </c>
      <c r="E9" t="s">
        <v>25</v>
      </c>
      <c r="F9">
        <v>24.37</v>
      </c>
      <c r="G9">
        <f t="shared" si="1"/>
        <v>2.0094635457498038</v>
      </c>
      <c r="H9">
        <f t="shared" si="2"/>
        <v>102.20297688293525</v>
      </c>
      <c r="O9" s="1" t="s">
        <v>132</v>
      </c>
      <c r="P9" s="3" t="s">
        <v>134</v>
      </c>
      <c r="R9" s="14" t="str">
        <f t="shared" ref="R9:S9" si="13">Q305</f>
        <v>RSDel/+</v>
      </c>
      <c r="S9" s="15" t="str">
        <f t="shared" si="13"/>
        <v>VE66</v>
      </c>
      <c r="T9" s="27">
        <f>M305</f>
        <v>155.62534972378984</v>
      </c>
      <c r="U9" s="15" t="str">
        <f t="shared" ref="U9:V9" si="14">Q350</f>
        <v>+/RSDel</v>
      </c>
      <c r="V9" s="15" t="str">
        <f t="shared" si="14"/>
        <v>VE85</v>
      </c>
      <c r="W9" s="29">
        <f>M350</f>
        <v>28.458297330933561</v>
      </c>
      <c r="X9" s="14" t="str">
        <f t="shared" ref="X9:Y9" si="15">Q394</f>
        <v>RSDel/+</v>
      </c>
      <c r="Y9" s="15" t="str">
        <f t="shared" si="15"/>
        <v>VE66</v>
      </c>
      <c r="Z9" s="27">
        <f>M394</f>
        <v>53.651785061551308</v>
      </c>
      <c r="AA9" s="15" t="str">
        <f t="shared" si="9"/>
        <v>+/RSDel</v>
      </c>
      <c r="AB9" s="15" t="str">
        <f>R439</f>
        <v>VE85</v>
      </c>
      <c r="AC9" s="29">
        <f>M439</f>
        <v>13.266429376622153</v>
      </c>
      <c r="AD9" s="14" t="str">
        <f>Q215</f>
        <v>RSDel/+</v>
      </c>
      <c r="AE9" s="15" t="str">
        <f>R215</f>
        <v>VE66</v>
      </c>
      <c r="AF9" s="27">
        <f>M215</f>
        <v>127.94377410898103</v>
      </c>
      <c r="AG9" s="15" t="str">
        <f>Q260</f>
        <v>+/RSDel</v>
      </c>
      <c r="AH9" s="15" t="str">
        <f>R260</f>
        <v>VE85</v>
      </c>
      <c r="AI9" s="29">
        <f>M260</f>
        <v>172.01339391725631</v>
      </c>
    </row>
    <row r="10" spans="1:35">
      <c r="A10" t="s">
        <v>44</v>
      </c>
      <c r="B10" s="1" t="s">
        <v>132</v>
      </c>
      <c r="C10" s="3" t="s">
        <v>135</v>
      </c>
      <c r="D10" s="2" t="s">
        <v>128</v>
      </c>
      <c r="E10" t="s">
        <v>25</v>
      </c>
      <c r="F10">
        <v>25.06</v>
      </c>
      <c r="G10">
        <f t="shared" si="1"/>
        <v>1.8162728189046931</v>
      </c>
      <c r="H10">
        <f t="shared" si="2"/>
        <v>65.504753833628044</v>
      </c>
      <c r="I10">
        <f>STDEV(H10:H12)</f>
        <v>8.6729232941396006</v>
      </c>
      <c r="J10">
        <f>I10/K10</f>
        <v>0.15568430437429132</v>
      </c>
      <c r="K10">
        <f>AVERAGE(H10:H12)</f>
        <v>55.708398666113645</v>
      </c>
      <c r="L10">
        <f>K10-M10</f>
        <v>55.697082868076585</v>
      </c>
      <c r="M10">
        <f>K99</f>
        <v>1.1315798037057135E-2</v>
      </c>
      <c r="O10" s="1" t="s">
        <v>132</v>
      </c>
      <c r="P10" s="3" t="s">
        <v>135</v>
      </c>
      <c r="R10" s="14" t="str">
        <f t="shared" ref="R10:S10" si="16">Q308</f>
        <v>RSDel/+</v>
      </c>
      <c r="S10" s="15" t="str">
        <f t="shared" si="16"/>
        <v>VE67</v>
      </c>
      <c r="T10" s="27">
        <f>M308</f>
        <v>174.18836562268029</v>
      </c>
      <c r="U10" s="15" t="str">
        <f t="shared" ref="U10:V12" si="17">Q353</f>
        <v>+/RSDel</v>
      </c>
      <c r="V10" s="15" t="str">
        <f t="shared" si="17"/>
        <v>VE88</v>
      </c>
      <c r="W10" s="29">
        <f>M353</f>
        <v>0.17117556571871403</v>
      </c>
      <c r="X10" s="14" t="str">
        <f t="shared" ref="X10:Y10" si="18">Q397</f>
        <v>RSDel/+</v>
      </c>
      <c r="Y10" s="15" t="str">
        <f t="shared" si="18"/>
        <v>VE67</v>
      </c>
      <c r="Z10" s="27">
        <f>M397</f>
        <v>50.057247764754322</v>
      </c>
      <c r="AA10" s="15" t="str">
        <f t="shared" si="9"/>
        <v>+/RSDel</v>
      </c>
      <c r="AB10" s="15" t="str">
        <f>R442</f>
        <v>VE88</v>
      </c>
      <c r="AC10" s="29">
        <f>M442</f>
        <v>45.406206249019853</v>
      </c>
      <c r="AD10" s="14" t="str">
        <f>Q218</f>
        <v>RSDel/+</v>
      </c>
      <c r="AE10" s="15" t="str">
        <f>R218</f>
        <v>VE67</v>
      </c>
      <c r="AF10" s="27">
        <f>M218</f>
        <v>57.14070602093625</v>
      </c>
      <c r="AG10" s="15" t="str">
        <f>Q263</f>
        <v>+/RSDel</v>
      </c>
      <c r="AH10" s="15" t="str">
        <f>R263</f>
        <v>VE88</v>
      </c>
      <c r="AI10" s="29">
        <f>M263</f>
        <v>165.41723732978653</v>
      </c>
    </row>
    <row r="11" spans="1:35">
      <c r="A11" t="s">
        <v>45</v>
      </c>
      <c r="B11" s="1" t="s">
        <v>132</v>
      </c>
      <c r="C11" s="3" t="s">
        <v>135</v>
      </c>
      <c r="D11" s="2" t="s">
        <v>128</v>
      </c>
      <c r="E11" t="s">
        <v>25</v>
      </c>
      <c r="F11">
        <v>25.51</v>
      </c>
      <c r="G11">
        <f t="shared" si="1"/>
        <v>1.6902788666144022</v>
      </c>
      <c r="H11">
        <f t="shared" si="2"/>
        <v>49.009341425087484</v>
      </c>
      <c r="O11" s="1" t="s">
        <v>132</v>
      </c>
      <c r="P11" s="3" t="s">
        <v>135</v>
      </c>
      <c r="R11" s="14" t="str">
        <f t="shared" ref="R11:S11" si="19">Q311</f>
        <v>RSDel/+</v>
      </c>
      <c r="S11" s="15" t="str">
        <f t="shared" si="19"/>
        <v>VE70</v>
      </c>
      <c r="T11" s="27">
        <f>M311</f>
        <v>211.23026395954923</v>
      </c>
      <c r="U11" s="15"/>
      <c r="V11" s="15"/>
      <c r="W11" s="22"/>
      <c r="X11" s="14" t="str">
        <f t="shared" ref="X11:Y11" si="20">Q400</f>
        <v>RSDel/+</v>
      </c>
      <c r="Y11" s="15" t="str">
        <f t="shared" si="20"/>
        <v>VE70</v>
      </c>
      <c r="Z11" s="27">
        <f>M400</f>
        <v>25.001391856911116</v>
      </c>
      <c r="AA11" s="15"/>
      <c r="AB11" s="15"/>
      <c r="AC11" s="21"/>
      <c r="AD11" s="14" t="str">
        <f>Q221</f>
        <v>RSDel/+</v>
      </c>
      <c r="AE11" s="15" t="str">
        <f>R221</f>
        <v>VE70</v>
      </c>
      <c r="AF11" s="27">
        <f>M221</f>
        <v>71.084861592061216</v>
      </c>
      <c r="AG11" s="15"/>
      <c r="AH11" s="15"/>
      <c r="AI11" s="21"/>
    </row>
    <row r="12" spans="1:35">
      <c r="A12" t="s">
        <v>46</v>
      </c>
      <c r="B12" s="1" t="s">
        <v>132</v>
      </c>
      <c r="C12" s="3" t="s">
        <v>135</v>
      </c>
      <c r="D12" s="2" t="s">
        <v>128</v>
      </c>
      <c r="E12" t="s">
        <v>25</v>
      </c>
      <c r="F12">
        <v>25.4</v>
      </c>
      <c r="G12">
        <f t="shared" si="1"/>
        <v>1.7210773882853627</v>
      </c>
      <c r="H12">
        <f t="shared" si="2"/>
        <v>52.611100739625385</v>
      </c>
      <c r="O12" s="1" t="s">
        <v>132</v>
      </c>
      <c r="P12" s="3" t="s">
        <v>135</v>
      </c>
      <c r="R12" s="14" t="str">
        <f t="shared" ref="R12:S12" si="21">Q314</f>
        <v>RSDel/+</v>
      </c>
      <c r="S12" s="15" t="str">
        <f t="shared" si="21"/>
        <v>VE73</v>
      </c>
      <c r="T12" s="27">
        <f>M314</f>
        <v>116.77583792068187</v>
      </c>
      <c r="U12" s="15" t="str">
        <f t="shared" si="17"/>
        <v>+/RSDel</v>
      </c>
      <c r="V12" s="26" t="s">
        <v>189</v>
      </c>
      <c r="W12" s="29">
        <f>AVERAGE(W6:W10)</f>
        <v>8.472335212918134</v>
      </c>
      <c r="X12" s="14" t="str">
        <f t="shared" ref="X12:Y12" si="22">Q403</f>
        <v>RSDel/+</v>
      </c>
      <c r="Y12" s="15" t="str">
        <f t="shared" si="22"/>
        <v>VE73</v>
      </c>
      <c r="Z12" s="27">
        <f>M403</f>
        <v>46.179256638903404</v>
      </c>
      <c r="AA12" s="15" t="str">
        <f t="shared" si="9"/>
        <v>+/RSDel</v>
      </c>
      <c r="AB12" s="26" t="s">
        <v>189</v>
      </c>
      <c r="AC12" s="29">
        <f>AVERAGE(AC6:AC10)</f>
        <v>39.39796975855171</v>
      </c>
      <c r="AD12" s="14" t="str">
        <f>Q224</f>
        <v>RSDel/+</v>
      </c>
      <c r="AE12" s="15" t="str">
        <f>R224</f>
        <v>VE73</v>
      </c>
      <c r="AF12" s="27">
        <f>M224</f>
        <v>74.669499578708667</v>
      </c>
      <c r="AG12" s="15" t="str">
        <f>Q265</f>
        <v>+/RSDel</v>
      </c>
      <c r="AH12" s="26" t="s">
        <v>189</v>
      </c>
      <c r="AI12" s="29">
        <f>AVERAGE(AI6:AI10)</f>
        <v>159.25123539920043</v>
      </c>
    </row>
    <row r="13" spans="1:35">
      <c r="A13" t="s">
        <v>47</v>
      </c>
      <c r="B13" s="1" t="s">
        <v>132</v>
      </c>
      <c r="C13" s="3" t="s">
        <v>136</v>
      </c>
      <c r="D13" s="2" t="s">
        <v>128</v>
      </c>
      <c r="E13" t="s">
        <v>25</v>
      </c>
      <c r="F13">
        <v>24.34</v>
      </c>
      <c r="G13">
        <f t="shared" si="1"/>
        <v>2.0178631425691567</v>
      </c>
      <c r="H13">
        <f t="shared" si="2"/>
        <v>104.19890199438731</v>
      </c>
      <c r="I13">
        <f>STDEV(H13:H15)</f>
        <v>23.173442741054792</v>
      </c>
      <c r="J13">
        <f>I13/K13</f>
        <v>0.2166139232905826</v>
      </c>
      <c r="K13">
        <f>AVERAGE(H13:H15)</f>
        <v>106.98039345313991</v>
      </c>
      <c r="L13">
        <f>K13-M13</f>
        <v>106.97156086926572</v>
      </c>
      <c r="M13">
        <f>K102</f>
        <v>8.8325838741982448E-3</v>
      </c>
      <c r="O13" s="1" t="s">
        <v>132</v>
      </c>
      <c r="P13" s="3" t="s">
        <v>136</v>
      </c>
      <c r="R13" s="14" t="str">
        <f t="shared" ref="R13:S13" si="23">Q317</f>
        <v>RSDel/+</v>
      </c>
      <c r="S13" s="15" t="str">
        <f t="shared" si="23"/>
        <v>VE74</v>
      </c>
      <c r="T13" s="27">
        <f>M317</f>
        <v>135.18902147823479</v>
      </c>
      <c r="U13" s="15"/>
      <c r="V13" s="15"/>
      <c r="W13" s="21"/>
      <c r="X13" s="14" t="str">
        <f t="shared" ref="X13:Y13" si="24">Q406</f>
        <v>RSDel/+</v>
      </c>
      <c r="Y13" s="15" t="str">
        <f t="shared" si="24"/>
        <v>VE74</v>
      </c>
      <c r="Z13" s="27">
        <f>M406</f>
        <v>65.948477580605086</v>
      </c>
      <c r="AA13" s="15"/>
      <c r="AB13" s="15"/>
      <c r="AC13" s="21"/>
      <c r="AD13" s="14" t="str">
        <f>Q227</f>
        <v>RSDel/+</v>
      </c>
      <c r="AE13" s="15" t="str">
        <f>R227</f>
        <v>VE74</v>
      </c>
      <c r="AF13" s="27">
        <f>M227</f>
        <v>82.110064136575957</v>
      </c>
      <c r="AG13" s="15"/>
      <c r="AH13" s="15"/>
      <c r="AI13" s="21"/>
    </row>
    <row r="14" spans="1:35">
      <c r="A14" t="s">
        <v>48</v>
      </c>
      <c r="B14" s="1" t="s">
        <v>132</v>
      </c>
      <c r="C14" s="3" t="s">
        <v>136</v>
      </c>
      <c r="D14" s="2" t="s">
        <v>128</v>
      </c>
      <c r="E14" t="s">
        <v>25</v>
      </c>
      <c r="F14">
        <v>24.65</v>
      </c>
      <c r="G14">
        <f t="shared" si="1"/>
        <v>1.9310673087691796</v>
      </c>
      <c r="H14">
        <f t="shared" si="2"/>
        <v>85.323234127574423</v>
      </c>
      <c r="O14" s="1" t="s">
        <v>132</v>
      </c>
      <c r="P14" s="3" t="s">
        <v>136</v>
      </c>
      <c r="R14" s="14" t="str">
        <f t="shared" ref="R14:S16" si="25">Q320</f>
        <v>RSDel/+</v>
      </c>
      <c r="S14" s="15" t="str">
        <f t="shared" si="25"/>
        <v>VE75</v>
      </c>
      <c r="T14" s="27">
        <f>M320</f>
        <v>169.34068320183943</v>
      </c>
      <c r="U14" s="15"/>
      <c r="V14" s="15"/>
      <c r="W14" s="21"/>
      <c r="X14" s="14" t="str">
        <f t="shared" ref="X14:Y16" si="26">Q409</f>
        <v>RSDel/+</v>
      </c>
      <c r="Y14" s="15" t="str">
        <f t="shared" si="26"/>
        <v>VE75</v>
      </c>
      <c r="Z14" s="27">
        <f>M409</f>
        <v>50.33353947722793</v>
      </c>
      <c r="AA14" s="15"/>
      <c r="AB14" s="15"/>
      <c r="AC14" s="21"/>
      <c r="AD14" s="14" t="str">
        <f>Q230</f>
        <v>RSDel/+</v>
      </c>
      <c r="AE14" s="15" t="str">
        <f>R230</f>
        <v>VE75</v>
      </c>
      <c r="AF14" s="27">
        <f>M230</f>
        <v>70.80521463552131</v>
      </c>
      <c r="AG14" s="15"/>
      <c r="AH14" s="15"/>
      <c r="AI14" s="21"/>
    </row>
    <row r="15" spans="1:35">
      <c r="A15" t="s">
        <v>49</v>
      </c>
      <c r="B15" s="1" t="s">
        <v>132</v>
      </c>
      <c r="C15" s="3" t="s">
        <v>136</v>
      </c>
      <c r="D15" s="2" t="s">
        <v>128</v>
      </c>
      <c r="E15" t="s">
        <v>25</v>
      </c>
      <c r="F15">
        <v>23.98</v>
      </c>
      <c r="G15">
        <f t="shared" si="1"/>
        <v>2.1186583044013889</v>
      </c>
      <c r="H15">
        <f t="shared" si="2"/>
        <v>131.419044237458</v>
      </c>
      <c r="O15" s="1" t="s">
        <v>132</v>
      </c>
      <c r="P15" s="3" t="s">
        <v>136</v>
      </c>
      <c r="R15" s="14"/>
      <c r="S15" s="15"/>
      <c r="T15" s="15"/>
      <c r="U15" s="15"/>
      <c r="V15" s="15"/>
      <c r="W15" s="21"/>
      <c r="X15" s="14"/>
      <c r="Y15" s="15"/>
      <c r="Z15" s="15"/>
      <c r="AA15" s="15"/>
      <c r="AB15" s="15"/>
      <c r="AC15" s="21"/>
      <c r="AD15" s="14"/>
      <c r="AE15" s="15"/>
      <c r="AF15" s="15"/>
      <c r="AG15" s="15"/>
      <c r="AH15" s="15"/>
      <c r="AI15" s="21"/>
    </row>
    <row r="16" spans="1:35">
      <c r="A16" t="s">
        <v>50</v>
      </c>
      <c r="B16" s="1" t="s">
        <v>132</v>
      </c>
      <c r="C16" s="3" t="s">
        <v>137</v>
      </c>
      <c r="D16" s="2" t="s">
        <v>128</v>
      </c>
      <c r="E16" t="s">
        <v>25</v>
      </c>
      <c r="F16">
        <v>23.18</v>
      </c>
      <c r="G16">
        <f t="shared" si="1"/>
        <v>2.3426475529174602</v>
      </c>
      <c r="H16">
        <f t="shared" si="2"/>
        <v>220.11394266603739</v>
      </c>
      <c r="I16">
        <f>STDEV(H16:H18)</f>
        <v>35.786370032537455</v>
      </c>
      <c r="J16">
        <f>I16/K16</f>
        <v>0.19434386911127038</v>
      </c>
      <c r="K16">
        <f>AVERAGE(H16:H18)</f>
        <v>184.13943386116384</v>
      </c>
      <c r="L16">
        <f>K16-M16</f>
        <v>184.03700921058856</v>
      </c>
      <c r="M16">
        <f>K105</f>
        <v>0.10242465057528179</v>
      </c>
      <c r="O16" s="1" t="s">
        <v>132</v>
      </c>
      <c r="P16" s="3" t="s">
        <v>137</v>
      </c>
      <c r="R16" s="23" t="str">
        <f t="shared" si="25"/>
        <v>RSDel/+</v>
      </c>
      <c r="S16" s="24" t="s">
        <v>189</v>
      </c>
      <c r="T16" s="28">
        <f>AVERAGE(T6:T14)</f>
        <v>142.03089420540496</v>
      </c>
      <c r="U16" s="24"/>
      <c r="V16" s="24"/>
      <c r="W16" s="25"/>
      <c r="X16" s="23" t="str">
        <f t="shared" si="26"/>
        <v>RSDel/+</v>
      </c>
      <c r="Y16" s="24" t="s">
        <v>189</v>
      </c>
      <c r="Z16" s="28">
        <f>AVERAGE(Z6:Z14)</f>
        <v>43.760858264703842</v>
      </c>
      <c r="AA16" s="24"/>
      <c r="AB16" s="24"/>
      <c r="AC16" s="25"/>
      <c r="AD16" s="23" t="str">
        <f>Q232</f>
        <v>RSDel/+</v>
      </c>
      <c r="AE16" s="24" t="s">
        <v>189</v>
      </c>
      <c r="AF16" s="28">
        <f>AVERAGE(AF6:AF14)</f>
        <v>76.498048281428694</v>
      </c>
      <c r="AG16" s="24"/>
      <c r="AH16" s="24"/>
      <c r="AI16" s="25"/>
    </row>
    <row r="17" spans="1:20">
      <c r="A17" t="s">
        <v>51</v>
      </c>
      <c r="B17" s="1" t="s">
        <v>132</v>
      </c>
      <c r="C17" s="3" t="s">
        <v>137</v>
      </c>
      <c r="D17" s="2" t="s">
        <v>128</v>
      </c>
      <c r="E17" t="s">
        <v>25</v>
      </c>
      <c r="F17">
        <v>23.79</v>
      </c>
      <c r="G17">
        <f t="shared" si="1"/>
        <v>2.1718557509239558</v>
      </c>
      <c r="H17">
        <f t="shared" si="2"/>
        <v>148.54421770014343</v>
      </c>
      <c r="O17" s="1" t="s">
        <v>132</v>
      </c>
      <c r="P17" s="3" t="s">
        <v>137</v>
      </c>
    </row>
    <row r="18" spans="1:20">
      <c r="A18" t="s">
        <v>52</v>
      </c>
      <c r="B18" s="1" t="s">
        <v>132</v>
      </c>
      <c r="C18" s="3" t="s">
        <v>137</v>
      </c>
      <c r="D18" s="2" t="s">
        <v>128</v>
      </c>
      <c r="E18" t="s">
        <v>25</v>
      </c>
      <c r="F18">
        <v>23.46</v>
      </c>
      <c r="G18">
        <f t="shared" si="1"/>
        <v>2.2642513159368347</v>
      </c>
      <c r="H18">
        <f t="shared" si="2"/>
        <v>183.76014121731069</v>
      </c>
      <c r="O18" s="1" t="s">
        <v>132</v>
      </c>
      <c r="P18" s="3" t="s">
        <v>137</v>
      </c>
      <c r="T18" s="4" t="s">
        <v>214</v>
      </c>
    </row>
    <row r="19" spans="1:20">
      <c r="A19" t="s">
        <v>53</v>
      </c>
      <c r="B19" s="1" t="s">
        <v>132</v>
      </c>
      <c r="C19" s="3" t="s">
        <v>138</v>
      </c>
      <c r="D19" s="2" t="s">
        <v>128</v>
      </c>
      <c r="E19" t="s">
        <v>25</v>
      </c>
      <c r="F19">
        <v>24.02</v>
      </c>
      <c r="G19">
        <f t="shared" si="1"/>
        <v>2.1074588419755855</v>
      </c>
      <c r="H19">
        <f t="shared" si="2"/>
        <v>128.07337138383545</v>
      </c>
      <c r="I19">
        <f>STDEV(H19:H21)</f>
        <v>18.319067384281286</v>
      </c>
      <c r="J19">
        <f>I19/K19</f>
        <v>0.12480406682175524</v>
      </c>
      <c r="K19">
        <f>AVERAGE(H19:H21)</f>
        <v>146.78261574956943</v>
      </c>
      <c r="L19">
        <f>K19-M19</f>
        <v>146.75283944586658</v>
      </c>
      <c r="M19">
        <f>K108</f>
        <v>2.9776303702856954E-2</v>
      </c>
      <c r="O19" s="1" t="s">
        <v>132</v>
      </c>
      <c r="P19" s="3" t="s">
        <v>138</v>
      </c>
    </row>
    <row r="20" spans="1:20">
      <c r="A20" t="s">
        <v>54</v>
      </c>
      <c r="B20" s="1" t="s">
        <v>132</v>
      </c>
      <c r="C20" s="3" t="s">
        <v>138</v>
      </c>
      <c r="D20" s="2" t="s">
        <v>128</v>
      </c>
      <c r="E20" t="s">
        <v>25</v>
      </c>
      <c r="F20">
        <v>23.8</v>
      </c>
      <c r="G20">
        <f t="shared" si="1"/>
        <v>2.1690558853175048</v>
      </c>
      <c r="H20">
        <f t="shared" si="2"/>
        <v>147.58964404425538</v>
      </c>
      <c r="O20" s="1" t="s">
        <v>132</v>
      </c>
      <c r="P20" s="3" t="s">
        <v>138</v>
      </c>
    </row>
    <row r="21" spans="1:20">
      <c r="A21" t="s">
        <v>55</v>
      </c>
      <c r="B21" s="1" t="s">
        <v>132</v>
      </c>
      <c r="C21" s="3" t="s">
        <v>138</v>
      </c>
      <c r="D21" s="2" t="s">
        <v>128</v>
      </c>
      <c r="E21" t="s">
        <v>25</v>
      </c>
      <c r="F21">
        <v>23.63</v>
      </c>
      <c r="G21">
        <f t="shared" si="1"/>
        <v>2.2166536006271702</v>
      </c>
      <c r="H21">
        <f t="shared" si="2"/>
        <v>164.68483182061746</v>
      </c>
      <c r="O21" s="1" t="s">
        <v>132</v>
      </c>
      <c r="P21" s="3" t="s">
        <v>138</v>
      </c>
    </row>
    <row r="22" spans="1:20">
      <c r="A22" t="s">
        <v>56</v>
      </c>
      <c r="B22" s="1" t="s">
        <v>132</v>
      </c>
      <c r="C22" s="3" t="s">
        <v>139</v>
      </c>
      <c r="D22" s="2" t="s">
        <v>128</v>
      </c>
      <c r="E22" t="s">
        <v>25</v>
      </c>
      <c r="F22">
        <v>25.05</v>
      </c>
      <c r="G22">
        <f t="shared" si="1"/>
        <v>1.8190726845111433</v>
      </c>
      <c r="H22">
        <f t="shared" si="2"/>
        <v>65.928422531726241</v>
      </c>
      <c r="I22">
        <f>STDEV(H22:H24)</f>
        <v>5.5403833806525302</v>
      </c>
      <c r="J22">
        <f>I22/K22</f>
        <v>9.250768952843838E-2</v>
      </c>
      <c r="K22">
        <f>AVERAGE(H22:H24)</f>
        <v>59.891057801733609</v>
      </c>
      <c r="L22">
        <f>K22-M22</f>
        <v>59.885131888636842</v>
      </c>
      <c r="M22">
        <f>K111</f>
        <v>5.9259130967681713E-3</v>
      </c>
      <c r="O22" s="1" t="s">
        <v>132</v>
      </c>
      <c r="P22" s="3" t="s">
        <v>139</v>
      </c>
    </row>
    <row r="23" spans="1:20">
      <c r="A23" t="s">
        <v>57</v>
      </c>
      <c r="B23" s="1" t="s">
        <v>132</v>
      </c>
      <c r="C23" s="3" t="s">
        <v>139</v>
      </c>
      <c r="D23" s="2" t="s">
        <v>128</v>
      </c>
      <c r="E23" t="s">
        <v>25</v>
      </c>
      <c r="F23">
        <v>25.23</v>
      </c>
      <c r="G23">
        <f t="shared" si="1"/>
        <v>1.7686751035950274</v>
      </c>
      <c r="H23">
        <f t="shared" si="2"/>
        <v>58.705001514908062</v>
      </c>
      <c r="O23" s="1" t="s">
        <v>132</v>
      </c>
      <c r="P23" s="3" t="s">
        <v>139</v>
      </c>
    </row>
    <row r="24" spans="1:20">
      <c r="A24" t="s">
        <v>58</v>
      </c>
      <c r="B24" s="1" t="s">
        <v>132</v>
      </c>
      <c r="C24" s="3" t="s">
        <v>139</v>
      </c>
      <c r="D24" s="2" t="s">
        <v>128</v>
      </c>
      <c r="E24" t="s">
        <v>25</v>
      </c>
      <c r="F24">
        <v>25.33</v>
      </c>
      <c r="G24">
        <f t="shared" si="1"/>
        <v>1.7406764475305192</v>
      </c>
      <c r="H24">
        <f t="shared" si="2"/>
        <v>55.039749358566539</v>
      </c>
      <c r="O24" s="1" t="s">
        <v>132</v>
      </c>
      <c r="P24" s="3" t="s">
        <v>139</v>
      </c>
    </row>
    <row r="25" spans="1:20">
      <c r="A25" t="s">
        <v>59</v>
      </c>
      <c r="B25" s="2" t="s">
        <v>132</v>
      </c>
      <c r="C25" s="3" t="s">
        <v>140</v>
      </c>
      <c r="D25" s="2" t="s">
        <v>128</v>
      </c>
      <c r="E25" t="s">
        <v>25</v>
      </c>
      <c r="F25">
        <v>23.46</v>
      </c>
      <c r="G25">
        <f t="shared" si="1"/>
        <v>2.2642513159368347</v>
      </c>
      <c r="H25">
        <f t="shared" si="2"/>
        <v>183.76014121731069</v>
      </c>
      <c r="I25">
        <f>STDEV(H25:H27)</f>
        <v>54.652629576616029</v>
      </c>
      <c r="J25">
        <f>I25/K25</f>
        <v>0.26470826841342043</v>
      </c>
      <c r="K25">
        <f>AVERAGE(H25:H27)</f>
        <v>206.46362844722231</v>
      </c>
      <c r="L25">
        <f>K25-M25</f>
        <v>206.44448329769583</v>
      </c>
      <c r="M25">
        <f>K114</f>
        <v>1.91451495264735E-2</v>
      </c>
      <c r="O25" s="2" t="s">
        <v>132</v>
      </c>
      <c r="P25" s="3" t="s">
        <v>140</v>
      </c>
    </row>
    <row r="26" spans="1:20">
      <c r="A26" t="s">
        <v>60</v>
      </c>
      <c r="B26" s="2" t="s">
        <v>132</v>
      </c>
      <c r="C26" s="3" t="s">
        <v>140</v>
      </c>
      <c r="D26" s="2" t="s">
        <v>128</v>
      </c>
      <c r="E26" t="s">
        <v>25</v>
      </c>
      <c r="F26">
        <v>23.61</v>
      </c>
      <c r="G26">
        <f t="shared" si="1"/>
        <v>2.2222533318400721</v>
      </c>
      <c r="H26">
        <f t="shared" si="2"/>
        <v>166.82200317621658</v>
      </c>
      <c r="O26" s="2" t="s">
        <v>132</v>
      </c>
      <c r="P26" s="3" t="s">
        <v>140</v>
      </c>
    </row>
    <row r="27" spans="1:20">
      <c r="A27" t="s">
        <v>61</v>
      </c>
      <c r="B27" s="2" t="s">
        <v>132</v>
      </c>
      <c r="C27" s="3" t="s">
        <v>140</v>
      </c>
      <c r="D27" s="2" t="s">
        <v>128</v>
      </c>
      <c r="E27" t="s">
        <v>25</v>
      </c>
      <c r="F27">
        <v>22.87</v>
      </c>
      <c r="G27">
        <f t="shared" si="1"/>
        <v>2.4294433867174372</v>
      </c>
      <c r="H27">
        <f t="shared" si="2"/>
        <v>268.80874094813959</v>
      </c>
      <c r="O27" s="2" t="s">
        <v>132</v>
      </c>
      <c r="P27" s="3" t="s">
        <v>140</v>
      </c>
    </row>
    <row r="28" spans="1:20">
      <c r="A28" t="s">
        <v>62</v>
      </c>
      <c r="B28" s="2" t="s">
        <v>141</v>
      </c>
      <c r="C28" s="3" t="s">
        <v>142</v>
      </c>
      <c r="D28" s="2" t="s">
        <v>128</v>
      </c>
      <c r="E28" t="s">
        <v>25</v>
      </c>
      <c r="F28">
        <v>23.94</v>
      </c>
      <c r="G28">
        <f t="shared" si="1"/>
        <v>2.1298577668271919</v>
      </c>
      <c r="H28">
        <f t="shared" si="2"/>
        <v>134.85211642103096</v>
      </c>
      <c r="I28">
        <f>STDEV(H28:H30)</f>
        <v>10.670890203347881</v>
      </c>
      <c r="J28">
        <f>I28/K28</f>
        <v>8.695089139356732E-2</v>
      </c>
      <c r="K28">
        <f>AVERAGE(H28:H30)</f>
        <v>122.72318353871781</v>
      </c>
      <c r="L28">
        <f>K28-M28</f>
        <v>122.71737989522562</v>
      </c>
      <c r="M28">
        <f>K117</f>
        <v>5.8036434921924611E-3</v>
      </c>
      <c r="O28" s="2" t="s">
        <v>141</v>
      </c>
      <c r="P28" s="3" t="s">
        <v>142</v>
      </c>
    </row>
    <row r="29" spans="1:20">
      <c r="A29" t="s">
        <v>63</v>
      </c>
      <c r="B29" s="2" t="s">
        <v>141</v>
      </c>
      <c r="C29" s="3" t="s">
        <v>142</v>
      </c>
      <c r="D29" s="2" t="s">
        <v>128</v>
      </c>
      <c r="E29" t="s">
        <v>25</v>
      </c>
      <c r="F29">
        <v>24.19</v>
      </c>
      <c r="G29">
        <f t="shared" si="1"/>
        <v>2.0598611266659197</v>
      </c>
      <c r="H29">
        <f t="shared" si="2"/>
        <v>114.77865377837145</v>
      </c>
      <c r="O29" s="2" t="s">
        <v>141</v>
      </c>
      <c r="P29" s="3" t="s">
        <v>142</v>
      </c>
    </row>
    <row r="30" spans="1:20">
      <c r="A30" t="s">
        <v>64</v>
      </c>
      <c r="B30" s="2" t="s">
        <v>141</v>
      </c>
      <c r="C30" s="3" t="s">
        <v>142</v>
      </c>
      <c r="D30" s="2" t="s">
        <v>128</v>
      </c>
      <c r="E30" t="s">
        <v>25</v>
      </c>
      <c r="F30">
        <v>24.14</v>
      </c>
      <c r="G30">
        <f t="shared" si="1"/>
        <v>2.0738604546981745</v>
      </c>
      <c r="H30">
        <f t="shared" si="2"/>
        <v>118.53878041675101</v>
      </c>
      <c r="O30" s="2" t="s">
        <v>141</v>
      </c>
      <c r="P30" s="3" t="s">
        <v>142</v>
      </c>
    </row>
    <row r="31" spans="1:20">
      <c r="A31" t="s">
        <v>65</v>
      </c>
      <c r="B31" s="2" t="s">
        <v>141</v>
      </c>
      <c r="C31" s="3" t="s">
        <v>143</v>
      </c>
      <c r="D31" s="2" t="s">
        <v>128</v>
      </c>
      <c r="E31" t="s">
        <v>25</v>
      </c>
      <c r="F31">
        <v>24.6</v>
      </c>
      <c r="G31">
        <f t="shared" si="1"/>
        <v>1.9450666368014333</v>
      </c>
      <c r="H31">
        <f t="shared" si="2"/>
        <v>88.118406879253953</v>
      </c>
      <c r="I31">
        <f>STDEV(H31:H33)</f>
        <v>13.616686036761218</v>
      </c>
      <c r="J31">
        <f>I31/K31</f>
        <v>0.13157577802728646</v>
      </c>
      <c r="K31">
        <f>AVERAGE(H31:H33)</f>
        <v>103.4893066255505</v>
      </c>
      <c r="L31">
        <f>K31-M31</f>
        <v>103.41801829445997</v>
      </c>
      <c r="M31">
        <f>K120</f>
        <v>7.1288331090524279E-2</v>
      </c>
      <c r="O31" s="2" t="s">
        <v>141</v>
      </c>
      <c r="P31" s="3" t="s">
        <v>143</v>
      </c>
    </row>
    <row r="32" spans="1:20">
      <c r="A32" t="s">
        <v>66</v>
      </c>
      <c r="B32" s="2" t="s">
        <v>141</v>
      </c>
      <c r="C32" s="3" t="s">
        <v>143</v>
      </c>
      <c r="D32" s="2" t="s">
        <v>128</v>
      </c>
      <c r="E32" t="s">
        <v>25</v>
      </c>
      <c r="F32">
        <v>24.28</v>
      </c>
      <c r="G32">
        <f t="shared" si="1"/>
        <v>2.034662336207862</v>
      </c>
      <c r="H32">
        <f t="shared" si="2"/>
        <v>108.30844887987892</v>
      </c>
      <c r="O32" s="2" t="s">
        <v>141</v>
      </c>
      <c r="P32" s="3" t="s">
        <v>143</v>
      </c>
    </row>
    <row r="33" spans="1:16">
      <c r="A33" t="s">
        <v>67</v>
      </c>
      <c r="B33" s="2" t="s">
        <v>141</v>
      </c>
      <c r="C33" s="3" t="s">
        <v>143</v>
      </c>
      <c r="D33" s="2" t="s">
        <v>128</v>
      </c>
      <c r="E33" t="s">
        <v>25</v>
      </c>
      <c r="F33">
        <v>24.2</v>
      </c>
      <c r="G33">
        <f t="shared" si="1"/>
        <v>2.0570612610594696</v>
      </c>
      <c r="H33">
        <f t="shared" si="2"/>
        <v>114.0410641175186</v>
      </c>
      <c r="O33" s="2" t="s">
        <v>141</v>
      </c>
      <c r="P33" s="3" t="s">
        <v>143</v>
      </c>
    </row>
    <row r="34" spans="1:16">
      <c r="A34" t="s">
        <v>68</v>
      </c>
      <c r="B34" s="2" t="s">
        <v>141</v>
      </c>
      <c r="C34" s="3" t="s">
        <v>144</v>
      </c>
      <c r="D34" s="2" t="s">
        <v>128</v>
      </c>
      <c r="E34" t="s">
        <v>25</v>
      </c>
      <c r="F34">
        <v>24.04</v>
      </c>
      <c r="G34">
        <f t="shared" si="1"/>
        <v>2.1018591107626836</v>
      </c>
      <c r="H34">
        <f t="shared" si="2"/>
        <v>126.43261215828286</v>
      </c>
      <c r="I34">
        <f>STDEV(H34:H36)</f>
        <v>25.95518518644614</v>
      </c>
      <c r="J34">
        <f>I34/K34</f>
        <v>0.26651611635963646</v>
      </c>
      <c r="K34">
        <f>AVERAGE(H34:H36)</f>
        <v>97.386925567466434</v>
      </c>
      <c r="L34">
        <f>K34-M34</f>
        <v>97.379321377222311</v>
      </c>
      <c r="M34">
        <f>K123</f>
        <v>7.604190244127799E-3</v>
      </c>
      <c r="O34" s="2" t="s">
        <v>141</v>
      </c>
      <c r="P34" s="3" t="s">
        <v>144</v>
      </c>
    </row>
    <row r="35" spans="1:16">
      <c r="A35" t="s">
        <v>69</v>
      </c>
      <c r="B35" s="2" t="s">
        <v>141</v>
      </c>
      <c r="C35" s="3" t="s">
        <v>144</v>
      </c>
      <c r="D35" s="2" t="s">
        <v>128</v>
      </c>
      <c r="E35" t="s">
        <v>25</v>
      </c>
      <c r="F35">
        <v>24.58</v>
      </c>
      <c r="G35">
        <f t="shared" si="1"/>
        <v>1.9506663680143359</v>
      </c>
      <c r="H35">
        <f t="shared" si="2"/>
        <v>89.261949566224231</v>
      </c>
      <c r="O35" s="2" t="s">
        <v>141</v>
      </c>
      <c r="P35" s="3" t="s">
        <v>144</v>
      </c>
    </row>
    <row r="36" spans="1:16">
      <c r="A36" t="s">
        <v>70</v>
      </c>
      <c r="B36" s="2" t="s">
        <v>141</v>
      </c>
      <c r="C36" s="3" t="s">
        <v>144</v>
      </c>
      <c r="D36" s="2" t="s">
        <v>128</v>
      </c>
      <c r="E36" t="s">
        <v>25</v>
      </c>
      <c r="F36">
        <v>24.82</v>
      </c>
      <c r="G36">
        <f t="shared" si="1"/>
        <v>1.883469593459514</v>
      </c>
      <c r="H36">
        <f t="shared" si="2"/>
        <v>76.466214977892221</v>
      </c>
      <c r="O36" s="2" t="s">
        <v>141</v>
      </c>
      <c r="P36" s="3" t="s">
        <v>144</v>
      </c>
    </row>
    <row r="37" spans="1:16">
      <c r="A37" t="s">
        <v>71</v>
      </c>
      <c r="B37" s="2" t="s">
        <v>141</v>
      </c>
      <c r="C37" s="3" t="s">
        <v>145</v>
      </c>
      <c r="D37" s="2" t="s">
        <v>128</v>
      </c>
      <c r="E37" t="s">
        <v>25</v>
      </c>
      <c r="F37">
        <v>24.98</v>
      </c>
      <c r="G37">
        <f t="shared" si="1"/>
        <v>1.8386717437562996</v>
      </c>
      <c r="H37">
        <f t="shared" si="2"/>
        <v>68.971829152756115</v>
      </c>
      <c r="I37">
        <f>STDEV(H37:H39)</f>
        <v>13.16679863020337</v>
      </c>
      <c r="J37">
        <f>I37/K37</f>
        <v>0.16810343956093432</v>
      </c>
      <c r="K37">
        <f>AVERAGE(H37:H39)</f>
        <v>78.325575399250852</v>
      </c>
      <c r="L37">
        <f>K37-M37</f>
        <v>78.282818191832888</v>
      </c>
      <c r="M37">
        <f>K126</f>
        <v>4.2757207417964536E-2</v>
      </c>
      <c r="O37" s="2" t="s">
        <v>141</v>
      </c>
      <c r="P37" s="3" t="s">
        <v>145</v>
      </c>
    </row>
    <row r="38" spans="1:16">
      <c r="A38" t="s">
        <v>72</v>
      </c>
      <c r="B38" s="2" t="s">
        <v>141</v>
      </c>
      <c r="C38" s="3" t="s">
        <v>145</v>
      </c>
      <c r="D38" s="2" t="s">
        <v>128</v>
      </c>
      <c r="E38" t="s">
        <v>25</v>
      </c>
      <c r="F38">
        <v>24.9</v>
      </c>
      <c r="G38">
        <f t="shared" si="1"/>
        <v>1.8610706686079073</v>
      </c>
      <c r="H38">
        <f t="shared" si="2"/>
        <v>72.62241193607602</v>
      </c>
      <c r="O38" s="2" t="s">
        <v>141</v>
      </c>
      <c r="P38" s="3" t="s">
        <v>145</v>
      </c>
    </row>
    <row r="39" spans="1:16">
      <c r="A39" t="s">
        <v>73</v>
      </c>
      <c r="B39" s="2" t="s">
        <v>141</v>
      </c>
      <c r="C39" s="3" t="s">
        <v>145</v>
      </c>
      <c r="D39" s="2" t="s">
        <v>128</v>
      </c>
      <c r="E39" t="s">
        <v>25</v>
      </c>
      <c r="F39">
        <v>24.51</v>
      </c>
      <c r="G39">
        <f t="shared" si="1"/>
        <v>1.9702654272594913</v>
      </c>
      <c r="H39">
        <f t="shared" si="2"/>
        <v>93.382485108920434</v>
      </c>
      <c r="O39" s="2" t="s">
        <v>141</v>
      </c>
      <c r="P39" s="3" t="s">
        <v>145</v>
      </c>
    </row>
    <row r="40" spans="1:16">
      <c r="A40" t="s">
        <v>74</v>
      </c>
      <c r="B40" s="2" t="s">
        <v>141</v>
      </c>
      <c r="C40" s="3" t="s">
        <v>146</v>
      </c>
      <c r="D40" s="2" t="s">
        <v>128</v>
      </c>
      <c r="E40" t="s">
        <v>25</v>
      </c>
      <c r="F40">
        <v>23.68</v>
      </c>
      <c r="G40">
        <f t="shared" si="1"/>
        <v>2.2026542725949154</v>
      </c>
      <c r="H40">
        <f t="shared" si="2"/>
        <v>159.46092264179254</v>
      </c>
      <c r="I40">
        <f>STDEV(H40:H42)</f>
        <v>26.246381203456227</v>
      </c>
      <c r="J40">
        <f>I40/K40</f>
        <v>0.20228319534939479</v>
      </c>
      <c r="K40">
        <f>AVERAGE(H40:H42)</f>
        <v>129.75067532486827</v>
      </c>
      <c r="L40">
        <f>K40-M40</f>
        <v>129.383480408216</v>
      </c>
      <c r="M40">
        <f>K129</f>
        <v>0.3671949166522584</v>
      </c>
      <c r="O40" s="2" t="s">
        <v>141</v>
      </c>
      <c r="P40" s="3" t="s">
        <v>146</v>
      </c>
    </row>
    <row r="41" spans="1:16">
      <c r="A41" t="s">
        <v>75</v>
      </c>
      <c r="B41" s="2" t="s">
        <v>141</v>
      </c>
      <c r="C41" s="3" t="s">
        <v>146</v>
      </c>
      <c r="D41" s="2" t="s">
        <v>128</v>
      </c>
      <c r="E41" t="s">
        <v>25</v>
      </c>
      <c r="F41">
        <v>24.26</v>
      </c>
      <c r="G41">
        <f t="shared" si="1"/>
        <v>2.0402620674207634</v>
      </c>
      <c r="H41">
        <f t="shared" si="2"/>
        <v>109.71400464331174</v>
      </c>
      <c r="O41" s="2" t="s">
        <v>141</v>
      </c>
      <c r="P41" s="3" t="s">
        <v>146</v>
      </c>
    </row>
    <row r="42" spans="1:16">
      <c r="A42" t="s">
        <v>76</v>
      </c>
      <c r="B42" s="2" t="s">
        <v>141</v>
      </c>
      <c r="C42" s="3" t="s">
        <v>146</v>
      </c>
      <c r="D42" s="2" t="s">
        <v>128</v>
      </c>
      <c r="E42" t="s">
        <v>25</v>
      </c>
      <c r="F42">
        <v>24.12</v>
      </c>
      <c r="G42">
        <f t="shared" si="1"/>
        <v>2.079460185911076</v>
      </c>
      <c r="H42">
        <f t="shared" si="2"/>
        <v>120.07709868950052</v>
      </c>
      <c r="O42" s="2" t="s">
        <v>141</v>
      </c>
      <c r="P42" s="3" t="s">
        <v>146</v>
      </c>
    </row>
    <row r="43" spans="1:16">
      <c r="A43" t="s">
        <v>77</v>
      </c>
      <c r="B43" s="2" t="s">
        <v>141</v>
      </c>
      <c r="C43" s="3" t="s">
        <v>147</v>
      </c>
      <c r="D43" s="2" t="s">
        <v>128</v>
      </c>
      <c r="E43" t="s">
        <v>25</v>
      </c>
      <c r="F43">
        <v>28.28</v>
      </c>
      <c r="G43">
        <f t="shared" si="1"/>
        <v>0.91471609362750572</v>
      </c>
      <c r="H43">
        <f t="shared" si="2"/>
        <v>8.2170531030220975</v>
      </c>
      <c r="I43">
        <f>STDEV(H43:H45)</f>
        <v>1.211264440974644</v>
      </c>
      <c r="J43">
        <f>I43/K43</f>
        <v>0.12913628543452624</v>
      </c>
      <c r="K43">
        <f>AVERAGE(H43:H45)</f>
        <v>9.3797373596344524</v>
      </c>
      <c r="L43">
        <f>K43-M43</f>
        <v>9.3739337161422593</v>
      </c>
      <c r="M43">
        <f>K132</f>
        <v>5.8036434921924611E-3</v>
      </c>
      <c r="O43" s="2" t="s">
        <v>141</v>
      </c>
      <c r="P43" s="3" t="s">
        <v>147</v>
      </c>
    </row>
    <row r="44" spans="1:16">
      <c r="A44" t="s">
        <v>78</v>
      </c>
      <c r="B44" s="2" t="s">
        <v>141</v>
      </c>
      <c r="C44" s="3" t="s">
        <v>147</v>
      </c>
      <c r="D44" s="2" t="s">
        <v>128</v>
      </c>
      <c r="E44" t="s">
        <v>25</v>
      </c>
      <c r="F44">
        <v>28.09</v>
      </c>
      <c r="G44">
        <f t="shared" si="1"/>
        <v>0.96791354015007303</v>
      </c>
      <c r="H44">
        <f t="shared" si="2"/>
        <v>9.2878146548036806</v>
      </c>
      <c r="O44" s="2" t="s">
        <v>141</v>
      </c>
      <c r="P44" s="3" t="s">
        <v>147</v>
      </c>
    </row>
    <row r="45" spans="1:16">
      <c r="A45" t="s">
        <v>79</v>
      </c>
      <c r="B45" s="2" t="s">
        <v>141</v>
      </c>
      <c r="C45" s="3" t="s">
        <v>147</v>
      </c>
      <c r="D45" s="2" t="s">
        <v>128</v>
      </c>
      <c r="E45" t="s">
        <v>25</v>
      </c>
      <c r="F45">
        <v>27.88</v>
      </c>
      <c r="G45">
        <f t="shared" si="1"/>
        <v>1.0267107178855419</v>
      </c>
      <c r="H45">
        <f t="shared" si="2"/>
        <v>10.634344321077579</v>
      </c>
      <c r="O45" s="2" t="s">
        <v>141</v>
      </c>
      <c r="P45" s="3" t="s">
        <v>147</v>
      </c>
    </row>
    <row r="46" spans="1:16">
      <c r="A46" t="s">
        <v>80</v>
      </c>
      <c r="B46" s="1" t="s">
        <v>141</v>
      </c>
      <c r="C46" s="2" t="s">
        <v>148</v>
      </c>
      <c r="D46" s="2" t="s">
        <v>128</v>
      </c>
      <c r="E46" t="s">
        <v>25</v>
      </c>
      <c r="F46">
        <v>26.14</v>
      </c>
      <c r="G46">
        <f t="shared" si="1"/>
        <v>1.5138873334079963</v>
      </c>
      <c r="H46">
        <f t="shared" si="2"/>
        <v>32.650311830385263</v>
      </c>
      <c r="I46">
        <f>STDEV(H46:H48)</f>
        <v>2.5179705588903061</v>
      </c>
      <c r="J46">
        <f>I46/K46</f>
        <v>8.4570648093957299E-2</v>
      </c>
      <c r="K46">
        <f>AVERAGE(H46:H48)</f>
        <v>29.773575296394341</v>
      </c>
      <c r="L46">
        <f>K46-M46</f>
        <v>29.767771652902148</v>
      </c>
      <c r="M46">
        <f>K135</f>
        <v>5.8036434921924611E-3</v>
      </c>
      <c r="O46" s="1" t="s">
        <v>141</v>
      </c>
      <c r="P46" s="2" t="s">
        <v>148</v>
      </c>
    </row>
    <row r="47" spans="1:16">
      <c r="A47" t="s">
        <v>81</v>
      </c>
      <c r="B47" s="1" t="s">
        <v>141</v>
      </c>
      <c r="C47" s="2" t="s">
        <v>148</v>
      </c>
      <c r="D47" s="2" t="s">
        <v>128</v>
      </c>
      <c r="E47" t="s">
        <v>25</v>
      </c>
      <c r="F47">
        <v>26.34</v>
      </c>
      <c r="G47">
        <f t="shared" si="1"/>
        <v>1.4578900212789787</v>
      </c>
      <c r="H47">
        <f t="shared" si="2"/>
        <v>28.700536909014254</v>
      </c>
      <c r="O47" s="1" t="s">
        <v>141</v>
      </c>
      <c r="P47" s="2" t="s">
        <v>148</v>
      </c>
    </row>
    <row r="48" spans="1:16">
      <c r="A48" t="s">
        <v>82</v>
      </c>
      <c r="B48" s="1" t="s">
        <v>141</v>
      </c>
      <c r="C48" s="2" t="s">
        <v>148</v>
      </c>
      <c r="D48" s="2" t="s">
        <v>128</v>
      </c>
      <c r="E48" t="s">
        <v>25</v>
      </c>
      <c r="F48">
        <v>26.38</v>
      </c>
      <c r="G48">
        <f t="shared" si="1"/>
        <v>1.4466905588531755</v>
      </c>
      <c r="H48">
        <f t="shared" si="2"/>
        <v>27.969877149783507</v>
      </c>
      <c r="O48" s="1" t="s">
        <v>141</v>
      </c>
      <c r="P48" s="2" t="s">
        <v>148</v>
      </c>
    </row>
    <row r="49" spans="1:16">
      <c r="A49" t="s">
        <v>83</v>
      </c>
      <c r="B49" s="1" t="s">
        <v>141</v>
      </c>
      <c r="C49" s="2" t="s">
        <v>149</v>
      </c>
      <c r="D49" s="2" t="s">
        <v>128</v>
      </c>
      <c r="E49" t="s">
        <v>25</v>
      </c>
      <c r="F49">
        <v>24.27</v>
      </c>
      <c r="G49">
        <f t="shared" si="1"/>
        <v>2.0374622018143129</v>
      </c>
      <c r="H49">
        <f t="shared" si="2"/>
        <v>109.00896138995616</v>
      </c>
      <c r="I49">
        <f>STDEV(H49:H51)</f>
        <v>22.311703519583737</v>
      </c>
      <c r="J49">
        <f>I49/K49</f>
        <v>0.19572918872294243</v>
      </c>
      <c r="K49">
        <f>AVERAGE(H49:H51)</f>
        <v>113.99272466799158</v>
      </c>
      <c r="L49">
        <f>K49-M49</f>
        <v>113.93890875950213</v>
      </c>
      <c r="M49">
        <f>K138</f>
        <v>5.3815908489460967E-2</v>
      </c>
      <c r="O49" s="1" t="s">
        <v>141</v>
      </c>
      <c r="P49" s="2" t="s">
        <v>149</v>
      </c>
    </row>
    <row r="50" spans="1:16">
      <c r="A50" t="s">
        <v>84</v>
      </c>
      <c r="B50" s="1" t="s">
        <v>141</v>
      </c>
      <c r="C50" s="2" t="s">
        <v>149</v>
      </c>
      <c r="D50" s="2" t="s">
        <v>128</v>
      </c>
      <c r="E50" t="s">
        <v>25</v>
      </c>
      <c r="F50">
        <v>24.49</v>
      </c>
      <c r="G50">
        <f t="shared" si="1"/>
        <v>1.9758651584723939</v>
      </c>
      <c r="H50">
        <f t="shared" si="2"/>
        <v>94.5943415384601</v>
      </c>
      <c r="O50" s="1" t="s">
        <v>141</v>
      </c>
      <c r="P50" s="2" t="s">
        <v>149</v>
      </c>
    </row>
    <row r="51" spans="1:16">
      <c r="A51" t="s">
        <v>85</v>
      </c>
      <c r="B51" s="1" t="s">
        <v>141</v>
      </c>
      <c r="C51" s="2" t="s">
        <v>149</v>
      </c>
      <c r="D51" s="2" t="s">
        <v>128</v>
      </c>
      <c r="E51" t="s">
        <v>25</v>
      </c>
      <c r="F51">
        <v>23.9</v>
      </c>
      <c r="G51">
        <f t="shared" si="1"/>
        <v>2.1410572292529966</v>
      </c>
      <c r="H51">
        <f t="shared" si="2"/>
        <v>138.37487107555847</v>
      </c>
      <c r="O51" s="1" t="s">
        <v>141</v>
      </c>
      <c r="P51" s="2" t="s">
        <v>149</v>
      </c>
    </row>
    <row r="52" spans="1:16">
      <c r="A52" t="s">
        <v>86</v>
      </c>
      <c r="B52" s="1" t="s">
        <v>141</v>
      </c>
      <c r="C52" s="2" t="s">
        <v>150</v>
      </c>
      <c r="D52" s="2" t="s">
        <v>128</v>
      </c>
      <c r="E52" t="s">
        <v>25</v>
      </c>
      <c r="F52">
        <v>25.2</v>
      </c>
      <c r="G52">
        <f t="shared" si="1"/>
        <v>1.7770747004143803</v>
      </c>
      <c r="H52">
        <f t="shared" si="2"/>
        <v>59.851453313720597</v>
      </c>
      <c r="I52">
        <f>STDEV(H52:H54)</f>
        <v>12.194657073949406</v>
      </c>
      <c r="J52">
        <f>I52/K52</f>
        <v>0.26233241519834521</v>
      </c>
      <c r="K52">
        <f>AVERAGE(H52:H54)</f>
        <v>46.485513674431836</v>
      </c>
      <c r="L52">
        <f>K52-M52</f>
        <v>46.479290876392412</v>
      </c>
      <c r="M52">
        <f>K141</f>
        <v>6.2227980394209273E-3</v>
      </c>
      <c r="O52" s="1" t="s">
        <v>141</v>
      </c>
      <c r="P52" s="2" t="s">
        <v>150</v>
      </c>
    </row>
    <row r="53" spans="1:16">
      <c r="A53" t="s">
        <v>87</v>
      </c>
      <c r="B53" s="1" t="s">
        <v>141</v>
      </c>
      <c r="C53" s="2" t="s">
        <v>150</v>
      </c>
      <c r="D53" s="2" t="s">
        <v>128</v>
      </c>
      <c r="E53" t="s">
        <v>25</v>
      </c>
      <c r="F53">
        <v>25.99</v>
      </c>
      <c r="G53">
        <f t="shared" si="1"/>
        <v>1.5558853175047602</v>
      </c>
      <c r="H53">
        <f t="shared" si="2"/>
        <v>35.96543500561576</v>
      </c>
      <c r="O53" s="1" t="s">
        <v>141</v>
      </c>
      <c r="P53" s="2" t="s">
        <v>150</v>
      </c>
    </row>
    <row r="54" spans="1:16">
      <c r="A54" t="s">
        <v>88</v>
      </c>
      <c r="B54" s="1" t="s">
        <v>141</v>
      </c>
      <c r="C54" s="2" t="s">
        <v>150</v>
      </c>
      <c r="D54" s="2" t="s">
        <v>128</v>
      </c>
      <c r="E54" t="s">
        <v>25</v>
      </c>
      <c r="F54">
        <v>25.69</v>
      </c>
      <c r="G54">
        <f t="shared" si="1"/>
        <v>1.6398812856982863</v>
      </c>
      <c r="H54">
        <f t="shared" si="2"/>
        <v>43.639652703959136</v>
      </c>
      <c r="O54" s="1" t="s">
        <v>141</v>
      </c>
      <c r="P54" s="2" t="s">
        <v>150</v>
      </c>
    </row>
    <row r="55" spans="1:16">
      <c r="A55" t="s">
        <v>89</v>
      </c>
      <c r="B55" s="1" t="s">
        <v>132</v>
      </c>
      <c r="C55" s="2" t="s">
        <v>151</v>
      </c>
      <c r="D55" s="2" t="s">
        <v>128</v>
      </c>
      <c r="E55" t="s">
        <v>25</v>
      </c>
      <c r="F55">
        <v>24.5</v>
      </c>
      <c r="G55">
        <f t="shared" si="1"/>
        <v>1.9730652928659425</v>
      </c>
      <c r="H55">
        <f t="shared" si="2"/>
        <v>93.986460142423581</v>
      </c>
      <c r="I55">
        <f>STDEV(H55:H57)</f>
        <v>12.385372826063309</v>
      </c>
      <c r="J55">
        <f>I55/K55</f>
        <v>0.11481400081850275</v>
      </c>
      <c r="K55">
        <f>AVERAGE(H55:H57)</f>
        <v>107.87336681736252</v>
      </c>
      <c r="L55">
        <f>K55-M55</f>
        <v>107.84339855332522</v>
      </c>
      <c r="M55">
        <f>K144</f>
        <v>2.9968264037303766E-2</v>
      </c>
      <c r="O55" s="1" t="s">
        <v>132</v>
      </c>
      <c r="P55" s="2" t="s">
        <v>151</v>
      </c>
    </row>
    <row r="56" spans="1:16">
      <c r="A56" t="s">
        <v>90</v>
      </c>
      <c r="B56" s="1" t="s">
        <v>132</v>
      </c>
      <c r="C56" s="2" t="s">
        <v>151</v>
      </c>
      <c r="D56" s="2" t="s">
        <v>128</v>
      </c>
      <c r="E56" t="s">
        <v>25</v>
      </c>
      <c r="F56">
        <v>24.23</v>
      </c>
      <c r="G56">
        <f t="shared" si="1"/>
        <v>2.0486616642401163</v>
      </c>
      <c r="H56">
        <f t="shared" si="2"/>
        <v>111.85661284929755</v>
      </c>
      <c r="O56" s="1" t="s">
        <v>132</v>
      </c>
      <c r="P56" s="2" t="s">
        <v>151</v>
      </c>
    </row>
    <row r="57" spans="1:16">
      <c r="A57" t="s">
        <v>91</v>
      </c>
      <c r="B57" s="1" t="s">
        <v>132</v>
      </c>
      <c r="C57" s="2" t="s">
        <v>151</v>
      </c>
      <c r="D57" s="2" t="s">
        <v>128</v>
      </c>
      <c r="E57" t="s">
        <v>25</v>
      </c>
      <c r="F57">
        <v>24.15</v>
      </c>
      <c r="G57">
        <f t="shared" si="1"/>
        <v>2.071060589091724</v>
      </c>
      <c r="H57">
        <f t="shared" si="2"/>
        <v>117.77702746036645</v>
      </c>
      <c r="O57" s="1" t="s">
        <v>132</v>
      </c>
      <c r="P57" s="2" t="s">
        <v>151</v>
      </c>
    </row>
    <row r="58" spans="1:16">
      <c r="A58" t="s">
        <v>92</v>
      </c>
      <c r="B58" s="1" t="s">
        <v>132</v>
      </c>
      <c r="C58" s="2" t="s">
        <v>152</v>
      </c>
      <c r="D58" s="2" t="s">
        <v>128</v>
      </c>
      <c r="E58" t="s">
        <v>25</v>
      </c>
      <c r="F58">
        <v>23.1</v>
      </c>
      <c r="G58">
        <f t="shared" si="1"/>
        <v>2.365046477769067</v>
      </c>
      <c r="H58">
        <f t="shared" si="2"/>
        <v>231.76426685398377</v>
      </c>
      <c r="I58">
        <f>STDEV(H58:H60)</f>
        <v>38.001379275394939</v>
      </c>
      <c r="J58">
        <f>I58/K58</f>
        <v>0.18777770590719867</v>
      </c>
      <c r="K58">
        <f>AVERAGE(H58:H60)</f>
        <v>202.37428661619469</v>
      </c>
      <c r="L58">
        <f>K58-M58</f>
        <v>201.93763444533914</v>
      </c>
      <c r="M58">
        <f>K147</f>
        <v>0.43665217085553892</v>
      </c>
      <c r="O58" s="1" t="s">
        <v>132</v>
      </c>
      <c r="P58" s="2" t="s">
        <v>152</v>
      </c>
    </row>
    <row r="59" spans="1:16">
      <c r="A59" t="s">
        <v>93</v>
      </c>
      <c r="B59" s="1" t="s">
        <v>132</v>
      </c>
      <c r="C59" s="2" t="s">
        <v>152</v>
      </c>
      <c r="D59" s="2" t="s">
        <v>128</v>
      </c>
      <c r="E59" t="s">
        <v>25</v>
      </c>
      <c r="F59">
        <v>23.21</v>
      </c>
      <c r="G59">
        <f t="shared" si="1"/>
        <v>2.3342479560981073</v>
      </c>
      <c r="H59">
        <f t="shared" si="2"/>
        <v>215.89767035280775</v>
      </c>
      <c r="O59" s="1" t="s">
        <v>132</v>
      </c>
      <c r="P59" s="2" t="s">
        <v>152</v>
      </c>
    </row>
    <row r="60" spans="1:16">
      <c r="A60" t="s">
        <v>94</v>
      </c>
      <c r="B60" s="1" t="s">
        <v>132</v>
      </c>
      <c r="C60" s="2" t="s">
        <v>152</v>
      </c>
      <c r="D60" s="2" t="s">
        <v>128</v>
      </c>
      <c r="E60" t="s">
        <v>25</v>
      </c>
      <c r="F60">
        <v>23.68</v>
      </c>
      <c r="G60">
        <f t="shared" si="1"/>
        <v>2.2026542725949154</v>
      </c>
      <c r="H60">
        <f t="shared" si="2"/>
        <v>159.46092264179254</v>
      </c>
      <c r="O60" s="1" t="s">
        <v>132</v>
      </c>
      <c r="P60" s="2" t="s">
        <v>152</v>
      </c>
    </row>
    <row r="61" spans="1:16">
      <c r="A61" t="s">
        <v>95</v>
      </c>
      <c r="B61" s="1" t="s">
        <v>132</v>
      </c>
      <c r="C61" s="2" t="s">
        <v>153</v>
      </c>
      <c r="D61" s="2" t="s">
        <v>128</v>
      </c>
      <c r="E61" t="s">
        <v>25</v>
      </c>
      <c r="F61">
        <v>23.49</v>
      </c>
      <c r="G61">
        <f t="shared" si="1"/>
        <v>2.2558517191174827</v>
      </c>
      <c r="H61">
        <f t="shared" si="2"/>
        <v>180.24022427654182</v>
      </c>
      <c r="I61">
        <f>STDEV(H61:H63)</f>
        <v>25.962607169811537</v>
      </c>
      <c r="J61">
        <f>I61/K61</f>
        <v>0.14671939105838638</v>
      </c>
      <c r="K61">
        <f>AVERAGE(H61:H63)</f>
        <v>176.95416388062722</v>
      </c>
      <c r="L61">
        <f>K61-M61</f>
        <v>176.90322463148459</v>
      </c>
      <c r="M61">
        <f>K150</f>
        <v>5.0939249142634931E-2</v>
      </c>
      <c r="O61" s="1" t="s">
        <v>132</v>
      </c>
      <c r="P61" s="2" t="s">
        <v>153</v>
      </c>
    </row>
    <row r="62" spans="1:16">
      <c r="A62" t="s">
        <v>96</v>
      </c>
      <c r="B62" s="1" t="s">
        <v>132</v>
      </c>
      <c r="C62" s="2" t="s">
        <v>153</v>
      </c>
      <c r="D62" s="2" t="s">
        <v>128</v>
      </c>
      <c r="E62" t="s">
        <v>25</v>
      </c>
      <c r="F62">
        <v>23.78</v>
      </c>
      <c r="G62">
        <f t="shared" si="1"/>
        <v>2.1746556165304063</v>
      </c>
      <c r="H62">
        <f t="shared" si="2"/>
        <v>149.50496530455217</v>
      </c>
      <c r="O62" s="1" t="s">
        <v>132</v>
      </c>
      <c r="P62" s="2" t="s">
        <v>153</v>
      </c>
    </row>
    <row r="63" spans="1:16">
      <c r="A63" t="s">
        <v>97</v>
      </c>
      <c r="B63" s="1" t="s">
        <v>132</v>
      </c>
      <c r="C63" s="2" t="s">
        <v>153</v>
      </c>
      <c r="D63" s="2" t="s">
        <v>128</v>
      </c>
      <c r="E63" t="s">
        <v>25</v>
      </c>
      <c r="F63">
        <v>23.32</v>
      </c>
      <c r="G63">
        <f t="shared" si="1"/>
        <v>2.3034494344271477</v>
      </c>
      <c r="H63">
        <f t="shared" si="2"/>
        <v>201.11730206078764</v>
      </c>
      <c r="O63" s="1" t="s">
        <v>132</v>
      </c>
      <c r="P63" s="2" t="s">
        <v>153</v>
      </c>
    </row>
    <row r="64" spans="1:16">
      <c r="A64" t="s">
        <v>98</v>
      </c>
      <c r="B64" s="1" t="s">
        <v>132</v>
      </c>
      <c r="C64" s="2" t="s">
        <v>154</v>
      </c>
      <c r="D64" s="2" t="s">
        <v>128</v>
      </c>
      <c r="E64" t="s">
        <v>25</v>
      </c>
      <c r="F64">
        <v>25.02</v>
      </c>
      <c r="G64">
        <f t="shared" si="1"/>
        <v>1.8274722813304964</v>
      </c>
      <c r="H64">
        <f t="shared" si="2"/>
        <v>67.215940744040324</v>
      </c>
      <c r="I64">
        <f>STDEV(H64:H66)</f>
        <v>15.653367498450731</v>
      </c>
      <c r="J64">
        <f>I64/K64</f>
        <v>0.30663251911347272</v>
      </c>
      <c r="K64">
        <f>AVERAGE(H64:H66)</f>
        <v>51.049274042124772</v>
      </c>
      <c r="L64">
        <f>K64-M64</f>
        <v>51.025003068431651</v>
      </c>
      <c r="M64">
        <f>K153</f>
        <v>2.4270973693117062E-2</v>
      </c>
      <c r="O64" s="1" t="s">
        <v>132</v>
      </c>
      <c r="P64" s="2" t="s">
        <v>154</v>
      </c>
    </row>
    <row r="65" spans="1:16">
      <c r="A65" t="s">
        <v>99</v>
      </c>
      <c r="B65" s="1" t="s">
        <v>132</v>
      </c>
      <c r="C65" s="2" t="s">
        <v>154</v>
      </c>
      <c r="D65" s="2" t="s">
        <v>128</v>
      </c>
      <c r="E65" t="s">
        <v>25</v>
      </c>
      <c r="F65">
        <v>25.99</v>
      </c>
      <c r="G65">
        <f t="shared" si="1"/>
        <v>1.5558853175047602</v>
      </c>
      <c r="H65">
        <f t="shared" si="2"/>
        <v>35.96543500561576</v>
      </c>
      <c r="O65" s="1" t="s">
        <v>132</v>
      </c>
      <c r="P65" s="2" t="s">
        <v>154</v>
      </c>
    </row>
    <row r="66" spans="1:16">
      <c r="A66" t="s">
        <v>100</v>
      </c>
      <c r="B66" s="1" t="s">
        <v>132</v>
      </c>
      <c r="C66" s="2" t="s">
        <v>154</v>
      </c>
      <c r="D66" s="2" t="s">
        <v>128</v>
      </c>
      <c r="E66" t="s">
        <v>25</v>
      </c>
      <c r="F66">
        <v>25.48</v>
      </c>
      <c r="G66">
        <f t="shared" si="1"/>
        <v>1.6986784634337553</v>
      </c>
      <c r="H66">
        <f t="shared" si="2"/>
        <v>49.966446376718231</v>
      </c>
      <c r="O66" s="1" t="s">
        <v>132</v>
      </c>
      <c r="P66" s="2" t="s">
        <v>154</v>
      </c>
    </row>
    <row r="67" spans="1:16">
      <c r="A67" t="s">
        <v>101</v>
      </c>
      <c r="B67" s="1" t="s">
        <v>132</v>
      </c>
      <c r="C67" s="2" t="s">
        <v>155</v>
      </c>
      <c r="D67" s="2" t="s">
        <v>128</v>
      </c>
      <c r="E67" t="s">
        <v>25</v>
      </c>
      <c r="F67">
        <v>23.98</v>
      </c>
      <c r="G67">
        <f t="shared" si="1"/>
        <v>2.1186583044013889</v>
      </c>
      <c r="H67">
        <f t="shared" si="2"/>
        <v>131.419044237458</v>
      </c>
      <c r="I67">
        <f>STDEV(H67:H69)</f>
        <v>19.520757397791463</v>
      </c>
      <c r="J67">
        <f>I67/K67</f>
        <v>0.12679827680892947</v>
      </c>
      <c r="K67">
        <f>AVERAGE(H67:H69)</f>
        <v>153.95128300684257</v>
      </c>
      <c r="L67">
        <f>K67-M67</f>
        <v>153.81149359005315</v>
      </c>
      <c r="M67">
        <f>K156</f>
        <v>0.13978941678941939</v>
      </c>
      <c r="O67" s="1" t="s">
        <v>132</v>
      </c>
      <c r="P67" s="2" t="s">
        <v>155</v>
      </c>
    </row>
    <row r="68" spans="1:16">
      <c r="A68" t="s">
        <v>102</v>
      </c>
      <c r="B68" s="1" t="s">
        <v>132</v>
      </c>
      <c r="C68" s="2" t="s">
        <v>155</v>
      </c>
      <c r="D68" s="2" t="s">
        <v>128</v>
      </c>
      <c r="E68" t="s">
        <v>25</v>
      </c>
      <c r="F68">
        <v>23.63</v>
      </c>
      <c r="G68">
        <f t="shared" si="1"/>
        <v>2.2166536006271702</v>
      </c>
      <c r="H68">
        <f t="shared" si="2"/>
        <v>164.68483182061746</v>
      </c>
      <c r="O68" s="1" t="s">
        <v>132</v>
      </c>
      <c r="P68" s="2" t="s">
        <v>155</v>
      </c>
    </row>
    <row r="69" spans="1:16">
      <c r="A69" t="s">
        <v>103</v>
      </c>
      <c r="B69" s="1" t="s">
        <v>132</v>
      </c>
      <c r="C69" s="2" t="s">
        <v>155</v>
      </c>
      <c r="D69" s="2" t="s">
        <v>128</v>
      </c>
      <c r="E69" t="s">
        <v>25</v>
      </c>
      <c r="F69">
        <v>23.62</v>
      </c>
      <c r="G69">
        <f t="shared" ref="G69:G87" si="27">(F69-I$1)/J$1</f>
        <v>2.2194534662336207</v>
      </c>
      <c r="H69">
        <f t="shared" ref="H69:H87" si="28">10^G69</f>
        <v>165.74997296245229</v>
      </c>
      <c r="O69" s="1" t="s">
        <v>132</v>
      </c>
      <c r="P69" s="2" t="s">
        <v>155</v>
      </c>
    </row>
    <row r="70" spans="1:16">
      <c r="A70" t="s">
        <v>104</v>
      </c>
      <c r="B70" s="1" t="s">
        <v>132</v>
      </c>
      <c r="C70" s="2" t="s">
        <v>156</v>
      </c>
      <c r="D70" s="2" t="s">
        <v>128</v>
      </c>
      <c r="E70" t="s">
        <v>25</v>
      </c>
      <c r="F70">
        <v>27.05</v>
      </c>
      <c r="G70">
        <f t="shared" si="27"/>
        <v>1.2590995632209654</v>
      </c>
      <c r="H70">
        <f t="shared" si="28"/>
        <v>18.159319225137502</v>
      </c>
      <c r="I70">
        <f>STDEV(H70:H72)</f>
        <v>2.2339753797611506</v>
      </c>
      <c r="J70">
        <f>I70/K70</f>
        <v>0.14297481080797572</v>
      </c>
      <c r="K70">
        <f>AVERAGE(H70:H72)</f>
        <v>15.624957760996949</v>
      </c>
      <c r="L70">
        <f>K70-M70</f>
        <v>15.592081549182446</v>
      </c>
      <c r="M70">
        <f>K159</f>
        <v>3.2876211814503349E-2</v>
      </c>
      <c r="O70" s="1" t="s">
        <v>132</v>
      </c>
      <c r="P70" s="2" t="s">
        <v>156</v>
      </c>
    </row>
    <row r="71" spans="1:16">
      <c r="A71" t="s">
        <v>105</v>
      </c>
      <c r="B71" s="1" t="s">
        <v>132</v>
      </c>
      <c r="C71" s="2" t="s">
        <v>156</v>
      </c>
      <c r="D71" s="2" t="s">
        <v>128</v>
      </c>
      <c r="E71" t="s">
        <v>25</v>
      </c>
      <c r="F71">
        <v>27.37</v>
      </c>
      <c r="G71">
        <f t="shared" si="27"/>
        <v>1.1695038638145367</v>
      </c>
      <c r="H71">
        <f t="shared" si="28"/>
        <v>14.774196257815658</v>
      </c>
      <c r="O71" s="1" t="s">
        <v>132</v>
      </c>
      <c r="P71" s="2" t="s">
        <v>156</v>
      </c>
    </row>
    <row r="72" spans="1:16">
      <c r="A72" t="s">
        <v>106</v>
      </c>
      <c r="B72" s="1" t="s">
        <v>132</v>
      </c>
      <c r="C72" s="2" t="s">
        <v>156</v>
      </c>
      <c r="D72" s="2" t="s">
        <v>128</v>
      </c>
      <c r="E72" t="s">
        <v>25</v>
      </c>
      <c r="F72">
        <v>27.46</v>
      </c>
      <c r="G72">
        <f t="shared" si="27"/>
        <v>1.1443050733564788</v>
      </c>
      <c r="H72">
        <f t="shared" si="28"/>
        <v>13.941357800037689</v>
      </c>
      <c r="O72" s="1" t="s">
        <v>132</v>
      </c>
      <c r="P72" s="2" t="s">
        <v>156</v>
      </c>
    </row>
    <row r="73" spans="1:16">
      <c r="A73" t="s">
        <v>107</v>
      </c>
      <c r="B73" s="1" t="s">
        <v>157</v>
      </c>
      <c r="C73" s="2" t="s">
        <v>158</v>
      </c>
      <c r="D73" s="2" t="s">
        <v>128</v>
      </c>
      <c r="E73" t="s">
        <v>25</v>
      </c>
      <c r="F73">
        <v>24.69</v>
      </c>
      <c r="G73">
        <f t="shared" si="27"/>
        <v>1.9198678463433754</v>
      </c>
      <c r="H73">
        <f t="shared" si="28"/>
        <v>83.151070801777223</v>
      </c>
      <c r="I73">
        <f>STDEV(H73:H75)</f>
        <v>19.707139601278676</v>
      </c>
      <c r="J73">
        <f>I73/K73</f>
        <v>0.22524263130591626</v>
      </c>
      <c r="K73">
        <f>AVERAGE(H73:H75)</f>
        <v>87.492938113092649</v>
      </c>
      <c r="L73">
        <f>K73-M73</f>
        <v>87.487134469600463</v>
      </c>
      <c r="M73">
        <f>K162</f>
        <v>5.8036434921924611E-3</v>
      </c>
      <c r="O73" s="1" t="s">
        <v>157</v>
      </c>
      <c r="P73" s="2" t="s">
        <v>158</v>
      </c>
    </row>
    <row r="74" spans="1:16">
      <c r="A74" t="s">
        <v>108</v>
      </c>
      <c r="B74" s="1" t="s">
        <v>157</v>
      </c>
      <c r="C74" s="2" t="s">
        <v>158</v>
      </c>
      <c r="D74" s="2" t="s">
        <v>128</v>
      </c>
      <c r="E74" t="s">
        <v>25</v>
      </c>
      <c r="F74">
        <v>24.95</v>
      </c>
      <c r="G74">
        <f t="shared" si="27"/>
        <v>1.8470713405756527</v>
      </c>
      <c r="H74">
        <f t="shared" si="28"/>
        <v>70.318782147544596</v>
      </c>
      <c r="O74" s="1" t="s">
        <v>157</v>
      </c>
      <c r="P74" s="2" t="s">
        <v>158</v>
      </c>
    </row>
    <row r="75" spans="1:16">
      <c r="A75" t="s">
        <v>109</v>
      </c>
      <c r="B75" s="1" t="s">
        <v>157</v>
      </c>
      <c r="C75" s="2" t="s">
        <v>158</v>
      </c>
      <c r="D75" s="2" t="s">
        <v>128</v>
      </c>
      <c r="E75" t="s">
        <v>25</v>
      </c>
      <c r="F75">
        <v>24.27</v>
      </c>
      <c r="G75">
        <f t="shared" si="27"/>
        <v>2.0374622018143129</v>
      </c>
      <c r="H75">
        <f t="shared" si="28"/>
        <v>109.00896138995616</v>
      </c>
      <c r="O75" s="1" t="s">
        <v>157</v>
      </c>
      <c r="P75" s="2" t="s">
        <v>158</v>
      </c>
    </row>
    <row r="76" spans="1:16">
      <c r="A76" t="s">
        <v>110</v>
      </c>
      <c r="B76" s="1" t="s">
        <v>157</v>
      </c>
      <c r="C76" s="2" t="s">
        <v>159</v>
      </c>
      <c r="D76" s="2" t="s">
        <v>128</v>
      </c>
      <c r="E76" t="s">
        <v>25</v>
      </c>
      <c r="F76">
        <v>26.3</v>
      </c>
      <c r="G76">
        <f t="shared" si="27"/>
        <v>1.4690894837047821</v>
      </c>
      <c r="H76">
        <f t="shared" si="28"/>
        <v>29.450283762582277</v>
      </c>
      <c r="I76">
        <f>STDEV(H76:H78)</f>
        <v>9.5053337619886182</v>
      </c>
      <c r="J76">
        <f>I76/K76</f>
        <v>0.51450000008793118</v>
      </c>
      <c r="K76">
        <f>AVERAGE(H76:H78)</f>
        <v>18.474895549784449</v>
      </c>
      <c r="L76">
        <f>K76-M76</f>
        <v>18.469091906292256</v>
      </c>
      <c r="M76">
        <f>K165</f>
        <v>5.8036434921924611E-3</v>
      </c>
      <c r="O76" s="1" t="s">
        <v>157</v>
      </c>
      <c r="P76" s="2" t="s">
        <v>159</v>
      </c>
    </row>
    <row r="77" spans="1:16">
      <c r="A77" t="s">
        <v>111</v>
      </c>
      <c r="B77" s="1" t="s">
        <v>157</v>
      </c>
      <c r="C77" s="2" t="s">
        <v>159</v>
      </c>
      <c r="D77" s="2" t="s">
        <v>128</v>
      </c>
      <c r="E77" t="s">
        <v>25</v>
      </c>
      <c r="F77">
        <v>27.58</v>
      </c>
      <c r="G77">
        <f t="shared" si="27"/>
        <v>1.1107066860790689</v>
      </c>
      <c r="H77">
        <f t="shared" si="28"/>
        <v>12.903475040234703</v>
      </c>
      <c r="O77" s="1" t="s">
        <v>157</v>
      </c>
      <c r="P77" s="2" t="s">
        <v>159</v>
      </c>
    </row>
    <row r="78" spans="1:16">
      <c r="A78" t="s">
        <v>112</v>
      </c>
      <c r="B78" s="1" t="s">
        <v>157</v>
      </c>
      <c r="C78" s="2" t="s">
        <v>159</v>
      </c>
      <c r="D78" s="2" t="s">
        <v>128</v>
      </c>
      <c r="E78" t="s">
        <v>25</v>
      </c>
      <c r="F78">
        <v>27.56</v>
      </c>
      <c r="G78">
        <f t="shared" si="27"/>
        <v>1.1163064172919706</v>
      </c>
      <c r="H78">
        <f t="shared" si="28"/>
        <v>13.07092784653636</v>
      </c>
      <c r="O78" s="1" t="s">
        <v>157</v>
      </c>
      <c r="P78" s="2" t="s">
        <v>159</v>
      </c>
    </row>
    <row r="79" spans="1:16">
      <c r="A79" t="s">
        <v>113</v>
      </c>
      <c r="B79" s="1" t="s">
        <v>157</v>
      </c>
      <c r="C79" s="2" t="s">
        <v>160</v>
      </c>
      <c r="D79" s="2" t="s">
        <v>128</v>
      </c>
      <c r="E79" t="s">
        <v>25</v>
      </c>
      <c r="F79">
        <v>24.35</v>
      </c>
      <c r="G79">
        <f t="shared" si="27"/>
        <v>2.0150632769627057</v>
      </c>
      <c r="H79">
        <f t="shared" si="28"/>
        <v>103.52929984927317</v>
      </c>
      <c r="I79">
        <f>STDEV(H79:H81)</f>
        <v>10.165628459927824</v>
      </c>
      <c r="J79">
        <f>I79/K79</f>
        <v>8.8519873044436967E-2</v>
      </c>
      <c r="K79">
        <f>AVERAGE(H79:H81)</f>
        <v>114.8400704870496</v>
      </c>
      <c r="L79">
        <f>K79-M79</f>
        <v>113.57847443853191</v>
      </c>
      <c r="M79">
        <f>K168</f>
        <v>1.2615960485176922</v>
      </c>
      <c r="O79" s="1" t="s">
        <v>157</v>
      </c>
      <c r="P79" s="2" t="s">
        <v>160</v>
      </c>
    </row>
    <row r="80" spans="1:16">
      <c r="A80" t="s">
        <v>114</v>
      </c>
      <c r="B80" s="1" t="s">
        <v>157</v>
      </c>
      <c r="C80" s="2" t="s">
        <v>160</v>
      </c>
      <c r="D80" s="2" t="s">
        <v>128</v>
      </c>
      <c r="E80" t="s">
        <v>25</v>
      </c>
      <c r="F80">
        <v>24.15</v>
      </c>
      <c r="G80">
        <f t="shared" si="27"/>
        <v>2.071060589091724</v>
      </c>
      <c r="H80">
        <f t="shared" si="28"/>
        <v>117.77702746036645</v>
      </c>
      <c r="O80" s="1" t="s">
        <v>157</v>
      </c>
      <c r="P80" s="2" t="s">
        <v>160</v>
      </c>
    </row>
    <row r="81" spans="1:16">
      <c r="A81" t="s">
        <v>115</v>
      </c>
      <c r="B81" s="1" t="s">
        <v>157</v>
      </c>
      <c r="C81" s="2" t="s">
        <v>160</v>
      </c>
      <c r="D81" s="2" t="s">
        <v>128</v>
      </c>
      <c r="E81" t="s">
        <v>25</v>
      </c>
      <c r="F81">
        <v>24.08</v>
      </c>
      <c r="G81">
        <f t="shared" si="27"/>
        <v>2.0906596483368802</v>
      </c>
      <c r="H81">
        <f t="shared" si="28"/>
        <v>123.21388415150913</v>
      </c>
      <c r="O81" s="1" t="s">
        <v>157</v>
      </c>
      <c r="P81" s="2" t="s">
        <v>160</v>
      </c>
    </row>
    <row r="82" spans="1:16">
      <c r="A82" t="s">
        <v>116</v>
      </c>
      <c r="B82" s="1" t="s">
        <v>157</v>
      </c>
      <c r="C82" s="2" t="s">
        <v>161</v>
      </c>
      <c r="D82" s="2" t="s">
        <v>128</v>
      </c>
      <c r="E82" t="s">
        <v>25</v>
      </c>
      <c r="F82">
        <v>31.08</v>
      </c>
      <c r="G82">
        <f t="shared" si="27"/>
        <v>0.13075372382125722</v>
      </c>
      <c r="H82">
        <f t="shared" si="28"/>
        <v>1.3513060582460399</v>
      </c>
      <c r="I82">
        <f>STDEV(H82:H84)</f>
        <v>0.16051210840503308</v>
      </c>
      <c r="J82">
        <f>I82/K82</f>
        <v>0.12924021710257411</v>
      </c>
      <c r="K82">
        <f>AVERAGE(H82:H84)</f>
        <v>1.2419671833082686</v>
      </c>
      <c r="L82">
        <f>K82-M82</f>
        <v>1.2361635398160762</v>
      </c>
      <c r="M82">
        <f>K171</f>
        <v>5.8036434921924611E-3</v>
      </c>
      <c r="N82" t="s">
        <v>174</v>
      </c>
      <c r="O82" s="1" t="s">
        <v>157</v>
      </c>
      <c r="P82" s="2" t="s">
        <v>161</v>
      </c>
    </row>
    <row r="83" spans="1:16">
      <c r="A83" t="s">
        <v>117</v>
      </c>
      <c r="B83" s="1" t="s">
        <v>157</v>
      </c>
      <c r="C83" s="2" t="s">
        <v>161</v>
      </c>
      <c r="D83" s="2" t="s">
        <v>128</v>
      </c>
      <c r="E83" t="s">
        <v>25</v>
      </c>
      <c r="F83">
        <v>31.12</v>
      </c>
      <c r="G83">
        <f t="shared" si="27"/>
        <v>0.1195542613954529</v>
      </c>
      <c r="H83">
        <f t="shared" si="28"/>
        <v>1.3169044384333073</v>
      </c>
      <c r="O83" s="1" t="s">
        <v>157</v>
      </c>
      <c r="P83" s="2" t="s">
        <v>161</v>
      </c>
    </row>
    <row r="84" spans="1:16">
      <c r="A84" t="s">
        <v>118</v>
      </c>
      <c r="B84" s="1" t="s">
        <v>157</v>
      </c>
      <c r="C84" s="2" t="s">
        <v>161</v>
      </c>
      <c r="D84" s="2" t="s">
        <v>128</v>
      </c>
      <c r="E84" t="s">
        <v>25</v>
      </c>
      <c r="F84">
        <v>31.46</v>
      </c>
      <c r="G84">
        <f t="shared" si="27"/>
        <v>2.4358830776122675E-2</v>
      </c>
      <c r="H84">
        <f t="shared" si="28"/>
        <v>1.0576910532454584</v>
      </c>
      <c r="O84" s="1" t="s">
        <v>157</v>
      </c>
      <c r="P84" s="2" t="s">
        <v>161</v>
      </c>
    </row>
    <row r="85" spans="1:16">
      <c r="A85" t="s">
        <v>119</v>
      </c>
      <c r="B85" s="1" t="s">
        <v>157</v>
      </c>
      <c r="C85" s="2" t="s">
        <v>162</v>
      </c>
      <c r="D85" s="2" t="s">
        <v>128</v>
      </c>
      <c r="E85" t="s">
        <v>25</v>
      </c>
      <c r="F85">
        <v>23.64</v>
      </c>
      <c r="G85">
        <f t="shared" si="27"/>
        <v>2.2138537350207188</v>
      </c>
      <c r="H85">
        <f t="shared" si="28"/>
        <v>163.62653548021262</v>
      </c>
      <c r="I85">
        <f>STDEV(H85:H87)</f>
        <v>97.904644998532547</v>
      </c>
      <c r="J85">
        <f>I85/K85</f>
        <v>0.4630241720017309</v>
      </c>
      <c r="K85">
        <f>AVERAGE(H85:H87)</f>
        <v>211.44607758872371</v>
      </c>
      <c r="L85">
        <f>K85-M85</f>
        <v>211.43761789864831</v>
      </c>
      <c r="M85">
        <f>K174</f>
        <v>8.4596900753846193E-3</v>
      </c>
      <c r="O85" s="1" t="s">
        <v>157</v>
      </c>
      <c r="P85" s="2" t="s">
        <v>162</v>
      </c>
    </row>
    <row r="86" spans="1:16">
      <c r="A86" t="s">
        <v>120</v>
      </c>
      <c r="B86" s="1" t="s">
        <v>157</v>
      </c>
      <c r="C86" s="2" t="s">
        <v>162</v>
      </c>
      <c r="D86" s="2" t="s">
        <v>128</v>
      </c>
      <c r="E86" t="s">
        <v>25</v>
      </c>
      <c r="F86">
        <v>23.81</v>
      </c>
      <c r="G86">
        <f t="shared" si="27"/>
        <v>2.1662560197110543</v>
      </c>
      <c r="H86">
        <f t="shared" si="28"/>
        <v>146.64120466190971</v>
      </c>
      <c r="O86" s="1" t="s">
        <v>157</v>
      </c>
      <c r="P86" s="2" t="s">
        <v>162</v>
      </c>
    </row>
    <row r="87" spans="1:16">
      <c r="A87" t="s">
        <v>121</v>
      </c>
      <c r="B87" s="1" t="s">
        <v>157</v>
      </c>
      <c r="C87" s="2" t="s">
        <v>162</v>
      </c>
      <c r="D87" s="2" t="s">
        <v>128</v>
      </c>
      <c r="E87" t="s">
        <v>25</v>
      </c>
      <c r="F87">
        <v>22.58</v>
      </c>
      <c r="G87">
        <f t="shared" si="27"/>
        <v>2.5106394893045141</v>
      </c>
      <c r="H87">
        <f t="shared" si="28"/>
        <v>324.07049262404882</v>
      </c>
      <c r="O87" s="1" t="s">
        <v>157</v>
      </c>
      <c r="P87" s="2" t="s">
        <v>162</v>
      </c>
    </row>
    <row r="90" spans="1:16">
      <c r="E90" s="4" t="str">
        <f>E93</f>
        <v>Cyclo</v>
      </c>
      <c r="G90" s="6" t="s">
        <v>172</v>
      </c>
      <c r="I90">
        <v>31.597999999999999</v>
      </c>
      <c r="J90">
        <v>-3.7570999999999999</v>
      </c>
    </row>
    <row r="91" spans="1:16">
      <c r="E91" t="s">
        <v>169</v>
      </c>
    </row>
    <row r="92" spans="1:16">
      <c r="A92" s="4" t="s">
        <v>13</v>
      </c>
      <c r="B92" s="4" t="s">
        <v>14</v>
      </c>
      <c r="C92" s="4"/>
      <c r="D92" s="4"/>
      <c r="E92" s="4" t="s">
        <v>15</v>
      </c>
      <c r="F92" s="4" t="s">
        <v>17</v>
      </c>
      <c r="G92" s="4" t="s">
        <v>163</v>
      </c>
      <c r="H92" s="4" t="s">
        <v>164</v>
      </c>
      <c r="I92" s="4" t="s">
        <v>165</v>
      </c>
      <c r="J92" s="4" t="s">
        <v>166</v>
      </c>
      <c r="K92" s="4" t="s">
        <v>167</v>
      </c>
    </row>
    <row r="93" spans="1:16">
      <c r="A93" t="s">
        <v>38</v>
      </c>
      <c r="B93" s="1" t="s">
        <v>132</v>
      </c>
      <c r="C93" s="3" t="s">
        <v>133</v>
      </c>
      <c r="D93" s="2" t="s">
        <v>173</v>
      </c>
      <c r="E93" t="s">
        <v>25</v>
      </c>
      <c r="F93">
        <v>40</v>
      </c>
      <c r="G93">
        <f>(F93-I$90)/J$90</f>
        <v>-2.2362992733757423</v>
      </c>
      <c r="H93">
        <f t="shared" ref="H93:H156" si="29">10^G93</f>
        <v>5.8036434921924611E-3</v>
      </c>
      <c r="I93">
        <f>STDEV(H93:H95)</f>
        <v>0</v>
      </c>
      <c r="J93">
        <f>I93/K93</f>
        <v>0</v>
      </c>
      <c r="K93">
        <f>AVERAGE(H93:H95)</f>
        <v>5.8036434921924611E-3</v>
      </c>
    </row>
    <row r="94" spans="1:16">
      <c r="A94" t="s">
        <v>39</v>
      </c>
      <c r="B94" s="1" t="s">
        <v>132</v>
      </c>
      <c r="C94" s="3" t="s">
        <v>133</v>
      </c>
      <c r="D94" s="2" t="s">
        <v>173</v>
      </c>
      <c r="E94" t="s">
        <v>25</v>
      </c>
      <c r="F94">
        <v>40</v>
      </c>
      <c r="G94">
        <f t="shared" ref="G94:G157" si="30">(F94-I$90)/J$90</f>
        <v>-2.2362992733757423</v>
      </c>
      <c r="H94">
        <f t="shared" si="29"/>
        <v>5.8036434921924611E-3</v>
      </c>
    </row>
    <row r="95" spans="1:16">
      <c r="A95" t="s">
        <v>40</v>
      </c>
      <c r="B95" s="1" t="s">
        <v>132</v>
      </c>
      <c r="C95" s="3" t="s">
        <v>133</v>
      </c>
      <c r="D95" s="2" t="s">
        <v>173</v>
      </c>
      <c r="E95" t="s">
        <v>25</v>
      </c>
      <c r="F95">
        <v>40</v>
      </c>
      <c r="G95">
        <f t="shared" si="30"/>
        <v>-2.2362992733757423</v>
      </c>
      <c r="H95">
        <f t="shared" si="29"/>
        <v>5.8036434921924611E-3</v>
      </c>
    </row>
    <row r="96" spans="1:16">
      <c r="A96" t="s">
        <v>41</v>
      </c>
      <c r="B96" s="1" t="s">
        <v>132</v>
      </c>
      <c r="C96" s="3" t="s">
        <v>134</v>
      </c>
      <c r="D96" s="2" t="s">
        <v>173</v>
      </c>
      <c r="E96" t="s">
        <v>25</v>
      </c>
      <c r="F96">
        <v>36.4</v>
      </c>
      <c r="G96">
        <f t="shared" si="30"/>
        <v>-1.2781134385563333</v>
      </c>
      <c r="H96">
        <f t="shared" si="29"/>
        <v>5.270921659500509E-2</v>
      </c>
      <c r="I96">
        <f>STDEV(H96:H98)</f>
        <v>3.2431234914076039E-3</v>
      </c>
      <c r="J96">
        <f>I96/K96</f>
        <v>5.9968026893906769E-2</v>
      </c>
      <c r="K96">
        <f>AVERAGE(H96:H98)</f>
        <v>5.4080877083803658E-2</v>
      </c>
    </row>
    <row r="97" spans="1:11">
      <c r="A97" t="s">
        <v>42</v>
      </c>
      <c r="B97" s="1" t="s">
        <v>132</v>
      </c>
      <c r="C97" s="3" t="s">
        <v>134</v>
      </c>
      <c r="D97" s="2" t="s">
        <v>173</v>
      </c>
      <c r="E97" t="s">
        <v>25</v>
      </c>
      <c r="F97">
        <v>36.43</v>
      </c>
      <c r="G97">
        <f t="shared" si="30"/>
        <v>-1.286098320513162</v>
      </c>
      <c r="H97">
        <f t="shared" si="29"/>
        <v>5.174896635056396E-2</v>
      </c>
    </row>
    <row r="98" spans="1:11">
      <c r="A98" t="s">
        <v>43</v>
      </c>
      <c r="B98" s="1" t="s">
        <v>132</v>
      </c>
      <c r="C98" s="3" t="s">
        <v>134</v>
      </c>
      <c r="D98" s="2" t="s">
        <v>173</v>
      </c>
      <c r="E98" t="s">
        <v>25</v>
      </c>
      <c r="F98">
        <v>36.25</v>
      </c>
      <c r="G98">
        <f t="shared" si="30"/>
        <v>-1.2381890287721917</v>
      </c>
      <c r="H98">
        <f t="shared" si="29"/>
        <v>5.778444830584193E-2</v>
      </c>
    </row>
    <row r="99" spans="1:11">
      <c r="A99" t="s">
        <v>44</v>
      </c>
      <c r="B99" s="1" t="s">
        <v>132</v>
      </c>
      <c r="C99" s="3" t="s">
        <v>135</v>
      </c>
      <c r="D99" s="2" t="s">
        <v>173</v>
      </c>
      <c r="E99" t="s">
        <v>25</v>
      </c>
      <c r="F99">
        <v>40</v>
      </c>
      <c r="G99">
        <f t="shared" si="30"/>
        <v>-2.2362992733757423</v>
      </c>
      <c r="H99">
        <f t="shared" si="29"/>
        <v>5.8036434921924611E-3</v>
      </c>
      <c r="I99">
        <f>STDEV(H99:H101)</f>
        <v>4.9030124928823226E-3</v>
      </c>
      <c r="J99">
        <f>I99/K99</f>
        <v>0.43328914821790454</v>
      </c>
      <c r="K99">
        <f>AVERAGE(H99:H101)</f>
        <v>1.1315798037057135E-2</v>
      </c>
    </row>
    <row r="100" spans="1:11">
      <c r="A100" t="s">
        <v>45</v>
      </c>
      <c r="B100" s="1" t="s">
        <v>132</v>
      </c>
      <c r="C100" s="3" t="s">
        <v>135</v>
      </c>
      <c r="D100" s="2" t="s">
        <v>173</v>
      </c>
      <c r="E100" t="s">
        <v>25</v>
      </c>
      <c r="F100">
        <v>38.43</v>
      </c>
      <c r="G100">
        <f t="shared" si="30"/>
        <v>-1.8184237843017224</v>
      </c>
      <c r="H100">
        <f t="shared" si="29"/>
        <v>1.5190645040267842E-2</v>
      </c>
    </row>
    <row r="101" spans="1:11">
      <c r="A101" t="s">
        <v>46</v>
      </c>
      <c r="B101" s="1" t="s">
        <v>132</v>
      </c>
      <c r="C101" s="3" t="s">
        <v>135</v>
      </c>
      <c r="D101" s="2" t="s">
        <v>173</v>
      </c>
      <c r="E101" t="s">
        <v>25</v>
      </c>
      <c r="F101">
        <v>38.69</v>
      </c>
      <c r="G101">
        <f t="shared" si="30"/>
        <v>-1.8876260945942347</v>
      </c>
      <c r="H101">
        <f t="shared" si="29"/>
        <v>1.2953105578711101E-2</v>
      </c>
    </row>
    <row r="102" spans="1:11">
      <c r="A102" t="s">
        <v>47</v>
      </c>
      <c r="B102" s="1" t="s">
        <v>132</v>
      </c>
      <c r="C102" s="3" t="s">
        <v>136</v>
      </c>
      <c r="D102" s="2" t="s">
        <v>173</v>
      </c>
      <c r="E102" t="s">
        <v>25</v>
      </c>
      <c r="F102">
        <v>40</v>
      </c>
      <c r="G102">
        <f t="shared" si="30"/>
        <v>-2.2362992733757423</v>
      </c>
      <c r="H102">
        <f t="shared" si="29"/>
        <v>5.8036434921924611E-3</v>
      </c>
      <c r="I102">
        <f>STDEV(H102:H104)</f>
        <v>3.6976160386628324E-3</v>
      </c>
      <c r="J102">
        <f>I102/K102</f>
        <v>0.41863356083878389</v>
      </c>
      <c r="K102">
        <f>AVERAGE(H102:H104)</f>
        <v>8.8325838741982448E-3</v>
      </c>
    </row>
    <row r="103" spans="1:11">
      <c r="A103" t="s">
        <v>48</v>
      </c>
      <c r="B103" s="1" t="s">
        <v>132</v>
      </c>
      <c r="C103" s="3" t="s">
        <v>136</v>
      </c>
      <c r="D103" s="2" t="s">
        <v>173</v>
      </c>
      <c r="E103" t="s">
        <v>25</v>
      </c>
      <c r="F103">
        <v>39.53</v>
      </c>
      <c r="G103">
        <f t="shared" si="30"/>
        <v>-2.1112027893854308</v>
      </c>
      <c r="H103">
        <f t="shared" si="29"/>
        <v>7.7410025516911713E-3</v>
      </c>
    </row>
    <row r="104" spans="1:11">
      <c r="A104" t="s">
        <v>49</v>
      </c>
      <c r="B104" s="1" t="s">
        <v>132</v>
      </c>
      <c r="C104" s="3" t="s">
        <v>136</v>
      </c>
      <c r="D104" s="2" t="s">
        <v>173</v>
      </c>
      <c r="E104" t="s">
        <v>25</v>
      </c>
      <c r="F104">
        <v>38.69</v>
      </c>
      <c r="G104">
        <f t="shared" si="30"/>
        <v>-1.8876260945942347</v>
      </c>
      <c r="H104">
        <f t="shared" si="29"/>
        <v>1.2953105578711101E-2</v>
      </c>
    </row>
    <row r="105" spans="1:11">
      <c r="A105" t="s">
        <v>50</v>
      </c>
      <c r="B105" s="1" t="s">
        <v>132</v>
      </c>
      <c r="C105" s="3" t="s">
        <v>137</v>
      </c>
      <c r="D105" s="2" t="s">
        <v>173</v>
      </c>
      <c r="E105" t="s">
        <v>25</v>
      </c>
      <c r="F105">
        <v>35.270000000000003</v>
      </c>
      <c r="G105">
        <f t="shared" si="30"/>
        <v>-0.97734955151579794</v>
      </c>
      <c r="H105">
        <f t="shared" si="29"/>
        <v>0.10535385912201027</v>
      </c>
      <c r="I105">
        <f>STDEV(H105:H107)</f>
        <v>3.5437679843508107E-3</v>
      </c>
      <c r="J105">
        <f>I105/K105</f>
        <v>3.4598780317499377E-2</v>
      </c>
      <c r="K105">
        <f>AVERAGE(H105:H107)</f>
        <v>0.10242465057528179</v>
      </c>
    </row>
    <row r="106" spans="1:11">
      <c r="A106" t="s">
        <v>51</v>
      </c>
      <c r="B106" s="1" t="s">
        <v>132</v>
      </c>
      <c r="C106" s="3" t="s">
        <v>137</v>
      </c>
      <c r="D106" s="2" t="s">
        <v>173</v>
      </c>
      <c r="E106" t="s">
        <v>25</v>
      </c>
      <c r="F106">
        <v>35.299999999999997</v>
      </c>
      <c r="G106">
        <f t="shared" si="30"/>
        <v>-0.98533443347262473</v>
      </c>
      <c r="H106">
        <f t="shared" si="29"/>
        <v>0.10343453503582591</v>
      </c>
    </row>
    <row r="107" spans="1:11">
      <c r="A107" t="s">
        <v>52</v>
      </c>
      <c r="B107" s="1" t="s">
        <v>132</v>
      </c>
      <c r="C107" s="3" t="s">
        <v>137</v>
      </c>
      <c r="D107" s="2" t="s">
        <v>173</v>
      </c>
      <c r="E107" t="s">
        <v>25</v>
      </c>
      <c r="F107">
        <v>35.380000000000003</v>
      </c>
      <c r="G107">
        <f t="shared" si="30"/>
        <v>-1.0066274520241685</v>
      </c>
      <c r="H107">
        <f t="shared" si="29"/>
        <v>9.8485557568009183E-2</v>
      </c>
    </row>
    <row r="108" spans="1:11">
      <c r="A108" t="s">
        <v>53</v>
      </c>
      <c r="B108" s="1" t="s">
        <v>132</v>
      </c>
      <c r="C108" s="3" t="s">
        <v>138</v>
      </c>
      <c r="D108" s="2" t="s">
        <v>173</v>
      </c>
      <c r="E108" t="s">
        <v>25</v>
      </c>
      <c r="F108">
        <v>37.630000000000003</v>
      </c>
      <c r="G108">
        <f t="shared" si="30"/>
        <v>-1.605493598786299</v>
      </c>
      <c r="H108">
        <f t="shared" si="29"/>
        <v>2.4803124955908428E-2</v>
      </c>
      <c r="I108">
        <f>STDEV(H108:H110)</f>
        <v>4.8685474175197705E-3</v>
      </c>
      <c r="J108">
        <f>I108/K108</f>
        <v>0.16350408922826262</v>
      </c>
      <c r="K108">
        <f>AVERAGE(H108:H110)</f>
        <v>2.9776303702856954E-2</v>
      </c>
    </row>
    <row r="109" spans="1:11">
      <c r="A109" t="s">
        <v>54</v>
      </c>
      <c r="B109" s="1" t="s">
        <v>132</v>
      </c>
      <c r="C109" s="3" t="s">
        <v>138</v>
      </c>
      <c r="D109" s="2" t="s">
        <v>173</v>
      </c>
      <c r="E109" t="s">
        <v>25</v>
      </c>
      <c r="F109">
        <v>37.32</v>
      </c>
      <c r="G109">
        <f t="shared" si="30"/>
        <v>-1.5229831518990715</v>
      </c>
      <c r="H109">
        <f t="shared" si="29"/>
        <v>2.999278871313267E-2</v>
      </c>
    </row>
    <row r="110" spans="1:11">
      <c r="A110" t="s">
        <v>55</v>
      </c>
      <c r="B110" s="1" t="s">
        <v>132</v>
      </c>
      <c r="C110" s="3" t="s">
        <v>138</v>
      </c>
      <c r="D110" s="2" t="s">
        <v>173</v>
      </c>
      <c r="E110" t="s">
        <v>25</v>
      </c>
      <c r="F110">
        <v>37.090000000000003</v>
      </c>
      <c r="G110">
        <f t="shared" si="30"/>
        <v>-1.4617657235633879</v>
      </c>
      <c r="H110">
        <f t="shared" si="29"/>
        <v>3.4532997439529756E-2</v>
      </c>
    </row>
    <row r="111" spans="1:11">
      <c r="A111" t="s">
        <v>56</v>
      </c>
      <c r="B111" s="1" t="s">
        <v>132</v>
      </c>
      <c r="C111" s="3" t="s">
        <v>139</v>
      </c>
      <c r="D111" s="2" t="s">
        <v>173</v>
      </c>
      <c r="E111" t="s">
        <v>25</v>
      </c>
      <c r="F111">
        <v>39.9</v>
      </c>
      <c r="G111">
        <f t="shared" si="30"/>
        <v>-2.2096830001863137</v>
      </c>
      <c r="H111">
        <f t="shared" si="29"/>
        <v>6.1704523059195908E-3</v>
      </c>
      <c r="I111">
        <f>STDEV(H111:H113)</f>
        <v>2.1177716734648559E-4</v>
      </c>
      <c r="J111">
        <f>I111/K111</f>
        <v>3.5737474358505696E-2</v>
      </c>
      <c r="K111">
        <f>AVERAGE(H111:H113)</f>
        <v>5.9259130967681713E-3</v>
      </c>
    </row>
    <row r="112" spans="1:11">
      <c r="A112" t="s">
        <v>57</v>
      </c>
      <c r="B112" s="1" t="s">
        <v>132</v>
      </c>
      <c r="C112" s="3" t="s">
        <v>139</v>
      </c>
      <c r="D112" s="2" t="s">
        <v>173</v>
      </c>
      <c r="E112" t="s">
        <v>25</v>
      </c>
      <c r="F112">
        <v>40</v>
      </c>
      <c r="G112">
        <f t="shared" si="30"/>
        <v>-2.2362992733757423</v>
      </c>
      <c r="H112">
        <f t="shared" si="29"/>
        <v>5.8036434921924611E-3</v>
      </c>
    </row>
    <row r="113" spans="1:11">
      <c r="A113" t="s">
        <v>58</v>
      </c>
      <c r="B113" s="1" t="s">
        <v>132</v>
      </c>
      <c r="C113" s="3" t="s">
        <v>139</v>
      </c>
      <c r="D113" s="2" t="s">
        <v>173</v>
      </c>
      <c r="E113" t="s">
        <v>25</v>
      </c>
      <c r="F113">
        <v>40</v>
      </c>
      <c r="G113">
        <f t="shared" si="30"/>
        <v>-2.2362992733757423</v>
      </c>
      <c r="H113">
        <f t="shared" si="29"/>
        <v>5.8036434921924611E-3</v>
      </c>
    </row>
    <row r="114" spans="1:11">
      <c r="A114" t="s">
        <v>59</v>
      </c>
      <c r="B114" s="2" t="s">
        <v>132</v>
      </c>
      <c r="C114" s="3" t="s">
        <v>140</v>
      </c>
      <c r="D114" s="2" t="s">
        <v>173</v>
      </c>
      <c r="E114" t="s">
        <v>25</v>
      </c>
      <c r="F114">
        <v>38.21</v>
      </c>
      <c r="G114">
        <f t="shared" si="30"/>
        <v>-1.7598679832849811</v>
      </c>
      <c r="H114">
        <f t="shared" si="29"/>
        <v>1.7383291652564869E-2</v>
      </c>
      <c r="I114">
        <f>STDEV(H114:H116)</f>
        <v>6.8422031323385757E-3</v>
      </c>
      <c r="J114">
        <f>I114/K114</f>
        <v>0.35738572440384048</v>
      </c>
      <c r="K114">
        <f>AVERAGE(H114:H116)</f>
        <v>1.91451495264735E-2</v>
      </c>
    </row>
    <row r="115" spans="1:11">
      <c r="A115" t="s">
        <v>60</v>
      </c>
      <c r="B115" s="2" t="s">
        <v>132</v>
      </c>
      <c r="C115" s="3" t="s">
        <v>140</v>
      </c>
      <c r="D115" s="2" t="s">
        <v>173</v>
      </c>
      <c r="E115" t="s">
        <v>25</v>
      </c>
      <c r="F115">
        <v>38.64</v>
      </c>
      <c r="G115">
        <f t="shared" si="30"/>
        <v>-1.8743179579995213</v>
      </c>
      <c r="H115">
        <f t="shared" si="29"/>
        <v>1.3356173192114476E-2</v>
      </c>
    </row>
    <row r="116" spans="1:11">
      <c r="A116" t="s">
        <v>61</v>
      </c>
      <c r="B116" s="2" t="s">
        <v>132</v>
      </c>
      <c r="C116" s="3" t="s">
        <v>140</v>
      </c>
      <c r="D116" s="2" t="s">
        <v>173</v>
      </c>
      <c r="E116" t="s">
        <v>25</v>
      </c>
      <c r="F116">
        <v>37.51</v>
      </c>
      <c r="G116">
        <f t="shared" si="30"/>
        <v>-1.5735540709589841</v>
      </c>
      <c r="H116">
        <f t="shared" si="29"/>
        <v>2.6695983734741153E-2</v>
      </c>
    </row>
    <row r="117" spans="1:11">
      <c r="A117" t="s">
        <v>62</v>
      </c>
      <c r="B117" s="2" t="s">
        <v>141</v>
      </c>
      <c r="C117" s="3" t="s">
        <v>142</v>
      </c>
      <c r="D117" s="2" t="s">
        <v>173</v>
      </c>
      <c r="E117" t="s">
        <v>25</v>
      </c>
      <c r="F117">
        <v>40</v>
      </c>
      <c r="G117">
        <f t="shared" si="30"/>
        <v>-2.2362992733757423</v>
      </c>
      <c r="H117">
        <f t="shared" si="29"/>
        <v>5.8036434921924611E-3</v>
      </c>
      <c r="I117">
        <f>STDEV(H117:H119)</f>
        <v>0</v>
      </c>
      <c r="J117">
        <f>I117/K117</f>
        <v>0</v>
      </c>
      <c r="K117">
        <f>AVERAGE(H117:H119)</f>
        <v>5.8036434921924611E-3</v>
      </c>
    </row>
    <row r="118" spans="1:11">
      <c r="A118" t="s">
        <v>63</v>
      </c>
      <c r="B118" s="2" t="s">
        <v>141</v>
      </c>
      <c r="C118" s="3" t="s">
        <v>142</v>
      </c>
      <c r="D118" s="2" t="s">
        <v>173</v>
      </c>
      <c r="E118" t="s">
        <v>25</v>
      </c>
      <c r="F118">
        <v>40</v>
      </c>
      <c r="G118">
        <f t="shared" si="30"/>
        <v>-2.2362992733757423</v>
      </c>
      <c r="H118">
        <f t="shared" si="29"/>
        <v>5.8036434921924611E-3</v>
      </c>
    </row>
    <row r="119" spans="1:11">
      <c r="A119" t="s">
        <v>64</v>
      </c>
      <c r="B119" s="2" t="s">
        <v>141</v>
      </c>
      <c r="C119" s="3" t="s">
        <v>142</v>
      </c>
      <c r="D119" s="2" t="s">
        <v>173</v>
      </c>
      <c r="E119" t="s">
        <v>25</v>
      </c>
      <c r="F119">
        <v>40</v>
      </c>
      <c r="G119">
        <f t="shared" si="30"/>
        <v>-2.2362992733757423</v>
      </c>
      <c r="H119">
        <f t="shared" si="29"/>
        <v>5.8036434921924611E-3</v>
      </c>
    </row>
    <row r="120" spans="1:11">
      <c r="A120" t="s">
        <v>65</v>
      </c>
      <c r="B120" s="2" t="s">
        <v>141</v>
      </c>
      <c r="C120" s="3" t="s">
        <v>143</v>
      </c>
      <c r="D120" s="2" t="s">
        <v>173</v>
      </c>
      <c r="E120" t="s">
        <v>25</v>
      </c>
      <c r="F120">
        <v>35.880000000000003</v>
      </c>
      <c r="G120">
        <f t="shared" si="30"/>
        <v>-1.1397088179713086</v>
      </c>
      <c r="H120">
        <f t="shared" si="29"/>
        <v>7.2492183653127873E-2</v>
      </c>
      <c r="I120">
        <f>STDEV(H120:H122)</f>
        <v>7.4117364249361127E-3</v>
      </c>
      <c r="J120">
        <f>I120/K120</f>
        <v>0.10396843791341454</v>
      </c>
      <c r="K120">
        <f>AVERAGE(H120:H122)</f>
        <v>7.1288331090524279E-2</v>
      </c>
    </row>
    <row r="121" spans="1:11">
      <c r="A121" t="s">
        <v>66</v>
      </c>
      <c r="B121" s="2" t="s">
        <v>141</v>
      </c>
      <c r="C121" s="3" t="s">
        <v>143</v>
      </c>
      <c r="D121" s="2" t="s">
        <v>173</v>
      </c>
      <c r="E121" t="s">
        <v>25</v>
      </c>
      <c r="F121">
        <v>35.76</v>
      </c>
      <c r="G121">
        <f t="shared" si="30"/>
        <v>-1.1077692901439937</v>
      </c>
      <c r="H121">
        <f t="shared" si="29"/>
        <v>7.8024448900692572E-2</v>
      </c>
    </row>
    <row r="122" spans="1:11">
      <c r="A122" t="s">
        <v>67</v>
      </c>
      <c r="B122" s="2" t="s">
        <v>141</v>
      </c>
      <c r="C122" s="3" t="s">
        <v>143</v>
      </c>
      <c r="D122" s="2" t="s">
        <v>173</v>
      </c>
      <c r="E122" t="s">
        <v>25</v>
      </c>
      <c r="F122">
        <v>36.1</v>
      </c>
      <c r="G122">
        <f t="shared" si="30"/>
        <v>-1.1982646189880499</v>
      </c>
      <c r="H122">
        <f t="shared" si="29"/>
        <v>6.3348360717752364E-2</v>
      </c>
    </row>
    <row r="123" spans="1:11">
      <c r="A123" t="s">
        <v>68</v>
      </c>
      <c r="B123" s="2" t="s">
        <v>141</v>
      </c>
      <c r="C123" s="3" t="s">
        <v>144</v>
      </c>
      <c r="D123" s="2" t="s">
        <v>173</v>
      </c>
      <c r="E123" t="s">
        <v>25</v>
      </c>
      <c r="F123">
        <v>39.6</v>
      </c>
      <c r="G123">
        <f t="shared" si="30"/>
        <v>-2.1298341806180305</v>
      </c>
      <c r="H123">
        <f t="shared" si="29"/>
        <v>7.4159333740528906E-3</v>
      </c>
      <c r="I123">
        <f>STDEV(H123:H125)</f>
        <v>1.9016767735286115E-3</v>
      </c>
      <c r="J123">
        <f>I123/K123</f>
        <v>0.25008274549642517</v>
      </c>
      <c r="K123">
        <f>AVERAGE(H123:H125)</f>
        <v>7.604190244127799E-3</v>
      </c>
    </row>
    <row r="124" spans="1:11">
      <c r="A124" t="s">
        <v>69</v>
      </c>
      <c r="B124" s="2" t="s">
        <v>141</v>
      </c>
      <c r="C124" s="3" t="s">
        <v>144</v>
      </c>
      <c r="D124" s="2" t="s">
        <v>173</v>
      </c>
      <c r="E124" t="s">
        <v>25</v>
      </c>
      <c r="F124">
        <v>39.18</v>
      </c>
      <c r="G124">
        <f t="shared" si="30"/>
        <v>-2.0180458332224323</v>
      </c>
      <c r="H124">
        <f t="shared" si="29"/>
        <v>9.5929938661380477E-3</v>
      </c>
    </row>
    <row r="125" spans="1:11">
      <c r="A125" t="s">
        <v>70</v>
      </c>
      <c r="B125" s="2" t="s">
        <v>141</v>
      </c>
      <c r="C125" s="3" t="s">
        <v>144</v>
      </c>
      <c r="D125" s="2" t="s">
        <v>173</v>
      </c>
      <c r="E125" t="s">
        <v>25</v>
      </c>
      <c r="F125">
        <v>40</v>
      </c>
      <c r="G125">
        <f t="shared" si="30"/>
        <v>-2.2362992733757423</v>
      </c>
      <c r="H125">
        <f t="shared" si="29"/>
        <v>5.8036434921924611E-3</v>
      </c>
    </row>
    <row r="126" spans="1:11">
      <c r="A126" t="s">
        <v>71</v>
      </c>
      <c r="B126" s="2" t="s">
        <v>141</v>
      </c>
      <c r="C126" s="3" t="s">
        <v>145</v>
      </c>
      <c r="D126" s="2" t="s">
        <v>173</v>
      </c>
      <c r="E126" t="s">
        <v>25</v>
      </c>
      <c r="F126">
        <v>36.979999999999997</v>
      </c>
      <c r="G126">
        <f t="shared" si="30"/>
        <v>-1.4324878230550153</v>
      </c>
      <c r="H126">
        <f t="shared" si="29"/>
        <v>3.6941300198180101E-2</v>
      </c>
      <c r="I126">
        <f>STDEV(H126:H128)</f>
        <v>5.2665069568843025E-3</v>
      </c>
      <c r="J126">
        <f>I126/K126</f>
        <v>0.12317237899572384</v>
      </c>
      <c r="K126">
        <f>AVERAGE(H126:H128)</f>
        <v>4.2757207417964536E-2</v>
      </c>
    </row>
    <row r="127" spans="1:11">
      <c r="A127" t="s">
        <v>72</v>
      </c>
      <c r="B127" s="2" t="s">
        <v>141</v>
      </c>
      <c r="C127" s="3" t="s">
        <v>145</v>
      </c>
      <c r="D127" s="2" t="s">
        <v>173</v>
      </c>
      <c r="E127" t="s">
        <v>25</v>
      </c>
      <c r="F127">
        <v>36.69</v>
      </c>
      <c r="G127">
        <f t="shared" si="30"/>
        <v>-1.3553006308056743</v>
      </c>
      <c r="H127">
        <f t="shared" si="29"/>
        <v>4.4126488569191394E-2</v>
      </c>
    </row>
    <row r="128" spans="1:11">
      <c r="A128" t="s">
        <v>73</v>
      </c>
      <c r="B128" s="2" t="s">
        <v>141</v>
      </c>
      <c r="C128" s="3" t="s">
        <v>145</v>
      </c>
      <c r="D128" s="2" t="s">
        <v>173</v>
      </c>
      <c r="E128" t="s">
        <v>25</v>
      </c>
      <c r="F128">
        <v>36.58</v>
      </c>
      <c r="G128">
        <f t="shared" si="30"/>
        <v>-1.3260227302973036</v>
      </c>
      <c r="H128">
        <f t="shared" si="29"/>
        <v>4.7203833486522094E-2</v>
      </c>
    </row>
    <row r="129" spans="1:11">
      <c r="A129" t="s">
        <v>74</v>
      </c>
      <c r="B129" s="2" t="s">
        <v>141</v>
      </c>
      <c r="C129" s="3" t="s">
        <v>146</v>
      </c>
      <c r="D129" s="2" t="s">
        <v>173</v>
      </c>
      <c r="E129" t="s">
        <v>25</v>
      </c>
      <c r="F129">
        <v>33.340000000000003</v>
      </c>
      <c r="G129">
        <f t="shared" si="30"/>
        <v>-0.46365547895983722</v>
      </c>
      <c r="H129">
        <f t="shared" si="29"/>
        <v>0.34383059677506883</v>
      </c>
      <c r="I129">
        <f>STDEV(H129:H131)</f>
        <v>3.1657731433344015E-2</v>
      </c>
      <c r="J129">
        <f>I129/K129</f>
        <v>8.6215059080800335E-2</v>
      </c>
      <c r="K129">
        <f>AVERAGE(H129:H131)</f>
        <v>0.3671949166522584</v>
      </c>
    </row>
    <row r="130" spans="1:11">
      <c r="A130" t="s">
        <v>75</v>
      </c>
      <c r="B130" s="2" t="s">
        <v>141</v>
      </c>
      <c r="C130" s="3" t="s">
        <v>146</v>
      </c>
      <c r="D130" s="2" t="s">
        <v>173</v>
      </c>
      <c r="E130" t="s">
        <v>25</v>
      </c>
      <c r="F130">
        <v>33.08</v>
      </c>
      <c r="G130">
        <f t="shared" si="30"/>
        <v>-0.39445316866732305</v>
      </c>
      <c r="H130">
        <f t="shared" si="29"/>
        <v>0.40322442505044959</v>
      </c>
    </row>
    <row r="131" spans="1:11">
      <c r="A131" t="s">
        <v>76</v>
      </c>
      <c r="B131" s="2" t="s">
        <v>141</v>
      </c>
      <c r="C131" s="3" t="s">
        <v>146</v>
      </c>
      <c r="D131" s="2" t="s">
        <v>173</v>
      </c>
      <c r="E131" t="s">
        <v>25</v>
      </c>
      <c r="F131">
        <v>33.29</v>
      </c>
      <c r="G131">
        <f t="shared" si="30"/>
        <v>-0.45034734236512208</v>
      </c>
      <c r="H131">
        <f t="shared" si="29"/>
        <v>0.35452972813125683</v>
      </c>
    </row>
    <row r="132" spans="1:11">
      <c r="A132" t="s">
        <v>77</v>
      </c>
      <c r="B132" s="2" t="s">
        <v>141</v>
      </c>
      <c r="C132" s="3" t="s">
        <v>147</v>
      </c>
      <c r="D132" s="2" t="s">
        <v>173</v>
      </c>
      <c r="E132" t="s">
        <v>25</v>
      </c>
      <c r="F132">
        <v>40</v>
      </c>
      <c r="G132">
        <f t="shared" si="30"/>
        <v>-2.2362992733757423</v>
      </c>
      <c r="H132">
        <f t="shared" si="29"/>
        <v>5.8036434921924611E-3</v>
      </c>
      <c r="I132">
        <f>STDEV(H132:H134)</f>
        <v>0</v>
      </c>
      <c r="J132">
        <f>I132/K132</f>
        <v>0</v>
      </c>
      <c r="K132">
        <f>AVERAGE(H132:H134)</f>
        <v>5.8036434921924611E-3</v>
      </c>
    </row>
    <row r="133" spans="1:11">
      <c r="A133" t="s">
        <v>78</v>
      </c>
      <c r="B133" s="2" t="s">
        <v>141</v>
      </c>
      <c r="C133" s="3" t="s">
        <v>147</v>
      </c>
      <c r="D133" s="2" t="s">
        <v>173</v>
      </c>
      <c r="E133" t="s">
        <v>25</v>
      </c>
      <c r="F133">
        <v>40</v>
      </c>
      <c r="G133">
        <f t="shared" si="30"/>
        <v>-2.2362992733757423</v>
      </c>
      <c r="H133">
        <f t="shared" si="29"/>
        <v>5.8036434921924611E-3</v>
      </c>
    </row>
    <row r="134" spans="1:11">
      <c r="A134" t="s">
        <v>79</v>
      </c>
      <c r="B134" s="2" t="s">
        <v>141</v>
      </c>
      <c r="C134" s="3" t="s">
        <v>147</v>
      </c>
      <c r="D134" s="2" t="s">
        <v>173</v>
      </c>
      <c r="E134" t="s">
        <v>25</v>
      </c>
      <c r="F134">
        <v>40</v>
      </c>
      <c r="G134">
        <f t="shared" si="30"/>
        <v>-2.2362992733757423</v>
      </c>
      <c r="H134">
        <f t="shared" si="29"/>
        <v>5.8036434921924611E-3</v>
      </c>
    </row>
    <row r="135" spans="1:11">
      <c r="A135" t="s">
        <v>80</v>
      </c>
      <c r="B135" s="1" t="s">
        <v>141</v>
      </c>
      <c r="C135" s="2" t="s">
        <v>148</v>
      </c>
      <c r="D135" s="2" t="s">
        <v>173</v>
      </c>
      <c r="E135" t="s">
        <v>25</v>
      </c>
      <c r="F135">
        <v>40</v>
      </c>
      <c r="G135">
        <f t="shared" si="30"/>
        <v>-2.2362992733757423</v>
      </c>
      <c r="H135">
        <f t="shared" si="29"/>
        <v>5.8036434921924611E-3</v>
      </c>
      <c r="I135">
        <f>STDEV(H135:H137)</f>
        <v>0</v>
      </c>
      <c r="J135">
        <f>I135/K135</f>
        <v>0</v>
      </c>
      <c r="K135">
        <f>AVERAGE(H135:H137)</f>
        <v>5.8036434921924611E-3</v>
      </c>
    </row>
    <row r="136" spans="1:11">
      <c r="A136" t="s">
        <v>81</v>
      </c>
      <c r="B136" s="1" t="s">
        <v>141</v>
      </c>
      <c r="C136" s="2" t="s">
        <v>148</v>
      </c>
      <c r="D136" s="2" t="s">
        <v>173</v>
      </c>
      <c r="E136" t="s">
        <v>25</v>
      </c>
      <c r="F136">
        <v>40</v>
      </c>
      <c r="G136">
        <f t="shared" si="30"/>
        <v>-2.2362992733757423</v>
      </c>
      <c r="H136">
        <f t="shared" si="29"/>
        <v>5.8036434921924611E-3</v>
      </c>
    </row>
    <row r="137" spans="1:11">
      <c r="A137" t="s">
        <v>82</v>
      </c>
      <c r="B137" s="1" t="s">
        <v>141</v>
      </c>
      <c r="C137" s="2" t="s">
        <v>148</v>
      </c>
      <c r="D137" s="2" t="s">
        <v>173</v>
      </c>
      <c r="E137" t="s">
        <v>25</v>
      </c>
      <c r="F137">
        <v>40</v>
      </c>
      <c r="G137">
        <f t="shared" si="30"/>
        <v>-2.2362992733757423</v>
      </c>
      <c r="H137">
        <f t="shared" si="29"/>
        <v>5.8036434921924611E-3</v>
      </c>
    </row>
    <row r="138" spans="1:11">
      <c r="A138" t="s">
        <v>83</v>
      </c>
      <c r="B138" s="1" t="s">
        <v>141</v>
      </c>
      <c r="C138" s="2" t="s">
        <v>149</v>
      </c>
      <c r="D138" s="2" t="s">
        <v>173</v>
      </c>
      <c r="E138" t="s">
        <v>25</v>
      </c>
      <c r="F138">
        <v>36.54</v>
      </c>
      <c r="G138">
        <f t="shared" si="30"/>
        <v>-1.3153762210215327</v>
      </c>
      <c r="H138">
        <f t="shared" si="29"/>
        <v>4.8375311992142116E-2</v>
      </c>
      <c r="I138">
        <f>STDEV(H138:H140)</f>
        <v>7.6607247216471828E-3</v>
      </c>
      <c r="J138">
        <f>I138/K138</f>
        <v>0.14235056020929981</v>
      </c>
      <c r="K138">
        <f>AVERAGE(H138:H140)</f>
        <v>5.3815908489460967E-2</v>
      </c>
    </row>
    <row r="139" spans="1:11">
      <c r="A139" t="s">
        <v>84</v>
      </c>
      <c r="B139" s="1" t="s">
        <v>141</v>
      </c>
      <c r="C139" s="2" t="s">
        <v>149</v>
      </c>
      <c r="D139" s="2" t="s">
        <v>173</v>
      </c>
      <c r="E139" t="s">
        <v>25</v>
      </c>
      <c r="F139">
        <v>36.47</v>
      </c>
      <c r="G139">
        <f t="shared" si="30"/>
        <v>-1.296744829788933</v>
      </c>
      <c r="H139">
        <f t="shared" si="29"/>
        <v>5.0495789900196278E-2</v>
      </c>
    </row>
    <row r="140" spans="1:11">
      <c r="A140" t="s">
        <v>85</v>
      </c>
      <c r="B140" s="1" t="s">
        <v>141</v>
      </c>
      <c r="C140" s="2" t="s">
        <v>149</v>
      </c>
      <c r="D140" s="2" t="s">
        <v>173</v>
      </c>
      <c r="E140" t="s">
        <v>25</v>
      </c>
      <c r="F140">
        <v>36.119999999999997</v>
      </c>
      <c r="G140">
        <f t="shared" si="30"/>
        <v>-1.2035878736259344</v>
      </c>
      <c r="H140">
        <f t="shared" si="29"/>
        <v>6.2576623576044516E-2</v>
      </c>
    </row>
    <row r="141" spans="1:11">
      <c r="A141" t="s">
        <v>86</v>
      </c>
      <c r="B141" s="1" t="s">
        <v>141</v>
      </c>
      <c r="C141" s="2" t="s">
        <v>150</v>
      </c>
      <c r="D141" s="2" t="s">
        <v>173</v>
      </c>
      <c r="E141" t="s">
        <v>25</v>
      </c>
      <c r="F141">
        <v>40</v>
      </c>
      <c r="G141">
        <f t="shared" si="30"/>
        <v>-2.2362992733757423</v>
      </c>
      <c r="H141">
        <f t="shared" si="29"/>
        <v>5.8036434921924611E-3</v>
      </c>
      <c r="I141">
        <f>STDEV(H141:H143)</f>
        <v>7.2599697202323254E-4</v>
      </c>
      <c r="J141">
        <f>I141/K141</f>
        <v>0.11666728815945815</v>
      </c>
      <c r="K141">
        <f>AVERAGE(H141:H143)</f>
        <v>6.2227980394209273E-3</v>
      </c>
    </row>
    <row r="142" spans="1:11">
      <c r="A142" t="s">
        <v>87</v>
      </c>
      <c r="B142" s="1" t="s">
        <v>141</v>
      </c>
      <c r="C142" s="2" t="s">
        <v>150</v>
      </c>
      <c r="D142" s="2" t="s">
        <v>173</v>
      </c>
      <c r="E142" t="s">
        <v>25</v>
      </c>
      <c r="F142">
        <v>39.68</v>
      </c>
      <c r="G142">
        <f t="shared" si="30"/>
        <v>-2.1511271991695726</v>
      </c>
      <c r="H142">
        <f t="shared" si="29"/>
        <v>7.0611071338778607E-3</v>
      </c>
    </row>
    <row r="143" spans="1:11">
      <c r="A143" t="s">
        <v>88</v>
      </c>
      <c r="B143" s="1" t="s">
        <v>141</v>
      </c>
      <c r="C143" s="2" t="s">
        <v>150</v>
      </c>
      <c r="D143" s="2" t="s">
        <v>173</v>
      </c>
      <c r="E143" t="s">
        <v>25</v>
      </c>
      <c r="F143">
        <v>40</v>
      </c>
      <c r="G143">
        <f t="shared" si="30"/>
        <v>-2.2362992733757423</v>
      </c>
      <c r="H143">
        <f t="shared" si="29"/>
        <v>5.8036434921924611E-3</v>
      </c>
    </row>
    <row r="144" spans="1:11">
      <c r="A144" t="s">
        <v>89</v>
      </c>
      <c r="B144" s="1" t="s">
        <v>132</v>
      </c>
      <c r="C144" s="2" t="s">
        <v>151</v>
      </c>
      <c r="D144" s="2" t="s">
        <v>173</v>
      </c>
      <c r="E144" t="s">
        <v>25</v>
      </c>
      <c r="F144">
        <v>37.119999999999997</v>
      </c>
      <c r="G144">
        <f t="shared" si="30"/>
        <v>-1.4697506055202147</v>
      </c>
      <c r="H144">
        <f t="shared" si="29"/>
        <v>3.3903879395765689E-2</v>
      </c>
      <c r="I144">
        <f>STDEV(H144:H146)</f>
        <v>4.8850033842414283E-3</v>
      </c>
      <c r="J144">
        <f>I144/K144</f>
        <v>0.16300588443029917</v>
      </c>
      <c r="K144">
        <f>AVERAGE(H144:H146)</f>
        <v>2.9968264037303766E-2</v>
      </c>
    </row>
    <row r="145" spans="1:11">
      <c r="A145" t="s">
        <v>90</v>
      </c>
      <c r="B145" s="1" t="s">
        <v>132</v>
      </c>
      <c r="C145" s="2" t="s">
        <v>151</v>
      </c>
      <c r="D145" s="2" t="s">
        <v>173</v>
      </c>
      <c r="E145" t="s">
        <v>25</v>
      </c>
      <c r="F145">
        <v>37.24</v>
      </c>
      <c r="G145">
        <f t="shared" si="30"/>
        <v>-1.5016901333475294</v>
      </c>
      <c r="H145">
        <f t="shared" si="29"/>
        <v>3.1499950161000476E-2</v>
      </c>
    </row>
    <row r="146" spans="1:11">
      <c r="A146" t="s">
        <v>91</v>
      </c>
      <c r="B146" s="1" t="s">
        <v>132</v>
      </c>
      <c r="C146" s="2" t="s">
        <v>151</v>
      </c>
      <c r="D146" s="2" t="s">
        <v>173</v>
      </c>
      <c r="E146" t="s">
        <v>25</v>
      </c>
      <c r="F146">
        <v>37.65</v>
      </c>
      <c r="G146">
        <f t="shared" si="30"/>
        <v>-1.6108168534241836</v>
      </c>
      <c r="H146">
        <f t="shared" si="29"/>
        <v>2.4500962555145132E-2</v>
      </c>
    </row>
    <row r="147" spans="1:11">
      <c r="A147" t="s">
        <v>92</v>
      </c>
      <c r="B147" s="1" t="s">
        <v>132</v>
      </c>
      <c r="C147" s="2" t="s">
        <v>152</v>
      </c>
      <c r="D147" s="2" t="s">
        <v>173</v>
      </c>
      <c r="E147" t="s">
        <v>25</v>
      </c>
      <c r="F147">
        <v>32.72</v>
      </c>
      <c r="G147">
        <f t="shared" si="30"/>
        <v>-0.29863458518538233</v>
      </c>
      <c r="H147">
        <f t="shared" si="29"/>
        <v>0.50276543779367378</v>
      </c>
      <c r="I147">
        <f>STDEV(H147:H149)</f>
        <v>5.9813408947608629E-2</v>
      </c>
      <c r="J147">
        <f>I147/K147</f>
        <v>0.13698181971800427</v>
      </c>
      <c r="K147">
        <f>AVERAGE(H147:H149)</f>
        <v>0.43665217085553892</v>
      </c>
    </row>
    <row r="148" spans="1:11">
      <c r="A148" t="s">
        <v>93</v>
      </c>
      <c r="B148" s="1" t="s">
        <v>132</v>
      </c>
      <c r="C148" s="2" t="s">
        <v>152</v>
      </c>
      <c r="D148" s="2" t="s">
        <v>173</v>
      </c>
      <c r="E148" t="s">
        <v>25</v>
      </c>
      <c r="F148">
        <v>33.01</v>
      </c>
      <c r="G148">
        <f t="shared" si="30"/>
        <v>-0.37582177743472334</v>
      </c>
      <c r="H148">
        <f t="shared" si="29"/>
        <v>0.42089931850532208</v>
      </c>
    </row>
    <row r="149" spans="1:11">
      <c r="A149" t="s">
        <v>94</v>
      </c>
      <c r="B149" s="1" t="s">
        <v>132</v>
      </c>
      <c r="C149" s="2" t="s">
        <v>152</v>
      </c>
      <c r="D149" s="2" t="s">
        <v>173</v>
      </c>
      <c r="E149" t="s">
        <v>25</v>
      </c>
      <c r="F149">
        <v>33.15</v>
      </c>
      <c r="G149">
        <f t="shared" si="30"/>
        <v>-0.41308455989992271</v>
      </c>
      <c r="H149">
        <f t="shared" si="29"/>
        <v>0.38629175626762102</v>
      </c>
    </row>
    <row r="150" spans="1:11">
      <c r="A150" t="s">
        <v>95</v>
      </c>
      <c r="B150" s="1" t="s">
        <v>132</v>
      </c>
      <c r="C150" s="2" t="s">
        <v>153</v>
      </c>
      <c r="D150" s="2" t="s">
        <v>173</v>
      </c>
      <c r="E150" t="s">
        <v>25</v>
      </c>
      <c r="F150">
        <v>36.090000000000003</v>
      </c>
      <c r="G150">
        <f t="shared" si="30"/>
        <v>-1.1956029916691078</v>
      </c>
      <c r="H150">
        <f t="shared" si="29"/>
        <v>6.3737791079915396E-2</v>
      </c>
      <c r="I150">
        <f>STDEV(H150:H152)</f>
        <v>1.3963794671523725E-2</v>
      </c>
      <c r="J150">
        <f>I150/K150</f>
        <v>0.27412643308549212</v>
      </c>
      <c r="K150">
        <f>AVERAGE(H150:H152)</f>
        <v>5.0939249142634931E-2</v>
      </c>
    </row>
    <row r="151" spans="1:11">
      <c r="A151" t="s">
        <v>96</v>
      </c>
      <c r="B151" s="1" t="s">
        <v>132</v>
      </c>
      <c r="C151" s="2" t="s">
        <v>153</v>
      </c>
      <c r="D151" s="2" t="s">
        <v>173</v>
      </c>
      <c r="E151" t="s">
        <v>25</v>
      </c>
      <c r="F151">
        <v>37.020000000000003</v>
      </c>
      <c r="G151">
        <f t="shared" si="30"/>
        <v>-1.4431343323307881</v>
      </c>
      <c r="H151">
        <f t="shared" si="29"/>
        <v>3.604671291037382E-2</v>
      </c>
    </row>
    <row r="152" spans="1:11">
      <c r="A152" t="s">
        <v>97</v>
      </c>
      <c r="B152" s="1" t="s">
        <v>132</v>
      </c>
      <c r="C152" s="2" t="s">
        <v>153</v>
      </c>
      <c r="D152" s="2" t="s">
        <v>173</v>
      </c>
      <c r="E152" t="s">
        <v>25</v>
      </c>
      <c r="F152">
        <v>36.39</v>
      </c>
      <c r="G152">
        <f t="shared" si="30"/>
        <v>-1.2754518112373909</v>
      </c>
      <c r="H152">
        <f t="shared" si="29"/>
        <v>5.303324343761559E-2</v>
      </c>
    </row>
    <row r="153" spans="1:11">
      <c r="A153" t="s">
        <v>98</v>
      </c>
      <c r="B153" s="1" t="s">
        <v>132</v>
      </c>
      <c r="C153" s="2" t="s">
        <v>154</v>
      </c>
      <c r="D153" s="2" t="s">
        <v>173</v>
      </c>
      <c r="E153" t="s">
        <v>25</v>
      </c>
      <c r="F153">
        <v>37.840000000000003</v>
      </c>
      <c r="G153">
        <f t="shared" si="30"/>
        <v>-1.661387772484098</v>
      </c>
      <c r="H153">
        <f t="shared" si="29"/>
        <v>2.1807818676469342E-2</v>
      </c>
      <c r="I153">
        <f>STDEV(H153:H155)</f>
        <v>2.2021590092917613E-3</v>
      </c>
      <c r="J153">
        <f>I153/K153</f>
        <v>9.0732207003144064E-2</v>
      </c>
      <c r="K153">
        <f>AVERAGE(H153:H155)</f>
        <v>2.4270973693117062E-2</v>
      </c>
    </row>
    <row r="154" spans="1:11">
      <c r="A154" t="s">
        <v>99</v>
      </c>
      <c r="B154" s="1" t="s">
        <v>132</v>
      </c>
      <c r="C154" s="2" t="s">
        <v>154</v>
      </c>
      <c r="D154" s="2" t="s">
        <v>173</v>
      </c>
      <c r="E154" t="s">
        <v>25</v>
      </c>
      <c r="F154">
        <v>37.549999999999997</v>
      </c>
      <c r="G154">
        <f t="shared" si="30"/>
        <v>-1.5842005802347552</v>
      </c>
      <c r="H154">
        <f t="shared" si="29"/>
        <v>2.6049501679251526E-2</v>
      </c>
    </row>
    <row r="155" spans="1:11">
      <c r="A155" t="s">
        <v>100</v>
      </c>
      <c r="B155" s="1" t="s">
        <v>132</v>
      </c>
      <c r="C155" s="2" t="s">
        <v>154</v>
      </c>
      <c r="D155" s="2" t="s">
        <v>173</v>
      </c>
      <c r="E155" t="s">
        <v>25</v>
      </c>
      <c r="F155">
        <v>37.619999999999997</v>
      </c>
      <c r="G155">
        <f t="shared" si="30"/>
        <v>-1.6028319714673547</v>
      </c>
      <c r="H155">
        <f t="shared" si="29"/>
        <v>2.495560072363032E-2</v>
      </c>
    </row>
    <row r="156" spans="1:11">
      <c r="A156" t="s">
        <v>101</v>
      </c>
      <c r="B156" s="1" t="s">
        <v>132</v>
      </c>
      <c r="C156" s="2" t="s">
        <v>155</v>
      </c>
      <c r="D156" s="2" t="s">
        <v>173</v>
      </c>
      <c r="E156" t="s">
        <v>25</v>
      </c>
      <c r="F156">
        <v>34.950000000000003</v>
      </c>
      <c r="G156">
        <f t="shared" si="30"/>
        <v>-0.89217747730962815</v>
      </c>
      <c r="H156">
        <f t="shared" si="29"/>
        <v>0.1281806656850589</v>
      </c>
      <c r="I156">
        <f>STDEV(H156:H158)</f>
        <v>2.0788879031825597E-2</v>
      </c>
      <c r="J156">
        <f>I156/K156</f>
        <v>0.14871568613196404</v>
      </c>
      <c r="K156">
        <f>AVERAGE(H156:H158)</f>
        <v>0.13978941678941939</v>
      </c>
    </row>
    <row r="157" spans="1:11">
      <c r="A157" t="s">
        <v>102</v>
      </c>
      <c r="B157" s="1" t="s">
        <v>132</v>
      </c>
      <c r="C157" s="2" t="s">
        <v>155</v>
      </c>
      <c r="D157" s="2" t="s">
        <v>173</v>
      </c>
      <c r="E157" t="s">
        <v>25</v>
      </c>
      <c r="F157">
        <v>34.549999999999997</v>
      </c>
      <c r="G157">
        <f t="shared" si="30"/>
        <v>-0.78571238455191461</v>
      </c>
      <c r="H157">
        <f t="shared" ref="H157:H176" si="31">10^G157</f>
        <v>0.16379008769938155</v>
      </c>
    </row>
    <row r="158" spans="1:11">
      <c r="A158" t="s">
        <v>103</v>
      </c>
      <c r="B158" s="1" t="s">
        <v>132</v>
      </c>
      <c r="C158" s="2" t="s">
        <v>155</v>
      </c>
      <c r="D158" s="2" t="s">
        <v>173</v>
      </c>
      <c r="E158" t="s">
        <v>25</v>
      </c>
      <c r="F158">
        <v>34.96</v>
      </c>
      <c r="G158">
        <f t="shared" ref="G158:G176" si="32">(F158-I$90)/J$90</f>
        <v>-0.89483910462857041</v>
      </c>
      <c r="H158">
        <f t="shared" si="31"/>
        <v>0.12739749698381778</v>
      </c>
    </row>
    <row r="159" spans="1:11">
      <c r="A159" t="s">
        <v>104</v>
      </c>
      <c r="B159" s="1" t="s">
        <v>132</v>
      </c>
      <c r="C159" s="2" t="s">
        <v>156</v>
      </c>
      <c r="D159" s="2" t="s">
        <v>173</v>
      </c>
      <c r="E159" t="s">
        <v>25</v>
      </c>
      <c r="F159">
        <v>36.89</v>
      </c>
      <c r="G159">
        <f t="shared" si="32"/>
        <v>-1.4085331771845311</v>
      </c>
      <c r="H159">
        <f t="shared" si="31"/>
        <v>3.9036136037975441E-2</v>
      </c>
      <c r="I159">
        <f>STDEV(H159:H161)</f>
        <v>7.7297312750265103E-3</v>
      </c>
      <c r="J159">
        <f>I159/K159</f>
        <v>0.2351162390192576</v>
      </c>
      <c r="K159">
        <f>AVERAGE(H159:H161)</f>
        <v>3.2876211814503349E-2</v>
      </c>
    </row>
    <row r="160" spans="1:11">
      <c r="A160" t="s">
        <v>105</v>
      </c>
      <c r="B160" s="1" t="s">
        <v>132</v>
      </c>
      <c r="C160" s="2" t="s">
        <v>156</v>
      </c>
      <c r="D160" s="2" t="s">
        <v>173</v>
      </c>
      <c r="E160" t="s">
        <v>25</v>
      </c>
      <c r="F160">
        <v>37.67</v>
      </c>
      <c r="G160">
        <f t="shared" si="32"/>
        <v>-1.6161401080620699</v>
      </c>
      <c r="H160">
        <f t="shared" si="31"/>
        <v>2.4202481227496419E-2</v>
      </c>
    </row>
    <row r="161" spans="1:11">
      <c r="A161" t="s">
        <v>106</v>
      </c>
      <c r="B161" s="1" t="s">
        <v>132</v>
      </c>
      <c r="C161" s="2" t="s">
        <v>156</v>
      </c>
      <c r="D161" s="2" t="s">
        <v>173</v>
      </c>
      <c r="E161" t="s">
        <v>25</v>
      </c>
      <c r="F161">
        <v>37.049999999999997</v>
      </c>
      <c r="G161">
        <f t="shared" si="32"/>
        <v>-1.451119214287615</v>
      </c>
      <c r="H161">
        <f t="shared" si="31"/>
        <v>3.5390018178038177E-2</v>
      </c>
    </row>
    <row r="162" spans="1:11">
      <c r="A162" t="s">
        <v>107</v>
      </c>
      <c r="B162" s="1" t="s">
        <v>157</v>
      </c>
      <c r="C162" s="2" t="s">
        <v>158</v>
      </c>
      <c r="D162" s="2" t="s">
        <v>173</v>
      </c>
      <c r="E162" t="s">
        <v>25</v>
      </c>
      <c r="F162">
        <v>40</v>
      </c>
      <c r="G162">
        <f t="shared" si="32"/>
        <v>-2.2362992733757423</v>
      </c>
      <c r="H162">
        <f t="shared" si="31"/>
        <v>5.8036434921924611E-3</v>
      </c>
      <c r="I162">
        <f>STDEV(H162:H164)</f>
        <v>0</v>
      </c>
      <c r="J162">
        <f>I162/K162</f>
        <v>0</v>
      </c>
      <c r="K162">
        <f>AVERAGE(H162:H164)</f>
        <v>5.8036434921924611E-3</v>
      </c>
    </row>
    <row r="163" spans="1:11">
      <c r="A163" t="s">
        <v>108</v>
      </c>
      <c r="B163" s="1" t="s">
        <v>157</v>
      </c>
      <c r="C163" s="2" t="s">
        <v>158</v>
      </c>
      <c r="D163" s="2" t="s">
        <v>173</v>
      </c>
      <c r="E163" t="s">
        <v>25</v>
      </c>
      <c r="F163">
        <v>40</v>
      </c>
      <c r="G163">
        <f t="shared" si="32"/>
        <v>-2.2362992733757423</v>
      </c>
      <c r="H163">
        <f t="shared" si="31"/>
        <v>5.8036434921924611E-3</v>
      </c>
    </row>
    <row r="164" spans="1:11">
      <c r="A164" t="s">
        <v>109</v>
      </c>
      <c r="B164" s="1" t="s">
        <v>157</v>
      </c>
      <c r="C164" s="2" t="s">
        <v>158</v>
      </c>
      <c r="D164" s="2" t="s">
        <v>173</v>
      </c>
      <c r="E164" t="s">
        <v>25</v>
      </c>
      <c r="F164">
        <v>40</v>
      </c>
      <c r="G164">
        <f t="shared" si="32"/>
        <v>-2.2362992733757423</v>
      </c>
      <c r="H164">
        <f t="shared" si="31"/>
        <v>5.8036434921924611E-3</v>
      </c>
    </row>
    <row r="165" spans="1:11">
      <c r="A165" t="s">
        <v>110</v>
      </c>
      <c r="B165" s="1" t="s">
        <v>157</v>
      </c>
      <c r="C165" s="2" t="s">
        <v>159</v>
      </c>
      <c r="D165" s="2" t="s">
        <v>173</v>
      </c>
      <c r="E165" t="s">
        <v>25</v>
      </c>
      <c r="F165">
        <v>40</v>
      </c>
      <c r="G165">
        <f t="shared" si="32"/>
        <v>-2.2362992733757423</v>
      </c>
      <c r="H165">
        <f t="shared" si="31"/>
        <v>5.8036434921924611E-3</v>
      </c>
      <c r="I165">
        <f>STDEV(H165:H167)</f>
        <v>0</v>
      </c>
      <c r="J165">
        <f>I165/K165</f>
        <v>0</v>
      </c>
      <c r="K165">
        <f>AVERAGE(H165:H167)</f>
        <v>5.8036434921924611E-3</v>
      </c>
    </row>
    <row r="166" spans="1:11">
      <c r="A166" t="s">
        <v>111</v>
      </c>
      <c r="B166" s="1" t="s">
        <v>157</v>
      </c>
      <c r="C166" s="2" t="s">
        <v>159</v>
      </c>
      <c r="D166" s="2" t="s">
        <v>173</v>
      </c>
      <c r="E166" t="s">
        <v>25</v>
      </c>
      <c r="F166">
        <v>40</v>
      </c>
      <c r="G166">
        <f t="shared" si="32"/>
        <v>-2.2362992733757423</v>
      </c>
      <c r="H166">
        <f t="shared" si="31"/>
        <v>5.8036434921924611E-3</v>
      </c>
    </row>
    <row r="167" spans="1:11">
      <c r="A167" t="s">
        <v>112</v>
      </c>
      <c r="B167" s="1" t="s">
        <v>157</v>
      </c>
      <c r="C167" s="2" t="s">
        <v>159</v>
      </c>
      <c r="D167" s="2" t="s">
        <v>173</v>
      </c>
      <c r="E167" t="s">
        <v>25</v>
      </c>
      <c r="F167">
        <v>40</v>
      </c>
      <c r="G167">
        <f t="shared" si="32"/>
        <v>-2.2362992733757423</v>
      </c>
      <c r="H167">
        <f t="shared" si="31"/>
        <v>5.8036434921924611E-3</v>
      </c>
    </row>
    <row r="168" spans="1:11">
      <c r="A168" t="s">
        <v>113</v>
      </c>
      <c r="B168" s="1" t="s">
        <v>157</v>
      </c>
      <c r="C168" s="2" t="s">
        <v>160</v>
      </c>
      <c r="D168" s="2" t="s">
        <v>173</v>
      </c>
      <c r="E168" t="s">
        <v>25</v>
      </c>
      <c r="F168">
        <v>31.23</v>
      </c>
      <c r="G168">
        <f t="shared" si="32"/>
        <v>9.7947885337094712E-2</v>
      </c>
      <c r="H168">
        <f t="shared" si="31"/>
        <v>1.2529908089699113</v>
      </c>
      <c r="I168">
        <f>STDEV(H168:H170)</f>
        <v>5.8621305723111632E-2</v>
      </c>
      <c r="J168">
        <f>I168/K168</f>
        <v>4.646598710576854E-2</v>
      </c>
      <c r="K168">
        <f>AVERAGE(H168:H170)</f>
        <v>1.2615960485176922</v>
      </c>
    </row>
    <row r="169" spans="1:11">
      <c r="A169" t="s">
        <v>114</v>
      </c>
      <c r="B169" s="1" t="s">
        <v>157</v>
      </c>
      <c r="C169" s="2" t="s">
        <v>160</v>
      </c>
      <c r="D169" s="2" t="s">
        <v>173</v>
      </c>
      <c r="E169" t="s">
        <v>25</v>
      </c>
      <c r="F169">
        <v>31.29</v>
      </c>
      <c r="G169">
        <f t="shared" si="32"/>
        <v>8.1978121423438244E-2</v>
      </c>
      <c r="H169">
        <f t="shared" si="31"/>
        <v>1.2077529902585036</v>
      </c>
    </row>
    <row r="170" spans="1:11">
      <c r="A170" t="s">
        <v>115</v>
      </c>
      <c r="B170" s="1" t="s">
        <v>157</v>
      </c>
      <c r="C170" s="2" t="s">
        <v>160</v>
      </c>
      <c r="D170" s="2" t="s">
        <v>173</v>
      </c>
      <c r="E170" t="s">
        <v>25</v>
      </c>
      <c r="F170">
        <v>31.14</v>
      </c>
      <c r="G170">
        <f t="shared" si="32"/>
        <v>0.12190253120757989</v>
      </c>
      <c r="H170">
        <f t="shared" si="31"/>
        <v>1.3240443463246618</v>
      </c>
    </row>
    <row r="171" spans="1:11">
      <c r="A171" t="s">
        <v>116</v>
      </c>
      <c r="B171" s="1" t="s">
        <v>157</v>
      </c>
      <c r="C171" s="2" t="s">
        <v>161</v>
      </c>
      <c r="D171" s="2" t="s">
        <v>173</v>
      </c>
      <c r="E171" t="s">
        <v>25</v>
      </c>
      <c r="F171">
        <v>40</v>
      </c>
      <c r="G171">
        <f t="shared" si="32"/>
        <v>-2.2362992733757423</v>
      </c>
      <c r="H171">
        <f t="shared" si="31"/>
        <v>5.8036434921924611E-3</v>
      </c>
      <c r="I171">
        <f>STDEV(H171:H173)</f>
        <v>0</v>
      </c>
      <c r="J171">
        <f>I171/K171</f>
        <v>0</v>
      </c>
      <c r="K171">
        <f>AVERAGE(H171:H173)</f>
        <v>5.8036434921924611E-3</v>
      </c>
    </row>
    <row r="172" spans="1:11">
      <c r="A172" t="s">
        <v>117</v>
      </c>
      <c r="B172" s="1" t="s">
        <v>157</v>
      </c>
      <c r="C172" s="2" t="s">
        <v>161</v>
      </c>
      <c r="D172" s="2" t="s">
        <v>173</v>
      </c>
      <c r="E172" t="s">
        <v>25</v>
      </c>
      <c r="F172">
        <v>40</v>
      </c>
      <c r="G172">
        <f t="shared" si="32"/>
        <v>-2.2362992733757423</v>
      </c>
      <c r="H172">
        <f t="shared" si="31"/>
        <v>5.8036434921924611E-3</v>
      </c>
    </row>
    <row r="173" spans="1:11">
      <c r="A173" t="s">
        <v>118</v>
      </c>
      <c r="B173" s="1" t="s">
        <v>157</v>
      </c>
      <c r="C173" s="2" t="s">
        <v>161</v>
      </c>
      <c r="D173" s="2" t="s">
        <v>173</v>
      </c>
      <c r="E173" t="s">
        <v>25</v>
      </c>
      <c r="F173">
        <v>40</v>
      </c>
      <c r="G173">
        <f t="shared" si="32"/>
        <v>-2.2362992733757423</v>
      </c>
      <c r="H173">
        <f t="shared" si="31"/>
        <v>5.8036434921924611E-3</v>
      </c>
    </row>
    <row r="174" spans="1:11">
      <c r="A174" t="s">
        <v>119</v>
      </c>
      <c r="B174" s="1" t="s">
        <v>157</v>
      </c>
      <c r="C174" s="2" t="s">
        <v>162</v>
      </c>
      <c r="D174" s="2" t="s">
        <v>173</v>
      </c>
      <c r="E174" t="s">
        <v>25</v>
      </c>
      <c r="F174">
        <v>38.590000000000003</v>
      </c>
      <c r="G174">
        <f t="shared" si="32"/>
        <v>-1.8610098214048081</v>
      </c>
      <c r="H174">
        <f t="shared" si="31"/>
        <v>1.3771783241768937E-2</v>
      </c>
      <c r="I174">
        <f>STDEV(H174:H176)</f>
        <v>4.6004076293585366E-3</v>
      </c>
      <c r="J174">
        <f>I174/K174</f>
        <v>0.5438033294794643</v>
      </c>
      <c r="K174">
        <f>AVERAGE(H174:H176)</f>
        <v>8.4596900753846193E-3</v>
      </c>
    </row>
    <row r="175" spans="1:11">
      <c r="A175" t="s">
        <v>120</v>
      </c>
      <c r="B175" s="1" t="s">
        <v>157</v>
      </c>
      <c r="C175" s="2" t="s">
        <v>162</v>
      </c>
      <c r="D175" s="2" t="s">
        <v>173</v>
      </c>
      <c r="E175" t="s">
        <v>25</v>
      </c>
      <c r="F175">
        <v>40</v>
      </c>
      <c r="G175">
        <f t="shared" si="32"/>
        <v>-2.2362992733757423</v>
      </c>
      <c r="H175">
        <f t="shared" si="31"/>
        <v>5.8036434921924611E-3</v>
      </c>
    </row>
    <row r="176" spans="1:11">
      <c r="A176" t="s">
        <v>121</v>
      </c>
      <c r="B176" s="1" t="s">
        <v>157</v>
      </c>
      <c r="C176" s="2" t="s">
        <v>162</v>
      </c>
      <c r="D176" s="2" t="s">
        <v>173</v>
      </c>
      <c r="E176" t="s">
        <v>25</v>
      </c>
      <c r="F176">
        <v>40</v>
      </c>
      <c r="G176">
        <f t="shared" si="32"/>
        <v>-2.2362992733757423</v>
      </c>
      <c r="H176">
        <f t="shared" si="31"/>
        <v>5.8036434921924611E-3</v>
      </c>
    </row>
    <row r="179" spans="1:23">
      <c r="E179" s="4" t="str">
        <f>E182</f>
        <v>Slc22a3</v>
      </c>
      <c r="G179" s="6" t="s">
        <v>183</v>
      </c>
      <c r="I179">
        <v>39.003999999999998</v>
      </c>
      <c r="J179">
        <v>-3.1297999999999999</v>
      </c>
    </row>
    <row r="180" spans="1:23" ht="18">
      <c r="E180" t="s">
        <v>182</v>
      </c>
      <c r="U180" s="8" t="str">
        <f>E179</f>
        <v>Slc22a3</v>
      </c>
    </row>
    <row r="181" spans="1:23">
      <c r="A181" s="4" t="s">
        <v>13</v>
      </c>
      <c r="B181" s="4" t="s">
        <v>14</v>
      </c>
      <c r="C181" s="4"/>
      <c r="D181" s="4"/>
      <c r="E181" s="4" t="s">
        <v>15</v>
      </c>
      <c r="F181" s="4" t="s">
        <v>17</v>
      </c>
      <c r="G181" s="4" t="s">
        <v>163</v>
      </c>
      <c r="H181" s="4" t="s">
        <v>164</v>
      </c>
      <c r="I181" s="4" t="s">
        <v>165</v>
      </c>
      <c r="J181" s="4" t="s">
        <v>166</v>
      </c>
      <c r="K181" s="4" t="s">
        <v>167</v>
      </c>
      <c r="L181" s="4" t="s">
        <v>184</v>
      </c>
      <c r="M181" s="4" t="s">
        <v>185</v>
      </c>
      <c r="N181" s="4" t="s">
        <v>186</v>
      </c>
      <c r="O181" s="7" t="s">
        <v>187</v>
      </c>
      <c r="P181" s="7" t="s">
        <v>188</v>
      </c>
      <c r="Q181" s="4" t="s">
        <v>14</v>
      </c>
      <c r="R181" s="4"/>
      <c r="T181" s="4"/>
      <c r="U181" s="4" t="s">
        <v>189</v>
      </c>
      <c r="V181" s="4" t="s">
        <v>190</v>
      </c>
      <c r="W181" s="4" t="s">
        <v>191</v>
      </c>
    </row>
    <row r="182" spans="1:23">
      <c r="A182" t="s">
        <v>38</v>
      </c>
      <c r="B182" s="1" t="s">
        <v>132</v>
      </c>
      <c r="C182" s="3" t="s">
        <v>133</v>
      </c>
      <c r="D182" s="2" t="s">
        <v>128</v>
      </c>
      <c r="E182" t="s">
        <v>181</v>
      </c>
      <c r="F182">
        <v>31.42</v>
      </c>
      <c r="G182">
        <f>(F182-I$179)/J$179</f>
        <v>2.4231580292670447</v>
      </c>
      <c r="H182">
        <f t="shared" ref="H182:H245" si="33">10^G182</f>
        <v>264.94640391643787</v>
      </c>
      <c r="I182">
        <f>STDEV(H182:H184)</f>
        <v>44.656626033547646</v>
      </c>
      <c r="J182">
        <f>I182/K182</f>
        <v>0.17429452485738872</v>
      </c>
      <c r="K182">
        <f>AVERAGE(H182:H184)</f>
        <v>256.21359058803824</v>
      </c>
      <c r="L182">
        <f>K182/K$4</f>
        <v>3.7401132838889337</v>
      </c>
      <c r="M182">
        <f>L182/P$182*100</f>
        <v>50.790155375983467</v>
      </c>
      <c r="N182">
        <f>SQRT((J182)^2+(J$4)^2)</f>
        <v>0.29908287594138866</v>
      </c>
      <c r="O182">
        <f>M182*N182</f>
        <v>15.190465739359118</v>
      </c>
      <c r="P182">
        <f>AVERAGE(L182,L185,L188,L191,L194,L197,L200,L203)</f>
        <v>7.3638547789469371</v>
      </c>
      <c r="Q182" s="1" t="s">
        <v>132</v>
      </c>
      <c r="R182" s="3" t="s">
        <v>133</v>
      </c>
      <c r="T182" s="9" t="s">
        <v>132</v>
      </c>
      <c r="U182">
        <f>AVERAGE(M182,M185,M188,M191,M194,M197,M200,M203)</f>
        <v>100</v>
      </c>
      <c r="V182">
        <f>STDEV(M182,M185,M188,M191,M194,M197,M200,M203)</f>
        <v>37.451387776057778</v>
      </c>
    </row>
    <row r="183" spans="1:23">
      <c r="A183" t="s">
        <v>39</v>
      </c>
      <c r="B183" s="1" t="s">
        <v>132</v>
      </c>
      <c r="C183" s="3" t="s">
        <v>133</v>
      </c>
      <c r="D183" s="2" t="s">
        <v>128</v>
      </c>
      <c r="E183" t="s">
        <v>181</v>
      </c>
      <c r="F183">
        <v>31.75</v>
      </c>
      <c r="G183">
        <f t="shared" ref="G183:G246" si="34">(F183-I$179)/J$179</f>
        <v>2.3177199821074823</v>
      </c>
      <c r="H183">
        <f t="shared" si="33"/>
        <v>207.83562036119469</v>
      </c>
      <c r="Q183" s="1" t="s">
        <v>132</v>
      </c>
      <c r="R183" s="3" t="s">
        <v>133</v>
      </c>
      <c r="T183" s="9" t="s">
        <v>192</v>
      </c>
      <c r="U183">
        <f>AVERAGE(M206,M209,M212,M215,M218,M221,M224,M227,M230)</f>
        <v>76.498048281428694</v>
      </c>
      <c r="V183">
        <f>STDEV(M206,M209,M212,M215,M218,M221,M224,M227,M230)</f>
        <v>21.474388791712339</v>
      </c>
      <c r="W183">
        <f>TTEST(M182:M203,M206:M230,2,3)</f>
        <v>0.14704128395981642</v>
      </c>
    </row>
    <row r="184" spans="1:23">
      <c r="A184" t="s">
        <v>40</v>
      </c>
      <c r="B184" s="1" t="s">
        <v>132</v>
      </c>
      <c r="C184" s="3" t="s">
        <v>133</v>
      </c>
      <c r="D184" s="2" t="s">
        <v>128</v>
      </c>
      <c r="E184" t="s">
        <v>181</v>
      </c>
      <c r="F184">
        <v>31.27</v>
      </c>
      <c r="G184">
        <f t="shared" si="34"/>
        <v>2.471084414339574</v>
      </c>
      <c r="H184">
        <f t="shared" si="33"/>
        <v>295.85874748648217</v>
      </c>
      <c r="Q184" s="1" t="s">
        <v>132</v>
      </c>
      <c r="R184" s="3" t="s">
        <v>133</v>
      </c>
      <c r="T184" s="9" t="s">
        <v>132</v>
      </c>
      <c r="U184">
        <f>AVERAGE(M233,M236,M239,M242,M245,M248)</f>
        <v>99.999999999999986</v>
      </c>
      <c r="V184">
        <f>STDEV(M233,M236,M239,M242,M245,M248)</f>
        <v>23.459299470915422</v>
      </c>
    </row>
    <row r="185" spans="1:23">
      <c r="A185" t="s">
        <v>41</v>
      </c>
      <c r="B185" s="1" t="s">
        <v>132</v>
      </c>
      <c r="C185" s="3" t="s">
        <v>134</v>
      </c>
      <c r="D185" s="2" t="s">
        <v>128</v>
      </c>
      <c r="E185" t="s">
        <v>181</v>
      </c>
      <c r="F185">
        <v>31.26</v>
      </c>
      <c r="G185">
        <f t="shared" si="34"/>
        <v>2.4742795066777417</v>
      </c>
      <c r="H185">
        <f t="shared" si="33"/>
        <v>298.04339835827449</v>
      </c>
      <c r="I185">
        <f>STDEV(H185:H187)</f>
        <v>91.568728817527997</v>
      </c>
      <c r="J185">
        <f>I185/K185</f>
        <v>0.22846928981820216</v>
      </c>
      <c r="K185">
        <f>AVERAGE(H185:H187)</f>
        <v>400.79228543315895</v>
      </c>
      <c r="L185">
        <f>K185/K$7</f>
        <v>4.3168455302723823</v>
      </c>
      <c r="M185">
        <f>L185/P$182*100</f>
        <v>58.622089379249132</v>
      </c>
      <c r="N185">
        <f>SQRT((J185)^2+(J$7)^2)</f>
        <v>0.24648709704956873</v>
      </c>
      <c r="O185">
        <f>M185*N185</f>
        <v>14.449588634071473</v>
      </c>
      <c r="Q185" s="1" t="s">
        <v>132</v>
      </c>
      <c r="R185" s="3" t="s">
        <v>134</v>
      </c>
      <c r="T185" s="9" t="s">
        <v>193</v>
      </c>
      <c r="U185">
        <f>AVERAGE(M251,M254,M257,M260,M263)</f>
        <v>159.25123539920043</v>
      </c>
      <c r="V185">
        <f>STDEV(M251,M254,M257,M260,M263)</f>
        <v>57.217414221276371</v>
      </c>
      <c r="W185">
        <f>TTEST(M233:M248,M251:M263,2,3)</f>
        <v>8.1017277985074007E-2</v>
      </c>
    </row>
    <row r="186" spans="1:23">
      <c r="A186" t="s">
        <v>42</v>
      </c>
      <c r="B186" s="1" t="s">
        <v>132</v>
      </c>
      <c r="C186" s="3" t="s">
        <v>134</v>
      </c>
      <c r="D186" s="2" t="s">
        <v>128</v>
      </c>
      <c r="E186" t="s">
        <v>181</v>
      </c>
      <c r="F186">
        <v>30.76</v>
      </c>
      <c r="G186">
        <f t="shared" si="34"/>
        <v>2.6340341235861704</v>
      </c>
      <c r="H186">
        <f t="shared" si="33"/>
        <v>430.56043935594363</v>
      </c>
      <c r="Q186" s="1" t="s">
        <v>132</v>
      </c>
      <c r="R186" s="3" t="s">
        <v>134</v>
      </c>
    </row>
    <row r="187" spans="1:23">
      <c r="A187" t="s">
        <v>43</v>
      </c>
      <c r="B187" s="1" t="s">
        <v>132</v>
      </c>
      <c r="C187" s="3" t="s">
        <v>134</v>
      </c>
      <c r="D187" s="2" t="s">
        <v>128</v>
      </c>
      <c r="E187" t="s">
        <v>181</v>
      </c>
      <c r="F187">
        <v>30.63</v>
      </c>
      <c r="G187">
        <f t="shared" si="34"/>
        <v>2.6755703239823627</v>
      </c>
      <c r="H187">
        <f t="shared" si="33"/>
        <v>473.77301858525874</v>
      </c>
      <c r="Q187" s="1" t="s">
        <v>132</v>
      </c>
      <c r="R187" s="3" t="s">
        <v>134</v>
      </c>
    </row>
    <row r="188" spans="1:23">
      <c r="A188" t="s">
        <v>44</v>
      </c>
      <c r="B188" s="1" t="s">
        <v>132</v>
      </c>
      <c r="C188" s="3" t="s">
        <v>135</v>
      </c>
      <c r="D188" s="2" t="s">
        <v>128</v>
      </c>
      <c r="E188" t="s">
        <v>181</v>
      </c>
      <c r="F188">
        <v>30.97</v>
      </c>
      <c r="G188">
        <f t="shared" si="34"/>
        <v>2.5669371844846314</v>
      </c>
      <c r="H188">
        <f t="shared" si="33"/>
        <v>368.92423422203092</v>
      </c>
      <c r="I188">
        <f>STDEV(H188:H190)</f>
        <v>12.054336741142746</v>
      </c>
      <c r="J188">
        <f>I188/K188</f>
        <v>3.3885702412509169E-2</v>
      </c>
      <c r="K188">
        <f>AVERAGE(H188:H190)</f>
        <v>355.73518867629537</v>
      </c>
      <c r="L188">
        <f>K188/K$10</f>
        <v>6.3856653070999556</v>
      </c>
      <c r="M188">
        <f>L188/P$182*100</f>
        <v>86.716339455204917</v>
      </c>
      <c r="N188">
        <f>SQRT((J188)^2+(J$10)^2)</f>
        <v>0.15932935528802003</v>
      </c>
      <c r="O188">
        <f>M188*N188</f>
        <v>13.816458458334894</v>
      </c>
      <c r="Q188" s="1" t="s">
        <v>132</v>
      </c>
      <c r="R188" s="3" t="s">
        <v>135</v>
      </c>
    </row>
    <row r="189" spans="1:23">
      <c r="A189" t="s">
        <v>45</v>
      </c>
      <c r="B189" s="1" t="s">
        <v>132</v>
      </c>
      <c r="C189" s="3" t="s">
        <v>135</v>
      </c>
      <c r="D189" s="2" t="s">
        <v>128</v>
      </c>
      <c r="E189" t="s">
        <v>181</v>
      </c>
      <c r="F189">
        <v>31.03</v>
      </c>
      <c r="G189">
        <f t="shared" si="34"/>
        <v>2.547766630455619</v>
      </c>
      <c r="H189">
        <f t="shared" si="33"/>
        <v>352.99343665488021</v>
      </c>
      <c r="Q189" s="1" t="s">
        <v>132</v>
      </c>
      <c r="R189" s="3" t="s">
        <v>135</v>
      </c>
    </row>
    <row r="190" spans="1:23">
      <c r="A190" t="s">
        <v>46</v>
      </c>
      <c r="B190" s="1" t="s">
        <v>132</v>
      </c>
      <c r="C190" s="3" t="s">
        <v>135</v>
      </c>
      <c r="D190" s="2" t="s">
        <v>128</v>
      </c>
      <c r="E190" t="s">
        <v>181</v>
      </c>
      <c r="F190">
        <v>31.06</v>
      </c>
      <c r="G190">
        <f t="shared" si="34"/>
        <v>2.5381813534411144</v>
      </c>
      <c r="H190">
        <f t="shared" si="33"/>
        <v>345.28789515197496</v>
      </c>
      <c r="Q190" s="1" t="s">
        <v>132</v>
      </c>
      <c r="R190" s="3" t="s">
        <v>135</v>
      </c>
    </row>
    <row r="191" spans="1:23">
      <c r="A191" t="s">
        <v>47</v>
      </c>
      <c r="B191" s="1" t="s">
        <v>132</v>
      </c>
      <c r="C191" s="3" t="s">
        <v>136</v>
      </c>
      <c r="D191" s="2" t="s">
        <v>128</v>
      </c>
      <c r="E191" t="s">
        <v>181</v>
      </c>
      <c r="F191">
        <v>30.01</v>
      </c>
      <c r="G191">
        <f t="shared" si="34"/>
        <v>2.8736660489488135</v>
      </c>
      <c r="H191">
        <f t="shared" si="33"/>
        <v>747.59441617494349</v>
      </c>
      <c r="I191">
        <f>STDEV(H191:H193)</f>
        <v>79.435342836478469</v>
      </c>
      <c r="J191">
        <f>I191/K191</f>
        <v>0.11608817820928122</v>
      </c>
      <c r="K191">
        <f>AVERAGE(H191:H193)</f>
        <v>684.26728769293095</v>
      </c>
      <c r="L191">
        <f>K191/K$13</f>
        <v>6.3961934108295946</v>
      </c>
      <c r="M191">
        <f>L191/P$182*100</f>
        <v>86.859309462703422</v>
      </c>
      <c r="N191">
        <f>SQRT((J191)^2+(J$13)^2)</f>
        <v>0.24576016130220993</v>
      </c>
      <c r="O191">
        <f>M191*N191</f>
        <v>21.346557904152561</v>
      </c>
      <c r="Q191" s="1" t="s">
        <v>132</v>
      </c>
      <c r="R191" s="3" t="s">
        <v>136</v>
      </c>
    </row>
    <row r="192" spans="1:23">
      <c r="A192" t="s">
        <v>48</v>
      </c>
      <c r="B192" s="1" t="s">
        <v>132</v>
      </c>
      <c r="C192" s="3" t="s">
        <v>136</v>
      </c>
      <c r="D192" s="2" t="s">
        <v>128</v>
      </c>
      <c r="E192" t="s">
        <v>181</v>
      </c>
      <c r="F192">
        <v>30.32</v>
      </c>
      <c r="G192">
        <f t="shared" si="34"/>
        <v>2.7746181864655881</v>
      </c>
      <c r="H192">
        <f t="shared" si="33"/>
        <v>595.13869243117369</v>
      </c>
      <c r="Q192" s="1" t="s">
        <v>132</v>
      </c>
      <c r="R192" s="3" t="s">
        <v>136</v>
      </c>
    </row>
    <row r="193" spans="1:18">
      <c r="A193" t="s">
        <v>49</v>
      </c>
      <c r="B193" s="1" t="s">
        <v>132</v>
      </c>
      <c r="C193" s="3" t="s">
        <v>136</v>
      </c>
      <c r="D193" s="2" t="s">
        <v>128</v>
      </c>
      <c r="E193" t="s">
        <v>181</v>
      </c>
      <c r="F193">
        <v>30.08</v>
      </c>
      <c r="G193">
        <f t="shared" si="34"/>
        <v>2.8513004025816344</v>
      </c>
      <c r="H193">
        <f t="shared" si="33"/>
        <v>710.06875447267589</v>
      </c>
      <c r="Q193" s="1" t="s">
        <v>132</v>
      </c>
      <c r="R193" s="3" t="s">
        <v>136</v>
      </c>
    </row>
    <row r="194" spans="1:18">
      <c r="A194" t="s">
        <v>50</v>
      </c>
      <c r="B194" s="1" t="s">
        <v>132</v>
      </c>
      <c r="C194" s="3" t="s">
        <v>137</v>
      </c>
      <c r="D194" s="2" t="s">
        <v>128</v>
      </c>
      <c r="E194" t="s">
        <v>181</v>
      </c>
      <c r="F194">
        <v>29.01</v>
      </c>
      <c r="G194">
        <f t="shared" si="34"/>
        <v>3.193175282765671</v>
      </c>
      <c r="H194">
        <f t="shared" si="33"/>
        <v>1560.1820706888179</v>
      </c>
      <c r="I194">
        <f>STDEV(H194:H196)</f>
        <v>146.81634701953857</v>
      </c>
      <c r="J194">
        <f>I194/K194</f>
        <v>8.5307204790429705E-2</v>
      </c>
      <c r="K194">
        <f>AVERAGE(H194:H196)</f>
        <v>1721.0310357749447</v>
      </c>
      <c r="L194">
        <f>K194/K$16</f>
        <v>9.3463469485441983</v>
      </c>
      <c r="M194">
        <f>L194/P$182*100</f>
        <v>126.92193462675489</v>
      </c>
      <c r="N194">
        <f>SQRT((J194)^2+(J$16)^2)</f>
        <v>0.21224245251667939</v>
      </c>
      <c r="O194">
        <f>M194*N194</f>
        <v>26.938222683344112</v>
      </c>
      <c r="Q194" s="1" t="s">
        <v>132</v>
      </c>
      <c r="R194" s="3" t="s">
        <v>137</v>
      </c>
    </row>
    <row r="195" spans="1:18">
      <c r="A195" t="s">
        <v>51</v>
      </c>
      <c r="B195" s="1" t="s">
        <v>132</v>
      </c>
      <c r="C195" s="3" t="s">
        <v>137</v>
      </c>
      <c r="D195" s="2" t="s">
        <v>128</v>
      </c>
      <c r="E195" t="s">
        <v>181</v>
      </c>
      <c r="F195">
        <v>28.78</v>
      </c>
      <c r="G195">
        <f t="shared" si="34"/>
        <v>3.2666624065435483</v>
      </c>
      <c r="H195">
        <f t="shared" si="33"/>
        <v>1847.8316714055923</v>
      </c>
      <c r="Q195" s="1" t="s">
        <v>132</v>
      </c>
      <c r="R195" s="3" t="s">
        <v>137</v>
      </c>
    </row>
    <row r="196" spans="1:18">
      <c r="A196" t="s">
        <v>52</v>
      </c>
      <c r="B196" s="1" t="s">
        <v>132</v>
      </c>
      <c r="C196" s="3" t="s">
        <v>137</v>
      </c>
      <c r="D196" s="2" t="s">
        <v>128</v>
      </c>
      <c r="E196" t="s">
        <v>181</v>
      </c>
      <c r="F196">
        <v>28.85</v>
      </c>
      <c r="G196">
        <f t="shared" si="34"/>
        <v>3.2442967601763679</v>
      </c>
      <c r="H196">
        <f t="shared" si="33"/>
        <v>1755.0793652304242</v>
      </c>
      <c r="Q196" s="1" t="s">
        <v>132</v>
      </c>
      <c r="R196" s="3" t="s">
        <v>137</v>
      </c>
    </row>
    <row r="197" spans="1:18">
      <c r="A197" t="s">
        <v>53</v>
      </c>
      <c r="B197" s="1" t="s">
        <v>132</v>
      </c>
      <c r="C197" s="3" t="s">
        <v>138</v>
      </c>
      <c r="D197" s="2" t="s">
        <v>128</v>
      </c>
      <c r="E197" t="s">
        <v>181</v>
      </c>
      <c r="F197">
        <v>29.15</v>
      </c>
      <c r="G197">
        <f t="shared" si="34"/>
        <v>3.1484439900313119</v>
      </c>
      <c r="H197">
        <f t="shared" si="33"/>
        <v>1407.4856964368989</v>
      </c>
      <c r="I197">
        <f>STDEV(H197:H199)</f>
        <v>107.63319233463604</v>
      </c>
      <c r="J197">
        <f>I197/K197</f>
        <v>7.763711213050957E-2</v>
      </c>
      <c r="K197">
        <f>AVERAGE(H197:H199)</f>
        <v>1386.3626477206217</v>
      </c>
      <c r="L197">
        <f>K197/K$19</f>
        <v>9.4450057361420772</v>
      </c>
      <c r="M197">
        <f>L197/P$182*100</f>
        <v>128.26170558312876</v>
      </c>
      <c r="N197">
        <f>SQRT((J197)^2+(J$19)^2)</f>
        <v>0.14698155079878039</v>
      </c>
      <c r="O197">
        <f>M197*N197</f>
        <v>18.852104394704853</v>
      </c>
      <c r="Q197" s="1" t="s">
        <v>132</v>
      </c>
      <c r="R197" s="3" t="s">
        <v>138</v>
      </c>
    </row>
    <row r="198" spans="1:18">
      <c r="A198" t="s">
        <v>54</v>
      </c>
      <c r="B198" s="1" t="s">
        <v>132</v>
      </c>
      <c r="C198" s="3" t="s">
        <v>138</v>
      </c>
      <c r="D198" s="2" t="s">
        <v>128</v>
      </c>
      <c r="E198" t="s">
        <v>181</v>
      </c>
      <c r="F198">
        <v>29.29</v>
      </c>
      <c r="G198">
        <f t="shared" si="34"/>
        <v>3.1037126972969515</v>
      </c>
      <c r="H198">
        <f t="shared" si="33"/>
        <v>1269.7338489474118</v>
      </c>
      <c r="Q198" s="1" t="s">
        <v>132</v>
      </c>
      <c r="R198" s="3" t="s">
        <v>138</v>
      </c>
    </row>
    <row r="199" spans="1:18">
      <c r="A199" t="s">
        <v>55</v>
      </c>
      <c r="B199" s="1" t="s">
        <v>132</v>
      </c>
      <c r="C199" s="3" t="s">
        <v>138</v>
      </c>
      <c r="D199" s="2" t="s">
        <v>128</v>
      </c>
      <c r="E199" t="s">
        <v>181</v>
      </c>
      <c r="F199">
        <v>29.08</v>
      </c>
      <c r="G199">
        <f t="shared" si="34"/>
        <v>3.1708096363984919</v>
      </c>
      <c r="H199">
        <f t="shared" si="33"/>
        <v>1481.8683977775549</v>
      </c>
      <c r="Q199" s="1" t="s">
        <v>132</v>
      </c>
      <c r="R199" s="3" t="s">
        <v>138</v>
      </c>
    </row>
    <row r="200" spans="1:18">
      <c r="A200" t="s">
        <v>56</v>
      </c>
      <c r="B200" s="1" t="s">
        <v>132</v>
      </c>
      <c r="C200" s="3" t="s">
        <v>139</v>
      </c>
      <c r="D200" s="2" t="s">
        <v>128</v>
      </c>
      <c r="E200" t="s">
        <v>181</v>
      </c>
      <c r="F200">
        <v>30.78</v>
      </c>
      <c r="G200">
        <f t="shared" si="34"/>
        <v>2.6276439389098334</v>
      </c>
      <c r="H200">
        <f t="shared" si="33"/>
        <v>424.27157761335184</v>
      </c>
      <c r="I200">
        <f>STDEV(H200:H202)</f>
        <v>14.849623813572574</v>
      </c>
      <c r="J200">
        <f>I200/K200</f>
        <v>3.364069612528784E-2</v>
      </c>
      <c r="K200">
        <f>AVERAGE(H200:H202)</f>
        <v>441.41844622561348</v>
      </c>
      <c r="L200">
        <f>K200/K$22</f>
        <v>7.3703564843838203</v>
      </c>
      <c r="M200">
        <f>L200/P$182*100</f>
        <v>100.088292146329</v>
      </c>
      <c r="N200">
        <f>SQRT((J200)^2+(J$22)^2)</f>
        <v>9.8434592789750003E-2</v>
      </c>
      <c r="O200">
        <f>M200*N200</f>
        <v>9.8521502804454286</v>
      </c>
      <c r="Q200" s="1" t="s">
        <v>132</v>
      </c>
      <c r="R200" s="3" t="s">
        <v>139</v>
      </c>
    </row>
    <row r="201" spans="1:18">
      <c r="A201" t="s">
        <v>57</v>
      </c>
      <c r="B201" s="1" t="s">
        <v>132</v>
      </c>
      <c r="C201" s="3" t="s">
        <v>139</v>
      </c>
      <c r="D201" s="2" t="s">
        <v>128</v>
      </c>
      <c r="E201" t="s">
        <v>181</v>
      </c>
      <c r="F201">
        <v>30.7</v>
      </c>
      <c r="G201">
        <f t="shared" si="34"/>
        <v>2.6532046776151827</v>
      </c>
      <c r="H201">
        <f t="shared" si="33"/>
        <v>449.99188053174424</v>
      </c>
      <c r="Q201" s="1" t="s">
        <v>132</v>
      </c>
      <c r="R201" s="3" t="s">
        <v>139</v>
      </c>
    </row>
    <row r="202" spans="1:18">
      <c r="A202" t="s">
        <v>58</v>
      </c>
      <c r="B202" s="1" t="s">
        <v>132</v>
      </c>
      <c r="C202" s="3" t="s">
        <v>139</v>
      </c>
      <c r="D202" s="2" t="s">
        <v>128</v>
      </c>
      <c r="E202" t="s">
        <v>181</v>
      </c>
      <c r="F202">
        <v>30.7</v>
      </c>
      <c r="G202">
        <f t="shared" si="34"/>
        <v>2.6532046776151827</v>
      </c>
      <c r="H202">
        <f t="shared" si="33"/>
        <v>449.99188053174424</v>
      </c>
      <c r="Q202" s="1" t="s">
        <v>132</v>
      </c>
      <c r="R202" s="3" t="s">
        <v>139</v>
      </c>
    </row>
    <row r="203" spans="1:18">
      <c r="A203" t="s">
        <v>59</v>
      </c>
      <c r="B203" s="2" t="s">
        <v>132</v>
      </c>
      <c r="C203" s="3" t="s">
        <v>140</v>
      </c>
      <c r="D203" s="2" t="s">
        <v>128</v>
      </c>
      <c r="E203" t="s">
        <v>181</v>
      </c>
      <c r="F203">
        <v>28.33</v>
      </c>
      <c r="G203">
        <f t="shared" si="34"/>
        <v>3.410441561761135</v>
      </c>
      <c r="H203">
        <f t="shared" si="33"/>
        <v>2573.0105193634931</v>
      </c>
      <c r="I203">
        <f>STDEV(H203:H205)</f>
        <v>151.37818577304861</v>
      </c>
      <c r="J203">
        <f>I203/K203</f>
        <v>6.1559717668106452E-2</v>
      </c>
      <c r="K203">
        <f>AVERAGE(H203:H205)</f>
        <v>2459.0461345061744</v>
      </c>
      <c r="L203">
        <f>K203/K$25</f>
        <v>11.910311530414535</v>
      </c>
      <c r="M203">
        <f>L203/P$182*100</f>
        <v>161.74017397064642</v>
      </c>
      <c r="N203">
        <f>SQRT((J203)^2+(J$25)^2)</f>
        <v>0.27177208503782802</v>
      </c>
      <c r="O203">
        <f>M203*N203</f>
        <v>43.956464314383616</v>
      </c>
      <c r="Q203" s="2" t="s">
        <v>132</v>
      </c>
      <c r="R203" s="3" t="s">
        <v>140</v>
      </c>
    </row>
    <row r="204" spans="1:18">
      <c r="A204" t="s">
        <v>60</v>
      </c>
      <c r="B204" s="2" t="s">
        <v>132</v>
      </c>
      <c r="C204" s="3" t="s">
        <v>140</v>
      </c>
      <c r="D204" s="2" t="s">
        <v>128</v>
      </c>
      <c r="E204" t="s">
        <v>181</v>
      </c>
      <c r="F204">
        <v>28.49</v>
      </c>
      <c r="G204">
        <f t="shared" si="34"/>
        <v>3.3593200843504376</v>
      </c>
      <c r="H204">
        <f t="shared" si="33"/>
        <v>2287.2839596502236</v>
      </c>
      <c r="Q204" s="2" t="s">
        <v>132</v>
      </c>
      <c r="R204" s="3" t="s">
        <v>140</v>
      </c>
    </row>
    <row r="205" spans="1:18">
      <c r="A205" t="s">
        <v>61</v>
      </c>
      <c r="B205" s="2" t="s">
        <v>132</v>
      </c>
      <c r="C205" s="3" t="s">
        <v>140</v>
      </c>
      <c r="D205" s="2" t="s">
        <v>128</v>
      </c>
      <c r="E205" t="s">
        <v>181</v>
      </c>
      <c r="F205">
        <v>28.36</v>
      </c>
      <c r="G205">
        <f t="shared" si="34"/>
        <v>3.4008562847466286</v>
      </c>
      <c r="H205">
        <f t="shared" si="33"/>
        <v>2516.8439245048062</v>
      </c>
      <c r="Q205" s="2" t="s">
        <v>132</v>
      </c>
      <c r="R205" s="3" t="s">
        <v>140</v>
      </c>
    </row>
    <row r="206" spans="1:18">
      <c r="A206" t="s">
        <v>62</v>
      </c>
      <c r="B206" s="2" t="s">
        <v>141</v>
      </c>
      <c r="C206" s="3" t="s">
        <v>142</v>
      </c>
      <c r="D206" s="2" t="s">
        <v>128</v>
      </c>
      <c r="E206" t="s">
        <v>181</v>
      </c>
      <c r="F206">
        <v>30.2</v>
      </c>
      <c r="G206">
        <f t="shared" si="34"/>
        <v>2.8129592945236115</v>
      </c>
      <c r="H206">
        <f t="shared" si="33"/>
        <v>650.0687579580341</v>
      </c>
      <c r="I206">
        <f>STDEV(H206:H208)</f>
        <v>19.304022957883955</v>
      </c>
      <c r="J206">
        <f>I206/K206</f>
        <v>3.0423111794085699E-2</v>
      </c>
      <c r="K206">
        <f>AVERAGE(H206:H208)</f>
        <v>634.51835856043783</v>
      </c>
      <c r="L206">
        <f>K206/K$28</f>
        <v>5.1703218598485456</v>
      </c>
      <c r="M206">
        <f>L206/P$182*100</f>
        <v>70.212164892636892</v>
      </c>
      <c r="N206">
        <f>SQRT((J206)^2+(J$28)^2)</f>
        <v>9.2119613792999447E-2</v>
      </c>
      <c r="O206">
        <f>M206*N206</f>
        <v>6.4679175134801046</v>
      </c>
      <c r="Q206" s="2" t="s">
        <v>141</v>
      </c>
      <c r="R206" s="3" t="s">
        <v>142</v>
      </c>
    </row>
    <row r="207" spans="1:18">
      <c r="A207" t="s">
        <v>63</v>
      </c>
      <c r="B207" s="2" t="s">
        <v>141</v>
      </c>
      <c r="C207" s="3" t="s">
        <v>142</v>
      </c>
      <c r="D207" s="2" t="s">
        <v>128</v>
      </c>
      <c r="E207" t="s">
        <v>181</v>
      </c>
      <c r="F207">
        <v>30.22</v>
      </c>
      <c r="G207">
        <f t="shared" si="34"/>
        <v>2.8065691098472745</v>
      </c>
      <c r="H207">
        <f t="shared" si="33"/>
        <v>640.57370878888207</v>
      </c>
      <c r="Q207" s="2" t="s">
        <v>141</v>
      </c>
      <c r="R207" s="3" t="s">
        <v>142</v>
      </c>
    </row>
    <row r="208" spans="1:18">
      <c r="A208" t="s">
        <v>64</v>
      </c>
      <c r="B208" s="2" t="s">
        <v>141</v>
      </c>
      <c r="C208" s="3" t="s">
        <v>142</v>
      </c>
      <c r="D208" s="2" t="s">
        <v>128</v>
      </c>
      <c r="E208" t="s">
        <v>181</v>
      </c>
      <c r="F208">
        <v>30.28</v>
      </c>
      <c r="G208">
        <f t="shared" si="34"/>
        <v>2.7873985558182621</v>
      </c>
      <c r="H208">
        <f t="shared" si="33"/>
        <v>612.91260893439755</v>
      </c>
      <c r="Q208" s="2" t="s">
        <v>141</v>
      </c>
      <c r="R208" s="3" t="s">
        <v>142</v>
      </c>
    </row>
    <row r="209" spans="1:18">
      <c r="A209" t="s">
        <v>65</v>
      </c>
      <c r="B209" s="2" t="s">
        <v>141</v>
      </c>
      <c r="C209" s="3" t="s">
        <v>143</v>
      </c>
      <c r="D209" s="2" t="s">
        <v>128</v>
      </c>
      <c r="E209" t="s">
        <v>181</v>
      </c>
      <c r="F209">
        <v>30.75</v>
      </c>
      <c r="G209">
        <f t="shared" si="34"/>
        <v>2.6372292159243398</v>
      </c>
      <c r="H209">
        <f t="shared" si="33"/>
        <v>433.73974112474389</v>
      </c>
      <c r="I209">
        <f>STDEV(H209:H211)</f>
        <v>38.097917725201384</v>
      </c>
      <c r="J209">
        <f>I209/K209</f>
        <v>9.2882467380299788E-2</v>
      </c>
      <c r="K209">
        <f>AVERAGE(H209:H211)</f>
        <v>410.17340300847655</v>
      </c>
      <c r="L209">
        <f>K209/K$31</f>
        <v>3.9634375413547196</v>
      </c>
      <c r="M209">
        <f>L209/P$182*100</f>
        <v>53.822863979964417</v>
      </c>
      <c r="N209">
        <f>SQRT((J209)^2+(J$31)^2)</f>
        <v>0.16105694058356571</v>
      </c>
      <c r="O209">
        <f>M209*N209</f>
        <v>8.6685458060584679</v>
      </c>
      <c r="Q209" s="2" t="s">
        <v>141</v>
      </c>
      <c r="R209" s="3" t="s">
        <v>143</v>
      </c>
    </row>
    <row r="210" spans="1:18">
      <c r="A210" t="s">
        <v>66</v>
      </c>
      <c r="B210" s="2" t="s">
        <v>141</v>
      </c>
      <c r="C210" s="3" t="s">
        <v>143</v>
      </c>
      <c r="D210" s="2" t="s">
        <v>128</v>
      </c>
      <c r="E210" t="s">
        <v>181</v>
      </c>
      <c r="F210">
        <v>30.98</v>
      </c>
      <c r="G210">
        <f t="shared" si="34"/>
        <v>2.5637420921464624</v>
      </c>
      <c r="H210">
        <f t="shared" si="33"/>
        <v>366.22002854474226</v>
      </c>
      <c r="Q210" s="2" t="s">
        <v>141</v>
      </c>
      <c r="R210" s="3" t="s">
        <v>143</v>
      </c>
    </row>
    <row r="211" spans="1:18">
      <c r="A211" t="s">
        <v>67</v>
      </c>
      <c r="B211" s="2" t="s">
        <v>141</v>
      </c>
      <c r="C211" s="3" t="s">
        <v>143</v>
      </c>
      <c r="D211" s="2" t="s">
        <v>128</v>
      </c>
      <c r="E211" t="s">
        <v>181</v>
      </c>
      <c r="F211">
        <v>30.76</v>
      </c>
      <c r="G211">
        <f t="shared" si="34"/>
        <v>2.6340341235861704</v>
      </c>
      <c r="H211">
        <f t="shared" si="33"/>
        <v>430.56043935594363</v>
      </c>
      <c r="Q211" s="2" t="s">
        <v>141</v>
      </c>
      <c r="R211" s="3" t="s">
        <v>143</v>
      </c>
    </row>
    <row r="212" spans="1:18">
      <c r="A212" t="s">
        <v>68</v>
      </c>
      <c r="B212" s="2" t="s">
        <v>141</v>
      </c>
      <c r="C212" s="3" t="s">
        <v>144</v>
      </c>
      <c r="D212" s="2" t="s">
        <v>128</v>
      </c>
      <c r="E212" t="s">
        <v>181</v>
      </c>
      <c r="F212">
        <v>30.58</v>
      </c>
      <c r="G212">
        <f t="shared" si="34"/>
        <v>2.6915457856732057</v>
      </c>
      <c r="H212">
        <f t="shared" si="33"/>
        <v>491.52519671253043</v>
      </c>
      <c r="I212">
        <f>STDEV(H212:H214)</f>
        <v>77.672011982482317</v>
      </c>
      <c r="J212">
        <f>I212/K212</f>
        <v>0.13422125186384612</v>
      </c>
      <c r="K212">
        <f>AVERAGE(H212:H214)</f>
        <v>578.68639208694549</v>
      </c>
      <c r="L212">
        <f>K212/K$34</f>
        <v>5.9421363670223961</v>
      </c>
      <c r="M212">
        <f>L212/P$182*100</f>
        <v>80.693285587472531</v>
      </c>
      <c r="N212">
        <f>SQRT((J212)^2+(J$34)^2)</f>
        <v>0.29840607354965359</v>
      </c>
      <c r="O212">
        <f>M212*N212</f>
        <v>24.079366513978531</v>
      </c>
      <c r="Q212" s="2" t="s">
        <v>141</v>
      </c>
      <c r="R212" s="3" t="s">
        <v>144</v>
      </c>
    </row>
    <row r="213" spans="1:18">
      <c r="A213" t="s">
        <v>69</v>
      </c>
      <c r="B213" s="2" t="s">
        <v>141</v>
      </c>
      <c r="C213" s="3" t="s">
        <v>144</v>
      </c>
      <c r="D213" s="2" t="s">
        <v>128</v>
      </c>
      <c r="E213" t="s">
        <v>181</v>
      </c>
      <c r="F213">
        <v>30.22</v>
      </c>
      <c r="G213">
        <f t="shared" si="34"/>
        <v>2.8065691098472745</v>
      </c>
      <c r="H213">
        <f t="shared" si="33"/>
        <v>640.57370878888207</v>
      </c>
      <c r="Q213" s="2" t="s">
        <v>141</v>
      </c>
      <c r="R213" s="3" t="s">
        <v>144</v>
      </c>
    </row>
    <row r="214" spans="1:18">
      <c r="A214" t="s">
        <v>70</v>
      </c>
      <c r="B214" s="2" t="s">
        <v>141</v>
      </c>
      <c r="C214" s="3" t="s">
        <v>144</v>
      </c>
      <c r="D214" s="2" t="s">
        <v>128</v>
      </c>
      <c r="E214" t="s">
        <v>181</v>
      </c>
      <c r="F214">
        <v>30.3</v>
      </c>
      <c r="G214">
        <f t="shared" si="34"/>
        <v>2.7810083711419251</v>
      </c>
      <c r="H214">
        <f t="shared" si="33"/>
        <v>603.96027075942391</v>
      </c>
      <c r="Q214" s="2" t="s">
        <v>141</v>
      </c>
      <c r="R214" s="3" t="s">
        <v>144</v>
      </c>
    </row>
    <row r="215" spans="1:18">
      <c r="A215" t="s">
        <v>71</v>
      </c>
      <c r="B215" s="2" t="s">
        <v>141</v>
      </c>
      <c r="C215" s="3" t="s">
        <v>145</v>
      </c>
      <c r="D215" s="2" t="s">
        <v>128</v>
      </c>
      <c r="E215" t="s">
        <v>181</v>
      </c>
      <c r="F215">
        <v>29.95</v>
      </c>
      <c r="G215">
        <f t="shared" si="34"/>
        <v>2.8928366029778259</v>
      </c>
      <c r="H215">
        <f t="shared" si="33"/>
        <v>781.33378373734774</v>
      </c>
      <c r="I215">
        <f>STDEV(H215:H217)</f>
        <v>52.628107564903608</v>
      </c>
      <c r="J215">
        <f>I215/K215</f>
        <v>7.1316461533154518E-2</v>
      </c>
      <c r="K215">
        <f>AVERAGE(H215:H217)</f>
        <v>737.95174961726298</v>
      </c>
      <c r="L215">
        <f>K215/K$37</f>
        <v>9.4215937240892735</v>
      </c>
      <c r="M215">
        <f>L215/P$182*100</f>
        <v>127.94377410898103</v>
      </c>
      <c r="N215">
        <f>SQRT((J215)^2+(J$37)^2)</f>
        <v>0.18260559706051346</v>
      </c>
      <c r="O215">
        <f>M215*N215</f>
        <v>23.363249261345945</v>
      </c>
      <c r="Q215" s="2" t="s">
        <v>141</v>
      </c>
      <c r="R215" s="3" t="s">
        <v>145</v>
      </c>
    </row>
    <row r="216" spans="1:18">
      <c r="A216" t="s">
        <v>72</v>
      </c>
      <c r="B216" s="2" t="s">
        <v>141</v>
      </c>
      <c r="C216" s="3" t="s">
        <v>145</v>
      </c>
      <c r="D216" s="2" t="s">
        <v>128</v>
      </c>
      <c r="E216" t="s">
        <v>181</v>
      </c>
      <c r="F216">
        <v>30.14</v>
      </c>
      <c r="G216">
        <f t="shared" si="34"/>
        <v>2.8321298485526225</v>
      </c>
      <c r="H216">
        <f t="shared" si="33"/>
        <v>679.40673626691421</v>
      </c>
      <c r="Q216" s="2" t="s">
        <v>141</v>
      </c>
      <c r="R216" s="3" t="s">
        <v>145</v>
      </c>
    </row>
    <row r="217" spans="1:18">
      <c r="A217" t="s">
        <v>73</v>
      </c>
      <c r="B217" s="2" t="s">
        <v>141</v>
      </c>
      <c r="C217" s="3" t="s">
        <v>145</v>
      </c>
      <c r="D217" s="2" t="s">
        <v>128</v>
      </c>
      <c r="E217" t="s">
        <v>181</v>
      </c>
      <c r="F217">
        <v>30</v>
      </c>
      <c r="G217">
        <f t="shared" si="34"/>
        <v>2.8768611412869824</v>
      </c>
      <c r="H217">
        <f t="shared" si="33"/>
        <v>753.11472884752686</v>
      </c>
      <c r="Q217" s="2" t="s">
        <v>141</v>
      </c>
      <c r="R217" s="3" t="s">
        <v>145</v>
      </c>
    </row>
    <row r="218" spans="1:18">
      <c r="A218" t="s">
        <v>74</v>
      </c>
      <c r="B218" s="2" t="s">
        <v>141</v>
      </c>
      <c r="C218" s="3" t="s">
        <v>146</v>
      </c>
      <c r="D218" s="2" t="s">
        <v>128</v>
      </c>
      <c r="E218" t="s">
        <v>181</v>
      </c>
      <c r="F218">
        <v>30.66</v>
      </c>
      <c r="G218">
        <f t="shared" si="34"/>
        <v>2.6659850469678568</v>
      </c>
      <c r="H218">
        <f t="shared" si="33"/>
        <v>463.43096324207374</v>
      </c>
      <c r="I218">
        <f>STDEV(H218:H220)</f>
        <v>77.596038993303324</v>
      </c>
      <c r="J218">
        <f>I218/K218</f>
        <v>0.14212782441475372</v>
      </c>
      <c r="K218">
        <f>AVERAGE(H218:H220)</f>
        <v>545.95952138734344</v>
      </c>
      <c r="L218">
        <f>K218/K$40</f>
        <v>4.2077586110467342</v>
      </c>
      <c r="M218">
        <f>L218/P$182*100</f>
        <v>57.14070602093625</v>
      </c>
      <c r="N218">
        <f>SQRT((J218)^2+(J$40)^2)</f>
        <v>0.24722218669373605</v>
      </c>
      <c r="O218">
        <f>M218*N218</f>
        <v>14.12645029171979</v>
      </c>
      <c r="Q218" s="2" t="s">
        <v>141</v>
      </c>
      <c r="R218" s="3" t="s">
        <v>146</v>
      </c>
    </row>
    <row r="219" spans="1:18">
      <c r="A219" t="s">
        <v>75</v>
      </c>
      <c r="B219" s="2" t="s">
        <v>141</v>
      </c>
      <c r="C219" s="3" t="s">
        <v>146</v>
      </c>
      <c r="D219" s="2" t="s">
        <v>128</v>
      </c>
      <c r="E219" t="s">
        <v>181</v>
      </c>
      <c r="F219">
        <v>30.41</v>
      </c>
      <c r="G219">
        <f t="shared" si="34"/>
        <v>2.7458623554220711</v>
      </c>
      <c r="H219">
        <f t="shared" si="33"/>
        <v>557.00918337987343</v>
      </c>
      <c r="Q219" s="2" t="s">
        <v>141</v>
      </c>
      <c r="R219" s="3" t="s">
        <v>146</v>
      </c>
    </row>
    <row r="220" spans="1:18">
      <c r="A220" t="s">
        <v>76</v>
      </c>
      <c r="B220" s="2" t="s">
        <v>141</v>
      </c>
      <c r="C220" s="3" t="s">
        <v>146</v>
      </c>
      <c r="D220" s="2" t="s">
        <v>128</v>
      </c>
      <c r="E220" t="s">
        <v>181</v>
      </c>
      <c r="F220">
        <v>30.27</v>
      </c>
      <c r="G220">
        <f t="shared" si="34"/>
        <v>2.7905936481564311</v>
      </c>
      <c r="H220">
        <f t="shared" si="33"/>
        <v>617.43841754008315</v>
      </c>
      <c r="Q220" s="2" t="s">
        <v>141</v>
      </c>
      <c r="R220" s="3" t="s">
        <v>146</v>
      </c>
    </row>
    <row r="221" spans="1:18">
      <c r="A221" t="s">
        <v>77</v>
      </c>
      <c r="B221" s="2" t="s">
        <v>141</v>
      </c>
      <c r="C221" s="3" t="s">
        <v>147</v>
      </c>
      <c r="D221" s="2" t="s">
        <v>128</v>
      </c>
      <c r="E221" t="s">
        <v>181</v>
      </c>
      <c r="F221">
        <v>33.93</v>
      </c>
      <c r="G221">
        <f t="shared" si="34"/>
        <v>1.6211898523867334</v>
      </c>
      <c r="H221">
        <f t="shared" si="33"/>
        <v>41.80130616541382</v>
      </c>
      <c r="I221">
        <f>STDEV(H221:H223)</f>
        <v>10.262170273706975</v>
      </c>
      <c r="J221">
        <f>I221/K221</f>
        <v>0.20900958405309428</v>
      </c>
      <c r="K221">
        <f>AVERAGE(H221:H223)</f>
        <v>49.099041654951556</v>
      </c>
      <c r="L221">
        <f>K221/K$43</f>
        <v>5.2345859774548149</v>
      </c>
      <c r="M221">
        <f>L221/P$182*100</f>
        <v>71.084861592061216</v>
      </c>
      <c r="N221">
        <f>SQRT((J221)^2+(J$43)^2)</f>
        <v>0.24568513679479051</v>
      </c>
      <c r="O221">
        <f>M221*N221</f>
        <v>17.46449394428431</v>
      </c>
      <c r="Q221" s="2" t="s">
        <v>141</v>
      </c>
      <c r="R221" s="3" t="s">
        <v>147</v>
      </c>
    </row>
    <row r="222" spans="1:18">
      <c r="A222" t="s">
        <v>78</v>
      </c>
      <c r="B222" s="2" t="s">
        <v>141</v>
      </c>
      <c r="C222" s="3" t="s">
        <v>147</v>
      </c>
      <c r="D222" s="2" t="s">
        <v>128</v>
      </c>
      <c r="E222" t="s">
        <v>181</v>
      </c>
      <c r="F222">
        <v>33.42</v>
      </c>
      <c r="G222">
        <f t="shared" si="34"/>
        <v>1.78413956163333</v>
      </c>
      <c r="H222">
        <f t="shared" si="33"/>
        <v>60.833045840752895</v>
      </c>
      <c r="Q222" s="2" t="s">
        <v>141</v>
      </c>
      <c r="R222" s="3" t="s">
        <v>147</v>
      </c>
    </row>
    <row r="223" spans="1:18">
      <c r="A223" t="s">
        <v>79</v>
      </c>
      <c r="B223" s="2" t="s">
        <v>141</v>
      </c>
      <c r="C223" s="3" t="s">
        <v>147</v>
      </c>
      <c r="D223" s="2" t="s">
        <v>128</v>
      </c>
      <c r="E223" t="s">
        <v>181</v>
      </c>
      <c r="F223">
        <v>33.840000000000003</v>
      </c>
      <c r="G223">
        <f t="shared" si="34"/>
        <v>1.6499456834302493</v>
      </c>
      <c r="H223">
        <f t="shared" si="33"/>
        <v>44.66277295868796</v>
      </c>
      <c r="Q223" s="2" t="s">
        <v>141</v>
      </c>
      <c r="R223" s="3" t="s">
        <v>147</v>
      </c>
    </row>
    <row r="224" spans="1:18">
      <c r="A224" t="s">
        <v>80</v>
      </c>
      <c r="B224" s="1" t="s">
        <v>141</v>
      </c>
      <c r="C224" s="2" t="s">
        <v>148</v>
      </c>
      <c r="D224" s="2" t="s">
        <v>128</v>
      </c>
      <c r="E224" t="s">
        <v>181</v>
      </c>
      <c r="F224">
        <v>32.22</v>
      </c>
      <c r="G224">
        <f t="shared" si="34"/>
        <v>2.1675506422135595</v>
      </c>
      <c r="H224">
        <f t="shared" si="33"/>
        <v>147.07899112842972</v>
      </c>
      <c r="I224">
        <f>STDEV(H224:H226)</f>
        <v>18.353379616850397</v>
      </c>
      <c r="J224">
        <f>I224/K224</f>
        <v>0.11210799936077678</v>
      </c>
      <c r="K224">
        <f>AVERAGE(H224:H226)</f>
        <v>163.71159704480189</v>
      </c>
      <c r="L224">
        <f>K224/K$46</f>
        <v>5.4985535131425012</v>
      </c>
      <c r="M224">
        <f>L224/P$182*100</f>
        <v>74.669499578708667</v>
      </c>
      <c r="N224">
        <f>SQRT((J224)^2+(J$46)^2)</f>
        <v>0.1404293346837045</v>
      </c>
      <c r="O224">
        <f>M224*N224</f>
        <v>10.485788147003211</v>
      </c>
      <c r="Q224" s="1" t="s">
        <v>141</v>
      </c>
      <c r="R224" s="2" t="s">
        <v>148</v>
      </c>
    </row>
    <row r="225" spans="1:18">
      <c r="A225" t="s">
        <v>81</v>
      </c>
      <c r="B225" s="1" t="s">
        <v>141</v>
      </c>
      <c r="C225" s="2" t="s">
        <v>148</v>
      </c>
      <c r="D225" s="2" t="s">
        <v>128</v>
      </c>
      <c r="E225" t="s">
        <v>181</v>
      </c>
      <c r="F225">
        <v>31.92</v>
      </c>
      <c r="G225">
        <f t="shared" si="34"/>
        <v>2.263403412358616</v>
      </c>
      <c r="H225">
        <f t="shared" si="33"/>
        <v>183.40172340073843</v>
      </c>
      <c r="Q225" s="1" t="s">
        <v>141</v>
      </c>
      <c r="R225" s="2" t="s">
        <v>148</v>
      </c>
    </row>
    <row r="226" spans="1:18">
      <c r="A226" t="s">
        <v>82</v>
      </c>
      <c r="B226" s="1" t="s">
        <v>141</v>
      </c>
      <c r="C226" s="2" t="s">
        <v>148</v>
      </c>
      <c r="D226" s="2" t="s">
        <v>128</v>
      </c>
      <c r="E226" t="s">
        <v>181</v>
      </c>
      <c r="F226">
        <v>32.1</v>
      </c>
      <c r="G226">
        <f t="shared" si="34"/>
        <v>2.2058917502715816</v>
      </c>
      <c r="H226">
        <f t="shared" si="33"/>
        <v>160.65407660523755</v>
      </c>
      <c r="Q226" s="1" t="s">
        <v>141</v>
      </c>
      <c r="R226" s="2" t="s">
        <v>148</v>
      </c>
    </row>
    <row r="227" spans="1:18">
      <c r="A227" t="s">
        <v>83</v>
      </c>
      <c r="B227" s="1" t="s">
        <v>141</v>
      </c>
      <c r="C227" s="2" t="s">
        <v>149</v>
      </c>
      <c r="D227" s="2" t="s">
        <v>128</v>
      </c>
      <c r="E227" t="s">
        <v>181</v>
      </c>
      <c r="F227">
        <v>30.17</v>
      </c>
      <c r="G227">
        <f t="shared" si="34"/>
        <v>2.8225445715381161</v>
      </c>
      <c r="H227">
        <f t="shared" si="33"/>
        <v>664.57587466996733</v>
      </c>
      <c r="I227">
        <f>STDEV(H227:H229)</f>
        <v>55.779412646194999</v>
      </c>
      <c r="J227">
        <f>I227/K227</f>
        <v>8.0927326968634514E-2</v>
      </c>
      <c r="K227">
        <f>AVERAGE(H227:H229)</f>
        <v>689.25312049184276</v>
      </c>
      <c r="L227">
        <f>K227/K$49</f>
        <v>6.0464658819176433</v>
      </c>
      <c r="M227">
        <f>L227/P$182*100</f>
        <v>82.110064136575957</v>
      </c>
      <c r="N227">
        <f>SQRT((J227)^2+(J$49)^2)</f>
        <v>0.21179978179504694</v>
      </c>
      <c r="O227">
        <f>M227*N227</f>
        <v>17.390893667304098</v>
      </c>
      <c r="Q227" s="1" t="s">
        <v>141</v>
      </c>
      <c r="R227" s="2" t="s">
        <v>149</v>
      </c>
    </row>
    <row r="228" spans="1:18">
      <c r="A228" t="s">
        <v>84</v>
      </c>
      <c r="B228" s="1" t="s">
        <v>141</v>
      </c>
      <c r="C228" s="2" t="s">
        <v>149</v>
      </c>
      <c r="D228" s="2" t="s">
        <v>128</v>
      </c>
      <c r="E228" t="s">
        <v>181</v>
      </c>
      <c r="F228">
        <v>30.2</v>
      </c>
      <c r="G228">
        <f t="shared" si="34"/>
        <v>2.8129592945236115</v>
      </c>
      <c r="H228">
        <f t="shared" si="33"/>
        <v>650.0687579580341</v>
      </c>
      <c r="Q228" s="1" t="s">
        <v>141</v>
      </c>
      <c r="R228" s="2" t="s">
        <v>149</v>
      </c>
    </row>
    <row r="229" spans="1:18">
      <c r="A229" t="s">
        <v>85</v>
      </c>
      <c r="B229" s="1" t="s">
        <v>141</v>
      </c>
      <c r="C229" s="2" t="s">
        <v>149</v>
      </c>
      <c r="D229" s="2" t="s">
        <v>128</v>
      </c>
      <c r="E229" t="s">
        <v>181</v>
      </c>
      <c r="F229">
        <v>30</v>
      </c>
      <c r="G229">
        <f t="shared" si="34"/>
        <v>2.8768611412869824</v>
      </c>
      <c r="H229">
        <f t="shared" si="33"/>
        <v>753.11472884752686</v>
      </c>
      <c r="Q229" s="1" t="s">
        <v>141</v>
      </c>
      <c r="R229" s="2" t="s">
        <v>149</v>
      </c>
    </row>
    <row r="230" spans="1:18">
      <c r="A230" t="s">
        <v>86</v>
      </c>
      <c r="B230" s="1" t="s">
        <v>141</v>
      </c>
      <c r="C230" s="2" t="s">
        <v>150</v>
      </c>
      <c r="D230" s="2" t="s">
        <v>128</v>
      </c>
      <c r="E230" t="s">
        <v>181</v>
      </c>
      <c r="F230">
        <v>31.43</v>
      </c>
      <c r="G230">
        <f t="shared" si="34"/>
        <v>2.4199629369288767</v>
      </c>
      <c r="H230">
        <f t="shared" si="33"/>
        <v>263.00435321012213</v>
      </c>
      <c r="I230">
        <f>STDEV(H230:H232)</f>
        <v>26.510680562775264</v>
      </c>
      <c r="J230">
        <f>I230/K230</f>
        <v>0.10937870658609951</v>
      </c>
      <c r="K230">
        <f>AVERAGE(H230:H232)</f>
        <v>242.37515134544842</v>
      </c>
      <c r="L230">
        <f>K230/K$52</f>
        <v>5.213993181681472</v>
      </c>
      <c r="M230">
        <f>L230/P$182*100</f>
        <v>70.80521463552131</v>
      </c>
      <c r="N230">
        <f>SQRT((J230)^2+(J$52)^2)</f>
        <v>0.28422174005210266</v>
      </c>
      <c r="O230">
        <f>M230*N230</f>
        <v>20.124381308470472</v>
      </c>
      <c r="Q230" s="1" t="s">
        <v>141</v>
      </c>
      <c r="R230" s="2" t="s">
        <v>150</v>
      </c>
    </row>
    <row r="231" spans="1:18">
      <c r="A231" t="s">
        <v>87</v>
      </c>
      <c r="B231" s="1" t="s">
        <v>141</v>
      </c>
      <c r="C231" s="2" t="s">
        <v>150</v>
      </c>
      <c r="D231" s="2" t="s">
        <v>128</v>
      </c>
      <c r="E231" t="s">
        <v>181</v>
      </c>
      <c r="F231">
        <v>31.72</v>
      </c>
      <c r="G231">
        <f t="shared" si="34"/>
        <v>2.3273052591219883</v>
      </c>
      <c r="H231">
        <f t="shared" si="33"/>
        <v>212.47373835189504</v>
      </c>
      <c r="Q231" s="1" t="s">
        <v>141</v>
      </c>
      <c r="R231" s="2" t="s">
        <v>150</v>
      </c>
    </row>
    <row r="232" spans="1:18">
      <c r="A232" t="s">
        <v>88</v>
      </c>
      <c r="B232" s="1" t="s">
        <v>141</v>
      </c>
      <c r="C232" s="2" t="s">
        <v>150</v>
      </c>
      <c r="D232" s="2" t="s">
        <v>128</v>
      </c>
      <c r="E232" t="s">
        <v>181</v>
      </c>
      <c r="F232">
        <v>31.49</v>
      </c>
      <c r="G232">
        <f t="shared" si="34"/>
        <v>2.4007923828998656</v>
      </c>
      <c r="H232">
        <f t="shared" si="33"/>
        <v>251.64736247432808</v>
      </c>
      <c r="Q232" s="1" t="s">
        <v>141</v>
      </c>
      <c r="R232" s="2" t="s">
        <v>150</v>
      </c>
    </row>
    <row r="233" spans="1:18">
      <c r="A233" t="s">
        <v>89</v>
      </c>
      <c r="B233" s="1" t="s">
        <v>132</v>
      </c>
      <c r="C233" s="2" t="s">
        <v>151</v>
      </c>
      <c r="D233" s="2" t="s">
        <v>128</v>
      </c>
      <c r="E233" t="s">
        <v>181</v>
      </c>
      <c r="F233">
        <v>30.14</v>
      </c>
      <c r="G233">
        <f t="shared" si="34"/>
        <v>2.8321298485526225</v>
      </c>
      <c r="H233">
        <f t="shared" si="33"/>
        <v>679.40673626691421</v>
      </c>
      <c r="I233">
        <f>STDEV(H233:H235)</f>
        <v>31.997922305018232</v>
      </c>
      <c r="J233">
        <f>I233/K233</f>
        <v>4.5254065426426654E-2</v>
      </c>
      <c r="K233">
        <f>AVERAGE(H233:H235)</f>
        <v>707.07287850281534</v>
      </c>
      <c r="L233">
        <f>K233/K$55</f>
        <v>6.5546566252997485</v>
      </c>
      <c r="M233">
        <f>L233/P$233*100</f>
        <v>73.050833652142273</v>
      </c>
      <c r="N233">
        <f>SQRT((J233)^2+(J$55)^2)</f>
        <v>0.1234106365819837</v>
      </c>
      <c r="O233">
        <f>M233*N233</f>
        <v>9.0152498838554749</v>
      </c>
      <c r="P233">
        <f>AVERAGE(L233,L236,L239,L242,L245,L248)</f>
        <v>8.9727335029632869</v>
      </c>
      <c r="Q233" s="1" t="s">
        <v>132</v>
      </c>
      <c r="R233" s="2" t="s">
        <v>151</v>
      </c>
    </row>
    <row r="234" spans="1:18">
      <c r="A234" t="s">
        <v>90</v>
      </c>
      <c r="B234" s="1" t="s">
        <v>132</v>
      </c>
      <c r="C234" s="2" t="s">
        <v>151</v>
      </c>
      <c r="D234" s="2" t="s">
        <v>128</v>
      </c>
      <c r="E234" t="s">
        <v>181</v>
      </c>
      <c r="F234">
        <v>30.1</v>
      </c>
      <c r="G234">
        <f t="shared" si="34"/>
        <v>2.8449102179052965</v>
      </c>
      <c r="H234">
        <f t="shared" si="33"/>
        <v>699.69733198134497</v>
      </c>
      <c r="Q234" s="1" t="s">
        <v>132</v>
      </c>
      <c r="R234" s="2" t="s">
        <v>151</v>
      </c>
    </row>
    <row r="235" spans="1:18">
      <c r="A235" t="s">
        <v>91</v>
      </c>
      <c r="B235" s="1" t="s">
        <v>132</v>
      </c>
      <c r="C235" s="2" t="s">
        <v>151</v>
      </c>
      <c r="D235" s="2" t="s">
        <v>128</v>
      </c>
      <c r="E235" t="s">
        <v>181</v>
      </c>
      <c r="F235">
        <v>30.02</v>
      </c>
      <c r="G235">
        <f t="shared" si="34"/>
        <v>2.8704709566106454</v>
      </c>
      <c r="H235">
        <f t="shared" si="33"/>
        <v>742.11456726018662</v>
      </c>
      <c r="Q235" s="1" t="s">
        <v>132</v>
      </c>
      <c r="R235" s="2" t="s">
        <v>151</v>
      </c>
    </row>
    <row r="236" spans="1:18">
      <c r="A236" t="s">
        <v>92</v>
      </c>
      <c r="B236" s="1" t="s">
        <v>132</v>
      </c>
      <c r="C236" s="2" t="s">
        <v>152</v>
      </c>
      <c r="D236" s="2" t="s">
        <v>128</v>
      </c>
      <c r="E236" t="s">
        <v>181</v>
      </c>
      <c r="F236">
        <v>28.55</v>
      </c>
      <c r="G236">
        <f t="shared" si="34"/>
        <v>3.3401495303214253</v>
      </c>
      <c r="H236">
        <f t="shared" si="33"/>
        <v>2188.515013726631</v>
      </c>
      <c r="I236">
        <f>STDEV(H236:H238)</f>
        <v>116.23654737556002</v>
      </c>
      <c r="J236">
        <f>I236/K236</f>
        <v>5.2545664784885281E-2</v>
      </c>
      <c r="K236">
        <f>AVERAGE(H236:H238)</f>
        <v>2212.1053725633969</v>
      </c>
      <c r="L236">
        <f>K236/K$58</f>
        <v>10.930763040853513</v>
      </c>
      <c r="M236">
        <f>L236/P$233*100</f>
        <v>121.82199590842164</v>
      </c>
      <c r="N236">
        <f>SQRT((J236)^2+(J$58)^2)</f>
        <v>0.1949910606244705</v>
      </c>
      <c r="O236">
        <f>M236*N236</f>
        <v>23.754200189573041</v>
      </c>
      <c r="Q236" s="1" t="s">
        <v>132</v>
      </c>
      <c r="R236" s="2" t="s">
        <v>152</v>
      </c>
    </row>
    <row r="237" spans="1:18">
      <c r="A237" t="s">
        <v>93</v>
      </c>
      <c r="B237" s="1" t="s">
        <v>132</v>
      </c>
      <c r="C237" s="2" t="s">
        <v>152</v>
      </c>
      <c r="D237" s="2" t="s">
        <v>128</v>
      </c>
      <c r="E237" t="s">
        <v>181</v>
      </c>
      <c r="F237">
        <v>28.46</v>
      </c>
      <c r="G237">
        <f t="shared" si="34"/>
        <v>3.3689053613649427</v>
      </c>
      <c r="H237">
        <f t="shared" si="33"/>
        <v>2338.3276299539766</v>
      </c>
      <c r="Q237" s="1" t="s">
        <v>132</v>
      </c>
      <c r="R237" s="2" t="s">
        <v>152</v>
      </c>
    </row>
    <row r="238" spans="1:18">
      <c r="A238" t="s">
        <v>94</v>
      </c>
      <c r="B238" s="1" t="s">
        <v>132</v>
      </c>
      <c r="C238" s="2" t="s">
        <v>152</v>
      </c>
      <c r="D238" s="2" t="s">
        <v>128</v>
      </c>
      <c r="E238" t="s">
        <v>181</v>
      </c>
      <c r="F238">
        <v>28.6</v>
      </c>
      <c r="G238">
        <f t="shared" si="34"/>
        <v>3.3241740686305823</v>
      </c>
      <c r="H238">
        <f t="shared" si="33"/>
        <v>2109.4734740095823</v>
      </c>
      <c r="Q238" s="1" t="s">
        <v>132</v>
      </c>
      <c r="R238" s="2" t="s">
        <v>152</v>
      </c>
    </row>
    <row r="239" spans="1:18">
      <c r="A239" t="s">
        <v>95</v>
      </c>
      <c r="B239" s="1" t="s">
        <v>132</v>
      </c>
      <c r="C239" s="2" t="s">
        <v>153</v>
      </c>
      <c r="D239" s="2" t="s">
        <v>128</v>
      </c>
      <c r="E239" t="s">
        <v>181</v>
      </c>
      <c r="F239">
        <v>28.79</v>
      </c>
      <c r="G239">
        <f t="shared" si="34"/>
        <v>3.2634673142053803</v>
      </c>
      <c r="H239">
        <f t="shared" si="33"/>
        <v>1834.2871101299572</v>
      </c>
      <c r="I239">
        <f>STDEV(H239:H241)</f>
        <v>92.21124731659603</v>
      </c>
      <c r="J239">
        <f>I239/K239</f>
        <v>5.2490723169376099E-2</v>
      </c>
      <c r="K239">
        <f>AVERAGE(H239:H241)</f>
        <v>1756.7151250526779</v>
      </c>
      <c r="L239">
        <f>K239/K$61</f>
        <v>9.9275150498168152</v>
      </c>
      <c r="M239">
        <f>L239/P$233*100</f>
        <v>110.64092170505462</v>
      </c>
      <c r="N239">
        <f>SQRT((J239)^2+(J$61)^2)</f>
        <v>0.1558263640446885</v>
      </c>
      <c r="O239">
        <f>M239*N239</f>
        <v>17.240772543851719</v>
      </c>
      <c r="Q239" s="1" t="s">
        <v>132</v>
      </c>
      <c r="R239" s="2" t="s">
        <v>153</v>
      </c>
    </row>
    <row r="240" spans="1:18">
      <c r="A240" t="s">
        <v>96</v>
      </c>
      <c r="B240" s="1" t="s">
        <v>132</v>
      </c>
      <c r="C240" s="2" t="s">
        <v>153</v>
      </c>
      <c r="D240" s="2" t="s">
        <v>128</v>
      </c>
      <c r="E240" t="s">
        <v>181</v>
      </c>
      <c r="F240">
        <v>28.93</v>
      </c>
      <c r="G240">
        <f t="shared" si="34"/>
        <v>3.2187360214710199</v>
      </c>
      <c r="H240">
        <f t="shared" si="33"/>
        <v>1654.7638376120099</v>
      </c>
      <c r="Q240" s="1" t="s">
        <v>132</v>
      </c>
      <c r="R240" s="2" t="s">
        <v>153</v>
      </c>
    </row>
    <row r="241" spans="1:18">
      <c r="A241" t="s">
        <v>97</v>
      </c>
      <c r="B241" s="1" t="s">
        <v>132</v>
      </c>
      <c r="C241" s="2" t="s">
        <v>153</v>
      </c>
      <c r="D241" s="2" t="s">
        <v>128</v>
      </c>
      <c r="E241" t="s">
        <v>181</v>
      </c>
      <c r="F241">
        <v>28.83</v>
      </c>
      <c r="G241">
        <f t="shared" si="34"/>
        <v>3.2506869448527063</v>
      </c>
      <c r="H241">
        <f t="shared" si="33"/>
        <v>1781.0944274160663</v>
      </c>
      <c r="Q241" s="1" t="s">
        <v>132</v>
      </c>
      <c r="R241" s="2" t="s">
        <v>153</v>
      </c>
    </row>
    <row r="242" spans="1:18">
      <c r="A242" t="s">
        <v>98</v>
      </c>
      <c r="B242" s="1" t="s">
        <v>132</v>
      </c>
      <c r="C242" s="2" t="s">
        <v>154</v>
      </c>
      <c r="D242" s="2" t="s">
        <v>128</v>
      </c>
      <c r="E242" t="s">
        <v>181</v>
      </c>
      <c r="F242">
        <v>31.23</v>
      </c>
      <c r="G242">
        <f t="shared" si="34"/>
        <v>2.4838647836922481</v>
      </c>
      <c r="H242">
        <f t="shared" si="33"/>
        <v>304.6946184211908</v>
      </c>
      <c r="I242">
        <f>STDEV(H242:H244)</f>
        <v>25.664982304971765</v>
      </c>
      <c r="J242">
        <f>I242/K242</f>
        <v>7.9255110129778567E-2</v>
      </c>
      <c r="K242">
        <f>AVERAGE(H242:H244)</f>
        <v>323.8274763980001</v>
      </c>
      <c r="L242">
        <f>K242/K$64</f>
        <v>6.3434296074569954</v>
      </c>
      <c r="M242">
        <f>L242/P$233*100</f>
        <v>70.696734783910031</v>
      </c>
      <c r="N242">
        <f>SQRT((J242)^2+(J$64)^2)</f>
        <v>0.3167094476954509</v>
      </c>
      <c r="O242">
        <f>M242*N242</f>
        <v>22.390323827283918</v>
      </c>
      <c r="Q242" s="1" t="s">
        <v>132</v>
      </c>
      <c r="R242" s="2" t="s">
        <v>154</v>
      </c>
    </row>
    <row r="243" spans="1:18">
      <c r="A243" t="s">
        <v>99</v>
      </c>
      <c r="B243" s="1" t="s">
        <v>132</v>
      </c>
      <c r="C243" s="2" t="s">
        <v>154</v>
      </c>
      <c r="D243" s="2" t="s">
        <v>128</v>
      </c>
      <c r="E243" t="s">
        <v>181</v>
      </c>
      <c r="F243">
        <v>31.19</v>
      </c>
      <c r="G243">
        <f t="shared" si="34"/>
        <v>2.4966451530449221</v>
      </c>
      <c r="H243">
        <f t="shared" si="33"/>
        <v>313.79437411792929</v>
      </c>
      <c r="Q243" s="1" t="s">
        <v>132</v>
      </c>
      <c r="R243" s="2" t="s">
        <v>154</v>
      </c>
    </row>
    <row r="244" spans="1:18">
      <c r="A244" t="s">
        <v>100</v>
      </c>
      <c r="B244" s="1" t="s">
        <v>132</v>
      </c>
      <c r="C244" s="2" t="s">
        <v>154</v>
      </c>
      <c r="D244" s="2" t="s">
        <v>128</v>
      </c>
      <c r="E244" t="s">
        <v>181</v>
      </c>
      <c r="F244">
        <v>31.03</v>
      </c>
      <c r="G244">
        <f t="shared" si="34"/>
        <v>2.547766630455619</v>
      </c>
      <c r="H244">
        <f t="shared" si="33"/>
        <v>352.99343665488021</v>
      </c>
      <c r="Q244" s="1" t="s">
        <v>132</v>
      </c>
      <c r="R244" s="2" t="s">
        <v>154</v>
      </c>
    </row>
    <row r="245" spans="1:18">
      <c r="A245" t="s">
        <v>101</v>
      </c>
      <c r="B245" s="1" t="s">
        <v>132</v>
      </c>
      <c r="C245" s="2" t="s">
        <v>155</v>
      </c>
      <c r="D245" s="2" t="s">
        <v>128</v>
      </c>
      <c r="E245" t="s">
        <v>181</v>
      </c>
      <c r="F245">
        <v>28.9</v>
      </c>
      <c r="G245">
        <f t="shared" si="34"/>
        <v>3.2283212984855258</v>
      </c>
      <c r="H245">
        <f t="shared" si="33"/>
        <v>1691.6920114844693</v>
      </c>
      <c r="I245">
        <f>STDEV(H245:H247)</f>
        <v>60.034442777540534</v>
      </c>
      <c r="J245">
        <f>I245/K245</f>
        <v>3.5041131348535128E-2</v>
      </c>
      <c r="K245">
        <f>AVERAGE(H245:H247)</f>
        <v>1713.2564066042985</v>
      </c>
      <c r="L245">
        <f>K245/K$67</f>
        <v>11.128562056401638</v>
      </c>
      <c r="M245">
        <f>L245/P$233*100</f>
        <v>124.02644135955201</v>
      </c>
      <c r="N245">
        <f>SQRT((J245)^2+(J$67)^2)</f>
        <v>0.13155106950496143</v>
      </c>
      <c r="O245">
        <f>M245*N245</f>
        <v>16.315811007743449</v>
      </c>
      <c r="Q245" s="1" t="s">
        <v>132</v>
      </c>
      <c r="R245" s="2" t="s">
        <v>155</v>
      </c>
    </row>
    <row r="246" spans="1:18">
      <c r="A246" t="s">
        <v>102</v>
      </c>
      <c r="B246" s="1" t="s">
        <v>132</v>
      </c>
      <c r="C246" s="2" t="s">
        <v>155</v>
      </c>
      <c r="D246" s="2" t="s">
        <v>128</v>
      </c>
      <c r="E246" t="s">
        <v>181</v>
      </c>
      <c r="F246">
        <v>28.83</v>
      </c>
      <c r="G246">
        <f t="shared" si="34"/>
        <v>3.2506869448527063</v>
      </c>
      <c r="H246">
        <f t="shared" ref="H246:H265" si="35">10^G246</f>
        <v>1781.0944274160663</v>
      </c>
      <c r="Q246" s="1" t="s">
        <v>132</v>
      </c>
      <c r="R246" s="2" t="s">
        <v>155</v>
      </c>
    </row>
    <row r="247" spans="1:18">
      <c r="A247" t="s">
        <v>103</v>
      </c>
      <c r="B247" s="1" t="s">
        <v>132</v>
      </c>
      <c r="C247" s="2" t="s">
        <v>155</v>
      </c>
      <c r="D247" s="2" t="s">
        <v>128</v>
      </c>
      <c r="E247" t="s">
        <v>181</v>
      </c>
      <c r="F247">
        <v>28.92</v>
      </c>
      <c r="G247">
        <f t="shared" ref="G247:G265" si="36">(F247-I$179)/J$179</f>
        <v>3.221931113809188</v>
      </c>
      <c r="H247">
        <f t="shared" si="35"/>
        <v>1666.9827809123601</v>
      </c>
      <c r="Q247" s="1" t="s">
        <v>132</v>
      </c>
      <c r="R247" s="2" t="s">
        <v>155</v>
      </c>
    </row>
    <row r="248" spans="1:18">
      <c r="A248" t="s">
        <v>104</v>
      </c>
      <c r="B248" s="1" t="s">
        <v>132</v>
      </c>
      <c r="C248" s="2" t="s">
        <v>156</v>
      </c>
      <c r="D248" s="2" t="s">
        <v>128</v>
      </c>
      <c r="E248" t="s">
        <v>181</v>
      </c>
      <c r="F248">
        <v>32.36</v>
      </c>
      <c r="G248">
        <f t="shared" si="36"/>
        <v>2.1228193494791996</v>
      </c>
      <c r="H248">
        <f t="shared" si="35"/>
        <v>132.68424253089805</v>
      </c>
      <c r="I248">
        <f>STDEV(H248:H250)</f>
        <v>8.505662516957754</v>
      </c>
      <c r="J248">
        <f>I248/K248</f>
        <v>6.0812759313887424E-2</v>
      </c>
      <c r="K248">
        <f>AVERAGE(H248:H250)</f>
        <v>139.86641311661992</v>
      </c>
      <c r="L248">
        <f>K248/K$70</f>
        <v>8.9514746379510051</v>
      </c>
      <c r="M248">
        <f>L248/P$233*100</f>
        <v>99.76307259091935</v>
      </c>
      <c r="N248">
        <f>SQRT((J248)^2+(J$70)^2)</f>
        <v>0.15537048696887468</v>
      </c>
      <c r="O248">
        <f>M248*N248</f>
        <v>15.500237169962332</v>
      </c>
      <c r="Q248" s="1" t="s">
        <v>132</v>
      </c>
      <c r="R248" s="2" t="s">
        <v>156</v>
      </c>
    </row>
    <row r="249" spans="1:18">
      <c r="A249" t="s">
        <v>105</v>
      </c>
      <c r="B249" s="1" t="s">
        <v>132</v>
      </c>
      <c r="C249" s="2" t="s">
        <v>156</v>
      </c>
      <c r="D249" s="2" t="s">
        <v>128</v>
      </c>
      <c r="E249" t="s">
        <v>181</v>
      </c>
      <c r="F249">
        <v>32.200000000000003</v>
      </c>
      <c r="G249">
        <f t="shared" si="36"/>
        <v>2.1739408268898956</v>
      </c>
      <c r="H249">
        <f t="shared" si="35"/>
        <v>149.25910285226854</v>
      </c>
      <c r="Q249" s="1" t="s">
        <v>132</v>
      </c>
      <c r="R249" s="2" t="s">
        <v>156</v>
      </c>
    </row>
    <row r="250" spans="1:18">
      <c r="A250" t="s">
        <v>106</v>
      </c>
      <c r="B250" s="1" t="s">
        <v>132</v>
      </c>
      <c r="C250" s="2" t="s">
        <v>156</v>
      </c>
      <c r="D250" s="2" t="s">
        <v>128</v>
      </c>
      <c r="E250" t="s">
        <v>181</v>
      </c>
      <c r="F250">
        <v>32.31</v>
      </c>
      <c r="G250">
        <f t="shared" si="36"/>
        <v>2.1387948111700412</v>
      </c>
      <c r="H250">
        <f t="shared" si="35"/>
        <v>137.65589396669318</v>
      </c>
      <c r="Q250" s="1" t="s">
        <v>132</v>
      </c>
      <c r="R250" s="2" t="s">
        <v>156</v>
      </c>
    </row>
    <row r="251" spans="1:18">
      <c r="A251" t="s">
        <v>107</v>
      </c>
      <c r="B251" s="1" t="s">
        <v>157</v>
      </c>
      <c r="C251" s="2" t="s">
        <v>158</v>
      </c>
      <c r="D251" s="2" t="s">
        <v>128</v>
      </c>
      <c r="E251" t="s">
        <v>181</v>
      </c>
      <c r="F251">
        <v>29.14</v>
      </c>
      <c r="G251">
        <f t="shared" si="36"/>
        <v>3.1516390823694795</v>
      </c>
      <c r="H251">
        <f t="shared" si="35"/>
        <v>1417.8787129688728</v>
      </c>
      <c r="I251">
        <f>STDEV(H251:H253)</f>
        <v>58.84603822133451</v>
      </c>
      <c r="J251">
        <f>I251/K251</f>
        <v>4.3562003641412737E-2</v>
      </c>
      <c r="K251">
        <f>AVERAGE(H251:H253)</f>
        <v>1350.8570153415033</v>
      </c>
      <c r="L251">
        <f>K251/K$73</f>
        <v>15.439611978687887</v>
      </c>
      <c r="M251">
        <f>L251/P$233*100</f>
        <v>172.07255708184005</v>
      </c>
      <c r="N251">
        <f>SQRT((J251)^2+(J$73)^2)</f>
        <v>0.22941641423156145</v>
      </c>
      <c r="O251">
        <f>M251*N251</f>
        <v>39.476269033371416</v>
      </c>
      <c r="Q251" s="1" t="s">
        <v>157</v>
      </c>
      <c r="R251" s="2" t="s">
        <v>158</v>
      </c>
    </row>
    <row r="252" spans="1:18">
      <c r="A252" t="s">
        <v>108</v>
      </c>
      <c r="B252" s="1" t="s">
        <v>157</v>
      </c>
      <c r="C252" s="2" t="s">
        <v>158</v>
      </c>
      <c r="D252" s="2" t="s">
        <v>128</v>
      </c>
      <c r="E252" t="s">
        <v>181</v>
      </c>
      <c r="F252">
        <v>29.25</v>
      </c>
      <c r="G252">
        <f t="shared" si="36"/>
        <v>3.1164930666496256</v>
      </c>
      <c r="H252">
        <f t="shared" si="35"/>
        <v>1307.6546625317483</v>
      </c>
      <c r="Q252" s="1" t="s">
        <v>157</v>
      </c>
      <c r="R252" s="2" t="s">
        <v>158</v>
      </c>
    </row>
    <row r="253" spans="1:18">
      <c r="A253" t="s">
        <v>109</v>
      </c>
      <c r="B253" s="1" t="s">
        <v>157</v>
      </c>
      <c r="C253" s="2" t="s">
        <v>158</v>
      </c>
      <c r="D253" s="2" t="s">
        <v>128</v>
      </c>
      <c r="E253" t="s">
        <v>181</v>
      </c>
      <c r="F253">
        <v>29.23</v>
      </c>
      <c r="G253">
        <f t="shared" si="36"/>
        <v>3.1228832513259626</v>
      </c>
      <c r="H253">
        <f t="shared" si="35"/>
        <v>1327.0376705238887</v>
      </c>
      <c r="Q253" s="1" t="s">
        <v>157</v>
      </c>
      <c r="R253" s="2" t="s">
        <v>158</v>
      </c>
    </row>
    <row r="254" spans="1:18">
      <c r="A254" t="s">
        <v>110</v>
      </c>
      <c r="B254" s="1" t="s">
        <v>157</v>
      </c>
      <c r="C254" s="2" t="s">
        <v>159</v>
      </c>
      <c r="D254" s="2" t="s">
        <v>128</v>
      </c>
      <c r="E254" t="s">
        <v>181</v>
      </c>
      <c r="F254">
        <v>32.58</v>
      </c>
      <c r="G254">
        <f t="shared" si="36"/>
        <v>2.0525273180394912</v>
      </c>
      <c r="H254">
        <f t="shared" si="35"/>
        <v>112.85669245365185</v>
      </c>
      <c r="I254">
        <f>STDEV(H254:H256)</f>
        <v>5.1837966221238378</v>
      </c>
      <c r="J254">
        <f>I254/K254</f>
        <v>4.7968434300645686E-2</v>
      </c>
      <c r="K254">
        <f>AVERAGE(H254:H256)</f>
        <v>108.06682973294504</v>
      </c>
      <c r="L254">
        <f>K254/K$76</f>
        <v>5.849387859419096</v>
      </c>
      <c r="M254">
        <f>L254/P$233*100</f>
        <v>65.190700888277902</v>
      </c>
      <c r="N254">
        <f>SQRT((J254)^2+(J$76)^2)</f>
        <v>0.51673128488580655</v>
      </c>
      <c r="O254">
        <f>M254*N254</f>
        <v>33.686074632606129</v>
      </c>
      <c r="Q254" s="1" t="s">
        <v>157</v>
      </c>
      <c r="R254" s="2" t="s">
        <v>159</v>
      </c>
    </row>
    <row r="255" spans="1:18">
      <c r="A255" t="s">
        <v>111</v>
      </c>
      <c r="B255" s="1" t="s">
        <v>157</v>
      </c>
      <c r="C255" s="2" t="s">
        <v>159</v>
      </c>
      <c r="D255" s="2" t="s">
        <v>128</v>
      </c>
      <c r="E255" t="s">
        <v>181</v>
      </c>
      <c r="F255">
        <v>32.71</v>
      </c>
      <c r="G255">
        <f t="shared" si="36"/>
        <v>2.0109911176432989</v>
      </c>
      <c r="H255">
        <f t="shared" si="35"/>
        <v>102.56309494407932</v>
      </c>
      <c r="Q255" s="1" t="s">
        <v>157</v>
      </c>
      <c r="R255" s="2" t="s">
        <v>159</v>
      </c>
    </row>
    <row r="256" spans="1:18">
      <c r="A256" t="s">
        <v>112</v>
      </c>
      <c r="B256" s="1" t="s">
        <v>157</v>
      </c>
      <c r="C256" s="2" t="s">
        <v>159</v>
      </c>
      <c r="D256" s="2" t="s">
        <v>128</v>
      </c>
      <c r="E256" t="s">
        <v>181</v>
      </c>
      <c r="F256">
        <v>32.630000000000003</v>
      </c>
      <c r="G256">
        <f t="shared" si="36"/>
        <v>2.0365518563486469</v>
      </c>
      <c r="H256">
        <f t="shared" si="35"/>
        <v>108.78070180110394</v>
      </c>
      <c r="Q256" s="1" t="s">
        <v>157</v>
      </c>
      <c r="R256" s="2" t="s">
        <v>159</v>
      </c>
    </row>
    <row r="257" spans="1:23">
      <c r="A257" t="s">
        <v>113</v>
      </c>
      <c r="B257" s="1" t="s">
        <v>157</v>
      </c>
      <c r="C257" s="2" t="s">
        <v>160</v>
      </c>
      <c r="D257" s="2" t="s">
        <v>128</v>
      </c>
      <c r="E257" t="s">
        <v>181</v>
      </c>
      <c r="F257">
        <v>28.56</v>
      </c>
      <c r="G257">
        <f t="shared" si="36"/>
        <v>3.3369544379832576</v>
      </c>
      <c r="H257">
        <f t="shared" si="35"/>
        <v>2172.4732518254946</v>
      </c>
      <c r="I257">
        <f>STDEV(H257:H259)</f>
        <v>95.756069858757087</v>
      </c>
      <c r="J257">
        <f>I257/K257</f>
        <v>4.1942300992621681E-2</v>
      </c>
      <c r="K257">
        <f>AVERAGE(H257:H259)</f>
        <v>2283.0428372444826</v>
      </c>
      <c r="L257">
        <f>K257/K$79</f>
        <v>19.880193625464024</v>
      </c>
      <c r="M257">
        <f>L257/P$233*100</f>
        <v>221.56228777884129</v>
      </c>
      <c r="N257">
        <f>SQRT((J257)^2+(J$79)^2)</f>
        <v>9.7953685670111021E-2</v>
      </c>
      <c r="O257">
        <f>M257*N257</f>
        <v>21.702842693439301</v>
      </c>
      <c r="Q257" s="1" t="s">
        <v>157</v>
      </c>
      <c r="R257" s="2" t="s">
        <v>160</v>
      </c>
    </row>
    <row r="258" spans="1:23">
      <c r="A258" t="s">
        <v>114</v>
      </c>
      <c r="B258" s="1" t="s">
        <v>157</v>
      </c>
      <c r="C258" s="2" t="s">
        <v>160</v>
      </c>
      <c r="D258" s="2" t="s">
        <v>128</v>
      </c>
      <c r="E258" t="s">
        <v>181</v>
      </c>
      <c r="F258">
        <v>28.46</v>
      </c>
      <c r="G258">
        <f t="shared" si="36"/>
        <v>3.3689053613649427</v>
      </c>
      <c r="H258">
        <f t="shared" si="35"/>
        <v>2338.3276299539766</v>
      </c>
      <c r="Q258" s="1" t="s">
        <v>157</v>
      </c>
      <c r="R258" s="2" t="s">
        <v>160</v>
      </c>
    </row>
    <row r="259" spans="1:23">
      <c r="A259" t="s">
        <v>115</v>
      </c>
      <c r="B259" s="1" t="s">
        <v>157</v>
      </c>
      <c r="C259" s="2" t="s">
        <v>160</v>
      </c>
      <c r="D259" s="2" t="s">
        <v>128</v>
      </c>
      <c r="E259" t="s">
        <v>181</v>
      </c>
      <c r="F259">
        <v>28.46</v>
      </c>
      <c r="G259">
        <f t="shared" si="36"/>
        <v>3.3689053613649427</v>
      </c>
      <c r="H259">
        <f t="shared" si="35"/>
        <v>2338.3276299539766</v>
      </c>
      <c r="Q259" s="1" t="s">
        <v>157</v>
      </c>
      <c r="R259" s="2" t="s">
        <v>160</v>
      </c>
    </row>
    <row r="260" spans="1:23">
      <c r="A260" t="s">
        <v>116</v>
      </c>
      <c r="B260" s="1" t="s">
        <v>157</v>
      </c>
      <c r="C260" s="2" t="s">
        <v>161</v>
      </c>
      <c r="D260" s="2" t="s">
        <v>128</v>
      </c>
      <c r="E260" t="s">
        <v>181</v>
      </c>
      <c r="F260">
        <v>35.159999999999997</v>
      </c>
      <c r="G260">
        <f t="shared" si="36"/>
        <v>1.2281934947919999</v>
      </c>
      <c r="H260">
        <f t="shared" si="35"/>
        <v>16.911942554979266</v>
      </c>
      <c r="I260">
        <f>STDEV(H260:H262)</f>
        <v>6.1265887752995924</v>
      </c>
      <c r="J260">
        <f>I260/K260</f>
        <v>0.3196108958822621</v>
      </c>
      <c r="K260">
        <f>AVERAGE(H260:H262)</f>
        <v>19.168898351814946</v>
      </c>
      <c r="L260">
        <f>K260/K$82</f>
        <v>15.434303425597868</v>
      </c>
      <c r="M260">
        <f>L260/P$233*100</f>
        <v>172.01339391725631</v>
      </c>
      <c r="N260">
        <f>SQRT((J260)^2+(J$82)^2)</f>
        <v>0.34475231468894113</v>
      </c>
      <c r="O260">
        <f>M260*N260</f>
        <v>59.302015710474741</v>
      </c>
      <c r="Q260" s="1" t="s">
        <v>157</v>
      </c>
      <c r="R260" s="2" t="s">
        <v>161</v>
      </c>
    </row>
    <row r="261" spans="1:23">
      <c r="A261" t="s">
        <v>117</v>
      </c>
      <c r="B261" s="1" t="s">
        <v>157</v>
      </c>
      <c r="C261" s="2" t="s">
        <v>161</v>
      </c>
      <c r="D261" s="2" t="s">
        <v>128</v>
      </c>
      <c r="E261" t="s">
        <v>181</v>
      </c>
      <c r="F261">
        <v>35.369999999999997</v>
      </c>
      <c r="G261">
        <f t="shared" si="36"/>
        <v>1.1610965556904596</v>
      </c>
      <c r="H261">
        <f t="shared" si="35"/>
        <v>14.490939914581251</v>
      </c>
      <c r="Q261" s="1" t="s">
        <v>157</v>
      </c>
      <c r="R261" s="2" t="s">
        <v>161</v>
      </c>
    </row>
    <row r="262" spans="1:23">
      <c r="A262" t="s">
        <v>118</v>
      </c>
      <c r="B262" s="1" t="s">
        <v>157</v>
      </c>
      <c r="C262" s="2" t="s">
        <v>161</v>
      </c>
      <c r="D262" s="2" t="s">
        <v>128</v>
      </c>
      <c r="E262" t="s">
        <v>181</v>
      </c>
      <c r="F262">
        <v>34.57</v>
      </c>
      <c r="G262">
        <f t="shared" si="36"/>
        <v>1.4167039427439445</v>
      </c>
      <c r="H262">
        <f t="shared" si="35"/>
        <v>26.10381258588432</v>
      </c>
      <c r="Q262" s="1" t="s">
        <v>157</v>
      </c>
      <c r="R262" s="2" t="s">
        <v>161</v>
      </c>
    </row>
    <row r="263" spans="1:23">
      <c r="A263" t="s">
        <v>119</v>
      </c>
      <c r="B263" s="1" t="s">
        <v>157</v>
      </c>
      <c r="C263" s="2" t="s">
        <v>162</v>
      </c>
      <c r="D263" s="2" t="s">
        <v>128</v>
      </c>
      <c r="E263" t="s">
        <v>181</v>
      </c>
      <c r="F263">
        <v>27.93</v>
      </c>
      <c r="G263">
        <f t="shared" si="36"/>
        <v>3.5382452552878774</v>
      </c>
      <c r="H263">
        <f t="shared" si="35"/>
        <v>3453.3870435735475</v>
      </c>
      <c r="I263">
        <f>STDEV(H263:H265)</f>
        <v>272.80636703873387</v>
      </c>
      <c r="J263">
        <f>I263/K263</f>
        <v>8.6925928146941153E-2</v>
      </c>
      <c r="K263">
        <f>AVERAGE(H263:H265)</f>
        <v>3138.3773846806339</v>
      </c>
      <c r="L263">
        <f>K263/K$85</f>
        <v>14.842447873566048</v>
      </c>
      <c r="M263">
        <f>L263/P$233*100</f>
        <v>165.41723732978653</v>
      </c>
      <c r="N263">
        <f>SQRT((J263)^2+(J$85)^2)</f>
        <v>0.47111304465286852</v>
      </c>
      <c r="O263">
        <f>M263*N263</f>
        <v>77.930218316501865</v>
      </c>
      <c r="Q263" s="1" t="s">
        <v>157</v>
      </c>
      <c r="R263" s="2" t="s">
        <v>162</v>
      </c>
    </row>
    <row r="264" spans="1:23">
      <c r="A264" t="s">
        <v>120</v>
      </c>
      <c r="B264" s="1" t="s">
        <v>157</v>
      </c>
      <c r="C264" s="2" t="s">
        <v>162</v>
      </c>
      <c r="D264" s="2" t="s">
        <v>128</v>
      </c>
      <c r="E264" t="s">
        <v>181</v>
      </c>
      <c r="F264">
        <v>28.13</v>
      </c>
      <c r="G264">
        <f t="shared" si="36"/>
        <v>3.474343408524506</v>
      </c>
      <c r="H264">
        <f t="shared" si="35"/>
        <v>2980.8725552341771</v>
      </c>
      <c r="Q264" s="1" t="s">
        <v>157</v>
      </c>
      <c r="R264" s="2" t="s">
        <v>162</v>
      </c>
    </row>
    <row r="265" spans="1:23">
      <c r="A265" t="s">
        <v>121</v>
      </c>
      <c r="B265" s="1" t="s">
        <v>157</v>
      </c>
      <c r="C265" s="2" t="s">
        <v>162</v>
      </c>
      <c r="D265" s="2" t="s">
        <v>128</v>
      </c>
      <c r="E265" t="s">
        <v>181</v>
      </c>
      <c r="F265">
        <v>28.13</v>
      </c>
      <c r="G265">
        <f t="shared" si="36"/>
        <v>3.474343408524506</v>
      </c>
      <c r="H265">
        <f t="shared" si="35"/>
        <v>2980.8725552341771</v>
      </c>
      <c r="Q265" s="1" t="s">
        <v>157</v>
      </c>
      <c r="R265" s="2" t="s">
        <v>162</v>
      </c>
    </row>
    <row r="269" spans="1:23">
      <c r="E269" s="4" t="str">
        <f>E272</f>
        <v>Air Middle</v>
      </c>
      <c r="G269" s="6" t="s">
        <v>204</v>
      </c>
      <c r="I269">
        <v>39.234000000000002</v>
      </c>
      <c r="J269">
        <v>-3.3048000000000002</v>
      </c>
    </row>
    <row r="270" spans="1:23" ht="18">
      <c r="E270" t="s">
        <v>182</v>
      </c>
      <c r="U270" s="8" t="str">
        <f>E269</f>
        <v>Air Middle</v>
      </c>
    </row>
    <row r="271" spans="1:23">
      <c r="A271" s="4" t="s">
        <v>13</v>
      </c>
      <c r="B271" s="4" t="s">
        <v>14</v>
      </c>
      <c r="C271" s="4"/>
      <c r="D271" s="4"/>
      <c r="E271" s="4" t="s">
        <v>15</v>
      </c>
      <c r="F271" s="4" t="s">
        <v>17</v>
      </c>
      <c r="G271" s="4" t="s">
        <v>163</v>
      </c>
      <c r="H271" s="4" t="s">
        <v>164</v>
      </c>
      <c r="I271" s="4" t="s">
        <v>165</v>
      </c>
      <c r="J271" s="4" t="s">
        <v>166</v>
      </c>
      <c r="K271" s="4" t="s">
        <v>167</v>
      </c>
      <c r="L271" s="4" t="s">
        <v>184</v>
      </c>
      <c r="M271" s="4" t="s">
        <v>185</v>
      </c>
      <c r="N271" s="4" t="s">
        <v>186</v>
      </c>
      <c r="O271" s="7" t="s">
        <v>187</v>
      </c>
      <c r="P271" s="7" t="s">
        <v>188</v>
      </c>
      <c r="Q271" s="4" t="s">
        <v>14</v>
      </c>
      <c r="R271" s="4"/>
      <c r="T271" s="4"/>
      <c r="U271" s="4" t="s">
        <v>189</v>
      </c>
      <c r="V271" s="4" t="s">
        <v>190</v>
      </c>
      <c r="W271" s="4" t="s">
        <v>191</v>
      </c>
    </row>
    <row r="272" spans="1:23">
      <c r="A272" t="s">
        <v>38</v>
      </c>
      <c r="B272" s="1" t="s">
        <v>132</v>
      </c>
      <c r="C272" s="3" t="s">
        <v>133</v>
      </c>
      <c r="D272" s="2" t="s">
        <v>128</v>
      </c>
      <c r="E272" t="s">
        <v>203</v>
      </c>
      <c r="F272">
        <v>31.09</v>
      </c>
      <c r="G272">
        <f>(F272-I$269)/J$269</f>
        <v>2.4642943597191969</v>
      </c>
      <c r="H272">
        <f t="shared" ref="H272:H335" si="37">10^G272</f>
        <v>291.26906368163276</v>
      </c>
      <c r="I272">
        <f>STDEV(H272:H274)</f>
        <v>10.765656202546793</v>
      </c>
      <c r="J272">
        <f>I272/K272</f>
        <v>3.5515270980342073E-2</v>
      </c>
      <c r="K272">
        <f>AVERAGE(H272:H274)</f>
        <v>303.12752529765726</v>
      </c>
      <c r="L272">
        <f>K272/K$4</f>
        <v>4.42494592685778</v>
      </c>
      <c r="M272">
        <f>L272/P$272*100</f>
        <v>168.20057917596429</v>
      </c>
      <c r="N272">
        <f>SQRT((J272)^2+(J$4)^2)</f>
        <v>0.24562841806052557</v>
      </c>
      <c r="O272">
        <f>M272*N272</f>
        <v>41.314842179856292</v>
      </c>
      <c r="P272">
        <f>AVERAGE(L272,L275,L278,L281,L284,L287,L290,L293)</f>
        <v>2.6307554638254782</v>
      </c>
      <c r="Q272" s="1" t="s">
        <v>132</v>
      </c>
      <c r="R272" s="3" t="s">
        <v>133</v>
      </c>
      <c r="T272" s="9" t="s">
        <v>132</v>
      </c>
      <c r="U272">
        <f>AVERAGE(M272,M275,M278,M281,M284,M287,M290,M293)</f>
        <v>100.00000000000003</v>
      </c>
      <c r="V272">
        <f>STDEV(M272,M275,M278,M281,M284,M287,M290,M293)</f>
        <v>32.696799144016438</v>
      </c>
    </row>
    <row r="273" spans="1:23">
      <c r="A273" t="s">
        <v>39</v>
      </c>
      <c r="B273" s="1" t="s">
        <v>132</v>
      </c>
      <c r="C273" s="3" t="s">
        <v>133</v>
      </c>
      <c r="D273" s="2" t="s">
        <v>128</v>
      </c>
      <c r="E273" t="s">
        <v>203</v>
      </c>
      <c r="F273">
        <v>30.99</v>
      </c>
      <c r="G273">
        <f t="shared" ref="G273:G336" si="38">(F273-I$269)/J$269</f>
        <v>2.4945533769063188</v>
      </c>
      <c r="H273">
        <f t="shared" si="37"/>
        <v>312.28661980982014</v>
      </c>
      <c r="Q273" s="1" t="s">
        <v>132</v>
      </c>
      <c r="R273" s="3" t="s">
        <v>133</v>
      </c>
      <c r="T273" s="9" t="s">
        <v>192</v>
      </c>
      <c r="U273">
        <f>AVERAGE(M296,M299,M302,M305,M308,M311,M314,M317,M320)</f>
        <v>142.03089420540496</v>
      </c>
      <c r="V273">
        <f>STDEV(M296,M299,M302,M305,M308,M311,M314,M317,M320)</f>
        <v>39.795154832598833</v>
      </c>
      <c r="W273">
        <f>TTEST(M272:M293,M296:M320,2,3)</f>
        <v>3.0560048055187996E-2</v>
      </c>
    </row>
    <row r="274" spans="1:23">
      <c r="A274" t="s">
        <v>40</v>
      </c>
      <c r="B274" s="1" t="s">
        <v>132</v>
      </c>
      <c r="C274" s="3" t="s">
        <v>133</v>
      </c>
      <c r="D274" s="2" t="s">
        <v>128</v>
      </c>
      <c r="E274" t="s">
        <v>203</v>
      </c>
      <c r="F274">
        <v>31.02</v>
      </c>
      <c r="G274">
        <f t="shared" si="38"/>
        <v>2.4854756717501822</v>
      </c>
      <c r="H274">
        <f t="shared" si="37"/>
        <v>305.82689240151882</v>
      </c>
      <c r="Q274" s="1" t="s">
        <v>132</v>
      </c>
      <c r="R274" s="3" t="s">
        <v>133</v>
      </c>
      <c r="T274" s="9" t="s">
        <v>132</v>
      </c>
      <c r="U274">
        <f>AVERAGE(M323,M326,M329,M332,M335,M338)</f>
        <v>100</v>
      </c>
      <c r="V274">
        <f>STDEV(M323,M326,M329,M332,M335,M338)</f>
        <v>51.142932675281266</v>
      </c>
    </row>
    <row r="275" spans="1:23">
      <c r="A275" t="s">
        <v>41</v>
      </c>
      <c r="B275" s="1" t="s">
        <v>132</v>
      </c>
      <c r="C275" s="3" t="s">
        <v>134</v>
      </c>
      <c r="D275" s="2" t="s">
        <v>128</v>
      </c>
      <c r="E275" t="s">
        <v>203</v>
      </c>
      <c r="F275">
        <v>31.68</v>
      </c>
      <c r="G275">
        <f t="shared" si="38"/>
        <v>2.2857661583151785</v>
      </c>
      <c r="H275">
        <f t="shared" si="37"/>
        <v>193.09283472727941</v>
      </c>
      <c r="I275">
        <f>STDEV(H275:H277)</f>
        <v>18.797392747198238</v>
      </c>
      <c r="J275">
        <f>I275/K275</f>
        <v>0.1011459575587995</v>
      </c>
      <c r="K275">
        <f>AVERAGE(H275:H277)</f>
        <v>185.84423145404193</v>
      </c>
      <c r="L275">
        <f>K275/K$7</f>
        <v>2.0016873304141529</v>
      </c>
      <c r="M275">
        <f>L275/P$272*100</f>
        <v>76.087928275303312</v>
      </c>
      <c r="N275">
        <f>SQRT((J275)^2+(J$7)^2)</f>
        <v>0.13706997246799285</v>
      </c>
      <c r="O275">
        <f>M275*N275</f>
        <v>10.429370233842439</v>
      </c>
      <c r="Q275" s="1" t="s">
        <v>132</v>
      </c>
      <c r="R275" s="3" t="s">
        <v>134</v>
      </c>
      <c r="T275" s="9" t="s">
        <v>193</v>
      </c>
      <c r="U275">
        <f>AVERAGE(M341,M344,M347,M350,M353)</f>
        <v>8.472335212918134</v>
      </c>
      <c r="V275">
        <f>STDEV(M341,M344,M347,M350,M353)</f>
        <v>12.070941438852236</v>
      </c>
      <c r="W275">
        <f>TTEST(M323:M338,M341:M353,2,3)</f>
        <v>6.1753967818676345E-3</v>
      </c>
    </row>
    <row r="276" spans="1:23">
      <c r="A276" t="s">
        <v>42</v>
      </c>
      <c r="B276" s="1" t="s">
        <v>132</v>
      </c>
      <c r="C276" s="3" t="s">
        <v>134</v>
      </c>
      <c r="D276" s="2" t="s">
        <v>128</v>
      </c>
      <c r="E276" t="s">
        <v>203</v>
      </c>
      <c r="F276">
        <v>31.91</v>
      </c>
      <c r="G276">
        <f t="shared" si="38"/>
        <v>2.2161704187847984</v>
      </c>
      <c r="H276">
        <f t="shared" si="37"/>
        <v>164.50171074684982</v>
      </c>
      <c r="Q276" s="1" t="s">
        <v>132</v>
      </c>
      <c r="R276" s="3" t="s">
        <v>134</v>
      </c>
    </row>
    <row r="277" spans="1:23">
      <c r="A277" t="s">
        <v>43</v>
      </c>
      <c r="B277" s="1" t="s">
        <v>132</v>
      </c>
      <c r="C277" s="3" t="s">
        <v>134</v>
      </c>
      <c r="D277" s="2" t="s">
        <v>128</v>
      </c>
      <c r="E277" t="s">
        <v>203</v>
      </c>
      <c r="F277">
        <v>31.63</v>
      </c>
      <c r="G277">
        <f t="shared" si="38"/>
        <v>2.3008956669087395</v>
      </c>
      <c r="H277">
        <f t="shared" si="37"/>
        <v>199.9381488879965</v>
      </c>
      <c r="Q277" s="1" t="s">
        <v>132</v>
      </c>
      <c r="R277" s="3" t="s">
        <v>134</v>
      </c>
    </row>
    <row r="278" spans="1:23">
      <c r="A278" t="s">
        <v>44</v>
      </c>
      <c r="B278" s="1" t="s">
        <v>132</v>
      </c>
      <c r="C278" s="3" t="s">
        <v>135</v>
      </c>
      <c r="D278" s="2" t="s">
        <v>128</v>
      </c>
      <c r="E278" t="s">
        <v>203</v>
      </c>
      <c r="F278">
        <v>33.01</v>
      </c>
      <c r="G278">
        <f t="shared" si="38"/>
        <v>1.8833212297264594</v>
      </c>
      <c r="H278">
        <f t="shared" si="37"/>
        <v>76.440097041810233</v>
      </c>
      <c r="I278">
        <f>STDEV(H278:H280)</f>
        <v>30.347857754778818</v>
      </c>
      <c r="J278">
        <f>I278/K278</f>
        <v>0.27559725650927491</v>
      </c>
      <c r="K278">
        <f>AVERAGE(H278:H280)</f>
        <v>110.11669034433038</v>
      </c>
      <c r="L278">
        <f>K278/K$10</f>
        <v>1.9766622803917044</v>
      </c>
      <c r="M278">
        <f>L278/P$272*100</f>
        <v>75.136678705871319</v>
      </c>
      <c r="N278">
        <f>SQRT((J278)^2+(J$10)^2)</f>
        <v>0.31653033096994992</v>
      </c>
      <c r="O278">
        <f>M278*N278</f>
        <v>23.783037778752238</v>
      </c>
      <c r="Q278" s="1" t="s">
        <v>132</v>
      </c>
      <c r="R278" s="3" t="s">
        <v>135</v>
      </c>
    </row>
    <row r="279" spans="1:23">
      <c r="A279" t="s">
        <v>45</v>
      </c>
      <c r="B279" s="1" t="s">
        <v>132</v>
      </c>
      <c r="C279" s="3" t="s">
        <v>135</v>
      </c>
      <c r="D279" s="2" t="s">
        <v>128</v>
      </c>
      <c r="E279" t="s">
        <v>203</v>
      </c>
      <c r="F279">
        <v>32.19</v>
      </c>
      <c r="G279">
        <f t="shared" si="38"/>
        <v>2.1314451706608581</v>
      </c>
      <c r="H279">
        <f t="shared" si="37"/>
        <v>135.34592067169487</v>
      </c>
      <c r="Q279" s="1" t="s">
        <v>132</v>
      </c>
      <c r="R279" s="3" t="s">
        <v>135</v>
      </c>
    </row>
    <row r="280" spans="1:23">
      <c r="A280" t="s">
        <v>46</v>
      </c>
      <c r="B280" s="1" t="s">
        <v>132</v>
      </c>
      <c r="C280" s="3" t="s">
        <v>135</v>
      </c>
      <c r="D280" s="2" t="s">
        <v>128</v>
      </c>
      <c r="E280" t="s">
        <v>203</v>
      </c>
      <c r="F280">
        <v>32.380000000000003</v>
      </c>
      <c r="G280">
        <f t="shared" si="38"/>
        <v>2.073953038005325</v>
      </c>
      <c r="H280">
        <f t="shared" si="37"/>
        <v>118.56405331948604</v>
      </c>
      <c r="Q280" s="1" t="s">
        <v>132</v>
      </c>
      <c r="R280" s="3" t="s">
        <v>135</v>
      </c>
    </row>
    <row r="281" spans="1:23">
      <c r="A281" t="s">
        <v>47</v>
      </c>
      <c r="B281" s="1" t="s">
        <v>132</v>
      </c>
      <c r="C281" s="3" t="s">
        <v>136</v>
      </c>
      <c r="D281" s="2" t="s">
        <v>128</v>
      </c>
      <c r="E281" t="s">
        <v>203</v>
      </c>
      <c r="F281">
        <v>31.28</v>
      </c>
      <c r="G281">
        <f t="shared" si="38"/>
        <v>2.4068022270636651</v>
      </c>
      <c r="H281">
        <f t="shared" si="37"/>
        <v>255.15390951777781</v>
      </c>
      <c r="I281">
        <f>STDEV(H281:H283)</f>
        <v>31.93563928178348</v>
      </c>
      <c r="J281">
        <f>I281/K281</f>
        <v>0.12885776573258848</v>
      </c>
      <c r="K281">
        <f>AVERAGE(H281:H283)</f>
        <v>247.83635739934974</v>
      </c>
      <c r="L281">
        <f>K281/K$13</f>
        <v>2.3166521397017319</v>
      </c>
      <c r="M281">
        <f>L281/P$272*100</f>
        <v>88.06033747937191</v>
      </c>
      <c r="N281">
        <f>SQRT((J281)^2+(J$13)^2)</f>
        <v>0.252043479489022</v>
      </c>
      <c r="O281">
        <f>M281*N281</f>
        <v>22.195033863278429</v>
      </c>
      <c r="Q281" s="1" t="s">
        <v>132</v>
      </c>
      <c r="R281" s="3" t="s">
        <v>136</v>
      </c>
    </row>
    <row r="282" spans="1:23">
      <c r="A282" t="s">
        <v>48</v>
      </c>
      <c r="B282" s="1" t="s">
        <v>132</v>
      </c>
      <c r="C282" s="3" t="s">
        <v>136</v>
      </c>
      <c r="D282" s="2" t="s">
        <v>128</v>
      </c>
      <c r="E282" t="s">
        <v>203</v>
      </c>
      <c r="F282">
        <v>31.54</v>
      </c>
      <c r="G282">
        <f t="shared" si="38"/>
        <v>2.3281287823771493</v>
      </c>
      <c r="H282">
        <f t="shared" si="37"/>
        <v>212.87702016973856</v>
      </c>
      <c r="Q282" s="1" t="s">
        <v>132</v>
      </c>
      <c r="R282" s="3" t="s">
        <v>136</v>
      </c>
    </row>
    <row r="283" spans="1:23">
      <c r="A283" t="s">
        <v>49</v>
      </c>
      <c r="B283" s="1" t="s">
        <v>132</v>
      </c>
      <c r="C283" s="3" t="s">
        <v>136</v>
      </c>
      <c r="D283" s="2" t="s">
        <v>128</v>
      </c>
      <c r="E283" t="s">
        <v>203</v>
      </c>
      <c r="F283">
        <v>31.17</v>
      </c>
      <c r="G283">
        <f t="shared" si="38"/>
        <v>2.4400871459694988</v>
      </c>
      <c r="H283">
        <f t="shared" si="37"/>
        <v>275.47814251053285</v>
      </c>
      <c r="Q283" s="1" t="s">
        <v>132</v>
      </c>
      <c r="R283" s="3" t="s">
        <v>136</v>
      </c>
    </row>
    <row r="284" spans="1:23">
      <c r="A284" t="s">
        <v>50</v>
      </c>
      <c r="B284" s="1" t="s">
        <v>132</v>
      </c>
      <c r="C284" s="3" t="s">
        <v>137</v>
      </c>
      <c r="D284" s="2" t="s">
        <v>128</v>
      </c>
      <c r="E284" t="s">
        <v>203</v>
      </c>
      <c r="F284">
        <v>30.03</v>
      </c>
      <c r="G284">
        <f t="shared" si="38"/>
        <v>2.7850399419026872</v>
      </c>
      <c r="H284">
        <f t="shared" si="37"/>
        <v>609.59295870084156</v>
      </c>
      <c r="I284">
        <f>STDEV(H284:H286)</f>
        <v>110.31336352778818</v>
      </c>
      <c r="J284">
        <f>I284/K284</f>
        <v>0.17464711816619</v>
      </c>
      <c r="K284">
        <f>AVERAGE(H284:H286)</f>
        <v>631.63575034096266</v>
      </c>
      <c r="L284">
        <f>K284/K$16</f>
        <v>3.4302036076487505</v>
      </c>
      <c r="M284">
        <f>L284/P$272*100</f>
        <v>130.38853876067847</v>
      </c>
      <c r="N284">
        <f>SQRT((J284)^2+(J$16)^2)</f>
        <v>0.26128749557698649</v>
      </c>
      <c r="O284">
        <f>M284*N284</f>
        <v>34.068894744720509</v>
      </c>
      <c r="Q284" s="1" t="s">
        <v>132</v>
      </c>
      <c r="R284" s="3" t="s">
        <v>137</v>
      </c>
    </row>
    <row r="285" spans="1:23">
      <c r="A285" t="s">
        <v>51</v>
      </c>
      <c r="B285" s="1" t="s">
        <v>132</v>
      </c>
      <c r="C285" s="3" t="s">
        <v>137</v>
      </c>
      <c r="D285" s="2" t="s">
        <v>128</v>
      </c>
      <c r="E285" t="s">
        <v>203</v>
      </c>
      <c r="F285">
        <v>30.22</v>
      </c>
      <c r="G285">
        <f t="shared" si="38"/>
        <v>2.7275478092471563</v>
      </c>
      <c r="H285">
        <f t="shared" si="37"/>
        <v>534.0080565406015</v>
      </c>
      <c r="Q285" s="1" t="s">
        <v>132</v>
      </c>
      <c r="R285" s="3" t="s">
        <v>137</v>
      </c>
    </row>
    <row r="286" spans="1:23">
      <c r="A286" t="s">
        <v>52</v>
      </c>
      <c r="B286" s="1" t="s">
        <v>132</v>
      </c>
      <c r="C286" s="3" t="s">
        <v>137</v>
      </c>
      <c r="D286" s="2" t="s">
        <v>128</v>
      </c>
      <c r="E286" t="s">
        <v>203</v>
      </c>
      <c r="F286">
        <v>29.73</v>
      </c>
      <c r="G286">
        <f t="shared" si="38"/>
        <v>2.8758169934640527</v>
      </c>
      <c r="H286">
        <f t="shared" si="37"/>
        <v>751.30623578144503</v>
      </c>
      <c r="Q286" s="1" t="s">
        <v>132</v>
      </c>
      <c r="R286" s="3" t="s">
        <v>137</v>
      </c>
    </row>
    <row r="287" spans="1:23">
      <c r="A287" t="s">
        <v>53</v>
      </c>
      <c r="B287" s="1" t="s">
        <v>132</v>
      </c>
      <c r="C287" s="3" t="s">
        <v>138</v>
      </c>
      <c r="D287" s="2" t="s">
        <v>128</v>
      </c>
      <c r="E287" t="s">
        <v>203</v>
      </c>
      <c r="F287">
        <v>30.9</v>
      </c>
      <c r="G287">
        <f t="shared" si="38"/>
        <v>2.5217864923747286</v>
      </c>
      <c r="H287">
        <f t="shared" si="37"/>
        <v>332.49605157260544</v>
      </c>
      <c r="I287">
        <f>STDEV(H287:H289)</f>
        <v>9.5299554207520654</v>
      </c>
      <c r="J287">
        <f>I287/K287</f>
        <v>2.7866879284239383E-2</v>
      </c>
      <c r="K287">
        <f>AVERAGE(H287:H289)</f>
        <v>341.9814369433862</v>
      </c>
      <c r="L287">
        <f>K287/K$19</f>
        <v>2.3298497250304613</v>
      </c>
      <c r="M287">
        <f>L287/P$272*100</f>
        <v>88.562002704825375</v>
      </c>
      <c r="N287">
        <f>SQRT((J287)^2+(J$19)^2)</f>
        <v>0.1278773555258769</v>
      </c>
      <c r="O287">
        <f>M287*N287</f>
        <v>11.325074705968627</v>
      </c>
      <c r="Q287" s="1" t="s">
        <v>132</v>
      </c>
      <c r="R287" s="3" t="s">
        <v>138</v>
      </c>
    </row>
    <row r="288" spans="1:23">
      <c r="A288" t="s">
        <v>54</v>
      </c>
      <c r="B288" s="1" t="s">
        <v>132</v>
      </c>
      <c r="C288" s="3" t="s">
        <v>138</v>
      </c>
      <c r="D288" s="2" t="s">
        <v>128</v>
      </c>
      <c r="E288" t="s">
        <v>203</v>
      </c>
      <c r="F288">
        <v>30.86</v>
      </c>
      <c r="G288">
        <f t="shared" si="38"/>
        <v>2.533890099249577</v>
      </c>
      <c r="H288">
        <f t="shared" si="37"/>
        <v>341.89291357095482</v>
      </c>
      <c r="Q288" s="1" t="s">
        <v>132</v>
      </c>
      <c r="R288" s="3" t="s">
        <v>138</v>
      </c>
    </row>
    <row r="289" spans="1:18">
      <c r="A289" t="s">
        <v>55</v>
      </c>
      <c r="B289" s="1" t="s">
        <v>132</v>
      </c>
      <c r="C289" s="3" t="s">
        <v>138</v>
      </c>
      <c r="D289" s="2" t="s">
        <v>128</v>
      </c>
      <c r="E289" t="s">
        <v>203</v>
      </c>
      <c r="F289">
        <v>30.82</v>
      </c>
      <c r="G289">
        <f t="shared" si="38"/>
        <v>2.5459937061244253</v>
      </c>
      <c r="H289">
        <f t="shared" si="37"/>
        <v>351.5553456865984</v>
      </c>
      <c r="Q289" s="1" t="s">
        <v>132</v>
      </c>
      <c r="R289" s="3" t="s">
        <v>138</v>
      </c>
    </row>
    <row r="290" spans="1:18">
      <c r="A290" t="s">
        <v>56</v>
      </c>
      <c r="B290" s="1" t="s">
        <v>132</v>
      </c>
      <c r="C290" s="3" t="s">
        <v>139</v>
      </c>
      <c r="D290" s="2" t="s">
        <v>128</v>
      </c>
      <c r="E290" t="s">
        <v>203</v>
      </c>
      <c r="F290">
        <v>32.39</v>
      </c>
      <c r="G290">
        <f t="shared" si="38"/>
        <v>2.0709271362866137</v>
      </c>
      <c r="H290">
        <f t="shared" si="37"/>
        <v>117.74084173689963</v>
      </c>
      <c r="I290">
        <f>STDEV(H290:H292)</f>
        <v>7.8744741316078333</v>
      </c>
      <c r="J290">
        <f>I290/K290</f>
        <v>6.2586779899934081E-2</v>
      </c>
      <c r="K290">
        <f>AVERAGE(H290:H292)</f>
        <v>125.81689206886529</v>
      </c>
      <c r="L290">
        <f>K290/K$22</f>
        <v>2.1007625626746464</v>
      </c>
      <c r="M290">
        <f>L290/P$272*100</f>
        <v>79.853965583705389</v>
      </c>
      <c r="N290">
        <f>SQRT((J290)^2+(J$22)^2)</f>
        <v>0.11169054409453265</v>
      </c>
      <c r="O290">
        <f>M290*N290</f>
        <v>8.9189328641501397</v>
      </c>
      <c r="Q290" s="1" t="s">
        <v>132</v>
      </c>
      <c r="R290" s="3" t="s">
        <v>139</v>
      </c>
    </row>
    <row r="291" spans="1:18">
      <c r="A291" t="s">
        <v>57</v>
      </c>
      <c r="B291" s="1" t="s">
        <v>132</v>
      </c>
      <c r="C291" s="3" t="s">
        <v>139</v>
      </c>
      <c r="D291" s="2" t="s">
        <v>128</v>
      </c>
      <c r="E291" t="s">
        <v>203</v>
      </c>
      <c r="F291">
        <v>32.21</v>
      </c>
      <c r="G291">
        <f t="shared" si="38"/>
        <v>2.1253933672234329</v>
      </c>
      <c r="H291">
        <f t="shared" si="37"/>
        <v>133.47298317206221</v>
      </c>
      <c r="Q291" s="1" t="s">
        <v>132</v>
      </c>
      <c r="R291" s="3" t="s">
        <v>139</v>
      </c>
    </row>
    <row r="292" spans="1:18">
      <c r="A292" t="s">
        <v>58</v>
      </c>
      <c r="B292" s="1" t="s">
        <v>132</v>
      </c>
      <c r="C292" s="3" t="s">
        <v>139</v>
      </c>
      <c r="D292" s="2" t="s">
        <v>128</v>
      </c>
      <c r="E292" t="s">
        <v>203</v>
      </c>
      <c r="F292">
        <v>32.29</v>
      </c>
      <c r="G292">
        <f t="shared" si="38"/>
        <v>2.1011861534737357</v>
      </c>
      <c r="H292">
        <f t="shared" si="37"/>
        <v>126.23685129763405</v>
      </c>
      <c r="Q292" s="1" t="s">
        <v>132</v>
      </c>
      <c r="R292" s="3" t="s">
        <v>139</v>
      </c>
    </row>
    <row r="293" spans="1:18">
      <c r="A293" t="s">
        <v>59</v>
      </c>
      <c r="B293" s="2" t="s">
        <v>132</v>
      </c>
      <c r="C293" s="3" t="s">
        <v>140</v>
      </c>
      <c r="D293" s="2" t="s">
        <v>128</v>
      </c>
      <c r="E293" t="s">
        <v>203</v>
      </c>
      <c r="F293">
        <v>30.43</v>
      </c>
      <c r="G293">
        <f t="shared" si="38"/>
        <v>2.6640038731542006</v>
      </c>
      <c r="H293">
        <f t="shared" si="37"/>
        <v>461.32168873208491</v>
      </c>
      <c r="I293">
        <f>STDEV(H293:H295)</f>
        <v>66.245514621875017</v>
      </c>
      <c r="J293">
        <f>I293/K293</f>
        <v>0.13015074128403331</v>
      </c>
      <c r="K293">
        <f>AVERAGE(H293:H295)</f>
        <v>508.9906824065236</v>
      </c>
      <c r="L293">
        <f>K293/K$25</f>
        <v>2.4652801378846028</v>
      </c>
      <c r="M293">
        <f>L293/P$272*100</f>
        <v>93.709969314280102</v>
      </c>
      <c r="N293">
        <f>SQRT((J293)^2+(J$25)^2)</f>
        <v>0.29497403754095852</v>
      </c>
      <c r="O293">
        <f>M293*N293</f>
        <v>27.64200800647253</v>
      </c>
      <c r="Q293" s="2" t="s">
        <v>132</v>
      </c>
      <c r="R293" s="3" t="s">
        <v>140</v>
      </c>
    </row>
    <row r="294" spans="1:18">
      <c r="A294" t="s">
        <v>60</v>
      </c>
      <c r="B294" s="2" t="s">
        <v>132</v>
      </c>
      <c r="C294" s="3" t="s">
        <v>140</v>
      </c>
      <c r="D294" s="2" t="s">
        <v>128</v>
      </c>
      <c r="E294" t="s">
        <v>203</v>
      </c>
      <c r="F294">
        <v>30.37</v>
      </c>
      <c r="G294">
        <f t="shared" si="38"/>
        <v>2.6821592834664729</v>
      </c>
      <c r="H294">
        <f t="shared" si="37"/>
        <v>481.01573522948291</v>
      </c>
      <c r="Q294" s="2" t="s">
        <v>132</v>
      </c>
      <c r="R294" s="3" t="s">
        <v>140</v>
      </c>
    </row>
    <row r="295" spans="1:18">
      <c r="A295" t="s">
        <v>61</v>
      </c>
      <c r="B295" s="2" t="s">
        <v>132</v>
      </c>
      <c r="C295" s="3" t="s">
        <v>140</v>
      </c>
      <c r="D295" s="2" t="s">
        <v>128</v>
      </c>
      <c r="E295" t="s">
        <v>203</v>
      </c>
      <c r="F295">
        <v>30.09</v>
      </c>
      <c r="G295">
        <f t="shared" si="38"/>
        <v>2.7668845315904145</v>
      </c>
      <c r="H295">
        <f t="shared" si="37"/>
        <v>584.6346232580031</v>
      </c>
      <c r="Q295" s="2" t="s">
        <v>132</v>
      </c>
      <c r="R295" s="3" t="s">
        <v>140</v>
      </c>
    </row>
    <row r="296" spans="1:18">
      <c r="A296" t="s">
        <v>62</v>
      </c>
      <c r="B296" s="2" t="s">
        <v>141</v>
      </c>
      <c r="C296" s="3" t="s">
        <v>142</v>
      </c>
      <c r="D296" s="2" t="s">
        <v>128</v>
      </c>
      <c r="E296" t="s">
        <v>203</v>
      </c>
      <c r="F296">
        <v>30.76</v>
      </c>
      <c r="G296">
        <f t="shared" si="38"/>
        <v>2.5641491164366981</v>
      </c>
      <c r="H296">
        <f t="shared" si="37"/>
        <v>366.56341379497155</v>
      </c>
      <c r="I296">
        <f>STDEV(H296:H298)</f>
        <v>79.589422676881014</v>
      </c>
      <c r="J296">
        <f>I296/K296</f>
        <v>0.18722478729380065</v>
      </c>
      <c r="K296">
        <f>AVERAGE(H296:H298)</f>
        <v>425.10088448911466</v>
      </c>
      <c r="L296">
        <f>K296/K$28</f>
        <v>3.4639003995117195</v>
      </c>
      <c r="M296">
        <f>L296/P$272*100</f>
        <v>131.66941766889784</v>
      </c>
      <c r="N296">
        <f>SQRT((J296)^2+(J$28)^2)</f>
        <v>0.20643056578749389</v>
      </c>
      <c r="O296">
        <f>M296*N296</f>
        <v>27.180592386300425</v>
      </c>
      <c r="Q296" s="2" t="s">
        <v>141</v>
      </c>
      <c r="R296" s="3" t="s">
        <v>142</v>
      </c>
    </row>
    <row r="297" spans="1:18">
      <c r="A297" t="s">
        <v>63</v>
      </c>
      <c r="B297" s="2" t="s">
        <v>141</v>
      </c>
      <c r="C297" s="3" t="s">
        <v>142</v>
      </c>
      <c r="D297" s="2" t="s">
        <v>128</v>
      </c>
      <c r="E297" t="s">
        <v>203</v>
      </c>
      <c r="F297">
        <v>30.66</v>
      </c>
      <c r="G297">
        <f t="shared" si="38"/>
        <v>2.5944081336238201</v>
      </c>
      <c r="H297">
        <f t="shared" si="37"/>
        <v>393.01410178288921</v>
      </c>
      <c r="Q297" s="2" t="s">
        <v>141</v>
      </c>
      <c r="R297" s="3" t="s">
        <v>142</v>
      </c>
    </row>
    <row r="298" spans="1:18">
      <c r="A298" t="s">
        <v>64</v>
      </c>
      <c r="B298" s="2" t="s">
        <v>141</v>
      </c>
      <c r="C298" s="3" t="s">
        <v>142</v>
      </c>
      <c r="D298" s="2" t="s">
        <v>128</v>
      </c>
      <c r="E298" t="s">
        <v>203</v>
      </c>
      <c r="F298">
        <v>30.27</v>
      </c>
      <c r="G298">
        <f t="shared" si="38"/>
        <v>2.7124183006535953</v>
      </c>
      <c r="H298">
        <f t="shared" si="37"/>
        <v>515.72513788948334</v>
      </c>
      <c r="Q298" s="2" t="s">
        <v>141</v>
      </c>
      <c r="R298" s="3" t="s">
        <v>142</v>
      </c>
    </row>
    <row r="299" spans="1:18">
      <c r="A299" t="s">
        <v>65</v>
      </c>
      <c r="B299" s="2" t="s">
        <v>141</v>
      </c>
      <c r="C299" s="3" t="s">
        <v>143</v>
      </c>
      <c r="D299" s="2" t="s">
        <v>128</v>
      </c>
      <c r="E299" t="s">
        <v>203</v>
      </c>
      <c r="F299">
        <v>31.33</v>
      </c>
      <c r="G299">
        <f t="shared" si="38"/>
        <v>2.391672718470105</v>
      </c>
      <c r="H299">
        <f t="shared" si="37"/>
        <v>246.41816459016684</v>
      </c>
      <c r="I299">
        <f>STDEV(H299:H301)</f>
        <v>32.330101244614582</v>
      </c>
      <c r="J299">
        <f>I299/K299</f>
        <v>0.14195286297185805</v>
      </c>
      <c r="K299">
        <f>AVERAGE(H299:H301)</f>
        <v>227.75237193366067</v>
      </c>
      <c r="L299">
        <f>K299/K$31</f>
        <v>2.2007333835728962</v>
      </c>
      <c r="M299">
        <f>L299/P$272*100</f>
        <v>83.654045913211888</v>
      </c>
      <c r="N299">
        <f>SQRT((J299)^2+(J$31)^2)</f>
        <v>0.19355309522038872</v>
      </c>
      <c r="O299">
        <f>M299*N299</f>
        <v>16.191499514210669</v>
      </c>
      <c r="Q299" s="2" t="s">
        <v>141</v>
      </c>
      <c r="R299" s="3" t="s">
        <v>143</v>
      </c>
    </row>
    <row r="300" spans="1:18">
      <c r="A300" t="s">
        <v>66</v>
      </c>
      <c r="B300" s="2" t="s">
        <v>141</v>
      </c>
      <c r="C300" s="3" t="s">
        <v>143</v>
      </c>
      <c r="D300" s="2" t="s">
        <v>128</v>
      </c>
      <c r="E300" t="s">
        <v>203</v>
      </c>
      <c r="F300">
        <v>31.33</v>
      </c>
      <c r="G300">
        <f t="shared" si="38"/>
        <v>2.391672718470105</v>
      </c>
      <c r="H300">
        <f t="shared" si="37"/>
        <v>246.41816459016684</v>
      </c>
      <c r="Q300" s="2" t="s">
        <v>141</v>
      </c>
      <c r="R300" s="3" t="s">
        <v>143</v>
      </c>
    </row>
    <row r="301" spans="1:18">
      <c r="A301" t="s">
        <v>67</v>
      </c>
      <c r="B301" s="2" t="s">
        <v>141</v>
      </c>
      <c r="C301" s="3" t="s">
        <v>143</v>
      </c>
      <c r="D301" s="2" t="s">
        <v>128</v>
      </c>
      <c r="E301" t="s">
        <v>203</v>
      </c>
      <c r="F301">
        <v>31.7</v>
      </c>
      <c r="G301">
        <f t="shared" si="38"/>
        <v>2.2797143548777541</v>
      </c>
      <c r="H301">
        <f t="shared" si="37"/>
        <v>190.42078662064827</v>
      </c>
      <c r="Q301" s="2" t="s">
        <v>141</v>
      </c>
      <c r="R301" s="3" t="s">
        <v>143</v>
      </c>
    </row>
    <row r="302" spans="1:18">
      <c r="A302" t="s">
        <v>68</v>
      </c>
      <c r="B302" s="2" t="s">
        <v>141</v>
      </c>
      <c r="C302" s="3" t="s">
        <v>144</v>
      </c>
      <c r="D302" s="2" t="s">
        <v>128</v>
      </c>
      <c r="E302" t="s">
        <v>203</v>
      </c>
      <c r="F302">
        <v>31.23</v>
      </c>
      <c r="G302">
        <f t="shared" si="38"/>
        <v>2.4219317356572261</v>
      </c>
      <c r="H302">
        <f t="shared" si="37"/>
        <v>264.19934443746968</v>
      </c>
      <c r="I302">
        <f>STDEV(H302:H304)</f>
        <v>12.801322781265936</v>
      </c>
      <c r="J302">
        <f>I302/K302</f>
        <v>4.9665393067538761E-2</v>
      </c>
      <c r="K302">
        <f>AVERAGE(H302:H304)</f>
        <v>257.75136348679911</v>
      </c>
      <c r="L302">
        <f>K302/K$34</f>
        <v>2.6466731749144037</v>
      </c>
      <c r="M302">
        <f>L302/P$272*100</f>
        <v>100.60506235975954</v>
      </c>
      <c r="N302">
        <f>SQRT((J302)^2+(J$34)^2)</f>
        <v>0.27110420791270723</v>
      </c>
      <c r="O302">
        <f>M302*N302</f>
        <v>27.274455743051128</v>
      </c>
      <c r="Q302" s="2" t="s">
        <v>141</v>
      </c>
      <c r="R302" s="3" t="s">
        <v>144</v>
      </c>
    </row>
    <row r="303" spans="1:18">
      <c r="A303" t="s">
        <v>69</v>
      </c>
      <c r="B303" s="2" t="s">
        <v>141</v>
      </c>
      <c r="C303" s="3" t="s">
        <v>144</v>
      </c>
      <c r="D303" s="2" t="s">
        <v>128</v>
      </c>
      <c r="E303" t="s">
        <v>203</v>
      </c>
      <c r="F303">
        <v>31.35</v>
      </c>
      <c r="G303">
        <f t="shared" si="38"/>
        <v>2.3856209150326797</v>
      </c>
      <c r="H303">
        <f t="shared" si="37"/>
        <v>243.0081924331848</v>
      </c>
      <c r="Q303" s="2" t="s">
        <v>141</v>
      </c>
      <c r="R303" s="3" t="s">
        <v>144</v>
      </c>
    </row>
    <row r="304" spans="1:18">
      <c r="A304" t="s">
        <v>70</v>
      </c>
      <c r="B304" s="2" t="s">
        <v>141</v>
      </c>
      <c r="C304" s="3" t="s">
        <v>144</v>
      </c>
      <c r="D304" s="2" t="s">
        <v>128</v>
      </c>
      <c r="E304" t="s">
        <v>203</v>
      </c>
      <c r="F304">
        <v>31.22</v>
      </c>
      <c r="G304">
        <f t="shared" si="38"/>
        <v>2.4249576373759387</v>
      </c>
      <c r="H304">
        <f t="shared" si="37"/>
        <v>266.04655358974281</v>
      </c>
      <c r="Q304" s="2" t="s">
        <v>141</v>
      </c>
      <c r="R304" s="3" t="s">
        <v>144</v>
      </c>
    </row>
    <row r="305" spans="1:18">
      <c r="A305" t="s">
        <v>71</v>
      </c>
      <c r="B305" s="2" t="s">
        <v>141</v>
      </c>
      <c r="C305" s="3" t="s">
        <v>145</v>
      </c>
      <c r="D305" s="2" t="s">
        <v>128</v>
      </c>
      <c r="E305" t="s">
        <v>203</v>
      </c>
      <c r="F305">
        <v>30.85</v>
      </c>
      <c r="G305">
        <f t="shared" si="38"/>
        <v>2.5369160009682887</v>
      </c>
      <c r="H305">
        <f t="shared" si="37"/>
        <v>344.2833347901676</v>
      </c>
      <c r="I305">
        <f>STDEV(H305:H307)</f>
        <v>31.244520596050876</v>
      </c>
      <c r="J305">
        <f>I305/K305</f>
        <v>9.7433757199059431E-2</v>
      </c>
      <c r="K305">
        <f>AVERAGE(H305:H307)</f>
        <v>320.67449202659395</v>
      </c>
      <c r="L305">
        <f>K305/K$37</f>
        <v>4.0941223909561097</v>
      </c>
      <c r="M305">
        <f>L305/P$272*100</f>
        <v>155.62534972378984</v>
      </c>
      <c r="N305">
        <f>SQRT((J305)^2+(J$37)^2)</f>
        <v>0.19429900523199281</v>
      </c>
      <c r="O305">
        <f>M305*N305</f>
        <v>30.237850640213352</v>
      </c>
      <c r="Q305" s="2" t="s">
        <v>141</v>
      </c>
      <c r="R305" s="3" t="s">
        <v>145</v>
      </c>
    </row>
    <row r="306" spans="1:18">
      <c r="A306" t="s">
        <v>72</v>
      </c>
      <c r="B306" s="2" t="s">
        <v>141</v>
      </c>
      <c r="C306" s="3" t="s">
        <v>145</v>
      </c>
      <c r="D306" s="2" t="s">
        <v>128</v>
      </c>
      <c r="E306" t="s">
        <v>203</v>
      </c>
      <c r="F306">
        <v>30.9</v>
      </c>
      <c r="G306">
        <f t="shared" si="38"/>
        <v>2.5217864923747286</v>
      </c>
      <c r="H306">
        <f t="shared" si="37"/>
        <v>332.49605157260544</v>
      </c>
      <c r="Q306" s="2" t="s">
        <v>141</v>
      </c>
      <c r="R306" s="3" t="s">
        <v>145</v>
      </c>
    </row>
    <row r="307" spans="1:18">
      <c r="A307" t="s">
        <v>73</v>
      </c>
      <c r="B307" s="2" t="s">
        <v>141</v>
      </c>
      <c r="C307" s="3" t="s">
        <v>145</v>
      </c>
      <c r="D307" s="2" t="s">
        <v>128</v>
      </c>
      <c r="E307" t="s">
        <v>203</v>
      </c>
      <c r="F307">
        <v>31.12</v>
      </c>
      <c r="G307">
        <f t="shared" si="38"/>
        <v>2.4552166545630598</v>
      </c>
      <c r="H307">
        <f t="shared" si="37"/>
        <v>285.24408971700882</v>
      </c>
      <c r="Q307" s="2" t="s">
        <v>141</v>
      </c>
      <c r="R307" s="3" t="s">
        <v>145</v>
      </c>
    </row>
    <row r="308" spans="1:18">
      <c r="A308" t="s">
        <v>74</v>
      </c>
      <c r="B308" s="2" t="s">
        <v>141</v>
      </c>
      <c r="C308" s="3" t="s">
        <v>146</v>
      </c>
      <c r="D308" s="2" t="s">
        <v>128</v>
      </c>
      <c r="E308" t="s">
        <v>203</v>
      </c>
      <c r="F308">
        <v>30.25</v>
      </c>
      <c r="G308">
        <f t="shared" si="38"/>
        <v>2.7184701040910193</v>
      </c>
      <c r="H308">
        <f t="shared" si="37"/>
        <v>522.96196535299339</v>
      </c>
      <c r="I308">
        <f>STDEV(H308:H310)</f>
        <v>74.717107727289672</v>
      </c>
      <c r="J308">
        <f>I308/K308</f>
        <v>0.12566397693925052</v>
      </c>
      <c r="K308">
        <f>AVERAGE(H308:H310)</f>
        <v>594.57857014512604</v>
      </c>
      <c r="L308">
        <f>K308/K$40</f>
        <v>4.5824699459669631</v>
      </c>
      <c r="M308">
        <f>L308/P$272*100</f>
        <v>174.18836562268029</v>
      </c>
      <c r="N308">
        <f>SQRT((J308)^2+(J$40)^2)</f>
        <v>0.23813846018850021</v>
      </c>
      <c r="O308">
        <f>M308*N308</f>
        <v>41.480949172136569</v>
      </c>
      <c r="Q308" s="2" t="s">
        <v>141</v>
      </c>
      <c r="R308" s="3" t="s">
        <v>146</v>
      </c>
    </row>
    <row r="309" spans="1:18">
      <c r="A309" t="s">
        <v>75</v>
      </c>
      <c r="B309" s="2" t="s">
        <v>141</v>
      </c>
      <c r="C309" s="3" t="s">
        <v>146</v>
      </c>
      <c r="D309" s="2" t="s">
        <v>128</v>
      </c>
      <c r="E309" t="s">
        <v>203</v>
      </c>
      <c r="F309">
        <v>29.89</v>
      </c>
      <c r="G309">
        <f t="shared" si="38"/>
        <v>2.8274025659646576</v>
      </c>
      <c r="H309">
        <f t="shared" si="37"/>
        <v>672.05151733347236</v>
      </c>
      <c r="Q309" s="2" t="s">
        <v>141</v>
      </c>
      <c r="R309" s="3" t="s">
        <v>146</v>
      </c>
    </row>
    <row r="310" spans="1:18">
      <c r="A310" t="s">
        <v>76</v>
      </c>
      <c r="B310" s="2" t="s">
        <v>141</v>
      </c>
      <c r="C310" s="3" t="s">
        <v>146</v>
      </c>
      <c r="D310" s="2" t="s">
        <v>128</v>
      </c>
      <c r="E310" t="s">
        <v>203</v>
      </c>
      <c r="F310">
        <v>30.08</v>
      </c>
      <c r="G310">
        <f t="shared" si="38"/>
        <v>2.7699104333091271</v>
      </c>
      <c r="H310">
        <f t="shared" si="37"/>
        <v>588.72222774891259</v>
      </c>
      <c r="Q310" s="2" t="s">
        <v>141</v>
      </c>
      <c r="R310" s="3" t="s">
        <v>146</v>
      </c>
    </row>
    <row r="311" spans="1:18">
      <c r="A311" t="s">
        <v>77</v>
      </c>
      <c r="B311" s="2" t="s">
        <v>141</v>
      </c>
      <c r="C311" s="3" t="s">
        <v>147</v>
      </c>
      <c r="D311" s="2" t="s">
        <v>128</v>
      </c>
      <c r="E311" t="s">
        <v>203</v>
      </c>
      <c r="F311">
        <v>33.200000000000003</v>
      </c>
      <c r="G311">
        <f t="shared" si="38"/>
        <v>1.8258290970709268</v>
      </c>
      <c r="H311">
        <f t="shared" si="37"/>
        <v>66.96210492664855</v>
      </c>
      <c r="I311">
        <f>STDEV(H311:H313)</f>
        <v>12.855034107061382</v>
      </c>
      <c r="J311">
        <f>I311/K311</f>
        <v>0.24663001679674296</v>
      </c>
      <c r="K311">
        <f>AVERAGE(H311:H313)</f>
        <v>52.122747563431005</v>
      </c>
      <c r="L311">
        <f>K311/K$43</f>
        <v>5.5569517103688213</v>
      </c>
      <c r="M311">
        <f>L311/P$272*100</f>
        <v>211.23026395954923</v>
      </c>
      <c r="N311">
        <f>SQRT((J311)^2+(J$43)^2)</f>
        <v>0.2783927897790982</v>
      </c>
      <c r="O311">
        <f>M311*N311</f>
        <v>58.804982469474211</v>
      </c>
      <c r="Q311" s="2" t="s">
        <v>141</v>
      </c>
      <c r="R311" s="3" t="s">
        <v>147</v>
      </c>
    </row>
    <row r="312" spans="1:18">
      <c r="A312" t="s">
        <v>78</v>
      </c>
      <c r="B312" s="2" t="s">
        <v>141</v>
      </c>
      <c r="C312" s="3" t="s">
        <v>147</v>
      </c>
      <c r="D312" s="2" t="s">
        <v>128</v>
      </c>
      <c r="E312" t="s">
        <v>203</v>
      </c>
      <c r="F312">
        <v>33.79</v>
      </c>
      <c r="G312">
        <f t="shared" si="38"/>
        <v>1.6473008956669095</v>
      </c>
      <c r="H312">
        <f t="shared" si="37"/>
        <v>44.391609929865261</v>
      </c>
      <c r="Q312" s="2" t="s">
        <v>141</v>
      </c>
      <c r="R312" s="3" t="s">
        <v>147</v>
      </c>
    </row>
    <row r="313" spans="1:18">
      <c r="A313" t="s">
        <v>79</v>
      </c>
      <c r="B313" s="2" t="s">
        <v>141</v>
      </c>
      <c r="C313" s="3" t="s">
        <v>147</v>
      </c>
      <c r="D313" s="2" t="s">
        <v>128</v>
      </c>
      <c r="E313" t="s">
        <v>203</v>
      </c>
      <c r="F313">
        <v>33.770000000000003</v>
      </c>
      <c r="G313">
        <f t="shared" si="38"/>
        <v>1.6533526991043326</v>
      </c>
      <c r="H313">
        <f t="shared" si="37"/>
        <v>45.014527833779184</v>
      </c>
      <c r="Q313" s="2" t="s">
        <v>141</v>
      </c>
      <c r="R313" s="3" t="s">
        <v>147</v>
      </c>
    </row>
    <row r="314" spans="1:18">
      <c r="A314" t="s">
        <v>80</v>
      </c>
      <c r="B314" s="1" t="s">
        <v>141</v>
      </c>
      <c r="C314" s="2" t="s">
        <v>148</v>
      </c>
      <c r="D314" s="2" t="s">
        <v>128</v>
      </c>
      <c r="E314" t="s">
        <v>203</v>
      </c>
      <c r="F314">
        <v>32.630000000000003</v>
      </c>
      <c r="G314">
        <f t="shared" si="38"/>
        <v>1.9983054950375208</v>
      </c>
      <c r="H314">
        <f t="shared" si="37"/>
        <v>99.61058600380845</v>
      </c>
      <c r="I314">
        <f>STDEV(H314:H316)</f>
        <v>8.5685052402433435</v>
      </c>
      <c r="J314">
        <f>I314/K314</f>
        <v>9.3678645850379258E-2</v>
      </c>
      <c r="K314">
        <f>AVERAGE(H314:H316)</f>
        <v>91.467005767020851</v>
      </c>
      <c r="L314">
        <f>K314/K$46</f>
        <v>3.0720867365263231</v>
      </c>
      <c r="M314">
        <f>L314/P$272*100</f>
        <v>116.77583792068187</v>
      </c>
      <c r="N314">
        <f>SQRT((J314)^2+(J$46)^2)</f>
        <v>0.12620571780784237</v>
      </c>
      <c r="O314">
        <f>M314*N314</f>
        <v>14.737778447391914</v>
      </c>
      <c r="Q314" s="1" t="s">
        <v>141</v>
      </c>
      <c r="R314" s="2" t="s">
        <v>148</v>
      </c>
    </row>
    <row r="315" spans="1:18">
      <c r="A315" t="s">
        <v>81</v>
      </c>
      <c r="B315" s="1" t="s">
        <v>141</v>
      </c>
      <c r="C315" s="2" t="s">
        <v>148</v>
      </c>
      <c r="D315" s="2" t="s">
        <v>128</v>
      </c>
      <c r="E315" t="s">
        <v>203</v>
      </c>
      <c r="F315">
        <v>32.9</v>
      </c>
      <c r="G315">
        <f t="shared" si="38"/>
        <v>1.9166061486322932</v>
      </c>
      <c r="H315">
        <f t="shared" si="37"/>
        <v>82.528917492191354</v>
      </c>
      <c r="Q315" s="1" t="s">
        <v>141</v>
      </c>
      <c r="R315" s="2" t="s">
        <v>148</v>
      </c>
    </row>
    <row r="316" spans="1:18">
      <c r="A316" t="s">
        <v>82</v>
      </c>
      <c r="B316" s="1" t="s">
        <v>141</v>
      </c>
      <c r="C316" s="2" t="s">
        <v>148</v>
      </c>
      <c r="D316" s="2" t="s">
        <v>128</v>
      </c>
      <c r="E316" t="s">
        <v>203</v>
      </c>
      <c r="F316">
        <v>32.74</v>
      </c>
      <c r="G316">
        <f t="shared" si="38"/>
        <v>1.965020576131687</v>
      </c>
      <c r="H316">
        <f t="shared" si="37"/>
        <v>92.261513805062734</v>
      </c>
      <c r="Q316" s="1" t="s">
        <v>141</v>
      </c>
      <c r="R316" s="2" t="s">
        <v>148</v>
      </c>
    </row>
    <row r="317" spans="1:18">
      <c r="A317" t="s">
        <v>83</v>
      </c>
      <c r="B317" s="1" t="s">
        <v>141</v>
      </c>
      <c r="C317" s="2" t="s">
        <v>149</v>
      </c>
      <c r="D317" s="2" t="s">
        <v>128</v>
      </c>
      <c r="E317" t="s">
        <v>203</v>
      </c>
      <c r="F317">
        <v>30.56</v>
      </c>
      <c r="G317">
        <f t="shared" si="38"/>
        <v>2.6246671508109425</v>
      </c>
      <c r="H317">
        <f t="shared" si="37"/>
        <v>421.37343331979395</v>
      </c>
      <c r="I317">
        <f>STDEV(H317:H319)</f>
        <v>20.560787900522044</v>
      </c>
      <c r="J317">
        <f>I317/K317</f>
        <v>5.0715500183026382E-2</v>
      </c>
      <c r="K317">
        <f>AVERAGE(H317:H319)</f>
        <v>405.41427820529299</v>
      </c>
      <c r="L317">
        <f>K317/K$49</f>
        <v>3.5564925690308611</v>
      </c>
      <c r="M317">
        <f>L317/P$272*100</f>
        <v>135.18902147823479</v>
      </c>
      <c r="N317">
        <f>SQRT((J317)^2+(J$49)^2)</f>
        <v>0.20219292093680175</v>
      </c>
      <c r="O317">
        <f>M317*N317</f>
        <v>27.334263131272319</v>
      </c>
      <c r="Q317" s="1" t="s">
        <v>141</v>
      </c>
      <c r="R317" s="2" t="s">
        <v>149</v>
      </c>
    </row>
    <row r="318" spans="1:18">
      <c r="A318" t="s">
        <v>84</v>
      </c>
      <c r="B318" s="1" t="s">
        <v>141</v>
      </c>
      <c r="C318" s="2" t="s">
        <v>149</v>
      </c>
      <c r="D318" s="2" t="s">
        <v>128</v>
      </c>
      <c r="E318" t="s">
        <v>203</v>
      </c>
      <c r="F318">
        <v>30.59</v>
      </c>
      <c r="G318">
        <f t="shared" si="38"/>
        <v>2.6155894456548054</v>
      </c>
      <c r="H318">
        <f t="shared" si="37"/>
        <v>412.6572176906912</v>
      </c>
      <c r="Q318" s="1" t="s">
        <v>141</v>
      </c>
      <c r="R318" s="2" t="s">
        <v>149</v>
      </c>
    </row>
    <row r="319" spans="1:18">
      <c r="A319" t="s">
        <v>85</v>
      </c>
      <c r="B319" s="1" t="s">
        <v>141</v>
      </c>
      <c r="C319" s="2" t="s">
        <v>149</v>
      </c>
      <c r="D319" s="2" t="s">
        <v>128</v>
      </c>
      <c r="E319" t="s">
        <v>203</v>
      </c>
      <c r="F319">
        <v>30.7</v>
      </c>
      <c r="G319">
        <f t="shared" si="38"/>
        <v>2.5823045267489717</v>
      </c>
      <c r="H319">
        <f t="shared" si="37"/>
        <v>382.21218360539393</v>
      </c>
      <c r="Q319" s="1" t="s">
        <v>141</v>
      </c>
      <c r="R319" s="2" t="s">
        <v>149</v>
      </c>
    </row>
    <row r="320" spans="1:18">
      <c r="A320" t="s">
        <v>86</v>
      </c>
      <c r="B320" s="1" t="s">
        <v>141</v>
      </c>
      <c r="C320" s="2" t="s">
        <v>150</v>
      </c>
      <c r="D320" s="2" t="s">
        <v>128</v>
      </c>
      <c r="E320" t="s">
        <v>203</v>
      </c>
      <c r="F320">
        <v>31.61</v>
      </c>
      <c r="G320">
        <f t="shared" si="38"/>
        <v>2.3069474703461639</v>
      </c>
      <c r="H320">
        <f t="shared" si="37"/>
        <v>202.74374780217272</v>
      </c>
      <c r="I320">
        <f>STDEV(H320:H322)</f>
        <v>6.3402974234627889</v>
      </c>
      <c r="J320">
        <f>I320/K320</f>
        <v>3.061612399481041E-2</v>
      </c>
      <c r="K320">
        <f>AVERAGE(H320:H322)</f>
        <v>207.09014062451217</v>
      </c>
      <c r="L320">
        <f>K320/K$52</f>
        <v>4.4549392758117845</v>
      </c>
      <c r="M320">
        <f>L320/P$272*100</f>
        <v>169.34068320183943</v>
      </c>
      <c r="N320">
        <f>SQRT((J320)^2+(J$52)^2)</f>
        <v>0.26411293628344407</v>
      </c>
      <c r="O320">
        <f>M320*N320</f>
        <v>44.725065072682305</v>
      </c>
      <c r="Q320" s="1" t="s">
        <v>141</v>
      </c>
      <c r="R320" s="2" t="s">
        <v>150</v>
      </c>
    </row>
    <row r="321" spans="1:18">
      <c r="A321" t="s">
        <v>87</v>
      </c>
      <c r="B321" s="1" t="s">
        <v>141</v>
      </c>
      <c r="C321" s="2" t="s">
        <v>150</v>
      </c>
      <c r="D321" s="2" t="s">
        <v>128</v>
      </c>
      <c r="E321" t="s">
        <v>203</v>
      </c>
      <c r="F321">
        <v>31.53</v>
      </c>
      <c r="G321">
        <f t="shared" si="38"/>
        <v>2.3311546840958606</v>
      </c>
      <c r="H321">
        <f t="shared" si="37"/>
        <v>214.36539774616017</v>
      </c>
      <c r="Q321" s="1" t="s">
        <v>141</v>
      </c>
      <c r="R321" s="2" t="s">
        <v>150</v>
      </c>
    </row>
    <row r="322" spans="1:18">
      <c r="A322" t="s">
        <v>88</v>
      </c>
      <c r="B322" s="1" t="s">
        <v>141</v>
      </c>
      <c r="C322" s="2" t="s">
        <v>150</v>
      </c>
      <c r="D322" s="2" t="s">
        <v>128</v>
      </c>
      <c r="E322" t="s">
        <v>203</v>
      </c>
      <c r="F322">
        <v>31.6</v>
      </c>
      <c r="G322">
        <f t="shared" si="38"/>
        <v>2.3099733720648752</v>
      </c>
      <c r="H322">
        <f t="shared" si="37"/>
        <v>204.16127632520366</v>
      </c>
      <c r="Q322" s="1" t="s">
        <v>141</v>
      </c>
      <c r="R322" s="2" t="s">
        <v>150</v>
      </c>
    </row>
    <row r="323" spans="1:18">
      <c r="A323" t="s">
        <v>89</v>
      </c>
      <c r="B323" s="1" t="s">
        <v>132</v>
      </c>
      <c r="C323" s="2" t="s">
        <v>151</v>
      </c>
      <c r="D323" s="2" t="s">
        <v>128</v>
      </c>
      <c r="E323" t="s">
        <v>203</v>
      </c>
      <c r="F323">
        <v>32.79</v>
      </c>
      <c r="G323">
        <f t="shared" si="38"/>
        <v>1.9498910675381271</v>
      </c>
      <c r="H323">
        <f t="shared" si="37"/>
        <v>89.10274170253247</v>
      </c>
      <c r="I323">
        <f>STDEV(H323:H325)</f>
        <v>13.770269402302352</v>
      </c>
      <c r="J323">
        <f>I323/K323</f>
        <v>0.18187858796807507</v>
      </c>
      <c r="K323">
        <f>AVERAGE(H323:H325)</f>
        <v>75.711327848660403</v>
      </c>
      <c r="L323">
        <f>K323/K$55</f>
        <v>0.70185375762717417</v>
      </c>
      <c r="M323">
        <f>L323/P$323*100</f>
        <v>42.300912329422083</v>
      </c>
      <c r="N323">
        <f>SQRT((J323)^2+(J$55)^2)</f>
        <v>0.21508620491610328</v>
      </c>
      <c r="O323">
        <f>M323*N323</f>
        <v>9.0983426974241972</v>
      </c>
      <c r="P323">
        <f>AVERAGE(L323,L326,L329,L332,L335,L338)</f>
        <v>1.6591929558431888</v>
      </c>
      <c r="Q323" s="1" t="s">
        <v>132</v>
      </c>
      <c r="R323" s="2" t="s">
        <v>151</v>
      </c>
    </row>
    <row r="324" spans="1:18">
      <c r="A324" t="s">
        <v>90</v>
      </c>
      <c r="B324" s="1" t="s">
        <v>132</v>
      </c>
      <c r="C324" s="2" t="s">
        <v>151</v>
      </c>
      <c r="D324" s="2" t="s">
        <v>128</v>
      </c>
      <c r="E324" t="s">
        <v>203</v>
      </c>
      <c r="F324">
        <v>33.32</v>
      </c>
      <c r="G324">
        <f t="shared" si="38"/>
        <v>1.7895182764463813</v>
      </c>
      <c r="H324">
        <f t="shared" si="37"/>
        <v>61.591144801638528</v>
      </c>
      <c r="Q324" s="1" t="s">
        <v>132</v>
      </c>
      <c r="R324" s="2" t="s">
        <v>151</v>
      </c>
    </row>
    <row r="325" spans="1:18">
      <c r="A325" t="s">
        <v>91</v>
      </c>
      <c r="B325" s="1" t="s">
        <v>132</v>
      </c>
      <c r="C325" s="2" t="s">
        <v>151</v>
      </c>
      <c r="D325" s="2" t="s">
        <v>128</v>
      </c>
      <c r="E325" t="s">
        <v>203</v>
      </c>
      <c r="F325">
        <v>33.01</v>
      </c>
      <c r="G325">
        <f t="shared" si="38"/>
        <v>1.8833212297264594</v>
      </c>
      <c r="H325">
        <f t="shared" si="37"/>
        <v>76.440097041810233</v>
      </c>
      <c r="Q325" s="1" t="s">
        <v>132</v>
      </c>
      <c r="R325" s="2" t="s">
        <v>151</v>
      </c>
    </row>
    <row r="326" spans="1:18">
      <c r="A326" t="s">
        <v>92</v>
      </c>
      <c r="B326" s="1" t="s">
        <v>132</v>
      </c>
      <c r="C326" s="2" t="s">
        <v>152</v>
      </c>
      <c r="D326" s="2" t="s">
        <v>128</v>
      </c>
      <c r="E326" t="s">
        <v>203</v>
      </c>
      <c r="F326">
        <v>30.41</v>
      </c>
      <c r="G326">
        <f t="shared" si="38"/>
        <v>2.6700556765916246</v>
      </c>
      <c r="H326">
        <f t="shared" si="37"/>
        <v>467.79510881820181</v>
      </c>
      <c r="I326">
        <f>STDEV(H326:H328)</f>
        <v>20.147473243750468</v>
      </c>
      <c r="J326">
        <f>I326/K326</f>
        <v>4.5296244928639449E-2</v>
      </c>
      <c r="K326">
        <f>AVERAGE(H326:H328)</f>
        <v>444.79345419231049</v>
      </c>
      <c r="L326">
        <f>K326/K$58</f>
        <v>2.1978753409313638</v>
      </c>
      <c r="M326">
        <f>L326/P$323*100</f>
        <v>132.46653038099603</v>
      </c>
      <c r="N326">
        <f>SQRT((J326)^2+(J$58)^2)</f>
        <v>0.19316370425213347</v>
      </c>
      <c r="O326">
        <f>M326*N326</f>
        <v>25.587725697820972</v>
      </c>
      <c r="Q326" s="1" t="s">
        <v>132</v>
      </c>
      <c r="R326" s="2" t="s">
        <v>152</v>
      </c>
    </row>
    <row r="327" spans="1:18">
      <c r="A327" t="s">
        <v>93</v>
      </c>
      <c r="B327" s="1" t="s">
        <v>132</v>
      </c>
      <c r="C327" s="2" t="s">
        <v>152</v>
      </c>
      <c r="D327" s="2" t="s">
        <v>128</v>
      </c>
      <c r="E327" t="s">
        <v>203</v>
      </c>
      <c r="F327">
        <v>30.53</v>
      </c>
      <c r="G327">
        <f t="shared" si="38"/>
        <v>2.6337448559670782</v>
      </c>
      <c r="H327">
        <f t="shared" si="37"/>
        <v>430.27375433136768</v>
      </c>
      <c r="Q327" s="1" t="s">
        <v>132</v>
      </c>
      <c r="R327" s="2" t="s">
        <v>152</v>
      </c>
    </row>
    <row r="328" spans="1:18">
      <c r="A328" t="s">
        <v>94</v>
      </c>
      <c r="B328" s="1" t="s">
        <v>132</v>
      </c>
      <c r="C328" s="2" t="s">
        <v>152</v>
      </c>
      <c r="D328" s="2" t="s">
        <v>128</v>
      </c>
      <c r="E328" t="s">
        <v>203</v>
      </c>
      <c r="F328">
        <v>30.51</v>
      </c>
      <c r="G328">
        <f t="shared" si="38"/>
        <v>2.6397966594045026</v>
      </c>
      <c r="H328">
        <f t="shared" si="37"/>
        <v>436.31149942736204</v>
      </c>
      <c r="Q328" s="1" t="s">
        <v>132</v>
      </c>
      <c r="R328" s="2" t="s">
        <v>152</v>
      </c>
    </row>
    <row r="329" spans="1:18">
      <c r="A329" t="s">
        <v>95</v>
      </c>
      <c r="B329" s="1" t="s">
        <v>132</v>
      </c>
      <c r="C329" s="2" t="s">
        <v>153</v>
      </c>
      <c r="D329" s="2" t="s">
        <v>128</v>
      </c>
      <c r="E329" t="s">
        <v>203</v>
      </c>
      <c r="F329">
        <v>30.95</v>
      </c>
      <c r="G329">
        <f t="shared" si="38"/>
        <v>2.5066569837811672</v>
      </c>
      <c r="H329">
        <f t="shared" si="37"/>
        <v>321.11233144279896</v>
      </c>
      <c r="I329">
        <f>STDEV(H329:H331)</f>
        <v>11.110979260214908</v>
      </c>
      <c r="J329">
        <f>I329/K329</f>
        <v>3.5979596545373041E-2</v>
      </c>
      <c r="K329">
        <f>AVERAGE(H329:H331)</f>
        <v>308.81333664214685</v>
      </c>
      <c r="L329">
        <f>K329/K$61</f>
        <v>1.7451600452333602</v>
      </c>
      <c r="M329">
        <f>L329/P$323*100</f>
        <v>105.18125930365245</v>
      </c>
      <c r="N329">
        <f>SQRT((J329)^2+(J$61)^2)</f>
        <v>0.15106657830278519</v>
      </c>
      <c r="O329">
        <f>M329*N329</f>
        <v>15.889372944580767</v>
      </c>
      <c r="Q329" s="1" t="s">
        <v>132</v>
      </c>
      <c r="R329" s="2" t="s">
        <v>153</v>
      </c>
    </row>
    <row r="330" spans="1:18">
      <c r="A330" t="s">
        <v>96</v>
      </c>
      <c r="B330" s="1" t="s">
        <v>132</v>
      </c>
      <c r="C330" s="2" t="s">
        <v>153</v>
      </c>
      <c r="D330" s="2" t="s">
        <v>128</v>
      </c>
      <c r="E330" t="s">
        <v>203</v>
      </c>
      <c r="F330">
        <v>31.05</v>
      </c>
      <c r="G330">
        <f t="shared" si="38"/>
        <v>2.4763979665940452</v>
      </c>
      <c r="H330">
        <f t="shared" si="37"/>
        <v>299.50078608212283</v>
      </c>
      <c r="Q330" s="1" t="s">
        <v>132</v>
      </c>
      <c r="R330" s="2" t="s">
        <v>153</v>
      </c>
    </row>
    <row r="331" spans="1:18">
      <c r="A331" t="s">
        <v>97</v>
      </c>
      <c r="B331" s="1" t="s">
        <v>132</v>
      </c>
      <c r="C331" s="2" t="s">
        <v>153</v>
      </c>
      <c r="D331" s="2" t="s">
        <v>128</v>
      </c>
      <c r="E331" t="s">
        <v>203</v>
      </c>
      <c r="F331">
        <v>31.02</v>
      </c>
      <c r="G331">
        <f t="shared" si="38"/>
        <v>2.4854756717501822</v>
      </c>
      <c r="H331">
        <f t="shared" si="37"/>
        <v>305.82689240151882</v>
      </c>
      <c r="Q331" s="1" t="s">
        <v>132</v>
      </c>
      <c r="R331" s="2" t="s">
        <v>153</v>
      </c>
    </row>
    <row r="332" spans="1:18">
      <c r="A332" t="s">
        <v>98</v>
      </c>
      <c r="B332" s="1" t="s">
        <v>132</v>
      </c>
      <c r="C332" s="2" t="s">
        <v>154</v>
      </c>
      <c r="D332" s="2" t="s">
        <v>128</v>
      </c>
      <c r="E332" t="s">
        <v>203</v>
      </c>
      <c r="F332">
        <v>34.270000000000003</v>
      </c>
      <c r="G332">
        <f t="shared" si="38"/>
        <v>1.5020576131687238</v>
      </c>
      <c r="H332">
        <f t="shared" si="37"/>
        <v>31.77295540252323</v>
      </c>
      <c r="I332">
        <f>STDEV(H332:H334)</f>
        <v>4.6383290705219835</v>
      </c>
      <c r="J332">
        <f>I332/K332</f>
        <v>0.17407372672881569</v>
      </c>
      <c r="K332">
        <f>AVERAGE(H332:H334)</f>
        <v>26.645773361007542</v>
      </c>
      <c r="L332">
        <f>K332/K$64</f>
        <v>0.52196184688189728</v>
      </c>
      <c r="M332">
        <f>L332/P$323*100</f>
        <v>31.458779103642009</v>
      </c>
      <c r="N332">
        <f>SQRT((J332)^2+(J$64)^2)</f>
        <v>0.35259773696825197</v>
      </c>
      <c r="O332">
        <f>M332*N332</f>
        <v>11.092294319728307</v>
      </c>
      <c r="Q332" s="1" t="s">
        <v>132</v>
      </c>
      <c r="R332" s="2" t="s">
        <v>154</v>
      </c>
    </row>
    <row r="333" spans="1:18">
      <c r="A333" t="s">
        <v>99</v>
      </c>
      <c r="B333" s="1" t="s">
        <v>132</v>
      </c>
      <c r="C333" s="2" t="s">
        <v>154</v>
      </c>
      <c r="D333" s="2" t="s">
        <v>128</v>
      </c>
      <c r="E333" t="s">
        <v>203</v>
      </c>
      <c r="F333">
        <v>34.75</v>
      </c>
      <c r="G333">
        <f t="shared" si="38"/>
        <v>1.3568143306705402</v>
      </c>
      <c r="H333">
        <f t="shared" si="37"/>
        <v>22.741249902981366</v>
      </c>
      <c r="Q333" s="1" t="s">
        <v>132</v>
      </c>
      <c r="R333" s="2" t="s">
        <v>154</v>
      </c>
    </row>
    <row r="334" spans="1:18">
      <c r="A334" t="s">
        <v>100</v>
      </c>
      <c r="B334" s="1" t="s">
        <v>132</v>
      </c>
      <c r="C334" s="2" t="s">
        <v>154</v>
      </c>
      <c r="D334" s="2" t="s">
        <v>128</v>
      </c>
      <c r="E334" t="s">
        <v>203</v>
      </c>
      <c r="F334">
        <v>34.590000000000003</v>
      </c>
      <c r="G334">
        <f t="shared" si="38"/>
        <v>1.4052287581699341</v>
      </c>
      <c r="H334">
        <f t="shared" si="37"/>
        <v>25.423114777518037</v>
      </c>
      <c r="Q334" s="1" t="s">
        <v>132</v>
      </c>
      <c r="R334" s="2" t="s">
        <v>154</v>
      </c>
    </row>
    <row r="335" spans="1:18">
      <c r="A335" t="s">
        <v>101</v>
      </c>
      <c r="B335" s="1" t="s">
        <v>132</v>
      </c>
      <c r="C335" s="2" t="s">
        <v>155</v>
      </c>
      <c r="D335" s="2" t="s">
        <v>128</v>
      </c>
      <c r="E335" t="s">
        <v>203</v>
      </c>
      <c r="F335">
        <v>30.56</v>
      </c>
      <c r="G335">
        <f t="shared" si="38"/>
        <v>2.6246671508109425</v>
      </c>
      <c r="H335">
        <f t="shared" si="37"/>
        <v>421.37343331979395</v>
      </c>
      <c r="I335">
        <f>STDEV(H335:H337)</f>
        <v>37.76132248386476</v>
      </c>
      <c r="J335">
        <f>I335/K335</f>
        <v>9.9165746925141546E-2</v>
      </c>
      <c r="K335">
        <f>AVERAGE(H335:H337)</f>
        <v>380.7899769299384</v>
      </c>
      <c r="L335">
        <f>K335/K$67</f>
        <v>2.4734446475058847</v>
      </c>
      <c r="M335">
        <f>L335/P$323*100</f>
        <v>149.0751656578062</v>
      </c>
      <c r="N335">
        <f>SQRT((J335)^2+(J$67)^2)</f>
        <v>0.16097095503517123</v>
      </c>
      <c r="O335">
        <f>M335*N335</f>
        <v>23.996771787963421</v>
      </c>
      <c r="Q335" s="1" t="s">
        <v>132</v>
      </c>
      <c r="R335" s="2" t="s">
        <v>155</v>
      </c>
    </row>
    <row r="336" spans="1:18">
      <c r="A336" t="s">
        <v>102</v>
      </c>
      <c r="B336" s="1" t="s">
        <v>132</v>
      </c>
      <c r="C336" s="2" t="s">
        <v>155</v>
      </c>
      <c r="D336" s="2" t="s">
        <v>128</v>
      </c>
      <c r="E336" t="s">
        <v>203</v>
      </c>
      <c r="F336">
        <v>30.73</v>
      </c>
      <c r="G336">
        <f t="shared" si="38"/>
        <v>2.5732268215928351</v>
      </c>
      <c r="H336">
        <f t="shared" ref="H336:H355" si="39">10^G336</f>
        <v>374.30602829292474</v>
      </c>
      <c r="Q336" s="1" t="s">
        <v>132</v>
      </c>
      <c r="R336" s="2" t="s">
        <v>155</v>
      </c>
    </row>
    <row r="337" spans="1:18">
      <c r="A337" t="s">
        <v>103</v>
      </c>
      <c r="B337" s="1" t="s">
        <v>132</v>
      </c>
      <c r="C337" s="2" t="s">
        <v>155</v>
      </c>
      <c r="D337" s="2" t="s">
        <v>128</v>
      </c>
      <c r="E337" t="s">
        <v>203</v>
      </c>
      <c r="F337">
        <v>30.84</v>
      </c>
      <c r="G337">
        <f t="shared" ref="G337:G355" si="40">(F337-I$269)/J$269</f>
        <v>2.5399419026870014</v>
      </c>
      <c r="H337">
        <f t="shared" si="39"/>
        <v>346.69046917709653</v>
      </c>
      <c r="Q337" s="1" t="s">
        <v>132</v>
      </c>
      <c r="R337" s="2" t="s">
        <v>155</v>
      </c>
    </row>
    <row r="338" spans="1:18">
      <c r="A338" t="s">
        <v>104</v>
      </c>
      <c r="B338" s="1" t="s">
        <v>132</v>
      </c>
      <c r="C338" s="2" t="s">
        <v>156</v>
      </c>
      <c r="D338" s="2" t="s">
        <v>128</v>
      </c>
      <c r="E338" t="s">
        <v>203</v>
      </c>
      <c r="F338">
        <v>33.840000000000003</v>
      </c>
      <c r="G338">
        <f t="shared" si="40"/>
        <v>1.6321713870733472</v>
      </c>
      <c r="H338">
        <f t="shared" si="39"/>
        <v>42.871767329741004</v>
      </c>
      <c r="I338">
        <f>STDEV(H338:H340)</f>
        <v>5.9912517048771381</v>
      </c>
      <c r="J338">
        <f>I338/K338</f>
        <v>0.16564319152489659</v>
      </c>
      <c r="K338">
        <f>AVERAGE(H338:H340)</f>
        <v>36.169622486274285</v>
      </c>
      <c r="L338">
        <f>K338/K$70</f>
        <v>2.3148620968794531</v>
      </c>
      <c r="M338">
        <f>L338/P$323*100</f>
        <v>139.51735322448127</v>
      </c>
      <c r="N338">
        <f>SQRT((J338)^2+(J$70)^2)</f>
        <v>0.21881376424743035</v>
      </c>
      <c r="O338">
        <f>M338*N338</f>
        <v>30.528317236887112</v>
      </c>
      <c r="Q338" s="1" t="s">
        <v>132</v>
      </c>
      <c r="R338" s="2" t="s">
        <v>156</v>
      </c>
    </row>
    <row r="339" spans="1:18">
      <c r="A339" t="s">
        <v>105</v>
      </c>
      <c r="B339" s="1" t="s">
        <v>132</v>
      </c>
      <c r="C339" s="2" t="s">
        <v>156</v>
      </c>
      <c r="D339" s="2" t="s">
        <v>128</v>
      </c>
      <c r="E339" t="s">
        <v>203</v>
      </c>
      <c r="F339">
        <v>34.159999999999997</v>
      </c>
      <c r="G339">
        <f t="shared" si="40"/>
        <v>1.5353425320745597</v>
      </c>
      <c r="H339">
        <f t="shared" si="39"/>
        <v>34.303823730936372</v>
      </c>
      <c r="Q339" s="1" t="s">
        <v>132</v>
      </c>
      <c r="R339" s="2" t="s">
        <v>156</v>
      </c>
    </row>
    <row r="340" spans="1:18">
      <c r="A340" t="s">
        <v>106</v>
      </c>
      <c r="B340" s="1" t="s">
        <v>132</v>
      </c>
      <c r="C340" s="2" t="s">
        <v>156</v>
      </c>
      <c r="D340" s="2" t="s">
        <v>128</v>
      </c>
      <c r="E340" t="s">
        <v>203</v>
      </c>
      <c r="F340">
        <v>34.29</v>
      </c>
      <c r="G340">
        <f t="shared" si="40"/>
        <v>1.4960058097313007</v>
      </c>
      <c r="H340">
        <f t="shared" si="39"/>
        <v>31.33327639814549</v>
      </c>
      <c r="Q340" s="1" t="s">
        <v>132</v>
      </c>
      <c r="R340" s="2" t="s">
        <v>156</v>
      </c>
    </row>
    <row r="341" spans="1:18">
      <c r="A341" t="s">
        <v>107</v>
      </c>
      <c r="B341" s="1" t="s">
        <v>157</v>
      </c>
      <c r="C341" s="2" t="s">
        <v>158</v>
      </c>
      <c r="D341" s="2" t="s">
        <v>128</v>
      </c>
      <c r="E341" t="s">
        <v>203</v>
      </c>
      <c r="F341">
        <v>40</v>
      </c>
      <c r="G341">
        <f t="shared" si="40"/>
        <v>-0.23178407165335216</v>
      </c>
      <c r="H341">
        <f t="shared" si="39"/>
        <v>0.5864296609953672</v>
      </c>
      <c r="I341">
        <f>STDEV(H341:H343)</f>
        <v>0.2651023918658526</v>
      </c>
      <c r="J341">
        <f>I341/K341</f>
        <v>0.3584951944695175</v>
      </c>
      <c r="K341">
        <f>AVERAGE(H341:H343)</f>
        <v>0.73948659830193064</v>
      </c>
      <c r="L341">
        <f>K341/K$73</f>
        <v>8.4519575436599968E-3</v>
      </c>
      <c r="M341">
        <f>L341/P$323*100</f>
        <v>0.50940172533246908</v>
      </c>
      <c r="N341">
        <f>SQRT((J341)^2+(J$73)^2)</f>
        <v>0.42338286150404114</v>
      </c>
      <c r="O341">
        <f>M341*N341</f>
        <v>0.21567196012635637</v>
      </c>
      <c r="Q341" s="1" t="s">
        <v>157</v>
      </c>
      <c r="R341" s="2" t="s">
        <v>158</v>
      </c>
    </row>
    <row r="342" spans="1:18">
      <c r="A342" t="s">
        <v>108</v>
      </c>
      <c r="B342" s="1" t="s">
        <v>157</v>
      </c>
      <c r="C342" s="2" t="s">
        <v>158</v>
      </c>
      <c r="D342" s="2" t="s">
        <v>128</v>
      </c>
      <c r="E342" t="s">
        <v>203</v>
      </c>
      <c r="F342">
        <v>40</v>
      </c>
      <c r="G342">
        <f t="shared" si="40"/>
        <v>-0.23178407165335216</v>
      </c>
      <c r="H342">
        <f t="shared" si="39"/>
        <v>0.5864296609953672</v>
      </c>
      <c r="Q342" s="1" t="s">
        <v>157</v>
      </c>
      <c r="R342" s="2" t="s">
        <v>158</v>
      </c>
    </row>
    <row r="343" spans="1:18">
      <c r="A343" t="s">
        <v>109</v>
      </c>
      <c r="B343" s="1" t="s">
        <v>157</v>
      </c>
      <c r="C343" s="2" t="s">
        <v>158</v>
      </c>
      <c r="D343" s="2" t="s">
        <v>128</v>
      </c>
      <c r="E343" t="s">
        <v>203</v>
      </c>
      <c r="F343">
        <v>39.17</v>
      </c>
      <c r="G343">
        <f t="shared" si="40"/>
        <v>1.9365770999757944E-2</v>
      </c>
      <c r="H343">
        <f t="shared" si="39"/>
        <v>1.0456004729150579</v>
      </c>
      <c r="Q343" s="1" t="s">
        <v>157</v>
      </c>
      <c r="R343" s="2" t="s">
        <v>158</v>
      </c>
    </row>
    <row r="344" spans="1:18">
      <c r="A344" t="s">
        <v>110</v>
      </c>
      <c r="B344" s="1" t="s">
        <v>157</v>
      </c>
      <c r="C344" s="2" t="s">
        <v>159</v>
      </c>
      <c r="D344" s="2" t="s">
        <v>128</v>
      </c>
      <c r="E344" t="s">
        <v>203</v>
      </c>
      <c r="F344">
        <v>40</v>
      </c>
      <c r="G344">
        <f t="shared" si="40"/>
        <v>-0.23178407165335216</v>
      </c>
      <c r="H344">
        <f t="shared" si="39"/>
        <v>0.5864296609953672</v>
      </c>
      <c r="I344">
        <f>STDEV(H344:H346)</f>
        <v>0</v>
      </c>
      <c r="J344">
        <f>I344/K344</f>
        <v>0</v>
      </c>
      <c r="K344">
        <f>AVERAGE(H344:H346)</f>
        <v>0.5864296609953672</v>
      </c>
      <c r="L344">
        <f>K344/K$76</f>
        <v>3.174197436814246E-2</v>
      </c>
      <c r="M344">
        <f>L344/P$323*100</f>
        <v>1.9130972233432271</v>
      </c>
      <c r="N344">
        <f>SQRT((J344)^2+(J$76)^2)</f>
        <v>0.51450000008793118</v>
      </c>
      <c r="O344">
        <f>M344*N344</f>
        <v>0.98428852157831126</v>
      </c>
      <c r="Q344" s="1" t="s">
        <v>157</v>
      </c>
      <c r="R344" s="2" t="s">
        <v>159</v>
      </c>
    </row>
    <row r="345" spans="1:18">
      <c r="A345" t="s">
        <v>111</v>
      </c>
      <c r="B345" s="1" t="s">
        <v>157</v>
      </c>
      <c r="C345" s="2" t="s">
        <v>159</v>
      </c>
      <c r="D345" s="2" t="s">
        <v>128</v>
      </c>
      <c r="E345" t="s">
        <v>203</v>
      </c>
      <c r="F345">
        <v>40</v>
      </c>
      <c r="G345">
        <f t="shared" si="40"/>
        <v>-0.23178407165335216</v>
      </c>
      <c r="H345">
        <f t="shared" si="39"/>
        <v>0.5864296609953672</v>
      </c>
      <c r="Q345" s="1" t="s">
        <v>157</v>
      </c>
      <c r="R345" s="2" t="s">
        <v>159</v>
      </c>
    </row>
    <row r="346" spans="1:18">
      <c r="A346" t="s">
        <v>112</v>
      </c>
      <c r="B346" s="1" t="s">
        <v>157</v>
      </c>
      <c r="C346" s="2" t="s">
        <v>159</v>
      </c>
      <c r="D346" s="2" t="s">
        <v>128</v>
      </c>
      <c r="E346" t="s">
        <v>203</v>
      </c>
      <c r="F346">
        <v>40</v>
      </c>
      <c r="G346">
        <f t="shared" si="40"/>
        <v>-0.23178407165335216</v>
      </c>
      <c r="H346">
        <f t="shared" si="39"/>
        <v>0.5864296609953672</v>
      </c>
      <c r="Q346" s="1" t="s">
        <v>157</v>
      </c>
      <c r="R346" s="2" t="s">
        <v>159</v>
      </c>
    </row>
    <row r="347" spans="1:18">
      <c r="A347" t="s">
        <v>113</v>
      </c>
      <c r="B347" s="1" t="s">
        <v>157</v>
      </c>
      <c r="C347" s="2" t="s">
        <v>160</v>
      </c>
      <c r="D347" s="2" t="s">
        <v>128</v>
      </c>
      <c r="E347" t="s">
        <v>203</v>
      </c>
      <c r="F347">
        <v>35.25</v>
      </c>
      <c r="G347">
        <f t="shared" si="40"/>
        <v>1.2055192447349314</v>
      </c>
      <c r="H347">
        <f t="shared" si="39"/>
        <v>16.051633855478357</v>
      </c>
      <c r="I347">
        <f>STDEV(H347:H349)</f>
        <v>4.7682473403998218</v>
      </c>
      <c r="J347">
        <f>I347/K347</f>
        <v>0.22126727254059467</v>
      </c>
      <c r="K347">
        <f>AVERAGE(H347:H349)</f>
        <v>21.549718065625896</v>
      </c>
      <c r="L347">
        <f>K347/K$79</f>
        <v>0.18764981573270662</v>
      </c>
      <c r="M347">
        <f>L347/P$323*100</f>
        <v>11.309704219262699</v>
      </c>
      <c r="N347">
        <f>SQRT((J347)^2+(J$79)^2)</f>
        <v>0.23831696083442538</v>
      </c>
      <c r="O347">
        <f>M347*N347</f>
        <v>2.6952943374709641</v>
      </c>
      <c r="Q347" s="1" t="s">
        <v>157</v>
      </c>
      <c r="R347" s="2" t="s">
        <v>160</v>
      </c>
    </row>
    <row r="348" spans="1:18">
      <c r="A348" t="s">
        <v>114</v>
      </c>
      <c r="B348" s="1" t="s">
        <v>157</v>
      </c>
      <c r="C348" s="2" t="s">
        <v>160</v>
      </c>
      <c r="D348" s="2" t="s">
        <v>128</v>
      </c>
      <c r="E348" t="s">
        <v>203</v>
      </c>
      <c r="F348">
        <v>34.67</v>
      </c>
      <c r="G348">
        <f t="shared" si="40"/>
        <v>1.3810215444202372</v>
      </c>
      <c r="H348">
        <f t="shared" si="39"/>
        <v>24.044820782607555</v>
      </c>
      <c r="Q348" s="1" t="s">
        <v>157</v>
      </c>
      <c r="R348" s="2" t="s">
        <v>160</v>
      </c>
    </row>
    <row r="349" spans="1:18">
      <c r="A349" t="s">
        <v>115</v>
      </c>
      <c r="B349" s="1" t="s">
        <v>157</v>
      </c>
      <c r="C349" s="2" t="s">
        <v>160</v>
      </c>
      <c r="D349" s="2" t="s">
        <v>128</v>
      </c>
      <c r="E349" t="s">
        <v>203</v>
      </c>
      <c r="F349">
        <v>34.64</v>
      </c>
      <c r="G349">
        <f t="shared" si="40"/>
        <v>1.390099249576374</v>
      </c>
      <c r="H349">
        <f t="shared" si="39"/>
        <v>24.552699558791776</v>
      </c>
      <c r="Q349" s="1" t="s">
        <v>157</v>
      </c>
      <c r="R349" s="2" t="s">
        <v>160</v>
      </c>
    </row>
    <row r="350" spans="1:18">
      <c r="A350" t="s">
        <v>116</v>
      </c>
      <c r="B350" s="1" t="s">
        <v>157</v>
      </c>
      <c r="C350" s="2" t="s">
        <v>161</v>
      </c>
      <c r="D350" s="2" t="s">
        <v>128</v>
      </c>
      <c r="E350" t="s">
        <v>203</v>
      </c>
      <c r="F350">
        <v>40</v>
      </c>
      <c r="G350">
        <f t="shared" si="40"/>
        <v>-0.23178407165335216</v>
      </c>
      <c r="H350">
        <f t="shared" si="39"/>
        <v>0.5864296609953672</v>
      </c>
      <c r="I350">
        <f>STDEV(H350:H352)</f>
        <v>0</v>
      </c>
      <c r="J350">
        <f>I350/K350</f>
        <v>0</v>
      </c>
      <c r="K350">
        <f>AVERAGE(H350:H352)</f>
        <v>0.5864296609953672</v>
      </c>
      <c r="L350">
        <f>K350/K$82</f>
        <v>0.47217806466775986</v>
      </c>
      <c r="M350">
        <f>L350/P$323*100</f>
        <v>28.458297330933561</v>
      </c>
      <c r="N350">
        <f>SQRT((J350)^2+(J$82)^2)</f>
        <v>0.12924021710257411</v>
      </c>
      <c r="O350">
        <f>M350*N350</f>
        <v>3.6779565254194586</v>
      </c>
      <c r="Q350" s="1" t="s">
        <v>157</v>
      </c>
      <c r="R350" s="2" t="s">
        <v>161</v>
      </c>
    </row>
    <row r="351" spans="1:18">
      <c r="A351" t="s">
        <v>117</v>
      </c>
      <c r="B351" s="1" t="s">
        <v>157</v>
      </c>
      <c r="C351" s="2" t="s">
        <v>161</v>
      </c>
      <c r="D351" s="2" t="s">
        <v>128</v>
      </c>
      <c r="E351" t="s">
        <v>203</v>
      </c>
      <c r="F351">
        <v>40</v>
      </c>
      <c r="G351">
        <f t="shared" si="40"/>
        <v>-0.23178407165335216</v>
      </c>
      <c r="H351">
        <f t="shared" si="39"/>
        <v>0.5864296609953672</v>
      </c>
      <c r="Q351" s="1" t="s">
        <v>157</v>
      </c>
      <c r="R351" s="2" t="s">
        <v>161</v>
      </c>
    </row>
    <row r="352" spans="1:18">
      <c r="A352" t="s">
        <v>118</v>
      </c>
      <c r="B352" s="1" t="s">
        <v>157</v>
      </c>
      <c r="C352" s="2" t="s">
        <v>161</v>
      </c>
      <c r="D352" s="2" t="s">
        <v>128</v>
      </c>
      <c r="E352" t="s">
        <v>203</v>
      </c>
      <c r="F352">
        <v>40</v>
      </c>
      <c r="G352">
        <f t="shared" si="40"/>
        <v>-0.23178407165335216</v>
      </c>
      <c r="H352">
        <f t="shared" si="39"/>
        <v>0.5864296609953672</v>
      </c>
      <c r="Q352" s="1" t="s">
        <v>157</v>
      </c>
      <c r="R352" s="2" t="s">
        <v>161</v>
      </c>
    </row>
    <row r="353" spans="1:23">
      <c r="A353" t="s">
        <v>119</v>
      </c>
      <c r="B353" s="1" t="s">
        <v>157</v>
      </c>
      <c r="C353" s="2" t="s">
        <v>162</v>
      </c>
      <c r="D353" s="2" t="s">
        <v>128</v>
      </c>
      <c r="E353" t="s">
        <v>203</v>
      </c>
      <c r="F353">
        <v>40</v>
      </c>
      <c r="G353">
        <f t="shared" si="40"/>
        <v>-0.23178407165335216</v>
      </c>
      <c r="H353">
        <f t="shared" si="39"/>
        <v>0.5864296609953672</v>
      </c>
      <c r="I353">
        <f>STDEV(H353:H355)</f>
        <v>2.4431107640422133E-2</v>
      </c>
      <c r="J353">
        <f>I353/K353</f>
        <v>4.0682239935760284E-2</v>
      </c>
      <c r="K353">
        <f>AVERAGE(H353:H355)</f>
        <v>0.6005349675681656</v>
      </c>
      <c r="L353">
        <f>K353/K$85</f>
        <v>2.8401329285296316E-3</v>
      </c>
      <c r="M353">
        <f>L353/P$323*100</f>
        <v>0.17117556571871403</v>
      </c>
      <c r="N353">
        <f>SQRT((J353)^2+(J$85)^2)</f>
        <v>0.46480794797860248</v>
      </c>
      <c r="O353">
        <f>M353*N353</f>
        <v>7.9563763445791885E-2</v>
      </c>
      <c r="Q353" s="1" t="s">
        <v>157</v>
      </c>
      <c r="R353" s="2" t="s">
        <v>162</v>
      </c>
    </row>
    <row r="354" spans="1:23">
      <c r="A354" t="s">
        <v>120</v>
      </c>
      <c r="B354" s="1" t="s">
        <v>157</v>
      </c>
      <c r="C354" s="2" t="s">
        <v>162</v>
      </c>
      <c r="D354" s="2" t="s">
        <v>128</v>
      </c>
      <c r="E354" t="s">
        <v>203</v>
      </c>
      <c r="F354">
        <v>40</v>
      </c>
      <c r="G354">
        <f t="shared" si="40"/>
        <v>-0.23178407165335216</v>
      </c>
      <c r="H354">
        <f t="shared" si="39"/>
        <v>0.5864296609953672</v>
      </c>
      <c r="Q354" s="1" t="s">
        <v>157</v>
      </c>
      <c r="R354" s="2" t="s">
        <v>162</v>
      </c>
    </row>
    <row r="355" spans="1:23">
      <c r="A355" t="s">
        <v>121</v>
      </c>
      <c r="B355" s="1" t="s">
        <v>157</v>
      </c>
      <c r="C355" s="2" t="s">
        <v>162</v>
      </c>
      <c r="D355" s="2" t="s">
        <v>128</v>
      </c>
      <c r="E355" t="s">
        <v>203</v>
      </c>
      <c r="F355">
        <v>39.9</v>
      </c>
      <c r="G355">
        <f t="shared" si="40"/>
        <v>-0.20152505446622995</v>
      </c>
      <c r="H355">
        <f t="shared" si="39"/>
        <v>0.62874558071376252</v>
      </c>
      <c r="Q355" s="1" t="s">
        <v>157</v>
      </c>
      <c r="R355" s="2" t="s">
        <v>162</v>
      </c>
    </row>
    <row r="358" spans="1:23">
      <c r="E358" s="4" t="str">
        <f>E361</f>
        <v>Tcp1</v>
      </c>
      <c r="G358" s="6" t="s">
        <v>209</v>
      </c>
      <c r="I358">
        <v>32.966999999999999</v>
      </c>
      <c r="J358">
        <v>-3.2361</v>
      </c>
    </row>
    <row r="359" spans="1:23" ht="18">
      <c r="E359" t="s">
        <v>182</v>
      </c>
      <c r="U359" s="8" t="str">
        <f>E358</f>
        <v>Tcp1</v>
      </c>
    </row>
    <row r="360" spans="1:23">
      <c r="A360" s="4" t="s">
        <v>13</v>
      </c>
      <c r="B360" s="4" t="s">
        <v>14</v>
      </c>
      <c r="C360" s="4"/>
      <c r="D360" s="4"/>
      <c r="E360" s="4" t="s">
        <v>15</v>
      </c>
      <c r="F360" s="4" t="s">
        <v>17</v>
      </c>
      <c r="G360" s="4" t="s">
        <v>163</v>
      </c>
      <c r="H360" s="4" t="s">
        <v>164</v>
      </c>
      <c r="I360" s="4" t="s">
        <v>165</v>
      </c>
      <c r="J360" s="4" t="s">
        <v>166</v>
      </c>
      <c r="K360" s="4" t="s">
        <v>167</v>
      </c>
      <c r="L360" s="4" t="s">
        <v>184</v>
      </c>
      <c r="M360" s="4" t="s">
        <v>185</v>
      </c>
      <c r="N360" s="4" t="s">
        <v>186</v>
      </c>
      <c r="O360" s="7" t="s">
        <v>187</v>
      </c>
      <c r="P360" s="7" t="s">
        <v>188</v>
      </c>
      <c r="Q360" s="4" t="s">
        <v>14</v>
      </c>
      <c r="R360" s="4"/>
      <c r="T360" s="4"/>
      <c r="U360" s="4" t="s">
        <v>189</v>
      </c>
      <c r="V360" s="4" t="s">
        <v>190</v>
      </c>
      <c r="W360" s="4" t="s">
        <v>191</v>
      </c>
    </row>
    <row r="361" spans="1:23">
      <c r="A361" t="s">
        <v>38</v>
      </c>
      <c r="B361" s="1" t="s">
        <v>132</v>
      </c>
      <c r="C361" s="3" t="s">
        <v>133</v>
      </c>
      <c r="D361" s="2" t="s">
        <v>128</v>
      </c>
      <c r="E361" t="s">
        <v>208</v>
      </c>
      <c r="F361">
        <v>24.55</v>
      </c>
      <c r="G361">
        <f>(F361-I$358)/J$358</f>
        <v>2.600970303760699</v>
      </c>
      <c r="H361">
        <f t="shared" ref="H361:H424" si="41">10^G361</f>
        <v>398.99761872312331</v>
      </c>
      <c r="I361">
        <f>STDEV(H361:H363)</f>
        <v>12.854686268471308</v>
      </c>
      <c r="J361">
        <f>I361/K361</f>
        <v>3.2436048507953737E-2</v>
      </c>
      <c r="K361">
        <f>AVERAGE(H361:H363)</f>
        <v>396.30863991707173</v>
      </c>
      <c r="L361">
        <f>K361/K$4</f>
        <v>5.7851701202574572</v>
      </c>
      <c r="M361">
        <f>L361/P$361*100</f>
        <v>85.076933572340238</v>
      </c>
      <c r="N361">
        <f>SQRT((J361)^2+(J$4)^2)</f>
        <v>0.24520212586541645</v>
      </c>
      <c r="O361">
        <f>M361*N361</f>
        <v>20.861044974048646</v>
      </c>
      <c r="P361">
        <f>AVERAGE(L361,L364,L367,L370,L373,L376,L379,L382)</f>
        <v>6.7999278739147</v>
      </c>
      <c r="Q361" s="1" t="s">
        <v>132</v>
      </c>
      <c r="R361" s="3" t="s">
        <v>133</v>
      </c>
      <c r="T361" s="9" t="s">
        <v>132</v>
      </c>
      <c r="U361">
        <f>AVERAGE(M361,M364,M367,M370,M373,M376,M379,M382)</f>
        <v>100</v>
      </c>
      <c r="V361">
        <f>STDEV(M361,M364,M367,M370,M373,M376,M379,M382)</f>
        <v>16.446206714553121</v>
      </c>
    </row>
    <row r="362" spans="1:23">
      <c r="A362" t="s">
        <v>39</v>
      </c>
      <c r="B362" s="1" t="s">
        <v>132</v>
      </c>
      <c r="C362" s="3" t="s">
        <v>133</v>
      </c>
      <c r="D362" s="2" t="s">
        <v>128</v>
      </c>
      <c r="E362" t="s">
        <v>208</v>
      </c>
      <c r="F362">
        <v>24.61</v>
      </c>
      <c r="G362">
        <f t="shared" ref="G362:G425" si="42">(F362-I$358)/J$358</f>
        <v>2.5824294675689874</v>
      </c>
      <c r="H362">
        <f t="shared" si="41"/>
        <v>382.32215685021748</v>
      </c>
      <c r="Q362" s="1" t="s">
        <v>132</v>
      </c>
      <c r="R362" s="3" t="s">
        <v>133</v>
      </c>
      <c r="T362" s="9" t="s">
        <v>192</v>
      </c>
      <c r="U362">
        <f>AVERAGE(M385,M388,M391,M394,M397,M400,M403,M406,M409)</f>
        <v>43.760858264703842</v>
      </c>
      <c r="V362">
        <f>STDEV(M385,M388,M391,M394,M397,M400,M403,M406,M409)</f>
        <v>12.816436535711446</v>
      </c>
      <c r="W362">
        <f>TTEST(M361:M382,M385:M409,2,3)</f>
        <v>2.6640531650104451E-6</v>
      </c>
    </row>
    <row r="363" spans="1:23">
      <c r="A363" t="s">
        <v>40</v>
      </c>
      <c r="B363" s="1" t="s">
        <v>132</v>
      </c>
      <c r="C363" s="3" t="s">
        <v>133</v>
      </c>
      <c r="D363" s="2" t="s">
        <v>128</v>
      </c>
      <c r="E363" t="s">
        <v>208</v>
      </c>
      <c r="F363">
        <v>24.52</v>
      </c>
      <c r="G363">
        <f t="shared" si="42"/>
        <v>2.6102407218565555</v>
      </c>
      <c r="H363">
        <f t="shared" si="41"/>
        <v>407.6061441778744</v>
      </c>
      <c r="Q363" s="1" t="s">
        <v>132</v>
      </c>
      <c r="R363" s="3" t="s">
        <v>133</v>
      </c>
      <c r="T363" s="9" t="s">
        <v>132</v>
      </c>
      <c r="U363">
        <f>AVERAGE(M412,M415,M418,M421,M424,M427)</f>
        <v>99.999999999999986</v>
      </c>
      <c r="V363">
        <f>STDEV(M412,M415,M418,M421,M424,M427)</f>
        <v>25.841190566997579</v>
      </c>
    </row>
    <row r="364" spans="1:23">
      <c r="A364" t="s">
        <v>41</v>
      </c>
      <c r="B364" s="1" t="s">
        <v>132</v>
      </c>
      <c r="C364" s="3" t="s">
        <v>134</v>
      </c>
      <c r="D364" s="2" t="s">
        <v>128</v>
      </c>
      <c r="E364" t="s">
        <v>208</v>
      </c>
      <c r="F364">
        <v>24.29</v>
      </c>
      <c r="G364">
        <f t="shared" si="42"/>
        <v>2.6813139272581195</v>
      </c>
      <c r="H364">
        <f t="shared" si="41"/>
        <v>480.08034655096679</v>
      </c>
      <c r="I364">
        <f>STDEV(H364:H366)</f>
        <v>41.31660470320282</v>
      </c>
      <c r="J364">
        <f>I364/K364</f>
        <v>7.9982453635037601E-2</v>
      </c>
      <c r="K364">
        <f>AVERAGE(H364:H366)</f>
        <v>516.57085805008887</v>
      </c>
      <c r="L364">
        <f>K364/K$7</f>
        <v>5.5638710641160545</v>
      </c>
      <c r="M364">
        <f>L364/P$361*100</f>
        <v>81.822501168868271</v>
      </c>
      <c r="N364">
        <f>SQRT((J364)^2+(J$7)^2)</f>
        <v>0.12229008754339327</v>
      </c>
      <c r="O364">
        <f>M364*N364</f>
        <v>10.006080830960299</v>
      </c>
      <c r="Q364" s="1" t="s">
        <v>132</v>
      </c>
      <c r="R364" s="3" t="s">
        <v>134</v>
      </c>
      <c r="T364" s="9" t="s">
        <v>193</v>
      </c>
      <c r="U364">
        <f>AVERAGE(M430,M433,M436,M439,M442)</f>
        <v>39.39796975855171</v>
      </c>
      <c r="V364">
        <f>STDEV(M430,M433,M436,M439,M442)</f>
        <v>20.759277937063352</v>
      </c>
      <c r="W364">
        <f>TTEST(M412:M427,M430:M442,2,3)</f>
        <v>1.9559247257262425E-3</v>
      </c>
    </row>
    <row r="365" spans="1:23">
      <c r="A365" t="s">
        <v>42</v>
      </c>
      <c r="B365" s="1" t="s">
        <v>132</v>
      </c>
      <c r="C365" s="3" t="s">
        <v>134</v>
      </c>
      <c r="D365" s="2" t="s">
        <v>128</v>
      </c>
      <c r="E365" t="s">
        <v>208</v>
      </c>
      <c r="F365">
        <v>24.21</v>
      </c>
      <c r="G365">
        <f t="shared" si="42"/>
        <v>2.7060350421804018</v>
      </c>
      <c r="H365">
        <f t="shared" si="41"/>
        <v>508.20044638175386</v>
      </c>
      <c r="Q365" s="1" t="s">
        <v>132</v>
      </c>
      <c r="R365" s="3" t="s">
        <v>134</v>
      </c>
    </row>
    <row r="366" spans="1:23">
      <c r="A366" t="s">
        <v>43</v>
      </c>
      <c r="B366" s="1" t="s">
        <v>132</v>
      </c>
      <c r="C366" s="3" t="s">
        <v>134</v>
      </c>
      <c r="D366" s="2" t="s">
        <v>128</v>
      </c>
      <c r="E366" t="s">
        <v>208</v>
      </c>
      <c r="F366">
        <v>24.07</v>
      </c>
      <c r="G366">
        <f t="shared" si="42"/>
        <v>2.7492969932943971</v>
      </c>
      <c r="H366">
        <f t="shared" si="41"/>
        <v>561.4317812175459</v>
      </c>
      <c r="Q366" s="1" t="s">
        <v>132</v>
      </c>
      <c r="R366" s="3" t="s">
        <v>134</v>
      </c>
    </row>
    <row r="367" spans="1:23">
      <c r="A367" t="s">
        <v>44</v>
      </c>
      <c r="B367" s="1" t="s">
        <v>132</v>
      </c>
      <c r="C367" s="3" t="s">
        <v>135</v>
      </c>
      <c r="D367" s="2" t="s">
        <v>128</v>
      </c>
      <c r="E367" t="s">
        <v>208</v>
      </c>
      <c r="F367">
        <v>24.64</v>
      </c>
      <c r="G367">
        <f t="shared" si="42"/>
        <v>2.5731590494731309</v>
      </c>
      <c r="H367">
        <f t="shared" si="41"/>
        <v>374.24762199304831</v>
      </c>
      <c r="I367">
        <f>STDEV(H367:H369)</f>
        <v>46.912683312584036</v>
      </c>
      <c r="J367">
        <f>I367/K367</f>
        <v>0.12153694334626973</v>
      </c>
      <c r="K367">
        <f>AVERAGE(H367:H369)</f>
        <v>385.99525396097516</v>
      </c>
      <c r="L367">
        <f>K367/K$10</f>
        <v>6.9288520798169833</v>
      </c>
      <c r="M367">
        <f>L367/P$361*100</f>
        <v>101.8959643145165</v>
      </c>
      <c r="N367">
        <f>SQRT((J367)^2+(J$10)^2)</f>
        <v>0.1975065346424299</v>
      </c>
      <c r="O367">
        <f>M367*N367</f>
        <v>20.125118805808853</v>
      </c>
      <c r="Q367" s="1" t="s">
        <v>132</v>
      </c>
      <c r="R367" s="3" t="s">
        <v>135</v>
      </c>
    </row>
    <row r="368" spans="1:23">
      <c r="A368" t="s">
        <v>45</v>
      </c>
      <c r="B368" s="1" t="s">
        <v>132</v>
      </c>
      <c r="C368" s="3" t="s">
        <v>135</v>
      </c>
      <c r="D368" s="2" t="s">
        <v>128</v>
      </c>
      <c r="E368" t="s">
        <v>208</v>
      </c>
      <c r="F368">
        <v>24.75</v>
      </c>
      <c r="G368">
        <f t="shared" si="42"/>
        <v>2.5391675164549916</v>
      </c>
      <c r="H368">
        <f t="shared" si="41"/>
        <v>346.07283960939242</v>
      </c>
      <c r="Q368" s="1" t="s">
        <v>132</v>
      </c>
      <c r="R368" s="3" t="s">
        <v>135</v>
      </c>
    </row>
    <row r="369" spans="1:18">
      <c r="A369" t="s">
        <v>46</v>
      </c>
      <c r="B369" s="1" t="s">
        <v>132</v>
      </c>
      <c r="C369" s="3" t="s">
        <v>135</v>
      </c>
      <c r="D369" s="2" t="s">
        <v>128</v>
      </c>
      <c r="E369" t="s">
        <v>208</v>
      </c>
      <c r="F369">
        <v>24.42</v>
      </c>
      <c r="G369">
        <f t="shared" si="42"/>
        <v>2.6411421155094086</v>
      </c>
      <c r="H369">
        <f t="shared" si="41"/>
        <v>437.66530028048493</v>
      </c>
      <c r="Q369" s="1" t="s">
        <v>132</v>
      </c>
      <c r="R369" s="3" t="s">
        <v>135</v>
      </c>
    </row>
    <row r="370" spans="1:18">
      <c r="A370" t="s">
        <v>47</v>
      </c>
      <c r="B370" s="1" t="s">
        <v>132</v>
      </c>
      <c r="C370" s="3" t="s">
        <v>136</v>
      </c>
      <c r="D370" s="2" t="s">
        <v>128</v>
      </c>
      <c r="E370" t="s">
        <v>208</v>
      </c>
      <c r="F370">
        <v>23.61</v>
      </c>
      <c r="G370">
        <f t="shared" si="42"/>
        <v>2.8914434040975245</v>
      </c>
      <c r="H370">
        <f t="shared" si="41"/>
        <v>778.83131307230917</v>
      </c>
      <c r="I370">
        <f>STDEV(H370:H372)</f>
        <v>18.220422238815594</v>
      </c>
      <c r="J370">
        <f>I370/K370</f>
        <v>2.3005341244694857E-2</v>
      </c>
      <c r="K370">
        <f>AVERAGE(H370:H372)</f>
        <v>792.00834471504788</v>
      </c>
      <c r="L370">
        <f>K370/K$13</f>
        <v>7.4033037190311637</v>
      </c>
      <c r="M370">
        <f>L370/P$361*100</f>
        <v>108.87326830966961</v>
      </c>
      <c r="N370">
        <f>SQRT((J370)^2+(J$13)^2)</f>
        <v>0.21783213144328195</v>
      </c>
      <c r="O370">
        <f>M370*N370</f>
        <v>23.716096093091654</v>
      </c>
      <c r="Q370" s="1" t="s">
        <v>132</v>
      </c>
      <c r="R370" s="3" t="s">
        <v>136</v>
      </c>
    </row>
    <row r="371" spans="1:18">
      <c r="A371" t="s">
        <v>48</v>
      </c>
      <c r="B371" s="1" t="s">
        <v>132</v>
      </c>
      <c r="C371" s="3" t="s">
        <v>136</v>
      </c>
      <c r="D371" s="2" t="s">
        <v>128</v>
      </c>
      <c r="E371" t="s">
        <v>208</v>
      </c>
      <c r="F371">
        <v>23.6</v>
      </c>
      <c r="G371">
        <f t="shared" si="42"/>
        <v>2.8945335434628094</v>
      </c>
      <c r="H371">
        <f t="shared" si="41"/>
        <v>784.39270042835687</v>
      </c>
      <c r="Q371" s="1" t="s">
        <v>132</v>
      </c>
      <c r="R371" s="3" t="s">
        <v>136</v>
      </c>
    </row>
    <row r="372" spans="1:18">
      <c r="A372" t="s">
        <v>49</v>
      </c>
      <c r="B372" s="1" t="s">
        <v>132</v>
      </c>
      <c r="C372" s="3" t="s">
        <v>136</v>
      </c>
      <c r="D372" s="2" t="s">
        <v>128</v>
      </c>
      <c r="E372" t="s">
        <v>208</v>
      </c>
      <c r="F372">
        <v>23.55</v>
      </c>
      <c r="G372">
        <f t="shared" si="42"/>
        <v>2.9099842402892366</v>
      </c>
      <c r="H372">
        <f t="shared" si="41"/>
        <v>812.80102064447806</v>
      </c>
      <c r="Q372" s="1" t="s">
        <v>132</v>
      </c>
      <c r="R372" s="3" t="s">
        <v>136</v>
      </c>
    </row>
    <row r="373" spans="1:18">
      <c r="A373" t="s">
        <v>50</v>
      </c>
      <c r="B373" s="1" t="s">
        <v>132</v>
      </c>
      <c r="C373" s="3" t="s">
        <v>137</v>
      </c>
      <c r="D373" s="2" t="s">
        <v>128</v>
      </c>
      <c r="E373" t="s">
        <v>208</v>
      </c>
      <c r="F373">
        <v>22.94</v>
      </c>
      <c r="G373">
        <f t="shared" si="42"/>
        <v>3.0984827415716443</v>
      </c>
      <c r="H373">
        <f t="shared" si="41"/>
        <v>1254.5348829058744</v>
      </c>
      <c r="I373">
        <f>STDEV(H373:H375)</f>
        <v>151.86135651373993</v>
      </c>
      <c r="J373">
        <f>I373/K373</f>
        <v>0.13511019998093765</v>
      </c>
      <c r="K373">
        <f>AVERAGE(H373:H375)</f>
        <v>1123.9814354146886</v>
      </c>
      <c r="L373">
        <f>K373/K$16</f>
        <v>6.1039692142321904</v>
      </c>
      <c r="M373">
        <f>L373/P$361*100</f>
        <v>89.765205270010483</v>
      </c>
      <c r="N373">
        <f>SQRT((J373)^2+(J$16)^2)</f>
        <v>0.23669454070600693</v>
      </c>
      <c r="O373">
        <f>M373*N373</f>
        <v>21.246934032765562</v>
      </c>
      <c r="Q373" s="1" t="s">
        <v>132</v>
      </c>
      <c r="R373" s="3" t="s">
        <v>137</v>
      </c>
    </row>
    <row r="374" spans="1:18">
      <c r="A374" t="s">
        <v>51</v>
      </c>
      <c r="B374" s="1" t="s">
        <v>132</v>
      </c>
      <c r="C374" s="3" t="s">
        <v>137</v>
      </c>
      <c r="D374" s="2" t="s">
        <v>128</v>
      </c>
      <c r="E374" t="s">
        <v>208</v>
      </c>
      <c r="F374">
        <v>23.32</v>
      </c>
      <c r="G374">
        <f t="shared" si="42"/>
        <v>2.9810574456908001</v>
      </c>
      <c r="H374">
        <f t="shared" si="41"/>
        <v>957.32069116626792</v>
      </c>
      <c r="Q374" s="1" t="s">
        <v>132</v>
      </c>
      <c r="R374" s="3" t="s">
        <v>137</v>
      </c>
    </row>
    <row r="375" spans="1:18">
      <c r="A375" t="s">
        <v>52</v>
      </c>
      <c r="B375" s="1" t="s">
        <v>132</v>
      </c>
      <c r="C375" s="3" t="s">
        <v>137</v>
      </c>
      <c r="D375" s="2" t="s">
        <v>128</v>
      </c>
      <c r="E375" t="s">
        <v>208</v>
      </c>
      <c r="F375">
        <v>23.05</v>
      </c>
      <c r="G375">
        <f t="shared" si="42"/>
        <v>3.064491208553505</v>
      </c>
      <c r="H375">
        <f t="shared" si="41"/>
        <v>1160.0887321719233</v>
      </c>
      <c r="Q375" s="1" t="s">
        <v>132</v>
      </c>
      <c r="R375" s="3" t="s">
        <v>137</v>
      </c>
    </row>
    <row r="376" spans="1:18">
      <c r="A376" t="s">
        <v>53</v>
      </c>
      <c r="B376" s="1" t="s">
        <v>132</v>
      </c>
      <c r="C376" s="3" t="s">
        <v>138</v>
      </c>
      <c r="D376" s="2" t="s">
        <v>128</v>
      </c>
      <c r="E376" t="s">
        <v>208</v>
      </c>
      <c r="F376">
        <v>23.05</v>
      </c>
      <c r="G376">
        <f t="shared" si="42"/>
        <v>3.064491208553505</v>
      </c>
      <c r="H376">
        <f t="shared" si="41"/>
        <v>1160.0887321719233</v>
      </c>
      <c r="I376">
        <f>STDEV(H376:H378)</f>
        <v>226.85021317087893</v>
      </c>
      <c r="J376">
        <f>I376/K376</f>
        <v>0.25059243626153288</v>
      </c>
      <c r="K376">
        <f>AVERAGE(H376:H378)</f>
        <v>905.25562764442259</v>
      </c>
      <c r="L376">
        <f>K376/K$19</f>
        <v>6.167321811384725</v>
      </c>
      <c r="M376">
        <f>L376/P$361*100</f>
        <v>90.696870992459736</v>
      </c>
      <c r="N376">
        <f>SQRT((J376)^2+(J$19)^2)</f>
        <v>0.27995111038668802</v>
      </c>
      <c r="O376">
        <f>M376*N376</f>
        <v>25.390689742937298</v>
      </c>
      <c r="Q376" s="1" t="s">
        <v>132</v>
      </c>
      <c r="R376" s="3" t="s">
        <v>138</v>
      </c>
    </row>
    <row r="377" spans="1:18">
      <c r="A377" t="s">
        <v>54</v>
      </c>
      <c r="B377" s="1" t="s">
        <v>132</v>
      </c>
      <c r="C377" s="3" t="s">
        <v>138</v>
      </c>
      <c r="D377" s="2" t="s">
        <v>128</v>
      </c>
      <c r="E377" t="s">
        <v>208</v>
      </c>
      <c r="F377">
        <v>23.71</v>
      </c>
      <c r="G377">
        <f t="shared" si="42"/>
        <v>2.8605420104446706</v>
      </c>
      <c r="H377">
        <f t="shared" si="41"/>
        <v>725.34063880080851</v>
      </c>
      <c r="Q377" s="1" t="s">
        <v>132</v>
      </c>
      <c r="R377" s="3" t="s">
        <v>138</v>
      </c>
    </row>
    <row r="378" spans="1:18">
      <c r="A378" t="s">
        <v>55</v>
      </c>
      <c r="B378" s="1" t="s">
        <v>132</v>
      </c>
      <c r="C378" s="3" t="s">
        <v>138</v>
      </c>
      <c r="D378" s="2" t="s">
        <v>128</v>
      </c>
      <c r="E378" t="s">
        <v>208</v>
      </c>
      <c r="F378">
        <v>23.52</v>
      </c>
      <c r="G378">
        <f t="shared" si="42"/>
        <v>2.9192546583850931</v>
      </c>
      <c r="H378">
        <f t="shared" si="41"/>
        <v>830.33751196053618</v>
      </c>
      <c r="Q378" s="1" t="s">
        <v>132</v>
      </c>
      <c r="R378" s="3" t="s">
        <v>138</v>
      </c>
    </row>
    <row r="379" spans="1:18">
      <c r="A379" t="s">
        <v>56</v>
      </c>
      <c r="B379" s="1" t="s">
        <v>132</v>
      </c>
      <c r="C379" s="3" t="s">
        <v>139</v>
      </c>
      <c r="D379" s="2" t="s">
        <v>128</v>
      </c>
      <c r="E379" t="s">
        <v>208</v>
      </c>
      <c r="F379">
        <v>24.22</v>
      </c>
      <c r="G379">
        <f t="shared" si="42"/>
        <v>2.7029449028151169</v>
      </c>
      <c r="H379">
        <f t="shared" si="41"/>
        <v>504.59727728634823</v>
      </c>
      <c r="I379">
        <f>STDEV(H379:H381)</f>
        <v>30.807087762912051</v>
      </c>
      <c r="J379">
        <f>I379/K379</f>
        <v>5.7884703185794452E-2</v>
      </c>
      <c r="K379">
        <f>AVERAGE(H379:H381)</f>
        <v>532.21466237858249</v>
      </c>
      <c r="L379">
        <f>K379/K$22</f>
        <v>8.8863794014200401</v>
      </c>
      <c r="M379">
        <f>L379/P$361*100</f>
        <v>130.68343615098047</v>
      </c>
      <c r="N379">
        <f>SQRT((J379)^2+(J$22)^2)</f>
        <v>0.10912521012487202</v>
      </c>
      <c r="O379">
        <f>M379*N379</f>
        <v>14.26085742981604</v>
      </c>
      <c r="Q379" s="1" t="s">
        <v>132</v>
      </c>
      <c r="R379" s="3" t="s">
        <v>139</v>
      </c>
    </row>
    <row r="380" spans="1:18">
      <c r="A380" t="s">
        <v>57</v>
      </c>
      <c r="B380" s="1" t="s">
        <v>132</v>
      </c>
      <c r="C380" s="3" t="s">
        <v>139</v>
      </c>
      <c r="D380" s="2" t="s">
        <v>128</v>
      </c>
      <c r="E380" t="s">
        <v>208</v>
      </c>
      <c r="F380">
        <v>24.16</v>
      </c>
      <c r="G380">
        <f t="shared" si="42"/>
        <v>2.721485739006829</v>
      </c>
      <c r="H380">
        <f t="shared" si="41"/>
        <v>526.60592237216588</v>
      </c>
      <c r="Q380" s="1" t="s">
        <v>132</v>
      </c>
      <c r="R380" s="3" t="s">
        <v>139</v>
      </c>
    </row>
    <row r="381" spans="1:18">
      <c r="A381" t="s">
        <v>58</v>
      </c>
      <c r="B381" s="1" t="s">
        <v>132</v>
      </c>
      <c r="C381" s="3" t="s">
        <v>139</v>
      </c>
      <c r="D381" s="2" t="s">
        <v>128</v>
      </c>
      <c r="E381" t="s">
        <v>208</v>
      </c>
      <c r="F381">
        <v>24.06</v>
      </c>
      <c r="G381">
        <f t="shared" si="42"/>
        <v>2.7523871326596829</v>
      </c>
      <c r="H381">
        <f t="shared" si="41"/>
        <v>565.44078747723324</v>
      </c>
      <c r="Q381" s="1" t="s">
        <v>132</v>
      </c>
      <c r="R381" s="3" t="s">
        <v>139</v>
      </c>
    </row>
    <row r="382" spans="1:18">
      <c r="A382" t="s">
        <v>59</v>
      </c>
      <c r="B382" s="2" t="s">
        <v>132</v>
      </c>
      <c r="C382" s="3" t="s">
        <v>140</v>
      </c>
      <c r="D382" s="2" t="s">
        <v>128</v>
      </c>
      <c r="E382" t="s">
        <v>208</v>
      </c>
      <c r="F382">
        <v>23.45</v>
      </c>
      <c r="G382">
        <f t="shared" si="42"/>
        <v>2.9408856339420906</v>
      </c>
      <c r="H382">
        <f t="shared" si="41"/>
        <v>872.74151248665271</v>
      </c>
      <c r="I382">
        <f>STDEV(H382:H384)</f>
        <v>646.08223326271536</v>
      </c>
      <c r="J382">
        <f>I382/K382</f>
        <v>0.41389533598226907</v>
      </c>
      <c r="K382">
        <f>AVERAGE(H382:H384)</f>
        <v>1560.9797383423354</v>
      </c>
      <c r="L382">
        <f>K382/K$25</f>
        <v>7.5605555810589857</v>
      </c>
      <c r="M382">
        <f>L382/P$361*100</f>
        <v>111.18582022115471</v>
      </c>
      <c r="N382">
        <f>SQRT((J382)^2+(J$25)^2)</f>
        <v>0.49130419956917409</v>
      </c>
      <c r="O382">
        <f>M382*N382</f>
        <v>54.626060407196505</v>
      </c>
      <c r="Q382" s="2" t="s">
        <v>132</v>
      </c>
      <c r="R382" s="3" t="s">
        <v>140</v>
      </c>
    </row>
    <row r="383" spans="1:18">
      <c r="A383" t="s">
        <v>60</v>
      </c>
      <c r="B383" s="2" t="s">
        <v>132</v>
      </c>
      <c r="C383" s="3" t="s">
        <v>140</v>
      </c>
      <c r="D383" s="2" t="s">
        <v>128</v>
      </c>
      <c r="E383" t="s">
        <v>208</v>
      </c>
      <c r="F383">
        <v>22.55</v>
      </c>
      <c r="G383">
        <f t="shared" si="42"/>
        <v>3.2189981768177738</v>
      </c>
      <c r="H383">
        <f t="shared" si="41"/>
        <v>1655.7630125084702</v>
      </c>
      <c r="Q383" s="2" t="s">
        <v>132</v>
      </c>
      <c r="R383" s="3" t="s">
        <v>140</v>
      </c>
    </row>
    <row r="384" spans="1:18">
      <c r="A384" t="s">
        <v>61</v>
      </c>
      <c r="B384" s="2" t="s">
        <v>132</v>
      </c>
      <c r="C384" s="3" t="s">
        <v>140</v>
      </c>
      <c r="D384" s="2" t="s">
        <v>128</v>
      </c>
      <c r="E384" t="s">
        <v>208</v>
      </c>
      <c r="F384">
        <v>22.18</v>
      </c>
      <c r="G384">
        <f t="shared" si="42"/>
        <v>3.333333333333333</v>
      </c>
      <c r="H384">
        <f t="shared" si="41"/>
        <v>2154.4346900318833</v>
      </c>
      <c r="Q384" s="2" t="s">
        <v>132</v>
      </c>
      <c r="R384" s="3" t="s">
        <v>140</v>
      </c>
    </row>
    <row r="385" spans="1:18">
      <c r="A385" t="s">
        <v>62</v>
      </c>
      <c r="B385" s="2" t="s">
        <v>141</v>
      </c>
      <c r="C385" s="3" t="s">
        <v>142</v>
      </c>
      <c r="D385" s="2" t="s">
        <v>128</v>
      </c>
      <c r="E385" t="s">
        <v>208</v>
      </c>
      <c r="F385">
        <v>24.65</v>
      </c>
      <c r="G385">
        <f t="shared" si="42"/>
        <v>2.570068910107846</v>
      </c>
      <c r="H385">
        <f t="shared" si="41"/>
        <v>371.59418578456956</v>
      </c>
      <c r="I385">
        <f>STDEV(H385:H387)</f>
        <v>92.004461719897151</v>
      </c>
      <c r="J385">
        <f>I385/K385</f>
        <v>0.34634004660154483</v>
      </c>
      <c r="K385">
        <f>AVERAGE(H385:H387)</f>
        <v>265.6477719590593</v>
      </c>
      <c r="L385">
        <f>K385/K$28</f>
        <v>2.1646095244526506</v>
      </c>
      <c r="M385">
        <f>L385/P$361*100</f>
        <v>31.832830650400574</v>
      </c>
      <c r="N385">
        <f>SQRT((J385)^2+(J$28)^2)</f>
        <v>0.35708806391994707</v>
      </c>
      <c r="O385">
        <f>M385*N385</f>
        <v>11.367123866043091</v>
      </c>
      <c r="Q385" s="2" t="s">
        <v>141</v>
      </c>
      <c r="R385" s="3" t="s">
        <v>142</v>
      </c>
    </row>
    <row r="386" spans="1:18">
      <c r="A386" t="s">
        <v>63</v>
      </c>
      <c r="B386" s="2" t="s">
        <v>141</v>
      </c>
      <c r="C386" s="3" t="s">
        <v>142</v>
      </c>
      <c r="D386" s="2" t="s">
        <v>128</v>
      </c>
      <c r="E386" t="s">
        <v>208</v>
      </c>
      <c r="F386">
        <v>25.48</v>
      </c>
      <c r="G386">
        <f t="shared" si="42"/>
        <v>2.3135873427891593</v>
      </c>
      <c r="H386">
        <f t="shared" si="41"/>
        <v>205.86728772689779</v>
      </c>
      <c r="Q386" s="2" t="s">
        <v>141</v>
      </c>
      <c r="R386" s="3" t="s">
        <v>142</v>
      </c>
    </row>
    <row r="387" spans="1:18">
      <c r="A387" t="s">
        <v>64</v>
      </c>
      <c r="B387" s="2" t="s">
        <v>141</v>
      </c>
      <c r="C387" s="3" t="s">
        <v>142</v>
      </c>
      <c r="D387" s="2" t="s">
        <v>128</v>
      </c>
      <c r="E387" t="s">
        <v>208</v>
      </c>
      <c r="F387">
        <v>25.39</v>
      </c>
      <c r="G387">
        <f t="shared" si="42"/>
        <v>2.3413985970767275</v>
      </c>
      <c r="H387">
        <f t="shared" si="41"/>
        <v>219.48184236571061</v>
      </c>
      <c r="Q387" s="2" t="s">
        <v>141</v>
      </c>
      <c r="R387" s="3" t="s">
        <v>142</v>
      </c>
    </row>
    <row r="388" spans="1:18">
      <c r="A388" t="s">
        <v>65</v>
      </c>
      <c r="B388" s="2" t="s">
        <v>141</v>
      </c>
      <c r="C388" s="3" t="s">
        <v>143</v>
      </c>
      <c r="D388" s="2" t="s">
        <v>128</v>
      </c>
      <c r="E388" t="s">
        <v>208</v>
      </c>
      <c r="F388">
        <v>25.21</v>
      </c>
      <c r="G388">
        <f t="shared" si="42"/>
        <v>2.3970211056518642</v>
      </c>
      <c r="H388">
        <f t="shared" si="41"/>
        <v>249.47159611040962</v>
      </c>
      <c r="I388">
        <f>STDEV(H388:H390)</f>
        <v>15.714789163085833</v>
      </c>
      <c r="J388">
        <f>I388/K388</f>
        <v>6.4871384454267919E-2</v>
      </c>
      <c r="K388">
        <f>AVERAGE(H388:H390)</f>
        <v>242.24531810576994</v>
      </c>
      <c r="L388">
        <f>K388/K$31</f>
        <v>2.3407763179076313</v>
      </c>
      <c r="M388">
        <f>L388/P$361*100</f>
        <v>34.423546268587884</v>
      </c>
      <c r="N388">
        <f>SQRT((J388)^2+(J$31)^2)</f>
        <v>0.14669860900669504</v>
      </c>
      <c r="O388">
        <f>M388*N388</f>
        <v>5.0498863546794501</v>
      </c>
      <c r="Q388" s="2" t="s">
        <v>141</v>
      </c>
      <c r="R388" s="3" t="s">
        <v>143</v>
      </c>
    </row>
    <row r="389" spans="1:18">
      <c r="A389" t="s">
        <v>66</v>
      </c>
      <c r="B389" s="2" t="s">
        <v>141</v>
      </c>
      <c r="C389" s="3" t="s">
        <v>143</v>
      </c>
      <c r="D389" s="2" t="s">
        <v>128</v>
      </c>
      <c r="E389" t="s">
        <v>208</v>
      </c>
      <c r="F389">
        <v>25.19</v>
      </c>
      <c r="G389">
        <f t="shared" si="42"/>
        <v>2.4032013843824349</v>
      </c>
      <c r="H389">
        <f t="shared" si="41"/>
        <v>253.04711157259428</v>
      </c>
      <c r="Q389" s="2" t="s">
        <v>141</v>
      </c>
      <c r="R389" s="3" t="s">
        <v>143</v>
      </c>
    </row>
    <row r="390" spans="1:18">
      <c r="A390" t="s">
        <v>67</v>
      </c>
      <c r="B390" s="2" t="s">
        <v>141</v>
      </c>
      <c r="C390" s="3" t="s">
        <v>143</v>
      </c>
      <c r="D390" s="2" t="s">
        <v>128</v>
      </c>
      <c r="E390" t="s">
        <v>208</v>
      </c>
      <c r="F390">
        <v>25.36</v>
      </c>
      <c r="G390">
        <f t="shared" si="42"/>
        <v>2.350669015172584</v>
      </c>
      <c r="H390">
        <f t="shared" si="41"/>
        <v>224.21724663430601</v>
      </c>
      <c r="Q390" s="2" t="s">
        <v>141</v>
      </c>
      <c r="R390" s="3" t="s">
        <v>143</v>
      </c>
    </row>
    <row r="391" spans="1:18">
      <c r="A391" t="s">
        <v>68</v>
      </c>
      <c r="B391" s="2" t="s">
        <v>141</v>
      </c>
      <c r="C391" s="3" t="s">
        <v>144</v>
      </c>
      <c r="D391" s="2" t="s">
        <v>128</v>
      </c>
      <c r="E391" t="s">
        <v>208</v>
      </c>
      <c r="F391">
        <v>25.61</v>
      </c>
      <c r="G391">
        <f t="shared" si="42"/>
        <v>2.2734155310404498</v>
      </c>
      <c r="H391">
        <f t="shared" si="41"/>
        <v>187.67893530371094</v>
      </c>
      <c r="I391">
        <f>STDEV(H391:H393)</f>
        <v>46.684547121625066</v>
      </c>
      <c r="J391">
        <f>I391/K391</f>
        <v>0.19356749569047366</v>
      </c>
      <c r="K391">
        <f>AVERAGE(H391:H393)</f>
        <v>241.17968233817794</v>
      </c>
      <c r="L391">
        <f>K391/K$34</f>
        <v>2.4765098696035603</v>
      </c>
      <c r="M391">
        <f>L391/P$361*100</f>
        <v>36.419649083393004</v>
      </c>
      <c r="N391">
        <f>SQRT((J391)^2+(J$34)^2)</f>
        <v>0.32939219126643671</v>
      </c>
      <c r="O391">
        <f>M391*N391</f>
        <v>11.996348016733494</v>
      </c>
      <c r="Q391" s="2" t="s">
        <v>141</v>
      </c>
      <c r="R391" s="3" t="s">
        <v>144</v>
      </c>
    </row>
    <row r="392" spans="1:18">
      <c r="A392" t="s">
        <v>69</v>
      </c>
      <c r="B392" s="2" t="s">
        <v>141</v>
      </c>
      <c r="C392" s="3" t="s">
        <v>144</v>
      </c>
      <c r="D392" s="2" t="s">
        <v>128</v>
      </c>
      <c r="E392" t="s">
        <v>208</v>
      </c>
      <c r="F392">
        <v>25.14</v>
      </c>
      <c r="G392">
        <f t="shared" si="42"/>
        <v>2.4186520812088621</v>
      </c>
      <c r="H392">
        <f t="shared" si="41"/>
        <v>262.21170906488749</v>
      </c>
      <c r="Q392" s="2" t="s">
        <v>141</v>
      </c>
      <c r="R392" s="3" t="s">
        <v>144</v>
      </c>
    </row>
    <row r="393" spans="1:18">
      <c r="A393" t="s">
        <v>70</v>
      </c>
      <c r="B393" s="2" t="s">
        <v>141</v>
      </c>
      <c r="C393" s="3" t="s">
        <v>144</v>
      </c>
      <c r="D393" s="2" t="s">
        <v>128</v>
      </c>
      <c r="E393" t="s">
        <v>208</v>
      </c>
      <c r="F393">
        <v>25.08</v>
      </c>
      <c r="G393">
        <f t="shared" si="42"/>
        <v>2.4371929174005751</v>
      </c>
      <c r="H393">
        <f t="shared" si="41"/>
        <v>273.64840264593539</v>
      </c>
      <c r="Q393" s="2" t="s">
        <v>141</v>
      </c>
      <c r="R393" s="3" t="s">
        <v>144</v>
      </c>
    </row>
    <row r="394" spans="1:18">
      <c r="A394" t="s">
        <v>71</v>
      </c>
      <c r="B394" s="2" t="s">
        <v>141</v>
      </c>
      <c r="C394" s="3" t="s">
        <v>145</v>
      </c>
      <c r="D394" s="2" t="s">
        <v>128</v>
      </c>
      <c r="E394" t="s">
        <v>208</v>
      </c>
      <c r="F394">
        <v>25.14</v>
      </c>
      <c r="G394">
        <f t="shared" si="42"/>
        <v>2.4186520812088621</v>
      </c>
      <c r="H394">
        <f t="shared" si="41"/>
        <v>262.21170906488749</v>
      </c>
      <c r="I394">
        <f>STDEV(H394:H396)</f>
        <v>27.178712394013967</v>
      </c>
      <c r="J394">
        <f>I394/K394</f>
        <v>9.511232579622822E-2</v>
      </c>
      <c r="K394">
        <f>AVERAGE(H394:H396)</f>
        <v>285.7538406982344</v>
      </c>
      <c r="L394">
        <f>K394/K$37</f>
        <v>3.6482826872532303</v>
      </c>
      <c r="M394">
        <f>L394/P$361*100</f>
        <v>53.651785061551308</v>
      </c>
      <c r="N394">
        <f>SQRT((J394)^2+(J$37)^2)</f>
        <v>0.19314533623824459</v>
      </c>
      <c r="O394">
        <f>M394*N394</f>
        <v>10.362592065495356</v>
      </c>
      <c r="Q394" s="2" t="s">
        <v>141</v>
      </c>
      <c r="R394" s="3" t="s">
        <v>145</v>
      </c>
    </row>
    <row r="395" spans="1:18">
      <c r="A395" t="s">
        <v>72</v>
      </c>
      <c r="B395" s="2" t="s">
        <v>141</v>
      </c>
      <c r="C395" s="3" t="s">
        <v>145</v>
      </c>
      <c r="D395" s="2" t="s">
        <v>128</v>
      </c>
      <c r="E395" t="s">
        <v>208</v>
      </c>
      <c r="F395">
        <v>25.05</v>
      </c>
      <c r="G395">
        <f t="shared" si="42"/>
        <v>2.4464633354964302</v>
      </c>
      <c r="H395">
        <f t="shared" si="41"/>
        <v>279.55247106460911</v>
      </c>
      <c r="Q395" s="2" t="s">
        <v>141</v>
      </c>
      <c r="R395" s="3" t="s">
        <v>145</v>
      </c>
    </row>
    <row r="396" spans="1:18">
      <c r="A396" t="s">
        <v>73</v>
      </c>
      <c r="B396" s="2" t="s">
        <v>141</v>
      </c>
      <c r="C396" s="3" t="s">
        <v>145</v>
      </c>
      <c r="D396" s="2" t="s">
        <v>128</v>
      </c>
      <c r="E396" t="s">
        <v>208</v>
      </c>
      <c r="F396">
        <v>24.88</v>
      </c>
      <c r="G396">
        <f t="shared" si="42"/>
        <v>2.4989957047062821</v>
      </c>
      <c r="H396">
        <f t="shared" si="41"/>
        <v>315.49734196520654</v>
      </c>
      <c r="Q396" s="2" t="s">
        <v>141</v>
      </c>
      <c r="R396" s="3" t="s">
        <v>145</v>
      </c>
    </row>
    <row r="397" spans="1:18">
      <c r="A397" t="s">
        <v>74</v>
      </c>
      <c r="B397" s="2" t="s">
        <v>141</v>
      </c>
      <c r="C397" s="3" t="s">
        <v>146</v>
      </c>
      <c r="D397" s="2" t="s">
        <v>128</v>
      </c>
      <c r="E397" t="s">
        <v>208</v>
      </c>
      <c r="F397">
        <v>24.38</v>
      </c>
      <c r="G397">
        <f t="shared" si="42"/>
        <v>2.6535026729705509</v>
      </c>
      <c r="H397">
        <f t="shared" si="41"/>
        <v>450.30075276458098</v>
      </c>
      <c r="I397">
        <f>STDEV(H397:H399)</f>
        <v>33.461416226110927</v>
      </c>
      <c r="J397">
        <f>I397/K397</f>
        <v>7.576409105509932E-2</v>
      </c>
      <c r="K397">
        <f>AVERAGE(H397:H399)</f>
        <v>441.65271120029888</v>
      </c>
      <c r="L397">
        <f>K397/K$40</f>
        <v>3.403856743670072</v>
      </c>
      <c r="M397">
        <f>L397/P$361*100</f>
        <v>50.057247764754322</v>
      </c>
      <c r="N397">
        <f>SQRT((J397)^2+(J$40)^2)</f>
        <v>0.21600622355424576</v>
      </c>
      <c r="O397">
        <f>M397*N397</f>
        <v>10.81267705118379</v>
      </c>
      <c r="Q397" s="2" t="s">
        <v>141</v>
      </c>
      <c r="R397" s="3" t="s">
        <v>146</v>
      </c>
    </row>
    <row r="398" spans="1:18">
      <c r="A398" t="s">
        <v>75</v>
      </c>
      <c r="B398" s="2" t="s">
        <v>141</v>
      </c>
      <c r="C398" s="3" t="s">
        <v>146</v>
      </c>
      <c r="D398" s="2" t="s">
        <v>128</v>
      </c>
      <c r="E398" t="s">
        <v>208</v>
      </c>
      <c r="F398">
        <v>24.32</v>
      </c>
      <c r="G398">
        <f t="shared" si="42"/>
        <v>2.672043509162263</v>
      </c>
      <c r="H398">
        <f t="shared" si="41"/>
        <v>469.94118662258654</v>
      </c>
      <c r="Q398" s="2" t="s">
        <v>141</v>
      </c>
      <c r="R398" s="3" t="s">
        <v>146</v>
      </c>
    </row>
    <row r="399" spans="1:18">
      <c r="A399" t="s">
        <v>76</v>
      </c>
      <c r="B399" s="2" t="s">
        <v>141</v>
      </c>
      <c r="C399" s="3" t="s">
        <v>146</v>
      </c>
      <c r="D399" s="2" t="s">
        <v>128</v>
      </c>
      <c r="E399" t="s">
        <v>208</v>
      </c>
      <c r="F399">
        <v>24.53</v>
      </c>
      <c r="G399">
        <f t="shared" si="42"/>
        <v>2.6071505824912697</v>
      </c>
      <c r="H399">
        <f t="shared" si="41"/>
        <v>404.71619421372912</v>
      </c>
      <c r="Q399" s="2" t="s">
        <v>141</v>
      </c>
      <c r="R399" s="3" t="s">
        <v>146</v>
      </c>
    </row>
    <row r="400" spans="1:18">
      <c r="A400" t="s">
        <v>77</v>
      </c>
      <c r="B400" s="2" t="s">
        <v>141</v>
      </c>
      <c r="C400" s="3" t="s">
        <v>147</v>
      </c>
      <c r="D400" s="2" t="s">
        <v>128</v>
      </c>
      <c r="E400" t="s">
        <v>208</v>
      </c>
      <c r="F400">
        <v>31.42</v>
      </c>
      <c r="G400">
        <f t="shared" si="42"/>
        <v>0.4780445598096465</v>
      </c>
      <c r="H400">
        <f t="shared" si="41"/>
        <v>3.0063847501574399</v>
      </c>
      <c r="I400">
        <f>STDEV(H400:H402)</f>
        <v>11.318830459145468</v>
      </c>
      <c r="J400">
        <f>I400/K400</f>
        <v>0.70981044147248296</v>
      </c>
      <c r="K400">
        <f>AVERAGE(H400:H402)</f>
        <v>15.946272128182356</v>
      </c>
      <c r="L400">
        <f>K400/K$43</f>
        <v>1.7000766137447387</v>
      </c>
      <c r="M400">
        <f>L400/P$361*100</f>
        <v>25.001391856911116</v>
      </c>
      <c r="N400">
        <f>SQRT((J400)^2+(J$43)^2)</f>
        <v>0.72146174052349343</v>
      </c>
      <c r="O400">
        <f>M400*N400</f>
        <v>18.037547684596991</v>
      </c>
      <c r="Q400" s="2" t="s">
        <v>141</v>
      </c>
      <c r="R400" s="3" t="s">
        <v>147</v>
      </c>
    </row>
    <row r="401" spans="1:18">
      <c r="A401" t="s">
        <v>78</v>
      </c>
      <c r="B401" s="2" t="s">
        <v>141</v>
      </c>
      <c r="C401" s="3" t="s">
        <v>147</v>
      </c>
      <c r="D401" s="2" t="s">
        <v>128</v>
      </c>
      <c r="E401" t="s">
        <v>208</v>
      </c>
      <c r="F401">
        <v>28.5</v>
      </c>
      <c r="G401">
        <f t="shared" si="42"/>
        <v>1.3803652544729763</v>
      </c>
      <c r="H401">
        <f t="shared" si="41"/>
        <v>24.008512569029374</v>
      </c>
      <c r="Q401" s="2" t="s">
        <v>141</v>
      </c>
      <c r="R401" s="3" t="s">
        <v>147</v>
      </c>
    </row>
    <row r="402" spans="1:18">
      <c r="A402" t="s">
        <v>79</v>
      </c>
      <c r="B402" s="2" t="s">
        <v>141</v>
      </c>
      <c r="C402" s="3" t="s">
        <v>147</v>
      </c>
      <c r="D402" s="2" t="s">
        <v>128</v>
      </c>
      <c r="E402" t="s">
        <v>208</v>
      </c>
      <c r="F402">
        <v>28.7</v>
      </c>
      <c r="G402">
        <f t="shared" si="42"/>
        <v>1.3185624671672691</v>
      </c>
      <c r="H402">
        <f t="shared" si="41"/>
        <v>20.823919065360251</v>
      </c>
      <c r="Q402" s="2" t="s">
        <v>141</v>
      </c>
      <c r="R402" s="3" t="s">
        <v>147</v>
      </c>
    </row>
    <row r="403" spans="1:18">
      <c r="A403" t="s">
        <v>80</v>
      </c>
      <c r="B403" s="1" t="s">
        <v>141</v>
      </c>
      <c r="C403" s="2" t="s">
        <v>148</v>
      </c>
      <c r="D403" s="2" t="s">
        <v>128</v>
      </c>
      <c r="E403" t="s">
        <v>208</v>
      </c>
      <c r="F403">
        <v>26.49</v>
      </c>
      <c r="G403">
        <f t="shared" si="42"/>
        <v>2.0014832668953373</v>
      </c>
      <c r="H403">
        <f t="shared" si="41"/>
        <v>100.34211871893967</v>
      </c>
      <c r="I403">
        <f>STDEV(H403:H405)</f>
        <v>8.4929655083091777</v>
      </c>
      <c r="J403">
        <f>I403/K403</f>
        <v>9.0840000373636612E-2</v>
      </c>
      <c r="K403">
        <f>AVERAGE(H403:H405)</f>
        <v>93.493675400446037</v>
      </c>
      <c r="L403">
        <f>K403/K$46</f>
        <v>3.1401561441553971</v>
      </c>
      <c r="M403">
        <f>L403/P$361*100</f>
        <v>46.179256638903404</v>
      </c>
      <c r="N403">
        <f>SQRT((J403)^2+(J$46)^2)</f>
        <v>0.12411325548431264</v>
      </c>
      <c r="O403">
        <f>M403*N403</f>
        <v>5.7314578772998583</v>
      </c>
      <c r="Q403" s="1" t="s">
        <v>141</v>
      </c>
      <c r="R403" s="2" t="s">
        <v>148</v>
      </c>
    </row>
    <row r="404" spans="1:18">
      <c r="A404" t="s">
        <v>81</v>
      </c>
      <c r="B404" s="1" t="s">
        <v>141</v>
      </c>
      <c r="C404" s="2" t="s">
        <v>148</v>
      </c>
      <c r="D404" s="2" t="s">
        <v>128</v>
      </c>
      <c r="E404" t="s">
        <v>208</v>
      </c>
      <c r="F404">
        <v>26.74</v>
      </c>
      <c r="G404">
        <f t="shared" si="42"/>
        <v>1.9242297827632027</v>
      </c>
      <c r="H404">
        <f t="shared" si="41"/>
        <v>83.990425758835244</v>
      </c>
      <c r="Q404" s="1" t="s">
        <v>141</v>
      </c>
      <c r="R404" s="2" t="s">
        <v>148</v>
      </c>
    </row>
    <row r="405" spans="1:18">
      <c r="A405" t="s">
        <v>82</v>
      </c>
      <c r="B405" s="1" t="s">
        <v>141</v>
      </c>
      <c r="C405" s="2" t="s">
        <v>148</v>
      </c>
      <c r="D405" s="2" t="s">
        <v>128</v>
      </c>
      <c r="E405" t="s">
        <v>208</v>
      </c>
      <c r="F405">
        <v>26.55</v>
      </c>
      <c r="G405">
        <f t="shared" si="42"/>
        <v>1.9829424307036241</v>
      </c>
      <c r="H405">
        <f t="shared" si="41"/>
        <v>96.148481723563208</v>
      </c>
      <c r="Q405" s="1" t="s">
        <v>141</v>
      </c>
      <c r="R405" s="2" t="s">
        <v>148</v>
      </c>
    </row>
    <row r="406" spans="1:18">
      <c r="A406" t="s">
        <v>83</v>
      </c>
      <c r="B406" s="1" t="s">
        <v>141</v>
      </c>
      <c r="C406" s="2" t="s">
        <v>149</v>
      </c>
      <c r="D406" s="2" t="s">
        <v>128</v>
      </c>
      <c r="E406" t="s">
        <v>208</v>
      </c>
      <c r="F406">
        <v>24.24</v>
      </c>
      <c r="G406">
        <f t="shared" si="42"/>
        <v>2.6967646240845462</v>
      </c>
      <c r="H406">
        <f t="shared" si="41"/>
        <v>497.46739796901039</v>
      </c>
      <c r="I406">
        <f>STDEV(H406:H408)</f>
        <v>30.069633475847844</v>
      </c>
      <c r="J406">
        <f>I406/K406</f>
        <v>5.8822288865254223E-2</v>
      </c>
      <c r="K406">
        <f>AVERAGE(H406:H408)</f>
        <v>511.19454981986763</v>
      </c>
      <c r="L406">
        <f>K406/K$49</f>
        <v>4.4844489094259519</v>
      </c>
      <c r="M406">
        <f>L406/P$361*100</f>
        <v>65.948477580605086</v>
      </c>
      <c r="N406">
        <f>SQRT((J406)^2+(J$49)^2)</f>
        <v>0.20437704613162563</v>
      </c>
      <c r="O406">
        <f>M406*N406</f>
        <v>13.478355044801804</v>
      </c>
      <c r="Q406" s="1" t="s">
        <v>141</v>
      </c>
      <c r="R406" s="2" t="s">
        <v>149</v>
      </c>
    </row>
    <row r="407" spans="1:18">
      <c r="A407" t="s">
        <v>84</v>
      </c>
      <c r="B407" s="1" t="s">
        <v>141</v>
      </c>
      <c r="C407" s="2" t="s">
        <v>149</v>
      </c>
      <c r="D407" s="2" t="s">
        <v>128</v>
      </c>
      <c r="E407" t="s">
        <v>208</v>
      </c>
      <c r="F407">
        <v>24.26</v>
      </c>
      <c r="G407">
        <f t="shared" si="42"/>
        <v>2.6905843453539746</v>
      </c>
      <c r="H407">
        <f t="shared" si="41"/>
        <v>490.43826271306057</v>
      </c>
      <c r="Q407" s="1" t="s">
        <v>141</v>
      </c>
      <c r="R407" s="2" t="s">
        <v>149</v>
      </c>
    </row>
    <row r="408" spans="1:18">
      <c r="A408" t="s">
        <v>85</v>
      </c>
      <c r="B408" s="1" t="s">
        <v>141</v>
      </c>
      <c r="C408" s="2" t="s">
        <v>149</v>
      </c>
      <c r="D408" s="2" t="s">
        <v>128</v>
      </c>
      <c r="E408" t="s">
        <v>208</v>
      </c>
      <c r="F408">
        <v>24.11</v>
      </c>
      <c r="G408">
        <f t="shared" si="42"/>
        <v>2.7369364358332557</v>
      </c>
      <c r="H408">
        <f t="shared" si="41"/>
        <v>545.67798877753194</v>
      </c>
      <c r="Q408" s="1" t="s">
        <v>141</v>
      </c>
      <c r="R408" s="2" t="s">
        <v>149</v>
      </c>
    </row>
    <row r="409" spans="1:18">
      <c r="A409" t="s">
        <v>86</v>
      </c>
      <c r="B409" s="1" t="s">
        <v>141</v>
      </c>
      <c r="C409" s="2" t="s">
        <v>150</v>
      </c>
      <c r="D409" s="2" t="s">
        <v>128</v>
      </c>
      <c r="E409" t="s">
        <v>208</v>
      </c>
      <c r="F409">
        <v>25.78</v>
      </c>
      <c r="G409">
        <f t="shared" si="42"/>
        <v>2.220883161830598</v>
      </c>
      <c r="H409">
        <f t="shared" si="41"/>
        <v>166.29652029434001</v>
      </c>
      <c r="I409">
        <f>STDEV(H409:H411)</f>
        <v>7.9737683580732188</v>
      </c>
      <c r="J409">
        <f>I409/K409</f>
        <v>5.0116900404047163E-2</v>
      </c>
      <c r="K409">
        <f>AVERAGE(H409:H411)</f>
        <v>159.1033821682496</v>
      </c>
      <c r="L409">
        <f>K409/K$52</f>
        <v>3.4226443808398814</v>
      </c>
      <c r="M409">
        <f>L409/P$361*100</f>
        <v>50.33353947722793</v>
      </c>
      <c r="N409">
        <f>SQRT((J409)^2+(J$52)^2)</f>
        <v>0.26707676755926596</v>
      </c>
      <c r="O409">
        <f>M409*N409</f>
        <v>13.44291902339474</v>
      </c>
      <c r="Q409" s="1" t="s">
        <v>141</v>
      </c>
      <c r="R409" s="2" t="s">
        <v>150</v>
      </c>
    </row>
    <row r="410" spans="1:18">
      <c r="A410" t="s">
        <v>87</v>
      </c>
      <c r="B410" s="1" t="s">
        <v>141</v>
      </c>
      <c r="C410" s="2" t="s">
        <v>150</v>
      </c>
      <c r="D410" s="2" t="s">
        <v>128</v>
      </c>
      <c r="E410" t="s">
        <v>208</v>
      </c>
      <c r="F410">
        <v>25.83</v>
      </c>
      <c r="G410">
        <f t="shared" si="42"/>
        <v>2.2054324650041717</v>
      </c>
      <c r="H410">
        <f t="shared" si="41"/>
        <v>160.48426775115027</v>
      </c>
      <c r="Q410" s="1" t="s">
        <v>141</v>
      </c>
      <c r="R410" s="2" t="s">
        <v>150</v>
      </c>
    </row>
    <row r="411" spans="1:18">
      <c r="A411" t="s">
        <v>88</v>
      </c>
      <c r="B411" s="1" t="s">
        <v>141</v>
      </c>
      <c r="C411" s="2" t="s">
        <v>150</v>
      </c>
      <c r="D411" s="2" t="s">
        <v>128</v>
      </c>
      <c r="E411" t="s">
        <v>208</v>
      </c>
      <c r="F411">
        <v>25.92</v>
      </c>
      <c r="G411">
        <f t="shared" si="42"/>
        <v>2.1776212107166026</v>
      </c>
      <c r="H411">
        <f t="shared" si="41"/>
        <v>150.52935845925853</v>
      </c>
      <c r="Q411" s="1" t="s">
        <v>141</v>
      </c>
      <c r="R411" s="2" t="s">
        <v>150</v>
      </c>
    </row>
    <row r="412" spans="1:18">
      <c r="A412" t="s">
        <v>89</v>
      </c>
      <c r="B412" s="1" t="s">
        <v>132</v>
      </c>
      <c r="C412" s="2" t="s">
        <v>151</v>
      </c>
      <c r="D412" s="2" t="s">
        <v>128</v>
      </c>
      <c r="E412" t="s">
        <v>208</v>
      </c>
      <c r="F412">
        <v>24.21</v>
      </c>
      <c r="G412">
        <f t="shared" si="42"/>
        <v>2.7060350421804018</v>
      </c>
      <c r="H412">
        <f t="shared" si="41"/>
        <v>508.20044638175386</v>
      </c>
      <c r="I412">
        <f>STDEV(H412:H414)</f>
        <v>11.083111314402551</v>
      </c>
      <c r="J412">
        <f>I412/K412</f>
        <v>2.1344710827834852E-2</v>
      </c>
      <c r="K412">
        <f>AVERAGE(H412:H414)</f>
        <v>519.24391966694964</v>
      </c>
      <c r="L412">
        <f>K412/K$55</f>
        <v>4.813457992333432</v>
      </c>
      <c r="M412">
        <f>L412/P$412*100</f>
        <v>81.129258576446986</v>
      </c>
      <c r="N412">
        <f>SQRT((J412)^2+(J$55)^2)</f>
        <v>0.11678121194899049</v>
      </c>
      <c r="O412">
        <f>M412*N412</f>
        <v>9.4743731410805108</v>
      </c>
      <c r="P412">
        <f>AVERAGE(L412,L415,L418,L421,L424,L427)</f>
        <v>5.9330728232870227</v>
      </c>
      <c r="Q412" s="1" t="s">
        <v>132</v>
      </c>
      <c r="R412" s="2" t="s">
        <v>151</v>
      </c>
    </row>
    <row r="413" spans="1:18">
      <c r="A413" t="s">
        <v>90</v>
      </c>
      <c r="B413" s="1" t="s">
        <v>132</v>
      </c>
      <c r="C413" s="2" t="s">
        <v>151</v>
      </c>
      <c r="D413" s="2" t="s">
        <v>128</v>
      </c>
      <c r="E413" t="s">
        <v>208</v>
      </c>
      <c r="F413">
        <v>24.18</v>
      </c>
      <c r="G413">
        <f t="shared" si="42"/>
        <v>2.7153054602762583</v>
      </c>
      <c r="H413">
        <f t="shared" si="41"/>
        <v>519.16506439825696</v>
      </c>
      <c r="Q413" s="1" t="s">
        <v>132</v>
      </c>
      <c r="R413" s="2" t="s">
        <v>151</v>
      </c>
    </row>
    <row r="414" spans="1:18">
      <c r="A414" t="s">
        <v>91</v>
      </c>
      <c r="B414" s="1" t="s">
        <v>132</v>
      </c>
      <c r="C414" s="2" t="s">
        <v>151</v>
      </c>
      <c r="D414" s="2" t="s">
        <v>128</v>
      </c>
      <c r="E414" t="s">
        <v>208</v>
      </c>
      <c r="F414">
        <v>24.15</v>
      </c>
      <c r="G414">
        <f t="shared" si="42"/>
        <v>2.7245758783721148</v>
      </c>
      <c r="H414">
        <f t="shared" si="41"/>
        <v>530.36624822083809</v>
      </c>
      <c r="Q414" s="1" t="s">
        <v>132</v>
      </c>
      <c r="R414" s="2" t="s">
        <v>151</v>
      </c>
    </row>
    <row r="415" spans="1:18">
      <c r="A415" t="s">
        <v>92</v>
      </c>
      <c r="B415" s="1" t="s">
        <v>132</v>
      </c>
      <c r="C415" s="2" t="s">
        <v>152</v>
      </c>
      <c r="D415" s="2" t="s">
        <v>128</v>
      </c>
      <c r="E415" t="s">
        <v>208</v>
      </c>
      <c r="F415">
        <v>22.8</v>
      </c>
      <c r="G415">
        <f t="shared" si="42"/>
        <v>3.1417446926856396</v>
      </c>
      <c r="H415">
        <f t="shared" si="41"/>
        <v>1385.9408407136716</v>
      </c>
      <c r="I415">
        <f>STDEV(H415:H417)</f>
        <v>58.456691709455356</v>
      </c>
      <c r="J415">
        <f>I415/K415</f>
        <v>4.0778445342768581E-2</v>
      </c>
      <c r="K415">
        <f>AVERAGE(H415:H417)</f>
        <v>1433.5193805965371</v>
      </c>
      <c r="L415">
        <f>K415/K$58</f>
        <v>7.0835055409743042</v>
      </c>
      <c r="M415">
        <f>L415/P$412*100</f>
        <v>119.39016681494097</v>
      </c>
      <c r="N415">
        <f>SQRT((J415)^2+(J$58)^2)</f>
        <v>0.19215449107513349</v>
      </c>
      <c r="O415">
        <f>M415*N415</f>
        <v>22.941356743700272</v>
      </c>
      <c r="Q415" s="1" t="s">
        <v>132</v>
      </c>
      <c r="R415" s="2" t="s">
        <v>152</v>
      </c>
    </row>
    <row r="416" spans="1:18">
      <c r="A416" t="s">
        <v>93</v>
      </c>
      <c r="B416" s="1" t="s">
        <v>132</v>
      </c>
      <c r="C416" s="2" t="s">
        <v>152</v>
      </c>
      <c r="D416" s="2" t="s">
        <v>128</v>
      </c>
      <c r="E416" t="s">
        <v>208</v>
      </c>
      <c r="F416">
        <v>22.69</v>
      </c>
      <c r="G416">
        <f t="shared" si="42"/>
        <v>3.1757362257037784</v>
      </c>
      <c r="H416">
        <f t="shared" si="41"/>
        <v>1498.7742593309833</v>
      </c>
      <c r="Q416" s="1" t="s">
        <v>132</v>
      </c>
      <c r="R416" s="2" t="s">
        <v>152</v>
      </c>
    </row>
    <row r="417" spans="1:18">
      <c r="A417" t="s">
        <v>94</v>
      </c>
      <c r="B417" s="1" t="s">
        <v>132</v>
      </c>
      <c r="C417" s="2" t="s">
        <v>152</v>
      </c>
      <c r="D417" s="2" t="s">
        <v>128</v>
      </c>
      <c r="E417" t="s">
        <v>208</v>
      </c>
      <c r="F417">
        <v>22.77</v>
      </c>
      <c r="G417">
        <f t="shared" si="42"/>
        <v>3.1510151107814961</v>
      </c>
      <c r="H417">
        <f t="shared" si="41"/>
        <v>1415.8430417449563</v>
      </c>
      <c r="Q417" s="1" t="s">
        <v>132</v>
      </c>
      <c r="R417" s="2" t="s">
        <v>152</v>
      </c>
    </row>
    <row r="418" spans="1:18">
      <c r="A418" t="s">
        <v>95</v>
      </c>
      <c r="B418" s="1" t="s">
        <v>132</v>
      </c>
      <c r="C418" s="2" t="s">
        <v>153</v>
      </c>
      <c r="D418" s="2" t="s">
        <v>128</v>
      </c>
      <c r="E418" t="s">
        <v>208</v>
      </c>
      <c r="F418">
        <v>23.1</v>
      </c>
      <c r="G418">
        <f t="shared" si="42"/>
        <v>3.0490405117270782</v>
      </c>
      <c r="H418">
        <f t="shared" si="41"/>
        <v>1119.5423114052244</v>
      </c>
      <c r="I418">
        <f>STDEV(H418:H420)</f>
        <v>233.68294544881829</v>
      </c>
      <c r="J418">
        <f>I418/K418</f>
        <v>0.17337219164187118</v>
      </c>
      <c r="K418">
        <f>AVERAGE(H418:H420)</f>
        <v>1347.8686704931833</v>
      </c>
      <c r="L418">
        <f>K418/K$61</f>
        <v>7.6170497542089581</v>
      </c>
      <c r="M418">
        <f>L418/P$412*100</f>
        <v>128.38287985127045</v>
      </c>
      <c r="N418">
        <f>SQRT((J418)^2+(J$61)^2)</f>
        <v>0.22712220619580423</v>
      </c>
      <c r="O418">
        <f>M418*N418</f>
        <v>29.158602909591405</v>
      </c>
      <c r="Q418" s="1" t="s">
        <v>132</v>
      </c>
      <c r="R418" s="2" t="s">
        <v>153</v>
      </c>
    </row>
    <row r="419" spans="1:18">
      <c r="A419" t="s">
        <v>96</v>
      </c>
      <c r="B419" s="1" t="s">
        <v>132</v>
      </c>
      <c r="C419" s="2" t="s">
        <v>153</v>
      </c>
      <c r="D419" s="2" t="s">
        <v>128</v>
      </c>
      <c r="E419" t="s">
        <v>208</v>
      </c>
      <c r="F419">
        <v>22.85</v>
      </c>
      <c r="G419">
        <f t="shared" si="42"/>
        <v>3.1262939958592124</v>
      </c>
      <c r="H419">
        <f t="shared" si="41"/>
        <v>1337.5006318512669</v>
      </c>
      <c r="Q419" s="1" t="s">
        <v>132</v>
      </c>
      <c r="R419" s="2" t="s">
        <v>153</v>
      </c>
    </row>
    <row r="420" spans="1:18">
      <c r="A420" t="s">
        <v>97</v>
      </c>
      <c r="B420" s="1" t="s">
        <v>132</v>
      </c>
      <c r="C420" s="2" t="s">
        <v>153</v>
      </c>
      <c r="D420" s="2" t="s">
        <v>128</v>
      </c>
      <c r="E420" t="s">
        <v>208</v>
      </c>
      <c r="F420">
        <v>22.61</v>
      </c>
      <c r="G420">
        <f t="shared" si="42"/>
        <v>3.2004573406260621</v>
      </c>
      <c r="H420">
        <f t="shared" si="41"/>
        <v>1586.5630682230583</v>
      </c>
      <c r="Q420" s="1" t="s">
        <v>132</v>
      </c>
      <c r="R420" s="2" t="s">
        <v>153</v>
      </c>
    </row>
    <row r="421" spans="1:18">
      <c r="A421" t="s">
        <v>98</v>
      </c>
      <c r="B421" s="1" t="s">
        <v>132</v>
      </c>
      <c r="C421" s="2" t="s">
        <v>154</v>
      </c>
      <c r="D421" s="2" t="s">
        <v>128</v>
      </c>
      <c r="E421" t="s">
        <v>208</v>
      </c>
      <c r="F421">
        <v>26.11</v>
      </c>
      <c r="G421">
        <f t="shared" si="42"/>
        <v>2.118908562776181</v>
      </c>
      <c r="H421">
        <f t="shared" si="41"/>
        <v>131.49479512892819</v>
      </c>
      <c r="I421">
        <f>STDEV(H421:H423)</f>
        <v>90.168200406565731</v>
      </c>
      <c r="J421">
        <f>I421/K421</f>
        <v>0.38274129237967075</v>
      </c>
      <c r="K421">
        <f>AVERAGE(H421:H423)</f>
        <v>235.58524309188178</v>
      </c>
      <c r="L421">
        <f>K421/K$64</f>
        <v>4.6148598097101612</v>
      </c>
      <c r="M421">
        <f>L421/P$412*100</f>
        <v>77.781951227651561</v>
      </c>
      <c r="N421">
        <f>SQRT((J421)^2+(J$64)^2)</f>
        <v>0.49042267348720209</v>
      </c>
      <c r="O421">
        <f>M421*N421</f>
        <v>38.14603247011604</v>
      </c>
      <c r="Q421" s="1" t="s">
        <v>132</v>
      </c>
      <c r="R421" s="2" t="s">
        <v>154</v>
      </c>
    </row>
    <row r="422" spans="1:18">
      <c r="A422" t="s">
        <v>99</v>
      </c>
      <c r="B422" s="1" t="s">
        <v>132</v>
      </c>
      <c r="C422" s="2" t="s">
        <v>154</v>
      </c>
      <c r="D422" s="2" t="s">
        <v>128</v>
      </c>
      <c r="E422" t="s">
        <v>208</v>
      </c>
      <c r="F422">
        <v>25.02</v>
      </c>
      <c r="G422">
        <f t="shared" si="42"/>
        <v>2.4557337535922867</v>
      </c>
      <c r="H422">
        <f t="shared" si="41"/>
        <v>285.58392200609535</v>
      </c>
      <c r="Q422" s="1" t="s">
        <v>132</v>
      </c>
      <c r="R422" s="2" t="s">
        <v>154</v>
      </c>
    </row>
    <row r="423" spans="1:18">
      <c r="A423" t="s">
        <v>100</v>
      </c>
      <c r="B423" s="1" t="s">
        <v>132</v>
      </c>
      <c r="C423" s="2" t="s">
        <v>154</v>
      </c>
      <c r="D423" s="2" t="s">
        <v>128</v>
      </c>
      <c r="E423" t="s">
        <v>208</v>
      </c>
      <c r="F423">
        <v>25</v>
      </c>
      <c r="G423">
        <f t="shared" si="42"/>
        <v>2.4619140323228574</v>
      </c>
      <c r="H423">
        <f t="shared" si="41"/>
        <v>289.67701214062174</v>
      </c>
      <c r="Q423" s="1" t="s">
        <v>132</v>
      </c>
      <c r="R423" s="2" t="s">
        <v>154</v>
      </c>
    </row>
    <row r="424" spans="1:18">
      <c r="A424" t="s">
        <v>101</v>
      </c>
      <c r="B424" s="1" t="s">
        <v>132</v>
      </c>
      <c r="C424" s="2" t="s">
        <v>155</v>
      </c>
      <c r="D424" s="2" t="s">
        <v>128</v>
      </c>
      <c r="E424" t="s">
        <v>208</v>
      </c>
      <c r="F424">
        <v>23.14</v>
      </c>
      <c r="G424">
        <f t="shared" si="42"/>
        <v>3.0366799542659368</v>
      </c>
      <c r="H424">
        <f t="shared" si="41"/>
        <v>1088.1279209276431</v>
      </c>
      <c r="I424">
        <f>STDEV(H424:H426)</f>
        <v>24.141201926628614</v>
      </c>
      <c r="J424">
        <f>I424/K424</f>
        <v>2.1662582122396148E-2</v>
      </c>
      <c r="K424">
        <f>AVERAGE(H424:H426)</f>
        <v>1114.4194071707598</v>
      </c>
      <c r="L424">
        <f>K424/K$67</f>
        <v>7.2387796022539668</v>
      </c>
      <c r="M424">
        <f>L424/P$412*100</f>
        <v>122.00726028243085</v>
      </c>
      <c r="N424">
        <f>SQRT((J424)^2+(J$67)^2)</f>
        <v>0.12863541684125512</v>
      </c>
      <c r="O424">
        <f>M424*N424</f>
        <v>15.694454784090002</v>
      </c>
      <c r="Q424" s="1" t="s">
        <v>132</v>
      </c>
      <c r="R424" s="2" t="s">
        <v>155</v>
      </c>
    </row>
    <row r="425" spans="1:18">
      <c r="A425" t="s">
        <v>102</v>
      </c>
      <c r="B425" s="1" t="s">
        <v>132</v>
      </c>
      <c r="C425" s="2" t="s">
        <v>155</v>
      </c>
      <c r="D425" s="2" t="s">
        <v>128</v>
      </c>
      <c r="E425" t="s">
        <v>208</v>
      </c>
      <c r="F425">
        <v>23.08</v>
      </c>
      <c r="G425">
        <f t="shared" si="42"/>
        <v>3.0552207904576498</v>
      </c>
      <c r="H425">
        <f t="shared" ref="H425:H444" si="43">10^G425</f>
        <v>1135.5879891794118</v>
      </c>
      <c r="Q425" s="1" t="s">
        <v>132</v>
      </c>
      <c r="R425" s="2" t="s">
        <v>155</v>
      </c>
    </row>
    <row r="426" spans="1:18">
      <c r="A426" t="s">
        <v>103</v>
      </c>
      <c r="B426" s="1" t="s">
        <v>132</v>
      </c>
      <c r="C426" s="2" t="s">
        <v>155</v>
      </c>
      <c r="D426" s="2" t="s">
        <v>128</v>
      </c>
      <c r="E426" t="s">
        <v>208</v>
      </c>
      <c r="F426">
        <v>23.1</v>
      </c>
      <c r="G426">
        <f t="shared" ref="G426:G444" si="44">(F426-I$358)/J$358</f>
        <v>3.0490405117270782</v>
      </c>
      <c r="H426">
        <f t="shared" si="43"/>
        <v>1119.5423114052244</v>
      </c>
      <c r="Q426" s="1" t="s">
        <v>132</v>
      </c>
      <c r="R426" s="2" t="s">
        <v>155</v>
      </c>
    </row>
    <row r="427" spans="1:18">
      <c r="A427" t="s">
        <v>104</v>
      </c>
      <c r="B427" s="1" t="s">
        <v>132</v>
      </c>
      <c r="C427" s="2" t="s">
        <v>156</v>
      </c>
      <c r="D427" s="2" t="s">
        <v>128</v>
      </c>
      <c r="E427" t="s">
        <v>208</v>
      </c>
      <c r="F427">
        <v>27.37</v>
      </c>
      <c r="G427">
        <f t="shared" si="44"/>
        <v>1.7295510027502234</v>
      </c>
      <c r="H427">
        <f t="shared" si="43"/>
        <v>53.647687060417155</v>
      </c>
      <c r="I427">
        <f>STDEV(H427:H429)</f>
        <v>10.801332947467502</v>
      </c>
      <c r="J427">
        <f>I427/K427</f>
        <v>0.16339457134606514</v>
      </c>
      <c r="K427">
        <f>AVERAGE(H427:H429)</f>
        <v>66.10582504966203</v>
      </c>
      <c r="L427">
        <f>K427/K$70</f>
        <v>4.2307842402413094</v>
      </c>
      <c r="M427">
        <f>L427/P$412*100</f>
        <v>71.308483247259105</v>
      </c>
      <c r="N427">
        <f>SQRT((J427)^2+(J$70)^2)</f>
        <v>0.21711651818998209</v>
      </c>
      <c r="O427">
        <f>M427*N427</f>
        <v>15.482249600053565</v>
      </c>
      <c r="Q427" s="1" t="s">
        <v>132</v>
      </c>
      <c r="R427" s="2" t="s">
        <v>156</v>
      </c>
    </row>
    <row r="428" spans="1:18">
      <c r="A428" t="s">
        <v>105</v>
      </c>
      <c r="B428" s="1" t="s">
        <v>132</v>
      </c>
      <c r="C428" s="2" t="s">
        <v>156</v>
      </c>
      <c r="D428" s="2" t="s">
        <v>128</v>
      </c>
      <c r="E428" t="s">
        <v>208</v>
      </c>
      <c r="F428">
        <v>26.96</v>
      </c>
      <c r="G428">
        <f t="shared" si="44"/>
        <v>1.8562467167269237</v>
      </c>
      <c r="H428">
        <f t="shared" si="43"/>
        <v>71.820217618996111</v>
      </c>
      <c r="Q428" s="1" t="s">
        <v>132</v>
      </c>
      <c r="R428" s="2" t="s">
        <v>156</v>
      </c>
    </row>
    <row r="429" spans="1:18">
      <c r="A429" t="s">
        <v>106</v>
      </c>
      <c r="B429" s="1" t="s">
        <v>132</v>
      </c>
      <c r="C429" s="2" t="s">
        <v>156</v>
      </c>
      <c r="D429" s="2" t="s">
        <v>128</v>
      </c>
      <c r="E429" t="s">
        <v>208</v>
      </c>
      <c r="F429">
        <v>26.94</v>
      </c>
      <c r="G429">
        <f t="shared" si="44"/>
        <v>1.8624269954574943</v>
      </c>
      <c r="H429">
        <f t="shared" si="43"/>
        <v>72.849570469572825</v>
      </c>
      <c r="Q429" s="1" t="s">
        <v>132</v>
      </c>
      <c r="R429" s="2" t="s">
        <v>156</v>
      </c>
    </row>
    <row r="430" spans="1:18">
      <c r="A430" t="s">
        <v>107</v>
      </c>
      <c r="B430" s="1" t="s">
        <v>157</v>
      </c>
      <c r="C430" s="2" t="s">
        <v>158</v>
      </c>
      <c r="D430" s="2" t="s">
        <v>128</v>
      </c>
      <c r="E430" t="s">
        <v>208</v>
      </c>
      <c r="F430">
        <v>24.93</v>
      </c>
      <c r="G430">
        <f t="shared" si="44"/>
        <v>2.4835450078798549</v>
      </c>
      <c r="H430">
        <f t="shared" si="43"/>
        <v>304.4703509917257</v>
      </c>
      <c r="I430">
        <f>STDEV(H430:H432)</f>
        <v>38.957207287243548</v>
      </c>
      <c r="J430">
        <f>I430/K430</f>
        <v>0.13364737488322628</v>
      </c>
      <c r="K430">
        <f>AVERAGE(H430:H432)</f>
        <v>291.49249898310546</v>
      </c>
      <c r="L430">
        <f>K430/K$73</f>
        <v>3.3316117308384898</v>
      </c>
      <c r="M430">
        <f>L430/P$412*100</f>
        <v>56.153224982543207</v>
      </c>
      <c r="N430">
        <f>SQRT((J430)^2+(J$73)^2)</f>
        <v>0.26190812085689619</v>
      </c>
      <c r="O430">
        <f>M430*N430</f>
        <v>14.706985635232408</v>
      </c>
      <c r="Q430" s="1" t="s">
        <v>157</v>
      </c>
      <c r="R430" s="2" t="s">
        <v>158</v>
      </c>
    </row>
    <row r="431" spans="1:18">
      <c r="A431" t="s">
        <v>108</v>
      </c>
      <c r="B431" s="1" t="s">
        <v>157</v>
      </c>
      <c r="C431" s="2" t="s">
        <v>158</v>
      </c>
      <c r="D431" s="2" t="s">
        <v>128</v>
      </c>
      <c r="E431" t="s">
        <v>208</v>
      </c>
      <c r="F431">
        <v>25.22</v>
      </c>
      <c r="G431">
        <f t="shared" si="44"/>
        <v>2.3939309662865793</v>
      </c>
      <c r="H431">
        <f t="shared" si="43"/>
        <v>247.70282878309538</v>
      </c>
      <c r="Q431" s="1" t="s">
        <v>157</v>
      </c>
      <c r="R431" s="2" t="s">
        <v>158</v>
      </c>
    </row>
    <row r="432" spans="1:18">
      <c r="A432" t="s">
        <v>109</v>
      </c>
      <c r="B432" s="1" t="s">
        <v>157</v>
      </c>
      <c r="C432" s="2" t="s">
        <v>158</v>
      </c>
      <c r="D432" s="2" t="s">
        <v>128</v>
      </c>
      <c r="E432" t="s">
        <v>208</v>
      </c>
      <c r="F432">
        <v>24.85</v>
      </c>
      <c r="G432">
        <f t="shared" si="44"/>
        <v>2.5082661228021377</v>
      </c>
      <c r="H432">
        <f t="shared" si="43"/>
        <v>322.30431717449534</v>
      </c>
      <c r="Q432" s="1" t="s">
        <v>157</v>
      </c>
      <c r="R432" s="2" t="s">
        <v>158</v>
      </c>
    </row>
    <row r="433" spans="1:18">
      <c r="A433" t="s">
        <v>110</v>
      </c>
      <c r="B433" s="1" t="s">
        <v>157</v>
      </c>
      <c r="C433" s="2" t="s">
        <v>159</v>
      </c>
      <c r="D433" s="2" t="s">
        <v>128</v>
      </c>
      <c r="E433" t="s">
        <v>208</v>
      </c>
      <c r="F433">
        <v>28.02</v>
      </c>
      <c r="G433">
        <f t="shared" si="44"/>
        <v>1.5286919440066744</v>
      </c>
      <c r="H433">
        <f t="shared" si="43"/>
        <v>33.782512334660318</v>
      </c>
      <c r="I433">
        <f>STDEV(H433:H435)</f>
        <v>14.173004815482756</v>
      </c>
      <c r="J433">
        <f>I433/K433</f>
        <v>0.5843006096507799</v>
      </c>
      <c r="K433">
        <f>AVERAGE(H433:H435)</f>
        <v>24.256358082449314</v>
      </c>
      <c r="L433">
        <f>K433/K$76</f>
        <v>1.3129361417543883</v>
      </c>
      <c r="M433">
        <f>L433/P$412*100</f>
        <v>22.129108825382655</v>
      </c>
      <c r="N433">
        <f>SQRT((J433)^2+(J$76)^2)</f>
        <v>0.77853545361065879</v>
      </c>
      <c r="O433">
        <f>M433*N433</f>
        <v>17.228295777368917</v>
      </c>
      <c r="Q433" s="1" t="s">
        <v>157</v>
      </c>
      <c r="R433" s="2" t="s">
        <v>159</v>
      </c>
    </row>
    <row r="434" spans="1:18">
      <c r="A434" t="s">
        <v>111</v>
      </c>
      <c r="B434" s="1" t="s">
        <v>157</v>
      </c>
      <c r="C434" s="2" t="s">
        <v>159</v>
      </c>
      <c r="D434" s="2" t="s">
        <v>128</v>
      </c>
      <c r="E434" t="s">
        <v>208</v>
      </c>
      <c r="F434">
        <v>30.05</v>
      </c>
      <c r="G434">
        <f t="shared" si="44"/>
        <v>0.90139365285374307</v>
      </c>
      <c r="H434">
        <f t="shared" si="43"/>
        <v>7.9688133169250994</v>
      </c>
      <c r="Q434" s="1" t="s">
        <v>157</v>
      </c>
      <c r="R434" s="2" t="s">
        <v>159</v>
      </c>
    </row>
    <row r="435" spans="1:18">
      <c r="A435" t="s">
        <v>112</v>
      </c>
      <c r="B435" s="1" t="s">
        <v>157</v>
      </c>
      <c r="C435" s="2" t="s">
        <v>159</v>
      </c>
      <c r="D435" s="2" t="s">
        <v>128</v>
      </c>
      <c r="E435" t="s">
        <v>208</v>
      </c>
      <c r="F435">
        <v>28.14</v>
      </c>
      <c r="G435">
        <f t="shared" si="44"/>
        <v>1.4916102716232496</v>
      </c>
      <c r="H435">
        <f t="shared" si="43"/>
        <v>31.017748595762527</v>
      </c>
      <c r="Q435" s="1" t="s">
        <v>157</v>
      </c>
      <c r="R435" s="2" t="s">
        <v>159</v>
      </c>
    </row>
    <row r="436" spans="1:18">
      <c r="A436" t="s">
        <v>113</v>
      </c>
      <c r="B436" s="1" t="s">
        <v>157</v>
      </c>
      <c r="C436" s="2" t="s">
        <v>160</v>
      </c>
      <c r="D436" s="2" t="s">
        <v>128</v>
      </c>
      <c r="E436" t="s">
        <v>208</v>
      </c>
      <c r="F436">
        <v>24.22</v>
      </c>
      <c r="G436">
        <f t="shared" si="44"/>
        <v>2.7029449028151169</v>
      </c>
      <c r="H436">
        <f t="shared" si="43"/>
        <v>504.59727728634823</v>
      </c>
      <c r="I436">
        <f>STDEV(H436:H438)</f>
        <v>147.60577465914926</v>
      </c>
      <c r="J436">
        <f>I436/K436</f>
        <v>0.3608498896056499</v>
      </c>
      <c r="K436">
        <f>AVERAGE(H436:H438)</f>
        <v>409.05035282249446</v>
      </c>
      <c r="L436">
        <f>K436/K$79</f>
        <v>3.5619131117532938</v>
      </c>
      <c r="M436">
        <f>L436/P$412*100</f>
        <v>60.034879359190704</v>
      </c>
      <c r="N436">
        <f>SQRT((J436)^2+(J$79)^2)</f>
        <v>0.37154866538881953</v>
      </c>
      <c r="O436">
        <f>M436*N436</f>
        <v>22.305879302686094</v>
      </c>
      <c r="Q436" s="1" t="s">
        <v>157</v>
      </c>
      <c r="R436" s="2" t="s">
        <v>160</v>
      </c>
    </row>
    <row r="437" spans="1:18">
      <c r="A437" t="s">
        <v>114</v>
      </c>
      <c r="B437" s="1" t="s">
        <v>157</v>
      </c>
      <c r="C437" s="2" t="s">
        <v>160</v>
      </c>
      <c r="D437" s="2" t="s">
        <v>128</v>
      </c>
      <c r="E437" t="s">
        <v>208</v>
      </c>
      <c r="F437">
        <v>24.28</v>
      </c>
      <c r="G437">
        <f t="shared" si="44"/>
        <v>2.6844040666234039</v>
      </c>
      <c r="H437">
        <f t="shared" si="43"/>
        <v>483.5084480209282</v>
      </c>
      <c r="Q437" s="1" t="s">
        <v>157</v>
      </c>
      <c r="R437" s="2" t="s">
        <v>160</v>
      </c>
    </row>
    <row r="438" spans="1:18">
      <c r="A438" t="s">
        <v>115</v>
      </c>
      <c r="B438" s="1" t="s">
        <v>157</v>
      </c>
      <c r="C438" s="2" t="s">
        <v>160</v>
      </c>
      <c r="D438" s="2" t="s">
        <v>128</v>
      </c>
      <c r="E438" t="s">
        <v>208</v>
      </c>
      <c r="F438">
        <v>25.27</v>
      </c>
      <c r="G438">
        <f t="shared" si="44"/>
        <v>2.3784802694601526</v>
      </c>
      <c r="H438">
        <f t="shared" si="43"/>
        <v>239.04533316020689</v>
      </c>
      <c r="Q438" s="1" t="s">
        <v>157</v>
      </c>
      <c r="R438" s="2" t="s">
        <v>160</v>
      </c>
    </row>
    <row r="439" spans="1:18">
      <c r="A439" t="s">
        <v>116</v>
      </c>
      <c r="B439" s="1" t="s">
        <v>157</v>
      </c>
      <c r="C439" s="2" t="s">
        <v>161</v>
      </c>
      <c r="D439" s="2" t="s">
        <v>128</v>
      </c>
      <c r="E439" t="s">
        <v>208</v>
      </c>
      <c r="F439">
        <v>35.159999999999997</v>
      </c>
      <c r="G439">
        <f t="shared" si="44"/>
        <v>-0.67766756280708196</v>
      </c>
      <c r="H439">
        <f t="shared" si="43"/>
        <v>0.21005471635633671</v>
      </c>
      <c r="I439">
        <f>STDEV(H439:H441)</f>
        <v>0.66765088474255263</v>
      </c>
      <c r="J439">
        <f>I439/K439</f>
        <v>0.68297621578878975</v>
      </c>
      <c r="K439">
        <f>AVERAGE(H439:H441)</f>
        <v>0.97756095938342824</v>
      </c>
      <c r="L439">
        <f>K439/K$82</f>
        <v>0.78710691596493487</v>
      </c>
      <c r="M439">
        <f>L439/P$412*100</f>
        <v>13.266429376622153</v>
      </c>
      <c r="N439">
        <f>SQRT((J439)^2+(J$82)^2)</f>
        <v>0.69509678826038035</v>
      </c>
      <c r="O439">
        <f>M439*N439</f>
        <v>9.2214524513732172</v>
      </c>
      <c r="Q439" s="1" t="s">
        <v>157</v>
      </c>
      <c r="R439" s="2" t="s">
        <v>161</v>
      </c>
    </row>
    <row r="440" spans="1:18">
      <c r="A440" t="s">
        <v>117</v>
      </c>
      <c r="B440" s="1" t="s">
        <v>157</v>
      </c>
      <c r="C440" s="2" t="s">
        <v>161</v>
      </c>
      <c r="D440" s="2" t="s">
        <v>128</v>
      </c>
      <c r="E440" t="s">
        <v>208</v>
      </c>
      <c r="F440">
        <v>32.6</v>
      </c>
      <c r="G440">
        <f t="shared" si="44"/>
        <v>0.11340811470597241</v>
      </c>
      <c r="H440">
        <f t="shared" si="43"/>
        <v>1.2983988277118965</v>
      </c>
      <c r="Q440" s="1" t="s">
        <v>157</v>
      </c>
      <c r="R440" s="2" t="s">
        <v>161</v>
      </c>
    </row>
    <row r="441" spans="1:18">
      <c r="A441" t="s">
        <v>118</v>
      </c>
      <c r="B441" s="1" t="s">
        <v>157</v>
      </c>
      <c r="C441" s="2" t="s">
        <v>161</v>
      </c>
      <c r="D441" s="2" t="s">
        <v>128</v>
      </c>
      <c r="E441" t="s">
        <v>208</v>
      </c>
      <c r="F441">
        <v>32.47</v>
      </c>
      <c r="G441">
        <f t="shared" si="44"/>
        <v>0.15357992645468307</v>
      </c>
      <c r="H441">
        <f t="shared" si="43"/>
        <v>1.4242293340820515</v>
      </c>
      <c r="Q441" s="1" t="s">
        <v>157</v>
      </c>
      <c r="R441" s="2" t="s">
        <v>161</v>
      </c>
    </row>
    <row r="442" spans="1:18">
      <c r="A442" t="s">
        <v>119</v>
      </c>
      <c r="B442" s="1" t="s">
        <v>157</v>
      </c>
      <c r="C442" s="2" t="s">
        <v>162</v>
      </c>
      <c r="D442" s="2" t="s">
        <v>128</v>
      </c>
      <c r="E442" t="s">
        <v>208</v>
      </c>
      <c r="F442">
        <v>24.05</v>
      </c>
      <c r="G442">
        <f t="shared" si="44"/>
        <v>2.7554772720249678</v>
      </c>
      <c r="H442">
        <f t="shared" si="43"/>
        <v>569.47842077893574</v>
      </c>
      <c r="I442">
        <f>STDEV(H442:H444)</f>
        <v>16.210794692132843</v>
      </c>
      <c r="J442">
        <f>I442/K442</f>
        <v>2.8458353900647708E-2</v>
      </c>
      <c r="K442">
        <f>AVERAGE(H442:H444)</f>
        <v>569.63219828972217</v>
      </c>
      <c r="L442">
        <f>K442/K$85</f>
        <v>2.6939832830462507</v>
      </c>
      <c r="M442">
        <f>L442/P$412*100</f>
        <v>45.406206249019853</v>
      </c>
      <c r="N442">
        <f>SQRT((J442)^2+(J$85)^2)</f>
        <v>0.46389790015112481</v>
      </c>
      <c r="O442">
        <f>M442*N442</f>
        <v>21.063843732749191</v>
      </c>
      <c r="Q442" s="1" t="s">
        <v>157</v>
      </c>
      <c r="R442" s="2" t="s">
        <v>162</v>
      </c>
    </row>
    <row r="443" spans="1:18">
      <c r="A443" t="s">
        <v>120</v>
      </c>
      <c r="B443" s="1" t="s">
        <v>157</v>
      </c>
      <c r="C443" s="2" t="s">
        <v>162</v>
      </c>
      <c r="D443" s="2" t="s">
        <v>128</v>
      </c>
      <c r="E443" t="s">
        <v>208</v>
      </c>
      <c r="F443">
        <v>24.09</v>
      </c>
      <c r="G443">
        <f t="shared" si="44"/>
        <v>2.7431167145638264</v>
      </c>
      <c r="H443">
        <f t="shared" si="43"/>
        <v>553.49883939406573</v>
      </c>
      <c r="Q443" s="1" t="s">
        <v>157</v>
      </c>
      <c r="R443" s="2" t="s">
        <v>162</v>
      </c>
    </row>
    <row r="444" spans="1:18">
      <c r="A444" t="s">
        <v>121</v>
      </c>
      <c r="B444" s="1" t="s">
        <v>157</v>
      </c>
      <c r="C444" s="2" t="s">
        <v>162</v>
      </c>
      <c r="D444" s="2" t="s">
        <v>128</v>
      </c>
      <c r="E444" t="s">
        <v>208</v>
      </c>
      <c r="F444">
        <v>24.01</v>
      </c>
      <c r="G444">
        <f t="shared" si="44"/>
        <v>2.7678378294861088</v>
      </c>
      <c r="H444">
        <f t="shared" si="43"/>
        <v>585.91933469616527</v>
      </c>
      <c r="Q444" s="1" t="s">
        <v>157</v>
      </c>
      <c r="R444" s="2" t="s">
        <v>162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L30" sqref="L30"/>
    </sheetView>
  </sheetViews>
  <sheetFormatPr baseColWidth="10" defaultRowHeight="15" x14ac:dyDescent="0"/>
  <cols>
    <col min="1" max="1" width="9.1640625" customWidth="1"/>
    <col min="2" max="2" width="12.5" bestFit="1" customWidth="1"/>
    <col min="3" max="3" width="19.83203125" bestFit="1" customWidth="1"/>
    <col min="4" max="4" width="9.1640625" customWidth="1"/>
    <col min="5" max="5" width="12.5" bestFit="1" customWidth="1"/>
    <col min="6" max="6" width="19.83203125" bestFit="1" customWidth="1"/>
    <col min="7" max="7" width="9.1640625" customWidth="1"/>
    <col min="8" max="8" width="12.5" bestFit="1" customWidth="1"/>
    <col min="9" max="9" width="19.83203125" bestFit="1" customWidth="1"/>
    <col min="10" max="10" width="9.1640625" customWidth="1"/>
    <col min="11" max="11" width="12.5" bestFit="1" customWidth="1"/>
    <col min="12" max="12" width="19.83203125" bestFit="1" customWidth="1"/>
    <col min="13" max="13" width="9.1640625" customWidth="1"/>
    <col min="14" max="14" width="12.5" bestFit="1" customWidth="1"/>
    <col min="15" max="15" width="19.83203125" bestFit="1" customWidth="1"/>
    <col min="16" max="16" width="9.1640625" customWidth="1"/>
    <col min="17" max="17" width="12.5" bestFit="1" customWidth="1"/>
    <col min="18" max="18" width="19.83203125" bestFit="1" customWidth="1"/>
  </cols>
  <sheetData>
    <row r="1" spans="1:18">
      <c r="A1" s="4" t="s">
        <v>211</v>
      </c>
    </row>
    <row r="3" spans="1:18" s="4" customFormat="1">
      <c r="A3" s="10"/>
      <c r="B3" s="30"/>
      <c r="C3" s="30"/>
      <c r="D3" s="30" t="s">
        <v>212</v>
      </c>
      <c r="E3" s="30"/>
      <c r="F3" s="31"/>
      <c r="G3" s="10"/>
      <c r="H3" s="30"/>
      <c r="I3" s="30"/>
      <c r="J3" s="30" t="s">
        <v>208</v>
      </c>
      <c r="K3" s="30"/>
      <c r="L3" s="31"/>
      <c r="M3" s="10"/>
      <c r="N3" s="30"/>
      <c r="O3" s="30"/>
      <c r="P3" s="30" t="s">
        <v>181</v>
      </c>
      <c r="Q3" s="30"/>
      <c r="R3" s="31"/>
    </row>
    <row r="4" spans="1:18" s="4" customFormat="1">
      <c r="A4" s="32"/>
      <c r="B4" s="33"/>
      <c r="C4" s="33" t="s">
        <v>141</v>
      </c>
      <c r="D4" s="33"/>
      <c r="E4" s="33"/>
      <c r="F4" s="34" t="s">
        <v>157</v>
      </c>
      <c r="G4" s="32"/>
      <c r="H4" s="33"/>
      <c r="I4" s="33" t="s">
        <v>141</v>
      </c>
      <c r="J4" s="33"/>
      <c r="K4" s="33"/>
      <c r="L4" s="34" t="s">
        <v>157</v>
      </c>
      <c r="M4" s="32"/>
      <c r="N4" s="33"/>
      <c r="O4" s="33" t="s">
        <v>141</v>
      </c>
      <c r="P4" s="33"/>
      <c r="Q4" s="33"/>
      <c r="R4" s="34" t="s">
        <v>157</v>
      </c>
    </row>
    <row r="5" spans="1:18">
      <c r="A5" s="14" t="s">
        <v>210</v>
      </c>
      <c r="B5" s="15" t="s">
        <v>14</v>
      </c>
      <c r="C5" s="15" t="s">
        <v>213</v>
      </c>
      <c r="D5" s="15" t="s">
        <v>210</v>
      </c>
      <c r="E5" s="15" t="s">
        <v>14</v>
      </c>
      <c r="F5" s="21" t="s">
        <v>213</v>
      </c>
      <c r="G5" s="14" t="s">
        <v>210</v>
      </c>
      <c r="H5" s="15" t="s">
        <v>14</v>
      </c>
      <c r="I5" s="15" t="s">
        <v>213</v>
      </c>
      <c r="J5" s="15" t="s">
        <v>210</v>
      </c>
      <c r="K5" s="15" t="s">
        <v>14</v>
      </c>
      <c r="L5" s="21" t="s">
        <v>213</v>
      </c>
      <c r="M5" s="14" t="s">
        <v>210</v>
      </c>
      <c r="N5" s="15" t="s">
        <v>14</v>
      </c>
      <c r="O5" s="15" t="s">
        <v>213</v>
      </c>
      <c r="P5" s="15" t="s">
        <v>210</v>
      </c>
      <c r="Q5" s="15" t="s">
        <v>14</v>
      </c>
      <c r="R5" s="21" t="s">
        <v>213</v>
      </c>
    </row>
    <row r="6" spans="1:18">
      <c r="A6" s="14" t="s">
        <v>141</v>
      </c>
      <c r="B6" s="15" t="s">
        <v>142</v>
      </c>
      <c r="C6" s="27">
        <v>131.66941766889784</v>
      </c>
      <c r="D6" s="15" t="s">
        <v>157</v>
      </c>
      <c r="E6" s="15" t="s">
        <v>158</v>
      </c>
      <c r="F6" s="29">
        <v>0.50940172533246908</v>
      </c>
      <c r="G6" s="14" t="s">
        <v>141</v>
      </c>
      <c r="H6" s="15" t="s">
        <v>142</v>
      </c>
      <c r="I6" s="27">
        <v>31.832830650400574</v>
      </c>
      <c r="J6" s="15" t="s">
        <v>157</v>
      </c>
      <c r="K6" s="15" t="s">
        <v>158</v>
      </c>
      <c r="L6" s="29">
        <v>56.153224982543207</v>
      </c>
      <c r="M6" s="14" t="s">
        <v>141</v>
      </c>
      <c r="N6" s="15" t="s">
        <v>142</v>
      </c>
      <c r="O6" s="27">
        <v>70.212164892636892</v>
      </c>
      <c r="P6" s="15" t="s">
        <v>157</v>
      </c>
      <c r="Q6" s="15" t="s">
        <v>158</v>
      </c>
      <c r="R6" s="29">
        <v>172.07255708184005</v>
      </c>
    </row>
    <row r="7" spans="1:18">
      <c r="A7" s="14" t="s">
        <v>141</v>
      </c>
      <c r="B7" s="15" t="s">
        <v>143</v>
      </c>
      <c r="C7" s="27">
        <v>83.654045913211888</v>
      </c>
      <c r="D7" s="15" t="s">
        <v>157</v>
      </c>
      <c r="E7" s="15" t="s">
        <v>159</v>
      </c>
      <c r="F7" s="29">
        <v>1.9130972233432271</v>
      </c>
      <c r="G7" s="14" t="s">
        <v>141</v>
      </c>
      <c r="H7" s="15" t="s">
        <v>143</v>
      </c>
      <c r="I7" s="27">
        <v>34.423546268587884</v>
      </c>
      <c r="J7" s="15" t="s">
        <v>157</v>
      </c>
      <c r="K7" s="15" t="s">
        <v>159</v>
      </c>
      <c r="L7" s="29">
        <v>22.129108825382655</v>
      </c>
      <c r="M7" s="14" t="s">
        <v>141</v>
      </c>
      <c r="N7" s="15" t="s">
        <v>143</v>
      </c>
      <c r="O7" s="27">
        <v>53.822863979964417</v>
      </c>
      <c r="P7" s="15" t="s">
        <v>157</v>
      </c>
      <c r="Q7" s="15" t="s">
        <v>159</v>
      </c>
      <c r="R7" s="29">
        <v>65.190700888277902</v>
      </c>
    </row>
    <row r="8" spans="1:18">
      <c r="A8" s="14" t="s">
        <v>141</v>
      </c>
      <c r="B8" s="15" t="s">
        <v>144</v>
      </c>
      <c r="C8" s="27">
        <v>100.60506235975954</v>
      </c>
      <c r="D8" s="15" t="s">
        <v>157</v>
      </c>
      <c r="E8" s="15" t="s">
        <v>160</v>
      </c>
      <c r="F8" s="29">
        <v>11.309704219262699</v>
      </c>
      <c r="G8" s="14" t="s">
        <v>141</v>
      </c>
      <c r="H8" s="15" t="s">
        <v>144</v>
      </c>
      <c r="I8" s="27">
        <v>36.419649083393004</v>
      </c>
      <c r="J8" s="15" t="s">
        <v>157</v>
      </c>
      <c r="K8" s="15" t="s">
        <v>160</v>
      </c>
      <c r="L8" s="29">
        <v>60.034879359190704</v>
      </c>
      <c r="M8" s="14" t="s">
        <v>141</v>
      </c>
      <c r="N8" s="15" t="s">
        <v>144</v>
      </c>
      <c r="O8" s="27">
        <v>80.693285587472531</v>
      </c>
      <c r="P8" s="15" t="s">
        <v>157</v>
      </c>
      <c r="Q8" s="15" t="s">
        <v>160</v>
      </c>
      <c r="R8" s="29">
        <v>221.56228777884129</v>
      </c>
    </row>
    <row r="9" spans="1:18">
      <c r="A9" s="14" t="s">
        <v>141</v>
      </c>
      <c r="B9" s="15" t="s">
        <v>145</v>
      </c>
      <c r="C9" s="27">
        <v>155.62534972378984</v>
      </c>
      <c r="D9" s="15" t="s">
        <v>157</v>
      </c>
      <c r="E9" s="15" t="s">
        <v>161</v>
      </c>
      <c r="F9" s="29">
        <v>28.458297330933561</v>
      </c>
      <c r="G9" s="14" t="s">
        <v>141</v>
      </c>
      <c r="H9" s="15" t="s">
        <v>145</v>
      </c>
      <c r="I9" s="27">
        <v>53.651785061551308</v>
      </c>
      <c r="J9" s="15" t="s">
        <v>157</v>
      </c>
      <c r="K9" s="15" t="s">
        <v>161</v>
      </c>
      <c r="L9" s="29">
        <v>13.266429376622153</v>
      </c>
      <c r="M9" s="14" t="s">
        <v>141</v>
      </c>
      <c r="N9" s="15" t="s">
        <v>145</v>
      </c>
      <c r="O9" s="27">
        <v>127.94377410898103</v>
      </c>
      <c r="P9" s="15" t="s">
        <v>157</v>
      </c>
      <c r="Q9" s="15" t="s">
        <v>161</v>
      </c>
      <c r="R9" s="29">
        <v>172.01339391725631</v>
      </c>
    </row>
    <row r="10" spans="1:18">
      <c r="A10" s="14" t="s">
        <v>141</v>
      </c>
      <c r="B10" s="15" t="s">
        <v>146</v>
      </c>
      <c r="C10" s="27">
        <v>174.18836562268029</v>
      </c>
      <c r="D10" s="15" t="s">
        <v>157</v>
      </c>
      <c r="E10" s="15" t="s">
        <v>162</v>
      </c>
      <c r="F10" s="29">
        <v>0.17117556571871403</v>
      </c>
      <c r="G10" s="14" t="s">
        <v>141</v>
      </c>
      <c r="H10" s="15" t="s">
        <v>146</v>
      </c>
      <c r="I10" s="27">
        <v>50.057247764754322</v>
      </c>
      <c r="J10" s="15" t="s">
        <v>157</v>
      </c>
      <c r="K10" s="15" t="s">
        <v>162</v>
      </c>
      <c r="L10" s="29">
        <v>45.406206249019853</v>
      </c>
      <c r="M10" s="14" t="s">
        <v>141</v>
      </c>
      <c r="N10" s="15" t="s">
        <v>146</v>
      </c>
      <c r="O10" s="27">
        <v>57.14070602093625</v>
      </c>
      <c r="P10" s="15" t="s">
        <v>157</v>
      </c>
      <c r="Q10" s="15" t="s">
        <v>162</v>
      </c>
      <c r="R10" s="29">
        <v>165.41723732978653</v>
      </c>
    </row>
    <row r="11" spans="1:18">
      <c r="A11" s="14" t="s">
        <v>141</v>
      </c>
      <c r="B11" s="15" t="s">
        <v>147</v>
      </c>
      <c r="C11" s="27">
        <v>211.23026395954923</v>
      </c>
      <c r="D11" s="15"/>
      <c r="E11" s="15"/>
      <c r="F11" s="22"/>
      <c r="G11" s="14" t="s">
        <v>141</v>
      </c>
      <c r="H11" s="15" t="s">
        <v>147</v>
      </c>
      <c r="I11" s="27">
        <v>25.001391856911116</v>
      </c>
      <c r="J11" s="15"/>
      <c r="K11" s="15"/>
      <c r="L11" s="22"/>
      <c r="M11" s="14" t="s">
        <v>141</v>
      </c>
      <c r="N11" s="15" t="s">
        <v>147</v>
      </c>
      <c r="O11" s="27">
        <v>71.084861592061216</v>
      </c>
      <c r="P11" s="15"/>
      <c r="Q11" s="15"/>
      <c r="R11" s="22"/>
    </row>
    <row r="12" spans="1:18">
      <c r="A12" s="14" t="s">
        <v>141</v>
      </c>
      <c r="B12" s="15" t="s">
        <v>148</v>
      </c>
      <c r="C12" s="27">
        <v>116.77583792068187</v>
      </c>
      <c r="D12" s="15" t="s">
        <v>157</v>
      </c>
      <c r="E12" s="15" t="s">
        <v>189</v>
      </c>
      <c r="F12" s="29">
        <v>8.472335212918134</v>
      </c>
      <c r="G12" s="14" t="s">
        <v>141</v>
      </c>
      <c r="H12" s="15" t="s">
        <v>148</v>
      </c>
      <c r="I12" s="27">
        <v>46.179256638903404</v>
      </c>
      <c r="J12" s="15" t="s">
        <v>157</v>
      </c>
      <c r="K12" s="15" t="s">
        <v>189</v>
      </c>
      <c r="L12" s="29">
        <v>39.39796975855171</v>
      </c>
      <c r="M12" s="14" t="s">
        <v>141</v>
      </c>
      <c r="N12" s="15" t="s">
        <v>148</v>
      </c>
      <c r="O12" s="27">
        <v>74.669499578708667</v>
      </c>
      <c r="P12" s="15" t="s">
        <v>157</v>
      </c>
      <c r="Q12" s="15" t="s">
        <v>189</v>
      </c>
      <c r="R12" s="29">
        <v>159.25123539920043</v>
      </c>
    </row>
    <row r="13" spans="1:18">
      <c r="A13" s="14" t="s">
        <v>141</v>
      </c>
      <c r="B13" s="15" t="s">
        <v>149</v>
      </c>
      <c r="C13" s="27">
        <v>135.18902147823479</v>
      </c>
      <c r="D13" s="15"/>
      <c r="E13" s="15"/>
      <c r="F13" s="21"/>
      <c r="G13" s="14" t="s">
        <v>141</v>
      </c>
      <c r="H13" s="15" t="s">
        <v>149</v>
      </c>
      <c r="I13" s="27">
        <v>65.948477580605086</v>
      </c>
      <c r="J13" s="15"/>
      <c r="K13" s="15"/>
      <c r="L13" s="21"/>
      <c r="M13" s="14" t="s">
        <v>141</v>
      </c>
      <c r="N13" s="15" t="s">
        <v>149</v>
      </c>
      <c r="O13" s="27">
        <v>82.110064136575957</v>
      </c>
      <c r="P13" s="15"/>
      <c r="Q13" s="15"/>
      <c r="R13" s="21"/>
    </row>
    <row r="14" spans="1:18">
      <c r="A14" s="14" t="s">
        <v>141</v>
      </c>
      <c r="B14" s="15" t="s">
        <v>150</v>
      </c>
      <c r="C14" s="27">
        <v>169.34068320183943</v>
      </c>
      <c r="D14" s="15"/>
      <c r="E14" s="15"/>
      <c r="F14" s="21"/>
      <c r="G14" s="14" t="s">
        <v>141</v>
      </c>
      <c r="H14" s="15" t="s">
        <v>150</v>
      </c>
      <c r="I14" s="27">
        <v>50.33353947722793</v>
      </c>
      <c r="J14" s="15"/>
      <c r="K14" s="15"/>
      <c r="L14" s="21"/>
      <c r="M14" s="14" t="s">
        <v>141</v>
      </c>
      <c r="N14" s="15" t="s">
        <v>150</v>
      </c>
      <c r="O14" s="27">
        <v>70.80521463552131</v>
      </c>
      <c r="P14" s="15"/>
      <c r="Q14" s="15"/>
      <c r="R14" s="21"/>
    </row>
    <row r="15" spans="1:18">
      <c r="A15" s="14"/>
      <c r="B15" s="15"/>
      <c r="C15" s="20"/>
      <c r="D15" s="15"/>
      <c r="E15" s="15"/>
      <c r="F15" s="21"/>
      <c r="G15" s="14"/>
      <c r="H15" s="15"/>
      <c r="I15" s="20"/>
      <c r="J15" s="15"/>
      <c r="K15" s="15"/>
      <c r="L15" s="21"/>
      <c r="M15" s="14"/>
      <c r="N15" s="15"/>
      <c r="O15" s="20"/>
      <c r="P15" s="15"/>
      <c r="Q15" s="15"/>
      <c r="R15" s="21"/>
    </row>
    <row r="16" spans="1:18">
      <c r="A16" s="23" t="s">
        <v>141</v>
      </c>
      <c r="B16" s="24" t="s">
        <v>189</v>
      </c>
      <c r="C16" s="28">
        <v>142.03089420540496</v>
      </c>
      <c r="D16" s="24"/>
      <c r="E16" s="24"/>
      <c r="F16" s="25"/>
      <c r="G16" s="23" t="s">
        <v>141</v>
      </c>
      <c r="H16" s="24" t="s">
        <v>189</v>
      </c>
      <c r="I16" s="28">
        <v>43.760858264703842</v>
      </c>
      <c r="J16" s="24"/>
      <c r="K16" s="24"/>
      <c r="L16" s="25"/>
      <c r="M16" s="23" t="s">
        <v>141</v>
      </c>
      <c r="N16" s="24" t="s">
        <v>189</v>
      </c>
      <c r="O16" s="28">
        <v>76.498048281428694</v>
      </c>
      <c r="P16" s="24"/>
      <c r="Q16" s="24"/>
      <c r="R16" s="25"/>
    </row>
    <row r="18" spans="3:3">
      <c r="C18" s="4" t="s">
        <v>214</v>
      </c>
    </row>
    <row r="20" spans="3:3">
      <c r="C20" s="4" t="s">
        <v>215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cyclo cDNA</vt:lpstr>
      <vt:lpstr>cyclo RT-</vt:lpstr>
      <vt:lpstr>Slc22a3 cDNA</vt:lpstr>
      <vt:lpstr>Slc22a3 RT-</vt:lpstr>
      <vt:lpstr>Airn cDNA</vt:lpstr>
      <vt:lpstr>Tcp1 cDNA</vt:lpstr>
      <vt:lpstr>Analysis</vt:lpstr>
      <vt:lpstr>Figure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Quanah Hudson</dc:creator>
  <cp:lastModifiedBy>Quanah Hudson</cp:lastModifiedBy>
  <dcterms:created xsi:type="dcterms:W3CDTF">2015-03-11T14:51:20Z</dcterms:created>
  <dcterms:modified xsi:type="dcterms:W3CDTF">2019-06-14T07:54:14Z</dcterms:modified>
</cp:coreProperties>
</file>