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40" windowWidth="29700" windowHeight="19220"/>
  </bookViews>
  <sheets>
    <sheet name="curve fitting" sheetId="1" r:id="rId1"/>
    <sheet name="empty vector" sheetId="2" r:id="rId2"/>
    <sheet name="tln-1i" sheetId="3" r:id="rId3"/>
    <sheet name="pat-3i" sheetId="4" r:id="rId4"/>
    <sheet name="pat-2i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5" l="1"/>
  <c r="C4" i="5"/>
  <c r="C42" i="5"/>
  <c r="B41" i="5"/>
  <c r="B4" i="5"/>
  <c r="B42" i="5"/>
  <c r="D41" i="5"/>
  <c r="C40" i="5"/>
  <c r="D40" i="5"/>
  <c r="B40" i="5"/>
  <c r="C39" i="5"/>
  <c r="D39" i="5"/>
  <c r="B39" i="5"/>
  <c r="C38" i="5"/>
  <c r="D38" i="5"/>
  <c r="B38" i="5"/>
  <c r="C37" i="5"/>
  <c r="D37" i="5"/>
  <c r="B37" i="5"/>
  <c r="C36" i="5"/>
  <c r="D36" i="5"/>
  <c r="B36" i="5"/>
  <c r="C35" i="5"/>
  <c r="D35" i="5"/>
  <c r="B35" i="5"/>
  <c r="C34" i="5"/>
  <c r="D34" i="5"/>
  <c r="B34" i="5"/>
  <c r="C33" i="5"/>
  <c r="D33" i="5"/>
  <c r="B33" i="5"/>
  <c r="C32" i="5"/>
  <c r="D32" i="5"/>
  <c r="B32" i="5"/>
  <c r="C31" i="5"/>
  <c r="D31" i="5"/>
  <c r="B31" i="5"/>
  <c r="C30" i="5"/>
  <c r="D30" i="5"/>
  <c r="B30" i="5"/>
  <c r="C29" i="5"/>
  <c r="D29" i="5"/>
  <c r="B29" i="5"/>
  <c r="C28" i="5"/>
  <c r="D28" i="5"/>
  <c r="B28" i="5"/>
  <c r="C27" i="5"/>
  <c r="D27" i="5"/>
  <c r="B27" i="5"/>
  <c r="C26" i="5"/>
  <c r="D26" i="5"/>
  <c r="B26" i="5"/>
  <c r="C25" i="5"/>
  <c r="D25" i="5"/>
  <c r="B25" i="5"/>
  <c r="C24" i="5"/>
  <c r="D24" i="5"/>
  <c r="B24" i="5"/>
  <c r="C23" i="5"/>
  <c r="D23" i="5"/>
  <c r="B23" i="5"/>
  <c r="C22" i="5"/>
  <c r="D22" i="5"/>
  <c r="B22" i="5"/>
  <c r="C21" i="5"/>
  <c r="D21" i="5"/>
  <c r="B21" i="5"/>
  <c r="C20" i="5"/>
  <c r="D20" i="5"/>
  <c r="B20" i="5"/>
  <c r="C19" i="5"/>
  <c r="D19" i="5"/>
  <c r="B19" i="5"/>
  <c r="C18" i="5"/>
  <c r="D18" i="5"/>
  <c r="B18" i="5"/>
  <c r="C17" i="5"/>
  <c r="D17" i="5"/>
  <c r="B17" i="5"/>
  <c r="C16" i="5"/>
  <c r="D16" i="5"/>
  <c r="B16" i="5"/>
  <c r="C15" i="5"/>
  <c r="D15" i="5"/>
  <c r="B15" i="5"/>
  <c r="C14" i="5"/>
  <c r="D14" i="5"/>
  <c r="B14" i="5"/>
  <c r="C13" i="5"/>
  <c r="D13" i="5"/>
  <c r="B13" i="5"/>
  <c r="C12" i="5"/>
  <c r="D12" i="5"/>
  <c r="B12" i="5"/>
  <c r="C11" i="5"/>
  <c r="D11" i="5"/>
  <c r="B11" i="5"/>
  <c r="C10" i="5"/>
  <c r="D10" i="5"/>
  <c r="B10" i="5"/>
  <c r="C9" i="5"/>
  <c r="D9" i="5"/>
  <c r="B9" i="5"/>
  <c r="C8" i="5"/>
  <c r="D8" i="5"/>
  <c r="B8" i="5"/>
  <c r="C7" i="5"/>
  <c r="D7" i="5"/>
  <c r="B7" i="5"/>
  <c r="C6" i="5"/>
  <c r="D6" i="5"/>
  <c r="B6" i="5"/>
  <c r="C5" i="5"/>
  <c r="D5" i="5"/>
  <c r="B5" i="5"/>
  <c r="D4" i="5"/>
  <c r="C3" i="5"/>
  <c r="D3" i="5"/>
  <c r="B3" i="5"/>
  <c r="C2" i="5"/>
  <c r="D2" i="5"/>
  <c r="B2" i="5"/>
  <c r="C41" i="4"/>
  <c r="C4" i="4"/>
  <c r="C42" i="4"/>
  <c r="B41" i="4"/>
  <c r="B4" i="4"/>
  <c r="B42" i="4"/>
  <c r="D41" i="4"/>
  <c r="C40" i="4"/>
  <c r="D40" i="4"/>
  <c r="B40" i="4"/>
  <c r="C39" i="4"/>
  <c r="D39" i="4"/>
  <c r="B39" i="4"/>
  <c r="C38" i="4"/>
  <c r="D38" i="4"/>
  <c r="B38" i="4"/>
  <c r="C37" i="4"/>
  <c r="D37" i="4"/>
  <c r="B37" i="4"/>
  <c r="C36" i="4"/>
  <c r="D36" i="4"/>
  <c r="B36" i="4"/>
  <c r="C35" i="4"/>
  <c r="D35" i="4"/>
  <c r="B35" i="4"/>
  <c r="C34" i="4"/>
  <c r="D34" i="4"/>
  <c r="B34" i="4"/>
  <c r="C33" i="4"/>
  <c r="D33" i="4"/>
  <c r="B33" i="4"/>
  <c r="C32" i="4"/>
  <c r="D32" i="4"/>
  <c r="B32" i="4"/>
  <c r="C31" i="4"/>
  <c r="D31" i="4"/>
  <c r="B31" i="4"/>
  <c r="C30" i="4"/>
  <c r="D30" i="4"/>
  <c r="B30" i="4"/>
  <c r="C29" i="4"/>
  <c r="D29" i="4"/>
  <c r="B29" i="4"/>
  <c r="C28" i="4"/>
  <c r="D28" i="4"/>
  <c r="B28" i="4"/>
  <c r="C27" i="4"/>
  <c r="D27" i="4"/>
  <c r="B27" i="4"/>
  <c r="C26" i="4"/>
  <c r="D26" i="4"/>
  <c r="B26" i="4"/>
  <c r="C25" i="4"/>
  <c r="D25" i="4"/>
  <c r="B25" i="4"/>
  <c r="C24" i="4"/>
  <c r="D24" i="4"/>
  <c r="B24" i="4"/>
  <c r="C23" i="4"/>
  <c r="D23" i="4"/>
  <c r="B23" i="4"/>
  <c r="C22" i="4"/>
  <c r="D22" i="4"/>
  <c r="B22" i="4"/>
  <c r="C21" i="4"/>
  <c r="D21" i="4"/>
  <c r="B21" i="4"/>
  <c r="C20" i="4"/>
  <c r="D20" i="4"/>
  <c r="B20" i="4"/>
  <c r="C19" i="4"/>
  <c r="D19" i="4"/>
  <c r="B19" i="4"/>
  <c r="C18" i="4"/>
  <c r="D18" i="4"/>
  <c r="B18" i="4"/>
  <c r="C17" i="4"/>
  <c r="D17" i="4"/>
  <c r="B17" i="4"/>
  <c r="C16" i="4"/>
  <c r="D16" i="4"/>
  <c r="B16" i="4"/>
  <c r="C15" i="4"/>
  <c r="D15" i="4"/>
  <c r="B15" i="4"/>
  <c r="C14" i="4"/>
  <c r="D14" i="4"/>
  <c r="B14" i="4"/>
  <c r="C13" i="4"/>
  <c r="D13" i="4"/>
  <c r="B13" i="4"/>
  <c r="C12" i="4"/>
  <c r="D12" i="4"/>
  <c r="B12" i="4"/>
  <c r="C11" i="4"/>
  <c r="D11" i="4"/>
  <c r="B11" i="4"/>
  <c r="C10" i="4"/>
  <c r="D10" i="4"/>
  <c r="B10" i="4"/>
  <c r="C9" i="4"/>
  <c r="D9" i="4"/>
  <c r="B9" i="4"/>
  <c r="C8" i="4"/>
  <c r="D8" i="4"/>
  <c r="B8" i="4"/>
  <c r="C7" i="4"/>
  <c r="D7" i="4"/>
  <c r="B7" i="4"/>
  <c r="C6" i="4"/>
  <c r="D6" i="4"/>
  <c r="B6" i="4"/>
  <c r="C5" i="4"/>
  <c r="D5" i="4"/>
  <c r="B5" i="4"/>
  <c r="D4" i="4"/>
  <c r="C3" i="4"/>
  <c r="D3" i="4"/>
  <c r="B3" i="4"/>
  <c r="C2" i="4"/>
  <c r="D2" i="4"/>
  <c r="B2" i="4"/>
  <c r="C41" i="3"/>
  <c r="C4" i="3"/>
  <c r="C42" i="3"/>
  <c r="B41" i="3"/>
  <c r="B4" i="3"/>
  <c r="B42" i="3"/>
  <c r="D41" i="3"/>
  <c r="C40" i="3"/>
  <c r="D40" i="3"/>
  <c r="B40" i="3"/>
  <c r="C39" i="3"/>
  <c r="D39" i="3"/>
  <c r="B39" i="3"/>
  <c r="C38" i="3"/>
  <c r="D38" i="3"/>
  <c r="B38" i="3"/>
  <c r="C37" i="3"/>
  <c r="D37" i="3"/>
  <c r="B37" i="3"/>
  <c r="C36" i="3"/>
  <c r="D36" i="3"/>
  <c r="B36" i="3"/>
  <c r="C35" i="3"/>
  <c r="D35" i="3"/>
  <c r="B35" i="3"/>
  <c r="C34" i="3"/>
  <c r="D34" i="3"/>
  <c r="B34" i="3"/>
  <c r="C33" i="3"/>
  <c r="D33" i="3"/>
  <c r="B33" i="3"/>
  <c r="C32" i="3"/>
  <c r="D32" i="3"/>
  <c r="B32" i="3"/>
  <c r="C31" i="3"/>
  <c r="D31" i="3"/>
  <c r="B31" i="3"/>
  <c r="C30" i="3"/>
  <c r="D30" i="3"/>
  <c r="B30" i="3"/>
  <c r="C29" i="3"/>
  <c r="D29" i="3"/>
  <c r="B29" i="3"/>
  <c r="C28" i="3"/>
  <c r="D28" i="3"/>
  <c r="B28" i="3"/>
  <c r="C27" i="3"/>
  <c r="D27" i="3"/>
  <c r="B27" i="3"/>
  <c r="C26" i="3"/>
  <c r="D26" i="3"/>
  <c r="B26" i="3"/>
  <c r="C25" i="3"/>
  <c r="D25" i="3"/>
  <c r="B25" i="3"/>
  <c r="C24" i="3"/>
  <c r="D24" i="3"/>
  <c r="B24" i="3"/>
  <c r="C23" i="3"/>
  <c r="D23" i="3"/>
  <c r="B23" i="3"/>
  <c r="C22" i="3"/>
  <c r="D22" i="3"/>
  <c r="B22" i="3"/>
  <c r="C21" i="3"/>
  <c r="D21" i="3"/>
  <c r="B21" i="3"/>
  <c r="C20" i="3"/>
  <c r="D20" i="3"/>
  <c r="B20" i="3"/>
  <c r="C19" i="3"/>
  <c r="D19" i="3"/>
  <c r="B19" i="3"/>
  <c r="C18" i="3"/>
  <c r="D18" i="3"/>
  <c r="B18" i="3"/>
  <c r="C17" i="3"/>
  <c r="D17" i="3"/>
  <c r="B17" i="3"/>
  <c r="C16" i="3"/>
  <c r="D16" i="3"/>
  <c r="B16" i="3"/>
  <c r="C15" i="3"/>
  <c r="D15" i="3"/>
  <c r="B15" i="3"/>
  <c r="C14" i="3"/>
  <c r="D14" i="3"/>
  <c r="B14" i="3"/>
  <c r="C13" i="3"/>
  <c r="D13" i="3"/>
  <c r="B13" i="3"/>
  <c r="C12" i="3"/>
  <c r="D12" i="3"/>
  <c r="B12" i="3"/>
  <c r="C11" i="3"/>
  <c r="D11" i="3"/>
  <c r="B11" i="3"/>
  <c r="C10" i="3"/>
  <c r="D10" i="3"/>
  <c r="B10" i="3"/>
  <c r="C9" i="3"/>
  <c r="D9" i="3"/>
  <c r="B9" i="3"/>
  <c r="C8" i="3"/>
  <c r="D8" i="3"/>
  <c r="B8" i="3"/>
  <c r="C7" i="3"/>
  <c r="D7" i="3"/>
  <c r="B7" i="3"/>
  <c r="C6" i="3"/>
  <c r="D6" i="3"/>
  <c r="B6" i="3"/>
  <c r="C5" i="3"/>
  <c r="D5" i="3"/>
  <c r="B5" i="3"/>
  <c r="D4" i="3"/>
  <c r="C3" i="3"/>
  <c r="D3" i="3"/>
  <c r="B3" i="3"/>
  <c r="C2" i="3"/>
  <c r="D2" i="3"/>
  <c r="B2" i="3"/>
  <c r="C41" i="2"/>
  <c r="C4" i="2"/>
  <c r="C42" i="2"/>
  <c r="B41" i="2"/>
  <c r="B4" i="2"/>
  <c r="B42" i="2"/>
  <c r="D41" i="2"/>
  <c r="C40" i="2"/>
  <c r="D40" i="2"/>
  <c r="B40" i="2"/>
  <c r="C39" i="2"/>
  <c r="D39" i="2"/>
  <c r="B39" i="2"/>
  <c r="C38" i="2"/>
  <c r="D38" i="2"/>
  <c r="B38" i="2"/>
  <c r="C37" i="2"/>
  <c r="D37" i="2"/>
  <c r="B37" i="2"/>
  <c r="C36" i="2"/>
  <c r="D36" i="2"/>
  <c r="B36" i="2"/>
  <c r="C35" i="2"/>
  <c r="D35" i="2"/>
  <c r="B35" i="2"/>
  <c r="C34" i="2"/>
  <c r="D34" i="2"/>
  <c r="B34" i="2"/>
  <c r="C33" i="2"/>
  <c r="D33" i="2"/>
  <c r="B33" i="2"/>
  <c r="C32" i="2"/>
  <c r="D32" i="2"/>
  <c r="B32" i="2"/>
  <c r="C31" i="2"/>
  <c r="D31" i="2"/>
  <c r="B31" i="2"/>
  <c r="C30" i="2"/>
  <c r="D30" i="2"/>
  <c r="B30" i="2"/>
  <c r="C29" i="2"/>
  <c r="D29" i="2"/>
  <c r="B29" i="2"/>
  <c r="C28" i="2"/>
  <c r="D28" i="2"/>
  <c r="B28" i="2"/>
  <c r="C27" i="2"/>
  <c r="D27" i="2"/>
  <c r="B27" i="2"/>
  <c r="C26" i="2"/>
  <c r="D26" i="2"/>
  <c r="B26" i="2"/>
  <c r="C25" i="2"/>
  <c r="D25" i="2"/>
  <c r="B25" i="2"/>
  <c r="C24" i="2"/>
  <c r="D24" i="2"/>
  <c r="B24" i="2"/>
  <c r="C23" i="2"/>
  <c r="D23" i="2"/>
  <c r="B23" i="2"/>
  <c r="C22" i="2"/>
  <c r="D22" i="2"/>
  <c r="B22" i="2"/>
  <c r="C21" i="2"/>
  <c r="D21" i="2"/>
  <c r="B21" i="2"/>
  <c r="C20" i="2"/>
  <c r="D20" i="2"/>
  <c r="B20" i="2"/>
  <c r="C19" i="2"/>
  <c r="D19" i="2"/>
  <c r="B19" i="2"/>
  <c r="C18" i="2"/>
  <c r="D18" i="2"/>
  <c r="B18" i="2"/>
  <c r="C17" i="2"/>
  <c r="D17" i="2"/>
  <c r="B17" i="2"/>
  <c r="C16" i="2"/>
  <c r="D16" i="2"/>
  <c r="B16" i="2"/>
  <c r="C15" i="2"/>
  <c r="D15" i="2"/>
  <c r="B15" i="2"/>
  <c r="C14" i="2"/>
  <c r="D14" i="2"/>
  <c r="B14" i="2"/>
  <c r="C13" i="2"/>
  <c r="D13" i="2"/>
  <c r="B13" i="2"/>
  <c r="C12" i="2"/>
  <c r="D12" i="2"/>
  <c r="B12" i="2"/>
  <c r="C11" i="2"/>
  <c r="D11" i="2"/>
  <c r="B11" i="2"/>
  <c r="C10" i="2"/>
  <c r="D10" i="2"/>
  <c r="B10" i="2"/>
  <c r="C9" i="2"/>
  <c r="D9" i="2"/>
  <c r="B9" i="2"/>
  <c r="C8" i="2"/>
  <c r="D8" i="2"/>
  <c r="B8" i="2"/>
  <c r="C7" i="2"/>
  <c r="D7" i="2"/>
  <c r="B7" i="2"/>
  <c r="C6" i="2"/>
  <c r="D6" i="2"/>
  <c r="B6" i="2"/>
  <c r="C5" i="2"/>
  <c r="D5" i="2"/>
  <c r="B5" i="2"/>
  <c r="D4" i="2"/>
  <c r="C3" i="2"/>
  <c r="D3" i="2"/>
  <c r="B3" i="2"/>
  <c r="C2" i="2"/>
  <c r="D2" i="2"/>
  <c r="B2" i="2"/>
  <c r="J80" i="1"/>
  <c r="AA64" i="1"/>
  <c r="AA66" i="1"/>
  <c r="AA69" i="1"/>
  <c r="AA70" i="1"/>
  <c r="AB64" i="1"/>
  <c r="AB66" i="1"/>
  <c r="AB69" i="1"/>
  <c r="AB70" i="1"/>
  <c r="H80" i="1"/>
  <c r="I80" i="1"/>
  <c r="Z64" i="1"/>
  <c r="Z66" i="1"/>
  <c r="Z69" i="1"/>
  <c r="Z70" i="1"/>
  <c r="G80" i="1"/>
  <c r="AB73" i="1"/>
  <c r="AA73" i="1"/>
  <c r="E80" i="1"/>
  <c r="F80" i="1"/>
  <c r="Z73" i="1"/>
  <c r="D80" i="1"/>
  <c r="J79" i="1"/>
  <c r="S64" i="1"/>
  <c r="S66" i="1"/>
  <c r="S69" i="1"/>
  <c r="S70" i="1"/>
  <c r="T64" i="1"/>
  <c r="T66" i="1"/>
  <c r="T69" i="1"/>
  <c r="T70" i="1"/>
  <c r="H79" i="1"/>
  <c r="I79" i="1"/>
  <c r="R64" i="1"/>
  <c r="R66" i="1"/>
  <c r="R69" i="1"/>
  <c r="R70" i="1"/>
  <c r="G79" i="1"/>
  <c r="T73" i="1"/>
  <c r="S73" i="1"/>
  <c r="E79" i="1"/>
  <c r="F79" i="1"/>
  <c r="R73" i="1"/>
  <c r="D79" i="1"/>
  <c r="J78" i="1"/>
  <c r="K64" i="1"/>
  <c r="K66" i="1"/>
  <c r="K69" i="1"/>
  <c r="K70" i="1"/>
  <c r="L64" i="1"/>
  <c r="L66" i="1"/>
  <c r="L69" i="1"/>
  <c r="L70" i="1"/>
  <c r="H78" i="1"/>
  <c r="I78" i="1"/>
  <c r="J64" i="1"/>
  <c r="J66" i="1"/>
  <c r="J69" i="1"/>
  <c r="J70" i="1"/>
  <c r="G78" i="1"/>
  <c r="L73" i="1"/>
  <c r="K73" i="1"/>
  <c r="E78" i="1"/>
  <c r="F78" i="1"/>
  <c r="J73" i="1"/>
  <c r="D78" i="1"/>
  <c r="J77" i="1"/>
  <c r="E64" i="1"/>
  <c r="E66" i="1"/>
  <c r="E69" i="1"/>
  <c r="E70" i="1"/>
  <c r="F64" i="1"/>
  <c r="F66" i="1"/>
  <c r="F69" i="1"/>
  <c r="F70" i="1"/>
  <c r="H77" i="1"/>
  <c r="I77" i="1"/>
  <c r="D64" i="1"/>
  <c r="D66" i="1"/>
  <c r="D69" i="1"/>
  <c r="D70" i="1"/>
  <c r="G77" i="1"/>
  <c r="F73" i="1"/>
  <c r="E73" i="1"/>
  <c r="E77" i="1"/>
  <c r="F77" i="1"/>
  <c r="D73" i="1"/>
  <c r="D77" i="1"/>
  <c r="AB71" i="1"/>
  <c r="AB72" i="1"/>
  <c r="AA71" i="1"/>
  <c r="AA72" i="1"/>
  <c r="Z71" i="1"/>
  <c r="Z72" i="1"/>
  <c r="T71" i="1"/>
  <c r="T72" i="1"/>
  <c r="S71" i="1"/>
  <c r="S72" i="1"/>
  <c r="R71" i="1"/>
  <c r="R72" i="1"/>
  <c r="L71" i="1"/>
  <c r="L72" i="1"/>
  <c r="K71" i="1"/>
  <c r="K72" i="1"/>
  <c r="J71" i="1"/>
  <c r="J72" i="1"/>
  <c r="F71" i="1"/>
  <c r="F72" i="1"/>
  <c r="E71" i="1"/>
  <c r="E72" i="1"/>
  <c r="D71" i="1"/>
  <c r="D72" i="1"/>
  <c r="AB39" i="1"/>
  <c r="AB2" i="1"/>
  <c r="AB68" i="1"/>
  <c r="AA68" i="1"/>
  <c r="Z68" i="1"/>
  <c r="T39" i="1"/>
  <c r="T2" i="1"/>
  <c r="T68" i="1"/>
  <c r="S68" i="1"/>
  <c r="R68" i="1"/>
  <c r="L39" i="1"/>
  <c r="L2" i="1"/>
  <c r="L68" i="1"/>
  <c r="K68" i="1"/>
  <c r="J68" i="1"/>
  <c r="D39" i="1"/>
  <c r="D2" i="1"/>
  <c r="F68" i="1"/>
  <c r="E68" i="1"/>
  <c r="D68" i="1"/>
  <c r="AB67" i="1"/>
  <c r="AA67" i="1"/>
  <c r="Z67" i="1"/>
  <c r="T67" i="1"/>
  <c r="S67" i="1"/>
  <c r="R67" i="1"/>
  <c r="L67" i="1"/>
  <c r="K67" i="1"/>
  <c r="J67" i="1"/>
  <c r="F67" i="1"/>
  <c r="E67" i="1"/>
  <c r="D67" i="1"/>
  <c r="AF2" i="1"/>
  <c r="AG2" i="1"/>
  <c r="AF3" i="1"/>
  <c r="AG3" i="1"/>
  <c r="AF4" i="1"/>
  <c r="AG4" i="1"/>
  <c r="AF5" i="1"/>
  <c r="AG5" i="1"/>
  <c r="AF6" i="1"/>
  <c r="AG6" i="1"/>
  <c r="AF7" i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B65" i="1"/>
  <c r="AD2" i="1"/>
  <c r="AE2" i="1"/>
  <c r="AD3" i="1"/>
  <c r="AE3" i="1"/>
  <c r="AD4" i="1"/>
  <c r="AE4" i="1"/>
  <c r="AD5" i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A65" i="1"/>
  <c r="AC2" i="1"/>
  <c r="AB3" i="1"/>
  <c r="AC3" i="1"/>
  <c r="AB4" i="1"/>
  <c r="AC4" i="1"/>
  <c r="AB5" i="1"/>
  <c r="AC5" i="1"/>
  <c r="AB6" i="1"/>
  <c r="AC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C39" i="1"/>
  <c r="Z65" i="1"/>
  <c r="X2" i="1"/>
  <c r="Y2" i="1"/>
  <c r="X3" i="1"/>
  <c r="Y3" i="1"/>
  <c r="X4" i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T65" i="1"/>
  <c r="V2" i="1"/>
  <c r="W2" i="1"/>
  <c r="V3" i="1"/>
  <c r="W3" i="1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S65" i="1"/>
  <c r="U2" i="1"/>
  <c r="T3" i="1"/>
  <c r="U3" i="1"/>
  <c r="T4" i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U39" i="1"/>
  <c r="R65" i="1"/>
  <c r="P2" i="1"/>
  <c r="Q2" i="1"/>
  <c r="P3" i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L65" i="1"/>
  <c r="N2" i="1"/>
  <c r="O2" i="1"/>
  <c r="N3" i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K65" i="1"/>
  <c r="M2" i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39" i="1"/>
  <c r="J65" i="1"/>
  <c r="H2" i="1"/>
  <c r="I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F65" i="1"/>
  <c r="F2" i="1"/>
  <c r="G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E65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39" i="1"/>
  <c r="D65" i="1"/>
  <c r="M64" i="1"/>
  <c r="E2" i="1"/>
</calcChain>
</file>

<file path=xl/sharedStrings.xml><?xml version="1.0" encoding="utf-8"?>
<sst xmlns="http://schemas.openxmlformats.org/spreadsheetml/2006/main" count="134" uniqueCount="41">
  <si>
    <t>t</t>
  </si>
  <si>
    <t>empty vector</t>
  </si>
  <si>
    <t>sem</t>
  </si>
  <si>
    <t>function</t>
  </si>
  <si>
    <t>chi sq</t>
  </si>
  <si>
    <t>function low</t>
  </si>
  <si>
    <t>chi low</t>
  </si>
  <si>
    <t>function high</t>
  </si>
  <si>
    <t>chi high</t>
  </si>
  <si>
    <t>pat-3i</t>
  </si>
  <si>
    <t>pat-2i</t>
  </si>
  <si>
    <t>tln-1i</t>
  </si>
  <si>
    <t>n=</t>
  </si>
  <si>
    <t>CURVE FITTING I=C+A*(1-e^-kt)</t>
  </si>
  <si>
    <t>vector contr</t>
  </si>
  <si>
    <t>low</t>
  </si>
  <si>
    <t>high</t>
  </si>
  <si>
    <t>A</t>
  </si>
  <si>
    <t>k</t>
  </si>
  <si>
    <t>C</t>
  </si>
  <si>
    <t>sum(chi^2)</t>
  </si>
  <si>
    <t>minimum</t>
  </si>
  <si>
    <t>maximum</t>
  </si>
  <si>
    <t>difference</t>
  </si>
  <si>
    <t>30% recovery</t>
  </si>
  <si>
    <t>t 1/3</t>
  </si>
  <si>
    <t>t=ln(1-((I-C)/A)/-k</t>
  </si>
  <si>
    <t>50% recovery</t>
  </si>
  <si>
    <t>t1/2</t>
  </si>
  <si>
    <t>% mobile fr.</t>
  </si>
  <si>
    <t>%mobile fraction</t>
  </si>
  <si>
    <t xml:space="preserve">sem </t>
  </si>
  <si>
    <t>95% conf</t>
  </si>
  <si>
    <t>t1/3</t>
  </si>
  <si>
    <t>TINV (0.05)</t>
  </si>
  <si>
    <t>N</t>
  </si>
  <si>
    <t>=TINV(0.05,N-1)</t>
  </si>
  <si>
    <t>average</t>
  </si>
  <si>
    <t>stdev</t>
  </si>
  <si>
    <t>mobile fr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</si>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</sst>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6" x14ac:knownFonts="1">
    <font>
      <sz val="12"/>
      <color indexed="8"/>
      <name val="Calibri"/>
    </font>
    <font>
      <b/>
      <sz val="16"/>
      <color indexed="8"/>
      <name val="Calibri"/>
    </font>
    <font>
      <b/>
      <sz val="12"/>
      <color indexed="8"/>
      <name val="Calibri"/>
    </font>
    <font>
      <b/>
      <sz val="12"/>
      <color indexed="9"/>
      <name val="Calibri"/>
    </font>
    <font>
      <sz val="12"/>
      <color indexed="9"/>
      <name val="Calibri"/>
    </font>
    <font>
      <sz val="16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8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7"/>
        <bgColor auto="1"/>
      </patternFill>
    </fill>
  </fills>
  <borders count="33">
    <border>
      <left/>
      <right/>
      <top/>
      <bottom/>
      <diagonal/>
    </border>
    <border>
      <left style="thin">
        <color indexed="26"/>
      </left>
      <right/>
      <top style="thin">
        <color indexed="26"/>
      </top>
      <bottom style="medium">
        <color indexed="8"/>
      </bottom>
      <diagonal/>
    </border>
    <border>
      <left/>
      <right/>
      <top style="thin">
        <color indexed="26"/>
      </top>
      <bottom style="medium">
        <color indexed="8"/>
      </bottom>
      <diagonal/>
    </border>
    <border>
      <left/>
      <right style="thin">
        <color indexed="26"/>
      </right>
      <top style="thin">
        <color indexed="26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26"/>
      </right>
      <top style="medium">
        <color indexed="8"/>
      </top>
      <bottom style="thin">
        <color indexed="8"/>
      </bottom>
      <diagonal/>
    </border>
    <border>
      <left style="thin">
        <color indexed="26"/>
      </left>
      <right style="thin">
        <color indexed="26"/>
      </right>
      <top style="medium">
        <color indexed="8"/>
      </top>
      <bottom style="thin">
        <color indexed="8"/>
      </bottom>
      <diagonal/>
    </border>
    <border>
      <left style="thin">
        <color indexed="26"/>
      </left>
      <right style="thin">
        <color indexed="26"/>
      </right>
      <top style="thin">
        <color indexed="8"/>
      </top>
      <bottom style="thin">
        <color indexed="8"/>
      </bottom>
      <diagonal/>
    </border>
    <border>
      <left style="thin">
        <color indexed="26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8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8"/>
      </bottom>
      <diagonal/>
    </border>
    <border>
      <left style="thin">
        <color indexed="26"/>
      </left>
      <right style="thin">
        <color indexed="8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/>
    <xf numFmtId="0" fontId="0" fillId="2" borderId="6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/>
    <xf numFmtId="0" fontId="0" fillId="2" borderId="8" xfId="0" applyNumberFormat="1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/>
    <xf numFmtId="164" fontId="0" fillId="2" borderId="10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4" borderId="17" xfId="0" applyNumberFormat="1" applyFont="1" applyFill="1" applyBorder="1" applyAlignment="1"/>
    <xf numFmtId="0" fontId="0" fillId="0" borderId="18" xfId="0" applyFont="1" applyBorder="1" applyAlignment="1"/>
    <xf numFmtId="0" fontId="0" fillId="4" borderId="18" xfId="0" applyNumberFormat="1" applyFont="1" applyFill="1" applyBorder="1" applyAlignment="1"/>
    <xf numFmtId="0" fontId="0" fillId="0" borderId="19" xfId="0" applyFont="1" applyBorder="1" applyAlignment="1"/>
    <xf numFmtId="0" fontId="0" fillId="4" borderId="19" xfId="0" applyNumberFormat="1" applyFont="1" applyFill="1" applyBorder="1" applyAlignment="1"/>
    <xf numFmtId="0" fontId="0" fillId="0" borderId="20" xfId="0" applyFont="1" applyBorder="1" applyAlignment="1"/>
    <xf numFmtId="49" fontId="3" fillId="5" borderId="21" xfId="0" applyNumberFormat="1" applyFont="1" applyFill="1" applyBorder="1" applyAlignment="1">
      <alignment horizontal="left"/>
    </xf>
    <xf numFmtId="0" fontId="3" fillId="5" borderId="22" xfId="0" applyNumberFormat="1" applyFont="1" applyFill="1" applyBorder="1" applyAlignment="1">
      <alignment horizontal="center"/>
    </xf>
    <xf numFmtId="0" fontId="3" fillId="5" borderId="23" xfId="0" applyNumberFormat="1" applyFont="1" applyFill="1" applyBorder="1" applyAlignment="1">
      <alignment horizontal="center"/>
    </xf>
    <xf numFmtId="0" fontId="3" fillId="5" borderId="21" xfId="0" applyNumberFormat="1" applyFont="1" applyFill="1" applyBorder="1" applyAlignment="1"/>
    <xf numFmtId="0" fontId="4" fillId="5" borderId="22" xfId="0" applyNumberFormat="1" applyFont="1" applyFill="1" applyBorder="1" applyAlignment="1">
      <alignment horizontal="center"/>
    </xf>
    <xf numFmtId="0" fontId="4" fillId="5" borderId="22" xfId="0" applyNumberFormat="1" applyFont="1" applyFill="1" applyBorder="1" applyAlignment="1"/>
    <xf numFmtId="0" fontId="4" fillId="5" borderId="23" xfId="0" applyNumberFormat="1" applyFont="1" applyFill="1" applyBorder="1" applyAlignment="1"/>
    <xf numFmtId="0" fontId="0" fillId="4" borderId="24" xfId="0" applyNumberFormat="1" applyFont="1" applyFill="1" applyBorder="1" applyAlignment="1"/>
    <xf numFmtId="0" fontId="2" fillId="6" borderId="25" xfId="0" applyNumberFormat="1" applyFont="1" applyFill="1" applyBorder="1" applyAlignment="1">
      <alignment horizontal="center"/>
    </xf>
    <xf numFmtId="49" fontId="2" fillId="6" borderId="26" xfId="0" applyNumberFormat="1" applyFont="1" applyFill="1" applyBorder="1" applyAlignment="1">
      <alignment horizontal="center"/>
    </xf>
    <xf numFmtId="0" fontId="0" fillId="6" borderId="26" xfId="0" applyNumberFormat="1" applyFont="1" applyFill="1" applyBorder="1" applyAlignment="1"/>
    <xf numFmtId="0" fontId="2" fillId="6" borderId="27" xfId="0" applyNumberFormat="1" applyFont="1" applyFill="1" applyBorder="1" applyAlignment="1">
      <alignment horizontal="center"/>
    </xf>
    <xf numFmtId="0" fontId="2" fillId="6" borderId="25" xfId="0" applyNumberFormat="1" applyFont="1" applyFill="1" applyBorder="1" applyAlignment="1"/>
    <xf numFmtId="0" fontId="0" fillId="6" borderId="27" xfId="0" applyNumberFormat="1" applyFont="1" applyFill="1" applyBorder="1" applyAlignment="1"/>
    <xf numFmtId="49" fontId="2" fillId="6" borderId="25" xfId="0" applyNumberFormat="1" applyFont="1" applyFill="1" applyBorder="1" applyAlignment="1">
      <alignment horizontal="center"/>
    </xf>
    <xf numFmtId="165" fontId="0" fillId="6" borderId="26" xfId="0" applyNumberFormat="1" applyFont="1" applyFill="1" applyBorder="1" applyAlignment="1">
      <alignment horizontal="center"/>
    </xf>
    <xf numFmtId="165" fontId="0" fillId="6" borderId="27" xfId="0" applyNumberFormat="1" applyFont="1" applyFill="1" applyBorder="1" applyAlignment="1">
      <alignment horizontal="center"/>
    </xf>
    <xf numFmtId="49" fontId="0" fillId="4" borderId="24" xfId="0" applyNumberFormat="1" applyFont="1" applyFill="1" applyBorder="1" applyAlignment="1"/>
    <xf numFmtId="49" fontId="2" fillId="6" borderId="28" xfId="0" applyNumberFormat="1" applyFont="1" applyFill="1" applyBorder="1" applyAlignment="1">
      <alignment horizontal="center"/>
    </xf>
    <xf numFmtId="165" fontId="0" fillId="6" borderId="29" xfId="0" applyNumberFormat="1" applyFont="1" applyFill="1" applyBorder="1" applyAlignment="1">
      <alignment horizontal="center"/>
    </xf>
    <xf numFmtId="165" fontId="0" fillId="6" borderId="30" xfId="0" applyNumberFormat="1" applyFont="1" applyFill="1" applyBorder="1" applyAlignment="1">
      <alignment horizontal="center"/>
    </xf>
    <xf numFmtId="0" fontId="0" fillId="6" borderId="29" xfId="0" applyNumberFormat="1" applyFont="1" applyFill="1" applyBorder="1" applyAlignment="1"/>
    <xf numFmtId="0" fontId="0" fillId="6" borderId="30" xfId="0" applyNumberFormat="1" applyFont="1" applyFill="1" applyBorder="1" applyAlignment="1"/>
    <xf numFmtId="0" fontId="3" fillId="5" borderId="21" xfId="0" applyNumberFormat="1" applyFont="1" applyFill="1" applyBorder="1" applyAlignment="1">
      <alignment horizontal="center"/>
    </xf>
    <xf numFmtId="49" fontId="3" fillId="5" borderId="22" xfId="0" applyNumberFormat="1" applyFont="1" applyFill="1" applyBorder="1" applyAlignment="1">
      <alignment horizontal="center"/>
    </xf>
    <xf numFmtId="49" fontId="3" fillId="5" borderId="2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0" fillId="0" borderId="24" xfId="0" applyFont="1" applyBorder="1" applyAlignment="1"/>
    <xf numFmtId="0" fontId="0" fillId="6" borderId="27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/>
    <xf numFmtId="0" fontId="5" fillId="4" borderId="18" xfId="0" applyNumberFormat="1" applyFont="1" applyFill="1" applyBorder="1" applyAlignment="1"/>
    <xf numFmtId="0" fontId="0" fillId="6" borderId="30" xfId="0" applyNumberFormat="1" applyFont="1" applyFill="1" applyBorder="1" applyAlignment="1">
      <alignment horizontal="center"/>
    </xf>
    <xf numFmtId="0" fontId="0" fillId="0" borderId="31" xfId="0" applyFont="1" applyBorder="1" applyAlignment="1"/>
    <xf numFmtId="0" fontId="0" fillId="0" borderId="32" xfId="0" applyFont="1" applyBorder="1" applyAlignment="1"/>
    <xf numFmtId="49" fontId="1" fillId="4" borderId="18" xfId="0" applyNumberFormat="1" applyFont="1" applyFill="1" applyBorder="1" applyAlignment="1">
      <alignment horizontal="right"/>
    </xf>
    <xf numFmtId="49" fontId="0" fillId="4" borderId="18" xfId="0" applyNumberFormat="1" applyFont="1" applyFill="1" applyBorder="1" applyAlignment="1"/>
    <xf numFmtId="0" fontId="2" fillId="4" borderId="18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2" fillId="4" borderId="18" xfId="0" applyNumberFormat="1" applyFont="1" applyFill="1" applyBorder="1" applyAlignment="1">
      <alignment horizontal="left"/>
    </xf>
    <xf numFmtId="0" fontId="0" fillId="0" borderId="0" xfId="0" applyNumberFormat="1" applyFont="1" applyAlignment="1"/>
    <xf numFmtId="49" fontId="2" fillId="4" borderId="18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3E7FCD"/>
      <rgbColor rgb="FF4A7DBB"/>
      <rgbColor rgb="FFFF0000"/>
      <rgbColor rgb="FFA0C94A"/>
      <rgbColor rgb="FFDAFFA3"/>
      <rgbColor rgb="FF7F5AAB"/>
      <rgbColor rgb="FFC6ADED"/>
      <rgbColor rgb="FFF2F2F2"/>
      <rgbColor rgb="FFA5A5A5"/>
      <rgbColor rgb="FFBE4B48"/>
      <rgbColor rgb="FF98B954"/>
      <rgbColor rgb="FF7C609F"/>
      <rgbColor rgb="FFBFBFBF"/>
      <rgbColor rgb="FFBE4D49"/>
      <rgbColor rgb="FF9ABA58"/>
      <rgbColor rgb="FFAAAAAA"/>
      <rgbColor rgb="FFD8D8D8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vector contr.</a:t>
            </a:r>
          </a:p>
        </c:rich>
      </c:tx>
      <c:layout>
        <c:manualLayout>
          <c:xMode val="edge"/>
          <c:yMode val="edge"/>
          <c:x val="0.332271"/>
          <c:y val="0.0"/>
          <c:w val="0.335458"/>
          <c:h val="0.12536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90271"/>
          <c:y val="0.125363"/>
          <c:w val="0.7807"/>
          <c:h val="0.79013"/>
        </c:manualLayout>
      </c:layout>
      <c:scatterChart>
        <c:scatterStyle val="lineMarker"/>
        <c:varyColors val="0"/>
        <c:ser>
          <c:idx val="0"/>
          <c:order val="0"/>
          <c:tx>
            <c:v>measurements</c:v>
          </c:tx>
          <c:spPr>
            <a:ln w="12700" cap="flat">
              <a:noFill/>
              <a:miter lim="400000"/>
            </a:ln>
            <a:effectLst/>
          </c:spPr>
          <c:marker>
            <c:symbol val="diamond"/>
            <c:size val="6"/>
            <c:spPr>
              <a:gradFill flip="none" rotWithShape="1">
                <a:gsLst>
                  <a:gs pos="0">
                    <a:srgbClr val="3F80CE"/>
                  </a:gs>
                  <a:gs pos="100000">
                    <a:schemeClr val="accent1">
                      <a:hueOff val="357503"/>
                      <a:satOff val="54545"/>
                      <a:lumOff val="29273"/>
                    </a:schemeClr>
                  </a:gs>
                </a:gsLst>
                <a:lin ang="16200000" scaled="0"/>
              </a:gra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fitting'!$B$2:$B$39</c:f>
              <c:numCache>
                <c:formatCode>0.000000</c:formatCode>
                <c:ptCount val="38"/>
                <c:pt idx="0">
                  <c:v>0.353111111111111</c:v>
                </c:pt>
                <c:pt idx="1">
                  <c:v>0.385277777777778</c:v>
                </c:pt>
                <c:pt idx="2">
                  <c:v>0.445277777777778</c:v>
                </c:pt>
                <c:pt idx="3">
                  <c:v>0.482111111111111</c:v>
                </c:pt>
                <c:pt idx="4">
                  <c:v>0.479944444444444</c:v>
                </c:pt>
                <c:pt idx="5">
                  <c:v>0.501277777777778</c:v>
                </c:pt>
                <c:pt idx="6">
                  <c:v>0.501888888888889</c:v>
                </c:pt>
                <c:pt idx="7">
                  <c:v>0.534888888888889</c:v>
                </c:pt>
                <c:pt idx="8">
                  <c:v>0.535888888888889</c:v>
                </c:pt>
                <c:pt idx="9">
                  <c:v>0.531055555555556</c:v>
                </c:pt>
                <c:pt idx="10">
                  <c:v>0.537722222222222</c:v>
                </c:pt>
                <c:pt idx="11">
                  <c:v>0.548277777777778</c:v>
                </c:pt>
                <c:pt idx="12">
                  <c:v>0.554833333333333</c:v>
                </c:pt>
                <c:pt idx="13">
                  <c:v>0.557222222222222</c:v>
                </c:pt>
                <c:pt idx="14">
                  <c:v>0.560944444444444</c:v>
                </c:pt>
                <c:pt idx="15">
                  <c:v>0.550055555555555</c:v>
                </c:pt>
                <c:pt idx="16">
                  <c:v>0.572555555555556</c:v>
                </c:pt>
                <c:pt idx="17">
                  <c:v>0.568222222222222</c:v>
                </c:pt>
                <c:pt idx="18">
                  <c:v>0.566444444444445</c:v>
                </c:pt>
                <c:pt idx="19">
                  <c:v>0.590555555555555</c:v>
                </c:pt>
                <c:pt idx="20">
                  <c:v>0.580944444444444</c:v>
                </c:pt>
                <c:pt idx="21">
                  <c:v>0.579611111111111</c:v>
                </c:pt>
                <c:pt idx="22">
                  <c:v>0.591666666666667</c:v>
                </c:pt>
                <c:pt idx="23">
                  <c:v>0.584166666666667</c:v>
                </c:pt>
                <c:pt idx="24">
                  <c:v>0.592666666666667</c:v>
                </c:pt>
                <c:pt idx="25">
                  <c:v>0.604333333333333</c:v>
                </c:pt>
                <c:pt idx="26">
                  <c:v>0.596</c:v>
                </c:pt>
                <c:pt idx="27">
                  <c:v>0.618666666666666</c:v>
                </c:pt>
                <c:pt idx="28">
                  <c:v>0.616944444444444</c:v>
                </c:pt>
                <c:pt idx="29">
                  <c:v>0.607666666666666</c:v>
                </c:pt>
                <c:pt idx="30">
                  <c:v>0.619444444444444</c:v>
                </c:pt>
                <c:pt idx="31">
                  <c:v>0.621944444444444</c:v>
                </c:pt>
                <c:pt idx="32">
                  <c:v>0.629</c:v>
                </c:pt>
                <c:pt idx="33">
                  <c:v>0.636111111111111</c:v>
                </c:pt>
                <c:pt idx="34">
                  <c:v>0.628666666666666</c:v>
                </c:pt>
                <c:pt idx="35">
                  <c:v>0.643611111111111</c:v>
                </c:pt>
                <c:pt idx="36">
                  <c:v>0.645277777777778</c:v>
                </c:pt>
                <c:pt idx="37">
                  <c:v>0.644333333333333</c:v>
                </c:pt>
              </c:numCache>
            </c:numRef>
          </c:yVal>
          <c:smooth val="0"/>
        </c:ser>
        <c:ser>
          <c:idx val="1"/>
          <c:order val="1"/>
          <c:tx>
            <c:v>function</c:v>
          </c:tx>
          <c:spPr>
            <a:ln w="12700" cap="flat">
              <a:noFill/>
              <a:miter lim="400000"/>
            </a:ln>
            <a:effectLst/>
          </c:spPr>
          <c:marker>
            <c:symbol val="circle"/>
            <c:size val="5"/>
            <c:spPr>
              <a:solidFill>
                <a:srgbClr val="000000">
                  <a:alpha val="0"/>
                </a:srgbClr>
              </a:soli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fitting'!$D$2:$D$39</c:f>
              <c:numCache>
                <c:formatCode>0.000000</c:formatCode>
                <c:ptCount val="38"/>
                <c:pt idx="0">
                  <c:v>0.353111111111111</c:v>
                </c:pt>
                <c:pt idx="1">
                  <c:v>0.386485380243069</c:v>
                </c:pt>
                <c:pt idx="2">
                  <c:v>0.415632214987428</c:v>
                </c:pt>
                <c:pt idx="3">
                  <c:v>0.441087093782108</c:v>
                </c:pt>
                <c:pt idx="4">
                  <c:v>0.463317667363591</c:v>
                </c:pt>
                <c:pt idx="5">
                  <c:v>0.482732350330577</c:v>
                </c:pt>
                <c:pt idx="6">
                  <c:v>0.499687824435957</c:v>
                </c:pt>
                <c:pt idx="7">
                  <c:v>0.514495591455746</c:v>
                </c:pt>
                <c:pt idx="8">
                  <c:v>0.527427696022658</c:v>
                </c:pt>
                <c:pt idx="9">
                  <c:v>0.538721723562804</c:v>
                </c:pt>
                <c:pt idx="10">
                  <c:v>0.548585165156366</c:v>
                </c:pt>
                <c:pt idx="11">
                  <c:v>0.557199229512397</c:v>
                </c:pt>
                <c:pt idx="12">
                  <c:v>0.5647221720904</c:v>
                </c:pt>
                <c:pt idx="13">
                  <c:v>0.571292202530479</c:v>
                </c:pt>
                <c:pt idx="14">
                  <c:v>0.577030023806661</c:v>
                </c:pt>
                <c:pt idx="15">
                  <c:v>0.582041049752078</c:v>
                </c:pt>
                <c:pt idx="16">
                  <c:v>0.586417341695829</c:v>
                </c:pt>
                <c:pt idx="17">
                  <c:v>0.590239299790948</c:v>
                </c:pt>
                <c:pt idx="18">
                  <c:v>0.593577140106128</c:v>
                </c:pt>
                <c:pt idx="19">
                  <c:v>0.596492184617962</c:v>
                </c:pt>
                <c:pt idx="20">
                  <c:v>0.599037987803134</c:v>
                </c:pt>
                <c:pt idx="21">
                  <c:v>0.601261320528008</c:v>
                </c:pt>
                <c:pt idx="22">
                  <c:v>0.603203029311425</c:v>
                </c:pt>
                <c:pt idx="23">
                  <c:v>0.604898786746836</c:v>
                </c:pt>
                <c:pt idx="24">
                  <c:v>0.606379746870367</c:v>
                </c:pt>
                <c:pt idx="25">
                  <c:v>0.607673117515066</c:v>
                </c:pt>
                <c:pt idx="26">
                  <c:v>0.608802660166478</c:v>
                </c:pt>
                <c:pt idx="27">
                  <c:v>0.609789126502782</c:v>
                </c:pt>
                <c:pt idx="28">
                  <c:v>0.610650639639487</c:v>
                </c:pt>
                <c:pt idx="29">
                  <c:v>0.61140302708283</c:v>
                </c:pt>
                <c:pt idx="30">
                  <c:v>0.612060111508804</c:v>
                </c:pt>
                <c:pt idx="31">
                  <c:v>0.612633964709939</c:v>
                </c:pt>
                <c:pt idx="32">
                  <c:v>0.613135129375295</c:v>
                </c:pt>
                <c:pt idx="33">
                  <c:v>0.613572812778132</c:v>
                </c:pt>
                <c:pt idx="34">
                  <c:v>0.613955055929656</c:v>
                </c:pt>
                <c:pt idx="35">
                  <c:v>0.614288881306493</c:v>
                </c:pt>
                <c:pt idx="36">
                  <c:v>0.614580421865889</c:v>
                </c:pt>
                <c:pt idx="37">
                  <c:v>0.614835033718882</c:v>
                </c:pt>
              </c:numCache>
            </c:numRef>
          </c:yVal>
          <c:smooth val="0"/>
        </c:ser>
        <c:ser>
          <c:idx val="2"/>
          <c:order val="2"/>
          <c:tx>
            <c:v>function low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4"/>
            <c:spPr>
              <a:gradFill flip="none" rotWithShape="1">
                <a:gsLst>
                  <a:gs pos="0">
                    <a:srgbClr val="A0CA4A"/>
                  </a:gs>
                  <a:gs pos="100000">
                    <a:srgbClr val="DAFFA3"/>
                  </a:gs>
                </a:gsLst>
                <a:lin ang="16200000" scaled="0"/>
              </a:gra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fitting'!$F$2:$F$39</c:f>
              <c:numCache>
                <c:formatCode>0.000000</c:formatCode>
                <c:ptCount val="38"/>
                <c:pt idx="0">
                  <c:v>0.335251475223304</c:v>
                </c:pt>
                <c:pt idx="1">
                  <c:v>0.371119021878705</c:v>
                </c:pt>
                <c:pt idx="2">
                  <c:v>0.401796376101365</c:v>
                </c:pt>
                <c:pt idx="3">
                  <c:v>0.428034581662069</c:v>
                </c:pt>
                <c:pt idx="4">
                  <c:v>0.450476002980509</c:v>
                </c:pt>
                <c:pt idx="5">
                  <c:v>0.469670051507441</c:v>
                </c:pt>
                <c:pt idx="6">
                  <c:v>0.486086636429871</c:v>
                </c:pt>
                <c:pt idx="7">
                  <c:v>0.500127668999795</c:v>
                </c:pt>
                <c:pt idx="8">
                  <c:v>0.512136902135751</c:v>
                </c:pt>
                <c:pt idx="9">
                  <c:v>0.52240834619056</c:v>
                </c:pt>
                <c:pt idx="10">
                  <c:v>0.531193466920309</c:v>
                </c:pt>
                <c:pt idx="11">
                  <c:v>0.538707341875422</c:v>
                </c:pt>
                <c:pt idx="12">
                  <c:v>0.545133925934749</c:v>
                </c:pt>
                <c:pt idx="13">
                  <c:v>0.550630554893618</c:v>
                </c:pt>
                <c:pt idx="14">
                  <c:v>0.555331797362801</c:v>
                </c:pt>
                <c:pt idx="15">
                  <c:v>0.559352749280682</c:v>
                </c:pt>
                <c:pt idx="16">
                  <c:v>0.562791851694969</c:v>
                </c:pt>
                <c:pt idx="17">
                  <c:v>0.565733300798937</c:v>
                </c:pt>
                <c:pt idx="18">
                  <c:v>0.568249109224791</c:v>
                </c:pt>
                <c:pt idx="19">
                  <c:v>0.570400869058765</c:v>
                </c:pt>
                <c:pt idx="20">
                  <c:v>0.572241259740155</c:v>
                </c:pt>
                <c:pt idx="21">
                  <c:v>0.573815337760698</c:v>
                </c:pt>
                <c:pt idx="22">
                  <c:v>0.575161639738757</c:v>
                </c:pt>
                <c:pt idx="23">
                  <c:v>0.576313125873797</c:v>
                </c:pt>
                <c:pt idx="24">
                  <c:v>0.57729798687883</c:v>
                </c:pt>
                <c:pt idx="25">
                  <c:v>0.578140334146173</c:v>
                </c:pt>
                <c:pt idx="26">
                  <c:v>0.578860790043172</c:v>
                </c:pt>
                <c:pt idx="27">
                  <c:v>0.579476992789527</c:v>
                </c:pt>
                <c:pt idx="28">
                  <c:v>0.580004028276634</c:v>
                </c:pt>
                <c:pt idx="29">
                  <c:v>0.580454799400772</c:v>
                </c:pt>
                <c:pt idx="30">
                  <c:v>0.580840341952131</c:v>
                </c:pt>
                <c:pt idx="31">
                  <c:v>0.581170094793316</c:v>
                </c:pt>
                <c:pt idx="32">
                  <c:v>0.581452130941819</c:v>
                </c:pt>
                <c:pt idx="33">
                  <c:v>0.581693355213843</c:v>
                </c:pt>
                <c:pt idx="34">
                  <c:v>0.581899673268186</c:v>
                </c:pt>
                <c:pt idx="35">
                  <c:v>0.582076136188731</c:v>
                </c:pt>
                <c:pt idx="36">
                  <c:v>0.582227064145213</c:v>
                </c:pt>
                <c:pt idx="37">
                  <c:v>0.582356152159724</c:v>
                </c:pt>
              </c:numCache>
            </c:numRef>
          </c:yVal>
          <c:smooth val="0"/>
        </c:ser>
        <c:ser>
          <c:idx val="3"/>
          <c:order val="3"/>
          <c:tx>
            <c:v>function high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5"/>
            <c:spPr>
              <a:gradFill flip="none" rotWithShape="1">
                <a:gsLst>
                  <a:gs pos="0">
                    <a:srgbClr val="7F5BAB"/>
                  </a:gs>
                  <a:gs pos="100000">
                    <a:srgbClr val="C7AEED"/>
                  </a:gs>
                </a:gsLst>
                <a:lin ang="16200000" scaled="0"/>
              </a:gra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fitting'!$H$2:$H$39</c:f>
              <c:numCache>
                <c:formatCode>0.000000</c:formatCode>
                <c:ptCount val="38"/>
                <c:pt idx="0">
                  <c:v>0.370970746998917</c:v>
                </c:pt>
                <c:pt idx="1">
                  <c:v>0.402371845027073</c:v>
                </c:pt>
                <c:pt idx="2">
                  <c:v>0.430256505082647</c:v>
                </c:pt>
                <c:pt idx="3">
                  <c:v>0.455018513905323</c:v>
                </c:pt>
                <c:pt idx="4">
                  <c:v>0.477007560202187</c:v>
                </c:pt>
                <c:pt idx="5">
                  <c:v>0.496534172946254</c:v>
                </c:pt>
                <c:pt idx="6">
                  <c:v>0.513874106661851</c:v>
                </c:pt>
                <c:pt idx="7">
                  <c:v>0.52927223562575</c:v>
                </c:pt>
                <c:pt idx="8">
                  <c:v>0.542946011977941</c:v>
                </c:pt>
                <c:pt idx="9">
                  <c:v>0.555088536577396</c:v>
                </c:pt>
                <c:pt idx="10">
                  <c:v>0.565871285969429</c:v>
                </c:pt>
                <c:pt idx="11">
                  <c:v>0.575446533974823</c:v>
                </c:pt>
                <c:pt idx="12">
                  <c:v>0.583949502098384</c:v>
                </c:pt>
                <c:pt idx="13">
                  <c:v>0.591500269124947</c:v>
                </c:pt>
                <c:pt idx="14">
                  <c:v>0.598205466870127</c:v>
                </c:pt>
                <c:pt idx="15">
                  <c:v>0.604159786033172</c:v>
                </c:pt>
                <c:pt idx="16">
                  <c:v>0.609447313417567</c:v>
                </c:pt>
                <c:pt idx="17">
                  <c:v>0.614142719403567</c:v>
                </c:pt>
                <c:pt idx="18">
                  <c:v>0.618312312442164</c:v>
                </c:pt>
                <c:pt idx="19">
                  <c:v>0.62201497546201</c:v>
                </c:pt>
                <c:pt idx="20">
                  <c:v>0.625302997413221</c:v>
                </c:pt>
                <c:pt idx="21">
                  <c:v>0.628222811691136</c:v>
                </c:pt>
                <c:pt idx="22">
                  <c:v>0.630815651868</c:v>
                </c:pt>
                <c:pt idx="23">
                  <c:v>0.633118133992843</c:v>
                </c:pt>
                <c:pt idx="24">
                  <c:v>0.635162773682759</c:v>
                </c:pt>
                <c:pt idx="25">
                  <c:v>0.636978445307946</c:v>
                </c:pt>
                <c:pt idx="26">
                  <c:v>0.638590789755121</c:v>
                </c:pt>
                <c:pt idx="27">
                  <c:v>0.640022576527725</c:v>
                </c:pt>
                <c:pt idx="28">
                  <c:v>0.641294025296502</c:v>
                </c:pt>
                <c:pt idx="29">
                  <c:v>0.642423091441375</c:v>
                </c:pt>
                <c:pt idx="30">
                  <c:v>0.643425719617045</c:v>
                </c:pt>
                <c:pt idx="31">
                  <c:v>0.644316068923164</c:v>
                </c:pt>
                <c:pt idx="32">
                  <c:v>0.645106712858913</c:v>
                </c:pt>
                <c:pt idx="33">
                  <c:v>0.645808816885772</c:v>
                </c:pt>
                <c:pt idx="34">
                  <c:v>0.646432296105991</c:v>
                </c:pt>
                <c:pt idx="35">
                  <c:v>0.646985955283512</c:v>
                </c:pt>
                <c:pt idx="36">
                  <c:v>0.647477613184709</c:v>
                </c:pt>
                <c:pt idx="37">
                  <c:v>0.647914212994889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249432"/>
        <c:axId val="2108252952"/>
      </c:scatterChart>
      <c:valAx>
        <c:axId val="210824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252952"/>
        <c:crosses val="autoZero"/>
        <c:crossBetween val="between"/>
        <c:majorUnit val="75.0"/>
        <c:minorUnit val="37.5"/>
      </c:valAx>
      <c:valAx>
        <c:axId val="2108252952"/>
        <c:scaling>
          <c:orientation val="minMax"/>
          <c:max val="1.0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.000000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249432"/>
        <c:crosses val="autoZero"/>
        <c:crossBetween val="between"/>
        <c:majorUnit val="0.25"/>
        <c:minorUnit val="0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pat-3i</a:t>
            </a:r>
          </a:p>
        </c:rich>
      </c:tx>
      <c:layout>
        <c:manualLayout>
          <c:xMode val="edge"/>
          <c:yMode val="edge"/>
          <c:x val="0.423534"/>
          <c:y val="0.0"/>
          <c:w val="0.152932"/>
          <c:h val="0.1248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87856"/>
          <c:y val="0.12482"/>
          <c:w val="0.783482"/>
          <c:h val="0.790985"/>
        </c:manualLayout>
      </c:layout>
      <c:scatterChart>
        <c:scatterStyle val="lineMarker"/>
        <c:varyColors val="0"/>
        <c:ser>
          <c:idx val="0"/>
          <c:order val="0"/>
          <c:tx>
            <c:v>measurments</c:v>
          </c:tx>
          <c:spPr>
            <a:ln w="12700" cap="flat">
              <a:noFill/>
              <a:miter lim="400000"/>
            </a:ln>
            <a:effectLst/>
          </c:spPr>
          <c:marker>
            <c:symbol val="diamond"/>
            <c:size val="6"/>
            <c:spPr>
              <a:gradFill flip="none" rotWithShape="1">
                <a:gsLst>
                  <a:gs pos="0">
                    <a:srgbClr val="3F80CE"/>
                  </a:gs>
                  <a:gs pos="100000">
                    <a:schemeClr val="accent1">
                      <a:hueOff val="357503"/>
                      <a:satOff val="54545"/>
                      <a:lumOff val="29273"/>
                    </a:schemeClr>
                  </a:gs>
                </a:gsLst>
                <a:lin ang="16200000" scaled="0"/>
              </a:gra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fitting'!$J$2:$J$39</c:f>
              <c:numCache>
                <c:formatCode>0.000000</c:formatCode>
                <c:ptCount val="38"/>
                <c:pt idx="0">
                  <c:v>0.304263158</c:v>
                </c:pt>
                <c:pt idx="1">
                  <c:v>0.357</c:v>
                </c:pt>
                <c:pt idx="2">
                  <c:v>0.435421053</c:v>
                </c:pt>
                <c:pt idx="3">
                  <c:v>0.461842105</c:v>
                </c:pt>
                <c:pt idx="4">
                  <c:v>0.476684211</c:v>
                </c:pt>
                <c:pt idx="5">
                  <c:v>0.494894737</c:v>
                </c:pt>
                <c:pt idx="6">
                  <c:v>0.505526316</c:v>
                </c:pt>
                <c:pt idx="7">
                  <c:v>0.521315789</c:v>
                </c:pt>
                <c:pt idx="8">
                  <c:v>0.527789474</c:v>
                </c:pt>
                <c:pt idx="9">
                  <c:v>0.536157895</c:v>
                </c:pt>
                <c:pt idx="10">
                  <c:v>0.549894737</c:v>
                </c:pt>
                <c:pt idx="11">
                  <c:v>0.571315789</c:v>
                </c:pt>
                <c:pt idx="12">
                  <c:v>0.579789474</c:v>
                </c:pt>
                <c:pt idx="13">
                  <c:v>0.573263158</c:v>
                </c:pt>
                <c:pt idx="14">
                  <c:v>0.581</c:v>
                </c:pt>
                <c:pt idx="15">
                  <c:v>0.588578947</c:v>
                </c:pt>
                <c:pt idx="16">
                  <c:v>0.607631579</c:v>
                </c:pt>
                <c:pt idx="17">
                  <c:v>0.605263158</c:v>
                </c:pt>
                <c:pt idx="18">
                  <c:v>0.611</c:v>
                </c:pt>
                <c:pt idx="19">
                  <c:v>0.615052632</c:v>
                </c:pt>
                <c:pt idx="20">
                  <c:v>0.638315789</c:v>
                </c:pt>
                <c:pt idx="21">
                  <c:v>0.648315789</c:v>
                </c:pt>
                <c:pt idx="22">
                  <c:v>0.639368421</c:v>
                </c:pt>
                <c:pt idx="23">
                  <c:v>0.643736842</c:v>
                </c:pt>
                <c:pt idx="24">
                  <c:v>0.655421053</c:v>
                </c:pt>
                <c:pt idx="25">
                  <c:v>0.657210526</c:v>
                </c:pt>
                <c:pt idx="26">
                  <c:v>0.676368421</c:v>
                </c:pt>
                <c:pt idx="27">
                  <c:v>0.672842105</c:v>
                </c:pt>
                <c:pt idx="28">
                  <c:v>0.670947368</c:v>
                </c:pt>
                <c:pt idx="29">
                  <c:v>0.681052632</c:v>
                </c:pt>
                <c:pt idx="30">
                  <c:v>0.686473684</c:v>
                </c:pt>
                <c:pt idx="31">
                  <c:v>0.670526316</c:v>
                </c:pt>
                <c:pt idx="32">
                  <c:v>0.690315789</c:v>
                </c:pt>
                <c:pt idx="33">
                  <c:v>0.699263158</c:v>
                </c:pt>
                <c:pt idx="34">
                  <c:v>0.698315789</c:v>
                </c:pt>
                <c:pt idx="35">
                  <c:v>0.709421053</c:v>
                </c:pt>
                <c:pt idx="36">
                  <c:v>0.710210526</c:v>
                </c:pt>
                <c:pt idx="37">
                  <c:v>0.712315789</c:v>
                </c:pt>
              </c:numCache>
            </c:numRef>
          </c:yVal>
          <c:smooth val="0"/>
        </c:ser>
        <c:ser>
          <c:idx val="1"/>
          <c:order val="1"/>
          <c:tx>
            <c:v>function</c:v>
          </c:tx>
          <c:spPr>
            <a:ln w="12700" cap="flat">
              <a:noFill/>
              <a:miter lim="400000"/>
            </a:ln>
            <a:effectLst/>
          </c:spPr>
          <c:marker>
            <c:symbol val="circle"/>
            <c:size val="5"/>
            <c:spPr>
              <a:solidFill>
                <a:srgbClr val="000000">
                  <a:alpha val="0"/>
                </a:srgbClr>
              </a:soli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fitting'!$L$2:$L$39</c:f>
              <c:numCache>
                <c:formatCode>0.000000</c:formatCode>
                <c:ptCount val="38"/>
                <c:pt idx="0">
                  <c:v>0.304263158</c:v>
                </c:pt>
                <c:pt idx="1">
                  <c:v>0.345293754424706</c:v>
                </c:pt>
                <c:pt idx="2">
                  <c:v>0.381936250275066</c:v>
                </c:pt>
                <c:pt idx="3">
                  <c:v>0.414659939890634</c:v>
                </c:pt>
                <c:pt idx="4">
                  <c:v>0.443883927973462</c:v>
                </c:pt>
                <c:pt idx="5">
                  <c:v>0.469982497220952</c:v>
                </c:pt>
                <c:pt idx="6">
                  <c:v>0.493289901906293</c:v>
                </c:pt>
                <c:pt idx="7">
                  <c:v>0.514104648799688</c:v>
                </c:pt>
                <c:pt idx="8">
                  <c:v>0.532693320257758</c:v>
                </c:pt>
                <c:pt idx="9">
                  <c:v>0.549293988444875</c:v>
                </c:pt>
                <c:pt idx="10">
                  <c:v>0.564119264413649</c:v>
                </c:pt>
                <c:pt idx="11">
                  <c:v>0.577359021095303</c:v>
                </c:pt>
                <c:pt idx="12">
                  <c:v>0.589182825074306</c:v>
                </c:pt>
                <c:pt idx="13">
                  <c:v>0.59974210829192</c:v>
                </c:pt>
                <c:pt idx="14">
                  <c:v>0.609172107492498</c:v>
                </c:pt>
                <c:pt idx="15">
                  <c:v>0.61759359625175</c:v>
                </c:pt>
                <c:pt idx="16">
                  <c:v>0.625114431769728</c:v>
                </c:pt>
                <c:pt idx="17">
                  <c:v>0.631830936238886</c:v>
                </c:pt>
                <c:pt idx="18">
                  <c:v>0.637829130478926</c:v>
                </c:pt>
                <c:pt idx="19">
                  <c:v>0.643185835638053</c:v>
                </c:pt>
                <c:pt idx="20">
                  <c:v>0.647969657070558</c:v>
                </c:pt>
                <c:pt idx="21">
                  <c:v>0.652241862991597</c:v>
                </c:pt>
                <c:pt idx="22">
                  <c:v>0.656057169162465</c:v>
                </c:pt>
                <c:pt idx="23">
                  <c:v>0.659464439656093</c:v>
                </c:pt>
                <c:pt idx="24">
                  <c:v>0.662507312677765</c:v>
                </c:pt>
                <c:pt idx="25">
                  <c:v>0.665224759456156</c:v>
                </c:pt>
                <c:pt idx="26">
                  <c:v>0.66765158336264</c:v>
                </c:pt>
                <c:pt idx="27">
                  <c:v>0.669818865651263</c:v>
                </c:pt>
                <c:pt idx="28">
                  <c:v>0.67175436352815</c:v>
                </c:pt>
                <c:pt idx="29">
                  <c:v>0.67348286564857</c:v>
                </c:pt>
                <c:pt idx="30">
                  <c:v>0.675026509594645</c:v>
                </c:pt>
                <c:pt idx="31">
                  <c:v>0.676405065399757</c:v>
                </c:pt>
                <c:pt idx="32">
                  <c:v>0.677636188750864</c:v>
                </c:pt>
                <c:pt idx="33">
                  <c:v>0.678735647111578</c:v>
                </c:pt>
                <c:pt idx="34">
                  <c:v>0.67971752166205</c:v>
                </c:pt>
                <c:pt idx="35">
                  <c:v>0.680594387641985</c:v>
                </c:pt>
                <c:pt idx="36">
                  <c:v>0.681377475406503</c:v>
                </c:pt>
                <c:pt idx="37">
                  <c:v>0.682076814257559</c:v>
                </c:pt>
              </c:numCache>
            </c:numRef>
          </c:yVal>
          <c:smooth val="0"/>
        </c:ser>
        <c:ser>
          <c:idx val="2"/>
          <c:order val="2"/>
          <c:tx>
            <c:v>function low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4"/>
            <c:spPr>
              <a:gradFill flip="none" rotWithShape="1">
                <a:gsLst>
                  <a:gs pos="0">
                    <a:srgbClr val="A0CA4A"/>
                  </a:gs>
                  <a:gs pos="100000">
                    <a:srgbClr val="DAFFA3"/>
                  </a:gs>
                </a:gsLst>
                <a:lin ang="16200000" scaled="0"/>
              </a:gra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fitting'!$N$2:$N$39</c:f>
              <c:numCache>
                <c:formatCode>0.000000</c:formatCode>
                <c:ptCount val="38"/>
                <c:pt idx="0">
                  <c:v>0.286942507764163</c:v>
                </c:pt>
                <c:pt idx="1">
                  <c:v>0.327888550970558</c:v>
                </c:pt>
                <c:pt idx="2">
                  <c:v>0.364385121457008</c:v>
                </c:pt>
                <c:pt idx="3">
                  <c:v>0.396915728884893</c:v>
                </c:pt>
                <c:pt idx="4">
                  <c:v>0.425911341500607</c:v>
                </c:pt>
                <c:pt idx="5">
                  <c:v>0.451756095639437</c:v>
                </c:pt>
                <c:pt idx="6">
                  <c:v>0.474792384796322</c:v>
                </c:pt>
                <c:pt idx="7">
                  <c:v>0.495325395683909</c:v>
                </c:pt>
                <c:pt idx="8">
                  <c:v>0.51362715137201</c:v>
                </c:pt>
                <c:pt idx="9">
                  <c:v>0.529940115072304</c:v>
                </c:pt>
                <c:pt idx="10">
                  <c:v>0.544480402311529</c:v>
                </c:pt>
                <c:pt idx="11">
                  <c:v>0.557440644048312</c:v>
                </c:pt>
                <c:pt idx="12">
                  <c:v>0.568992538664446</c:v>
                </c:pt>
                <c:pt idx="13">
                  <c:v>0.579289126639616</c:v>
                </c:pt>
                <c:pt idx="14">
                  <c:v>0.588466818044657</c:v>
                </c:pt>
                <c:pt idx="15">
                  <c:v>0.596647199713737</c:v>
                </c:pt>
                <c:pt idx="16">
                  <c:v>0.603938646037054</c:v>
                </c:pt>
                <c:pt idx="17">
                  <c:v>0.610437754713947</c:v>
                </c:pt>
                <c:pt idx="18">
                  <c:v>0.61623062648741</c:v>
                </c:pt>
                <c:pt idx="19">
                  <c:v>0.62139400581404</c:v>
                </c:pt>
                <c:pt idx="20">
                  <c:v>0.625996297581103</c:v>
                </c:pt>
                <c:pt idx="21">
                  <c:v>0.630098473340289</c:v>
                </c:pt>
                <c:pt idx="22">
                  <c:v>0.633754879063994</c:v>
                </c:pt>
                <c:pt idx="23">
                  <c:v>0.637013955125375</c:v>
                </c:pt>
                <c:pt idx="24">
                  <c:v>0.639918878040524</c:v>
                </c:pt>
                <c:pt idx="25">
                  <c:v>0.642508132474609</c:v>
                </c:pt>
                <c:pt idx="26">
                  <c:v>0.644816021089991</c:v>
                </c:pt>
                <c:pt idx="27">
                  <c:v>0.646873118990796</c:v>
                </c:pt>
                <c:pt idx="28">
                  <c:v>0.648706678784495</c:v>
                </c:pt>
                <c:pt idx="29">
                  <c:v>0.650340991626752</c:v>
                </c:pt>
                <c:pt idx="30">
                  <c:v>0.651797709032722</c:v>
                </c:pt>
                <c:pt idx="31">
                  <c:v>0.653096129718154</c:v>
                </c:pt>
                <c:pt idx="32">
                  <c:v>0.654253455270421</c:v>
                </c:pt>
                <c:pt idx="33">
                  <c:v>0.6552850180366</c:v>
                </c:pt>
                <c:pt idx="34">
                  <c:v>0.656204484247713</c:v>
                </c:pt>
                <c:pt idx="35">
                  <c:v>0.657024035070112</c:v>
                </c:pt>
                <c:pt idx="36">
                  <c:v>0.657754527982605</c:v>
                </c:pt>
                <c:pt idx="37">
                  <c:v>0.658405640617256</c:v>
                </c:pt>
              </c:numCache>
            </c:numRef>
          </c:yVal>
          <c:smooth val="0"/>
        </c:ser>
        <c:ser>
          <c:idx val="3"/>
          <c:order val="3"/>
          <c:tx>
            <c:v>function high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5"/>
            <c:spPr>
              <a:gradFill flip="none" rotWithShape="1">
                <a:gsLst>
                  <a:gs pos="0">
                    <a:srgbClr val="7F5BAB"/>
                  </a:gs>
                  <a:gs pos="100000">
                    <a:srgbClr val="C7AEED"/>
                  </a:gs>
                </a:gsLst>
                <a:lin ang="16200000" scaled="0"/>
              </a:gra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fitting'!$P$2:$P$39</c:f>
              <c:numCache>
                <c:formatCode>0.000000</c:formatCode>
                <c:ptCount val="38"/>
                <c:pt idx="0">
                  <c:v>0.321583808235836</c:v>
                </c:pt>
                <c:pt idx="1">
                  <c:v>0.362706755884304</c:v>
                </c:pt>
                <c:pt idx="2">
                  <c:v>0.399499698573155</c:v>
                </c:pt>
                <c:pt idx="3">
                  <c:v>0.432418560403712</c:v>
                </c:pt>
                <c:pt idx="4">
                  <c:v>0.461871259346101</c:v>
                </c:pt>
                <c:pt idx="5">
                  <c:v>0.48822276200303</c:v>
                </c:pt>
                <c:pt idx="6">
                  <c:v>0.511799606136615</c:v>
                </c:pt>
                <c:pt idx="7">
                  <c:v>0.532893946999686</c:v>
                </c:pt>
                <c:pt idx="8">
                  <c:v>0.551767177612157</c:v>
                </c:pt>
                <c:pt idx="9">
                  <c:v>0.56865316784355</c:v>
                </c:pt>
                <c:pt idx="10">
                  <c:v>0.58376116243915</c:v>
                </c:pt>
                <c:pt idx="11">
                  <c:v>0.597278373901011</c:v>
                </c:pt>
                <c:pt idx="12">
                  <c:v>0.609372302353824</c:v>
                </c:pt>
                <c:pt idx="13">
                  <c:v>0.620192811142523</c:v>
                </c:pt>
                <c:pt idx="14">
                  <c:v>0.629873983881648</c:v>
                </c:pt>
                <c:pt idx="15">
                  <c:v>0.638535785968318</c:v>
                </c:pt>
                <c:pt idx="16">
                  <c:v>0.646285551147636</c:v>
                </c:pt>
                <c:pt idx="17">
                  <c:v>0.65321931155149</c:v>
                </c:pt>
                <c:pt idx="18">
                  <c:v>0.659422987692073</c:v>
                </c:pt>
                <c:pt idx="19">
                  <c:v>0.664973453156072</c:v>
                </c:pt>
                <c:pt idx="20">
                  <c:v>0.669939487192812</c:v>
                </c:pt>
                <c:pt idx="21">
                  <c:v>0.674382627000459</c:v>
                </c:pt>
                <c:pt idx="22">
                  <c:v>0.678357930271488</c:v>
                </c:pt>
                <c:pt idx="23">
                  <c:v>0.681914657446594</c:v>
                </c:pt>
                <c:pt idx="24">
                  <c:v>0.685096882131269</c:v>
                </c:pt>
                <c:pt idx="25">
                  <c:v>0.687944037239098</c:v>
                </c:pt>
                <c:pt idx="26">
                  <c:v>0.69049140362937</c:v>
                </c:pt>
                <c:pt idx="27">
                  <c:v>0.692770547294021</c:v>
                </c:pt>
                <c:pt idx="28">
                  <c:v>0.694809710511356</c:v>
                </c:pt>
                <c:pt idx="29">
                  <c:v>0.696634161813582</c:v>
                </c:pt>
                <c:pt idx="30">
                  <c:v>0.698266509104814</c:v>
                </c:pt>
                <c:pt idx="31">
                  <c:v>0.699726979809588</c:v>
                </c:pt>
                <c:pt idx="32">
                  <c:v>0.701033671523394</c:v>
                </c:pt>
                <c:pt idx="33">
                  <c:v>0.702202776271163</c:v>
                </c:pt>
                <c:pt idx="34">
                  <c:v>0.703248781152661</c:v>
                </c:pt>
                <c:pt idx="35">
                  <c:v>0.704184647861104</c:v>
                </c:pt>
                <c:pt idx="36">
                  <c:v>0.705021973299506</c:v>
                </c:pt>
                <c:pt idx="37">
                  <c:v>0.705771133285079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347176"/>
        <c:axId val="2108350696"/>
      </c:scatterChart>
      <c:valAx>
        <c:axId val="210834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350696"/>
        <c:crosses val="autoZero"/>
        <c:crossBetween val="between"/>
        <c:majorUnit val="75.0"/>
        <c:minorUnit val="37.5"/>
      </c:valAx>
      <c:valAx>
        <c:axId val="2108350696"/>
        <c:scaling>
          <c:orientation val="minMax"/>
          <c:max val="1.0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.000000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347176"/>
        <c:crosses val="autoZero"/>
        <c:crossBetween val="between"/>
        <c:majorUnit val="0.25"/>
        <c:minorUnit val="0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pat-2i</a:t>
            </a:r>
          </a:p>
        </c:rich>
      </c:tx>
      <c:layout>
        <c:manualLayout>
          <c:xMode val="edge"/>
          <c:yMode val="edge"/>
          <c:x val="0.428492"/>
          <c:y val="0.0"/>
          <c:w val="0.143016"/>
          <c:h val="0.124956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75677"/>
          <c:y val="0.124956"/>
          <c:w val="0.79752"/>
          <c:h val="0.790772"/>
        </c:manualLayout>
      </c:layout>
      <c:scatterChart>
        <c:scatterStyle val="lineMarker"/>
        <c:varyColors val="0"/>
        <c:ser>
          <c:idx val="0"/>
          <c:order val="0"/>
          <c:tx>
            <c:v>measurement</c:v>
          </c:tx>
          <c:spPr>
            <a:ln w="12700" cap="flat">
              <a:noFill/>
              <a:miter lim="400000"/>
            </a:ln>
            <a:effectLst/>
          </c:spPr>
          <c:marker>
            <c:symbol val="diamond"/>
            <c:size val="6"/>
            <c:spPr>
              <a:gradFill flip="none" rotWithShape="1">
                <a:gsLst>
                  <a:gs pos="0">
                    <a:srgbClr val="3F80CE"/>
                  </a:gs>
                  <a:gs pos="100000">
                    <a:schemeClr val="accent1">
                      <a:hueOff val="357503"/>
                      <a:satOff val="54545"/>
                      <a:lumOff val="29273"/>
                    </a:schemeClr>
                  </a:gs>
                </a:gsLst>
                <a:lin ang="16200000" scaled="0"/>
              </a:gra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fitting'!$R$2:$R$39</c:f>
              <c:numCache>
                <c:formatCode>0.000000</c:formatCode>
                <c:ptCount val="38"/>
                <c:pt idx="0">
                  <c:v>0.367166667</c:v>
                </c:pt>
                <c:pt idx="1">
                  <c:v>0.417722222</c:v>
                </c:pt>
                <c:pt idx="2">
                  <c:v>0.486166667</c:v>
                </c:pt>
                <c:pt idx="3">
                  <c:v>0.510833333</c:v>
                </c:pt>
                <c:pt idx="4">
                  <c:v>0.528722222</c:v>
                </c:pt>
                <c:pt idx="5">
                  <c:v>0.546555556</c:v>
                </c:pt>
                <c:pt idx="6">
                  <c:v>0.541388889</c:v>
                </c:pt>
                <c:pt idx="7">
                  <c:v>0.568722222</c:v>
                </c:pt>
                <c:pt idx="8">
                  <c:v>0.576944444</c:v>
                </c:pt>
                <c:pt idx="9">
                  <c:v>0.584</c:v>
                </c:pt>
                <c:pt idx="10">
                  <c:v>0.597666667</c:v>
                </c:pt>
                <c:pt idx="11">
                  <c:v>0.595</c:v>
                </c:pt>
                <c:pt idx="12">
                  <c:v>0.599277778</c:v>
                </c:pt>
                <c:pt idx="13">
                  <c:v>0.615388889</c:v>
                </c:pt>
                <c:pt idx="14">
                  <c:v>0.613777778</c:v>
                </c:pt>
                <c:pt idx="15">
                  <c:v>0.631388889</c:v>
                </c:pt>
                <c:pt idx="16">
                  <c:v>0.634111111</c:v>
                </c:pt>
                <c:pt idx="17">
                  <c:v>0.645333333</c:v>
                </c:pt>
                <c:pt idx="18">
                  <c:v>0.648611111</c:v>
                </c:pt>
                <c:pt idx="19">
                  <c:v>0.657611111</c:v>
                </c:pt>
                <c:pt idx="20">
                  <c:v>0.6545</c:v>
                </c:pt>
                <c:pt idx="21">
                  <c:v>0.652944444</c:v>
                </c:pt>
                <c:pt idx="22">
                  <c:v>0.672277778</c:v>
                </c:pt>
                <c:pt idx="23">
                  <c:v>0.682944444</c:v>
                </c:pt>
                <c:pt idx="24">
                  <c:v>0.694722222</c:v>
                </c:pt>
                <c:pt idx="25">
                  <c:v>0.694944444</c:v>
                </c:pt>
                <c:pt idx="26">
                  <c:v>0.721166667</c:v>
                </c:pt>
                <c:pt idx="27">
                  <c:v>0.713555556</c:v>
                </c:pt>
                <c:pt idx="28">
                  <c:v>0.709555556</c:v>
                </c:pt>
                <c:pt idx="29">
                  <c:v>0.7155</c:v>
                </c:pt>
                <c:pt idx="30">
                  <c:v>0.717833333</c:v>
                </c:pt>
                <c:pt idx="31">
                  <c:v>0.7385</c:v>
                </c:pt>
                <c:pt idx="32">
                  <c:v>0.733666667</c:v>
                </c:pt>
                <c:pt idx="33">
                  <c:v>0.73</c:v>
                </c:pt>
                <c:pt idx="34">
                  <c:v>0.738611111</c:v>
                </c:pt>
                <c:pt idx="35">
                  <c:v>0.748222222</c:v>
                </c:pt>
                <c:pt idx="36">
                  <c:v>0.766388889</c:v>
                </c:pt>
                <c:pt idx="37">
                  <c:v>0.752277778</c:v>
                </c:pt>
              </c:numCache>
            </c:numRef>
          </c:yVal>
          <c:smooth val="0"/>
        </c:ser>
        <c:ser>
          <c:idx val="1"/>
          <c:order val="1"/>
          <c:tx>
            <c:v>function</c:v>
          </c:tx>
          <c:spPr>
            <a:ln w="12700" cap="flat">
              <a:noFill/>
              <a:miter lim="400000"/>
            </a:ln>
            <a:effectLst/>
          </c:spPr>
          <c:marker>
            <c:symbol val="circle"/>
            <c:size val="5"/>
            <c:spPr>
              <a:solidFill>
                <a:srgbClr val="000000">
                  <a:alpha val="0"/>
                </a:srgbClr>
              </a:soli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fitting'!$T$2:$T$39</c:f>
              <c:numCache>
                <c:formatCode>0.000000</c:formatCode>
                <c:ptCount val="38"/>
                <c:pt idx="0">
                  <c:v>0.367166667</c:v>
                </c:pt>
                <c:pt idx="1">
                  <c:v>0.40212987827946</c:v>
                </c:pt>
                <c:pt idx="2">
                  <c:v>0.433757762653216</c:v>
                </c:pt>
                <c:pt idx="3">
                  <c:v>0.462368494715672</c:v>
                </c:pt>
                <c:pt idx="4">
                  <c:v>0.488249896692367</c:v>
                </c:pt>
                <c:pt idx="5">
                  <c:v>0.511662333914073</c:v>
                </c:pt>
                <c:pt idx="6">
                  <c:v>0.532841334076193</c:v>
                </c:pt>
                <c:pt idx="7">
                  <c:v>0.551999956633063</c:v>
                </c:pt>
                <c:pt idx="8">
                  <c:v>0.569330936163112</c:v>
                </c:pt>
                <c:pt idx="9">
                  <c:v>0.585008621267006</c:v>
                </c:pt>
                <c:pt idx="10">
                  <c:v>0.599190728503976</c:v>
                </c:pt>
                <c:pt idx="11">
                  <c:v>0.612019929010812</c:v>
                </c:pt>
                <c:pt idx="12">
                  <c:v>0.623625283764834</c:v>
                </c:pt>
                <c:pt idx="13">
                  <c:v>0.634123541929473</c:v>
                </c:pt>
                <c:pt idx="14">
                  <c:v>0.643620315343765</c:v>
                </c:pt>
                <c:pt idx="15">
                  <c:v>0.652211140971027</c:v>
                </c:pt>
                <c:pt idx="16">
                  <c:v>0.659982441994906</c:v>
                </c:pt>
                <c:pt idx="17">
                  <c:v>0.667012397231348</c:v>
                </c:pt>
                <c:pt idx="18">
                  <c:v>0.67337172760274</c:v>
                </c:pt>
                <c:pt idx="19">
                  <c:v>0.679124407586088</c:v>
                </c:pt>
                <c:pt idx="20">
                  <c:v>0.684328308792366</c:v>
                </c:pt>
                <c:pt idx="21">
                  <c:v>0.689035782151408</c:v>
                </c:pt>
                <c:pt idx="22">
                  <c:v>0.693294184559077</c:v>
                </c:pt>
                <c:pt idx="23">
                  <c:v>0.697146355284762</c:v>
                </c:pt>
                <c:pt idx="24">
                  <c:v>0.700631046931823</c:v>
                </c:pt>
                <c:pt idx="25">
                  <c:v>0.703783315286422</c:v>
                </c:pt>
                <c:pt idx="26">
                  <c:v>0.706634871976608</c:v>
                </c:pt>
                <c:pt idx="27">
                  <c:v>0.709214403489361</c:v>
                </c:pt>
                <c:pt idx="28">
                  <c:v>0.71154785975491</c:v>
                </c:pt>
                <c:pt idx="29">
                  <c:v>0.713658715201458</c:v>
                </c:pt>
                <c:pt idx="30">
                  <c:v>0.715568204906493</c:v>
                </c:pt>
                <c:pt idx="31">
                  <c:v>0.717295538220387</c:v>
                </c:pt>
                <c:pt idx="32">
                  <c:v>0.718858092011288</c:v>
                </c:pt>
                <c:pt idx="33">
                  <c:v>0.720271585475357</c:v>
                </c:pt>
                <c:pt idx="34">
                  <c:v>0.721550238270928</c:v>
                </c:pt>
                <c:pt idx="35">
                  <c:v>0.722706913567407</c:v>
                </c:pt>
                <c:pt idx="36">
                  <c:v>0.723753247447971</c:v>
                </c:pt>
                <c:pt idx="37">
                  <c:v>0.72469976596786</c:v>
                </c:pt>
              </c:numCache>
            </c:numRef>
          </c:yVal>
          <c:smooth val="0"/>
        </c:ser>
        <c:ser>
          <c:idx val="2"/>
          <c:order val="2"/>
          <c:tx>
            <c:v>function low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4"/>
            <c:spPr>
              <a:gradFill flip="none" rotWithShape="1">
                <a:gsLst>
                  <a:gs pos="0">
                    <a:srgbClr val="A0CA4A"/>
                  </a:gs>
                  <a:gs pos="100000">
                    <a:srgbClr val="DAFFA3"/>
                  </a:gs>
                </a:gsLst>
                <a:lin ang="16200000" scaled="0"/>
              </a:gra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fitting'!$V$2:$V$39</c:f>
              <c:numCache>
                <c:formatCode>0.000000</c:formatCode>
                <c:ptCount val="38"/>
                <c:pt idx="0">
                  <c:v>0.355683729956837</c:v>
                </c:pt>
                <c:pt idx="1">
                  <c:v>0.390380155559495</c:v>
                </c:pt>
                <c:pt idx="2">
                  <c:v>0.42155862111327</c:v>
                </c:pt>
                <c:pt idx="3">
                  <c:v>0.449575821657796</c:v>
                </c:pt>
                <c:pt idx="4">
                  <c:v>0.474752286002982</c:v>
                </c:pt>
                <c:pt idx="5">
                  <c:v>0.497376043716286</c:v>
                </c:pt>
                <c:pt idx="6">
                  <c:v>0.517705920304702</c:v>
                </c:pt>
                <c:pt idx="7">
                  <c:v>0.535974498289745</c:v>
                </c:pt>
                <c:pt idx="8">
                  <c:v>0.552390778051413</c:v>
                </c:pt>
                <c:pt idx="9">
                  <c:v>0.567142568882312</c:v>
                </c:pt>
                <c:pt idx="10">
                  <c:v>0.580398637606649</c:v>
                </c:pt>
                <c:pt idx="11">
                  <c:v>0.592310639345196</c:v>
                </c:pt>
                <c:pt idx="12">
                  <c:v>0.60301485251502</c:v>
                </c:pt>
                <c:pt idx="13">
                  <c:v>0.612633737913118</c:v>
                </c:pt>
                <c:pt idx="14">
                  <c:v>0.621277339720543</c:v>
                </c:pt>
                <c:pt idx="15">
                  <c:v>0.629044544455105</c:v>
                </c:pt>
                <c:pt idx="16">
                  <c:v>0.636024212275616</c:v>
                </c:pt>
                <c:pt idx="17">
                  <c:v>0.642296193580282</c:v>
                </c:pt>
                <c:pt idx="18">
                  <c:v>0.647932242529557</c:v>
                </c:pt>
                <c:pt idx="19">
                  <c:v>0.652996837944564</c:v>
                </c:pt>
                <c:pt idx="20">
                  <c:v>0.657547920972509</c:v>
                </c:pt>
                <c:pt idx="21">
                  <c:v>0.661637557958293</c:v>
                </c:pt>
                <c:pt idx="22">
                  <c:v>0.665312536105867</c:v>
                </c:pt>
                <c:pt idx="23">
                  <c:v>0.668614898743944</c:v>
                </c:pt>
                <c:pt idx="24">
                  <c:v>0.671582426319737</c:v>
                </c:pt>
                <c:pt idx="25">
                  <c:v>0.67424906862351</c:v>
                </c:pt>
                <c:pt idx="26">
                  <c:v>0.676645333188758</c:v>
                </c:pt>
                <c:pt idx="27">
                  <c:v>0.678798634311499</c:v>
                </c:pt>
                <c:pt idx="28">
                  <c:v>0.680733606681597</c:v>
                </c:pt>
                <c:pt idx="29">
                  <c:v>0.682472387214194</c:v>
                </c:pt>
                <c:pt idx="30">
                  <c:v>0.684034868305531</c:v>
                </c:pt>
                <c:pt idx="31">
                  <c:v>0.685438925410507</c:v>
                </c:pt>
                <c:pt idx="32">
                  <c:v>0.686700621545561</c:v>
                </c:pt>
                <c:pt idx="33">
                  <c:v>0.687834391056477</c:v>
                </c:pt>
                <c:pt idx="34">
                  <c:v>0.688853204753509</c:v>
                </c:pt>
                <c:pt idx="35">
                  <c:v>0.689768718303014</c:v>
                </c:pt>
                <c:pt idx="36">
                  <c:v>0.690591405573286</c:v>
                </c:pt>
                <c:pt idx="37">
                  <c:v>0.691330678460109</c:v>
                </c:pt>
              </c:numCache>
            </c:numRef>
          </c:yVal>
          <c:smooth val="0"/>
        </c:ser>
        <c:ser>
          <c:idx val="3"/>
          <c:order val="3"/>
          <c:tx>
            <c:v>function high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5"/>
            <c:spPr>
              <a:gradFill flip="none" rotWithShape="1">
                <a:gsLst>
                  <a:gs pos="0">
                    <a:srgbClr val="7F5BAB"/>
                  </a:gs>
                  <a:gs pos="100000">
                    <a:srgbClr val="C7AEED"/>
                  </a:gs>
                </a:gsLst>
                <a:lin ang="16200000" scaled="0"/>
              </a:gra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fitting'!$X$2:$X$39</c:f>
              <c:numCache>
                <c:formatCode>0.000000</c:formatCode>
                <c:ptCount val="38"/>
                <c:pt idx="0">
                  <c:v>0.378649604043163</c:v>
                </c:pt>
                <c:pt idx="1">
                  <c:v>0.413958972357515</c:v>
                </c:pt>
                <c:pt idx="2">
                  <c:v>0.446083253168138</c:v>
                </c:pt>
                <c:pt idx="3">
                  <c:v>0.475309757828668</c:v>
                </c:pt>
                <c:pt idx="4">
                  <c:v>0.501899880723794</c:v>
                </c:pt>
                <c:pt idx="5">
                  <c:v>0.526091437113796</c:v>
                </c:pt>
                <c:pt idx="6">
                  <c:v>0.54810079009343</c:v>
                </c:pt>
                <c:pt idx="7">
                  <c:v>0.568124785688121</c:v>
                </c:pt>
                <c:pt idx="8">
                  <c:v>0.586342513394484</c:v>
                </c:pt>
                <c:pt idx="9">
                  <c:v>0.60291690791099</c:v>
                </c:pt>
                <c:pt idx="10">
                  <c:v>0.617996206384247</c:v>
                </c:pt>
                <c:pt idx="11">
                  <c:v>0.631715274204139</c:v>
                </c:pt>
                <c:pt idx="12">
                  <c:v>0.644196811205385</c:v>
                </c:pt>
                <c:pt idx="13">
                  <c:v>0.655552449063489</c:v>
                </c:pt>
                <c:pt idx="14">
                  <c:v>0.665883749699904</c:v>
                </c:pt>
                <c:pt idx="15">
                  <c:v>0.675283113625888</c:v>
                </c:pt>
                <c:pt idx="16">
                  <c:v>0.683834606349047</c:v>
                </c:pt>
                <c:pt idx="17">
                  <c:v>0.691614710233747</c:v>
                </c:pt>
                <c:pt idx="18">
                  <c:v>0.698693008539818</c:v>
                </c:pt>
                <c:pt idx="19">
                  <c:v>0.705132807757443</c:v>
                </c:pt>
                <c:pt idx="20">
                  <c:v>0.710991703804216</c:v>
                </c:pt>
                <c:pt idx="21">
                  <c:v>0.716322097148304</c:v>
                </c:pt>
                <c:pt idx="22">
                  <c:v>0.721171661464837</c:v>
                </c:pt>
                <c:pt idx="23">
                  <c:v>0.725583770017063</c:v>
                </c:pt>
                <c:pt idx="24">
                  <c:v>0.729597883575732</c:v>
                </c:pt>
                <c:pt idx="25">
                  <c:v>0.733249903346134</c:v>
                </c:pt>
                <c:pt idx="26">
                  <c:v>0.736572492059301</c:v>
                </c:pt>
                <c:pt idx="27">
                  <c:v>0.739595366099124</c:v>
                </c:pt>
                <c:pt idx="28">
                  <c:v>0.742345561278089</c:v>
                </c:pt>
                <c:pt idx="29">
                  <c:v>0.744847674638672</c:v>
                </c:pt>
                <c:pt idx="30">
                  <c:v>0.747124084442998</c:v>
                </c:pt>
                <c:pt idx="31">
                  <c:v>0.749195150318298</c:v>
                </c:pt>
                <c:pt idx="32">
                  <c:v>0.751079395348204</c:v>
                </c:pt>
                <c:pt idx="33">
                  <c:v>0.752793671738476</c:v>
                </c:pt>
                <c:pt idx="34">
                  <c:v>0.754353311538822</c:v>
                </c:pt>
                <c:pt idx="35">
                  <c:v>0.755772263768827</c:v>
                </c:pt>
                <c:pt idx="36">
                  <c:v>0.757063219174422</c:v>
                </c:pt>
                <c:pt idx="37">
                  <c:v>0.758237723730667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409816"/>
        <c:axId val="2108413336"/>
      </c:scatterChart>
      <c:valAx>
        <c:axId val="210840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413336"/>
        <c:crosses val="autoZero"/>
        <c:crossBetween val="between"/>
        <c:majorUnit val="75.0"/>
        <c:minorUnit val="37.5"/>
      </c:valAx>
      <c:valAx>
        <c:axId val="2108413336"/>
        <c:scaling>
          <c:orientation val="minMax"/>
          <c:max val="1.0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.000000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409816"/>
        <c:crosses val="autoZero"/>
        <c:crossBetween val="between"/>
        <c:majorUnit val="0.25"/>
        <c:minorUnit val="0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tln-1i</a:t>
            </a:r>
          </a:p>
        </c:rich>
      </c:tx>
      <c:layout>
        <c:manualLayout>
          <c:xMode val="edge"/>
          <c:yMode val="edge"/>
          <c:x val="0.433921"/>
          <c:y val="0.0"/>
          <c:w val="0.132157"/>
          <c:h val="0.1232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78245"/>
          <c:y val="0.12322"/>
          <c:w val="0.79456"/>
          <c:h val="0.793504"/>
        </c:manualLayout>
      </c:layout>
      <c:scatterChart>
        <c:scatterStyle val="lineMarker"/>
        <c:varyColors val="0"/>
        <c:ser>
          <c:idx val="0"/>
          <c:order val="0"/>
          <c:tx>
            <c:v>measurement</c:v>
          </c:tx>
          <c:spPr>
            <a:ln w="12700" cap="flat">
              <a:noFill/>
              <a:miter lim="400000"/>
            </a:ln>
            <a:effectLst/>
          </c:spPr>
          <c:marker>
            <c:symbol val="diamond"/>
            <c:size val="6"/>
            <c:spPr>
              <a:gradFill flip="none" rotWithShape="1">
                <a:gsLst>
                  <a:gs pos="0">
                    <a:srgbClr val="3F80CE"/>
                  </a:gs>
                  <a:gs pos="100000">
                    <a:schemeClr val="accent1">
                      <a:hueOff val="357503"/>
                      <a:satOff val="54545"/>
                      <a:lumOff val="29273"/>
                    </a:schemeClr>
                  </a:gs>
                </a:gsLst>
                <a:lin ang="16200000" scaled="0"/>
              </a:gra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fitting'!$Z$2:$Z$39</c:f>
              <c:numCache>
                <c:formatCode>0.000000</c:formatCode>
                <c:ptCount val="38"/>
                <c:pt idx="0">
                  <c:v>0.339722222222222</c:v>
                </c:pt>
                <c:pt idx="1">
                  <c:v>0.403333333333333</c:v>
                </c:pt>
                <c:pt idx="2">
                  <c:v>0.484333333333333</c:v>
                </c:pt>
                <c:pt idx="3">
                  <c:v>0.508722222222222</c:v>
                </c:pt>
                <c:pt idx="4">
                  <c:v>0.532277777777778</c:v>
                </c:pt>
                <c:pt idx="5">
                  <c:v>0.548888888888889</c:v>
                </c:pt>
                <c:pt idx="6">
                  <c:v>0.585444444444444</c:v>
                </c:pt>
                <c:pt idx="7">
                  <c:v>0.575611111111111</c:v>
                </c:pt>
                <c:pt idx="8">
                  <c:v>0.594722222222222</c:v>
                </c:pt>
                <c:pt idx="9">
                  <c:v>0.600333333333333</c:v>
                </c:pt>
                <c:pt idx="10">
                  <c:v>0.607666666666666</c:v>
                </c:pt>
                <c:pt idx="11">
                  <c:v>0.625111111111111</c:v>
                </c:pt>
                <c:pt idx="12">
                  <c:v>0.617666666666667</c:v>
                </c:pt>
                <c:pt idx="13">
                  <c:v>0.629722222222222</c:v>
                </c:pt>
                <c:pt idx="14">
                  <c:v>0.643111111111111</c:v>
                </c:pt>
                <c:pt idx="15">
                  <c:v>0.652944444444444</c:v>
                </c:pt>
                <c:pt idx="16">
                  <c:v>0.654555555555555</c:v>
                </c:pt>
                <c:pt idx="17">
                  <c:v>0.657444444444444</c:v>
                </c:pt>
                <c:pt idx="18">
                  <c:v>0.664166666666667</c:v>
                </c:pt>
                <c:pt idx="19">
                  <c:v>0.669666666666667</c:v>
                </c:pt>
                <c:pt idx="20">
                  <c:v>0.679888888888889</c:v>
                </c:pt>
                <c:pt idx="21">
                  <c:v>0.673444444444444</c:v>
                </c:pt>
                <c:pt idx="22">
                  <c:v>0.686611111111111</c:v>
                </c:pt>
                <c:pt idx="23">
                  <c:v>0.668055555555556</c:v>
                </c:pt>
                <c:pt idx="24">
                  <c:v>0.685611111111111</c:v>
                </c:pt>
                <c:pt idx="25">
                  <c:v>0.693722222222222</c:v>
                </c:pt>
                <c:pt idx="26">
                  <c:v>0.704333333333333</c:v>
                </c:pt>
                <c:pt idx="27">
                  <c:v>0.701722222222222</c:v>
                </c:pt>
                <c:pt idx="28">
                  <c:v>0.691</c:v>
                </c:pt>
                <c:pt idx="29">
                  <c:v>0.689333333333333</c:v>
                </c:pt>
                <c:pt idx="30">
                  <c:v>0.707444444444444</c:v>
                </c:pt>
                <c:pt idx="31">
                  <c:v>0.694388888888889</c:v>
                </c:pt>
                <c:pt idx="32">
                  <c:v>0.707388888888889</c:v>
                </c:pt>
                <c:pt idx="33">
                  <c:v>0.708777777777778</c:v>
                </c:pt>
                <c:pt idx="34">
                  <c:v>0.720333333333333</c:v>
                </c:pt>
                <c:pt idx="35">
                  <c:v>0.715777777777778</c:v>
                </c:pt>
                <c:pt idx="36">
                  <c:v>0.711277777777778</c:v>
                </c:pt>
                <c:pt idx="37">
                  <c:v>0.719888888888889</c:v>
                </c:pt>
              </c:numCache>
            </c:numRef>
          </c:yVal>
          <c:smooth val="0"/>
        </c:ser>
        <c:ser>
          <c:idx val="1"/>
          <c:order val="1"/>
          <c:tx>
            <c:v>function</c:v>
          </c:tx>
          <c:spPr>
            <a:ln w="12700" cap="flat">
              <a:noFill/>
              <a:miter lim="400000"/>
            </a:ln>
            <a:effectLst/>
          </c:spPr>
          <c:marker>
            <c:symbol val="circle"/>
            <c:size val="5"/>
            <c:spPr>
              <a:solidFill>
                <a:srgbClr val="000000">
                  <a:alpha val="0"/>
                </a:srgbClr>
              </a:soli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fitting'!$AB$2:$AB$39</c:f>
              <c:numCache>
                <c:formatCode>0.000000</c:formatCode>
                <c:ptCount val="38"/>
                <c:pt idx="0">
                  <c:v>0.339722222222222</c:v>
                </c:pt>
                <c:pt idx="1">
                  <c:v>0.394334342184809</c:v>
                </c:pt>
                <c:pt idx="2">
                  <c:v>0.44056776733037</c:v>
                </c:pt>
                <c:pt idx="3">
                  <c:v>0.479707972877317</c:v>
                </c:pt>
                <c:pt idx="4">
                  <c:v>0.512843214002846</c:v>
                </c:pt>
                <c:pt idx="5">
                  <c:v>0.540894783714967</c:v>
                </c:pt>
                <c:pt idx="6">
                  <c:v>0.564642628504536</c:v>
                </c:pt>
                <c:pt idx="7">
                  <c:v>0.584747033995462</c:v>
                </c:pt>
                <c:pt idx="8">
                  <c:v>0.601766983541415</c:v>
                </c:pt>
                <c:pt idx="9">
                  <c:v>0.616175700211873</c:v>
                </c:pt>
                <c:pt idx="10">
                  <c:v>0.62837380429726</c:v>
                </c:pt>
                <c:pt idx="11">
                  <c:v>0.638700452164726</c:v>
                </c:pt>
                <c:pt idx="12">
                  <c:v>0.647442766169605</c:v>
                </c:pt>
                <c:pt idx="13">
                  <c:v>0.654843817811997</c:v>
                </c:pt>
                <c:pt idx="14">
                  <c:v>0.661109386102357</c:v>
                </c:pt>
                <c:pt idx="15">
                  <c:v>0.66641367904585</c:v>
                </c:pt>
                <c:pt idx="16">
                  <c:v>0.67090417732574</c:v>
                </c:pt>
                <c:pt idx="17">
                  <c:v>0.674705734859705</c:v>
                </c:pt>
                <c:pt idx="18">
                  <c:v>0.677924050241043</c:v>
                </c:pt>
                <c:pt idx="19">
                  <c:v>0.680648605584799</c:v>
                </c:pt>
                <c:pt idx="20">
                  <c:v>0.682955154490551</c:v>
                </c:pt>
                <c:pt idx="21">
                  <c:v>0.684907828297239</c:v>
                </c:pt>
                <c:pt idx="22">
                  <c:v>0.686560919192393</c:v>
                </c:pt>
                <c:pt idx="23">
                  <c:v>0.687960389753365</c:v>
                </c:pt>
                <c:pt idx="24">
                  <c:v>0.68914515089189</c:v>
                </c:pt>
                <c:pt idx="25">
                  <c:v>0.690148143733971</c:v>
                </c:pt>
                <c:pt idx="26">
                  <c:v>0.690997255515708</c:v>
                </c:pt>
                <c:pt idx="27">
                  <c:v>0.691716094960653</c:v>
                </c:pt>
                <c:pt idx="28">
                  <c:v>0.692324648697301</c:v>
                </c:pt>
                <c:pt idx="29">
                  <c:v>0.692839836967775</c:v>
                </c:pt>
                <c:pt idx="30">
                  <c:v>0.693275984078619</c:v>
                </c:pt>
                <c:pt idx="31">
                  <c:v>0.693645216674159</c:v>
                </c:pt>
                <c:pt idx="32">
                  <c:v>0.69395780090599</c:v>
                </c:pt>
                <c:pt idx="33">
                  <c:v>0.694222427873299</c:v>
                </c:pt>
                <c:pt idx="34">
                  <c:v>0.694446455270386</c:v>
                </c:pt>
                <c:pt idx="35">
                  <c:v>0.694636111960162</c:v>
                </c:pt>
                <c:pt idx="36">
                  <c:v>0.694796671161602</c:v>
                </c:pt>
                <c:pt idx="37">
                  <c:v>0.694932597066442</c:v>
                </c:pt>
              </c:numCache>
            </c:numRef>
          </c:yVal>
          <c:smooth val="0"/>
        </c:ser>
        <c:ser>
          <c:idx val="2"/>
          <c:order val="2"/>
          <c:tx>
            <c:v>function low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4"/>
            <c:spPr>
              <a:gradFill flip="none" rotWithShape="1">
                <a:gsLst>
                  <a:gs pos="0">
                    <a:srgbClr val="A0CA4A"/>
                  </a:gs>
                  <a:gs pos="100000">
                    <a:srgbClr val="DAFFA3"/>
                  </a:gs>
                </a:gsLst>
                <a:lin ang="16200000" scaled="0"/>
              </a:gra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fitting'!$AD$2:$AD$39</c:f>
              <c:numCache>
                <c:formatCode>0.000000</c:formatCode>
                <c:ptCount val="38"/>
                <c:pt idx="0">
                  <c:v>0.319355999134797</c:v>
                </c:pt>
                <c:pt idx="1">
                  <c:v>0.376063469710653</c:v>
                </c:pt>
                <c:pt idx="2">
                  <c:v>0.423504589848347</c:v>
                </c:pt>
                <c:pt idx="3">
                  <c:v>0.46319353836014</c:v>
                </c:pt>
                <c:pt idx="4">
                  <c:v>0.496397067901597</c:v>
                </c:pt>
                <c:pt idx="5">
                  <c:v>0.524174935931606</c:v>
                </c:pt>
                <c:pt idx="6">
                  <c:v>0.547413729004168</c:v>
                </c:pt>
                <c:pt idx="7">
                  <c:v>0.566855159962293</c:v>
                </c:pt>
                <c:pt idx="8">
                  <c:v>0.583119741195895</c:v>
                </c:pt>
                <c:pt idx="9">
                  <c:v>0.596726589543336</c:v>
                </c:pt>
                <c:pt idx="10">
                  <c:v>0.608109994949909</c:v>
                </c:pt>
                <c:pt idx="11">
                  <c:v>0.617633281705346</c:v>
                </c:pt>
                <c:pt idx="12">
                  <c:v>0.625600404669612</c:v>
                </c:pt>
                <c:pt idx="13">
                  <c:v>0.632265650603901</c:v>
                </c:pt>
                <c:pt idx="14">
                  <c:v>0.637841754244301</c:v>
                </c:pt>
                <c:pt idx="15">
                  <c:v>0.642506688158971</c:v>
                </c:pt>
                <c:pt idx="16">
                  <c:v>0.646409343100778</c:v>
                </c:pt>
                <c:pt idx="17">
                  <c:v>0.649674280155281</c:v>
                </c:pt>
                <c:pt idx="18">
                  <c:v>0.652405706358421</c:v>
                </c:pt>
                <c:pt idx="19">
                  <c:v>0.654690800673765</c:v>
                </c:pt>
                <c:pt idx="20">
                  <c:v>0.656602496484552</c:v>
                </c:pt>
                <c:pt idx="21">
                  <c:v>0.65820180940938</c:v>
                </c:pt>
                <c:pt idx="22">
                  <c:v>0.659539784738451</c:v>
                </c:pt>
                <c:pt idx="23">
                  <c:v>0.660659126646724</c:v>
                </c:pt>
                <c:pt idx="24">
                  <c:v>0.661595561183591</c:v>
                </c:pt>
                <c:pt idx="25">
                  <c:v>0.662378976541628</c:v>
                </c:pt>
                <c:pt idx="26">
                  <c:v>0.663034376998409</c:v>
                </c:pt>
                <c:pt idx="27">
                  <c:v>0.663582680978339</c:v>
                </c:pt>
                <c:pt idx="28">
                  <c:v>0.664041388706257</c:v>
                </c:pt>
                <c:pt idx="29">
                  <c:v>0.664425140762331</c:v>
                </c:pt>
                <c:pt idx="30">
                  <c:v>0.664746185365633</c:v>
                </c:pt>
                <c:pt idx="31">
                  <c:v>0.665014769300697</c:v>
                </c:pt>
                <c:pt idx="32">
                  <c:v>0.665239464964268</c:v>
                </c:pt>
                <c:pt idx="33">
                  <c:v>0.665427443970589</c:v>
                </c:pt>
                <c:pt idx="34">
                  <c:v>0.665584706047908</c:v>
                </c:pt>
                <c:pt idx="35">
                  <c:v>0.665716270531872</c:v>
                </c:pt>
                <c:pt idx="36">
                  <c:v>0.665826336567726</c:v>
                </c:pt>
                <c:pt idx="37">
                  <c:v>0.665918417134484</c:v>
                </c:pt>
              </c:numCache>
            </c:numRef>
          </c:yVal>
          <c:smooth val="0"/>
        </c:ser>
        <c:ser>
          <c:idx val="3"/>
          <c:order val="3"/>
          <c:tx>
            <c:v>function high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5"/>
            <c:spPr>
              <a:gradFill flip="none" rotWithShape="1">
                <a:gsLst>
                  <a:gs pos="0">
                    <a:srgbClr val="7F5BAB"/>
                  </a:gs>
                  <a:gs pos="100000">
                    <a:srgbClr val="C7AEED"/>
                  </a:gs>
                </a:gsLst>
                <a:lin ang="16200000" scaled="0"/>
              </a:gradFill>
              <a:ln w="9525" cap="flat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fitting'!$AF$2:$AF$39</c:f>
              <c:numCache>
                <c:formatCode>0.000000</c:formatCode>
                <c:ptCount val="38"/>
                <c:pt idx="0">
                  <c:v>0.360088445309647</c:v>
                </c:pt>
                <c:pt idx="1">
                  <c:v>0.41276800193036</c:v>
                </c:pt>
                <c:pt idx="2">
                  <c:v>0.457850655169222</c:v>
                </c:pt>
                <c:pt idx="3">
                  <c:v>0.496431952230791</c:v>
                </c:pt>
                <c:pt idx="4">
                  <c:v>0.529449451779151</c:v>
                </c:pt>
                <c:pt idx="5">
                  <c:v>0.557705507418916</c:v>
                </c:pt>
                <c:pt idx="6">
                  <c:v>0.581886765577126</c:v>
                </c:pt>
                <c:pt idx="7">
                  <c:v>0.60258085160133</c:v>
                </c:pt>
                <c:pt idx="8">
                  <c:v>0.620290649560365</c:v>
                </c:pt>
                <c:pt idx="9">
                  <c:v>0.635446522759259</c:v>
                </c:pt>
                <c:pt idx="10">
                  <c:v>0.648416771937272</c:v>
                </c:pt>
                <c:pt idx="11">
                  <c:v>0.659516585292271</c:v>
                </c:pt>
                <c:pt idx="12">
                  <c:v>0.669015697824716</c:v>
                </c:pt>
                <c:pt idx="13">
                  <c:v>0.677144946129907</c:v>
                </c:pt>
                <c:pt idx="14">
                  <c:v>0.684101877925561</c:v>
                </c:pt>
                <c:pt idx="15">
                  <c:v>0.690055552631064</c:v>
                </c:pt>
                <c:pt idx="16">
                  <c:v>0.695150649656607</c:v>
                </c:pt>
                <c:pt idx="17">
                  <c:v>0.69951098423715</c:v>
                </c:pt>
                <c:pt idx="18">
                  <c:v>0.703242516248996</c:v>
                </c:pt>
                <c:pt idx="19">
                  <c:v>0.70643592512582</c:v>
                </c:pt>
                <c:pt idx="20">
                  <c:v>0.709168813446812</c:v>
                </c:pt>
                <c:pt idx="21">
                  <c:v>0.711507592746016</c:v>
                </c:pt>
                <c:pt idx="22">
                  <c:v>0.713509097369668</c:v>
                </c:pt>
                <c:pt idx="23">
                  <c:v>0.715221965599629</c:v>
                </c:pt>
                <c:pt idx="24">
                  <c:v>0.716687821605426</c:v>
                </c:pt>
                <c:pt idx="25">
                  <c:v>0.717942286947329</c:v>
                </c:pt>
                <c:pt idx="26">
                  <c:v>0.719015846210865</c:v>
                </c:pt>
                <c:pt idx="27">
                  <c:v>0.719934587808442</c:v>
                </c:pt>
                <c:pt idx="28">
                  <c:v>0.720720837950179</c:v>
                </c:pt>
                <c:pt idx="29">
                  <c:v>0.721393703189994</c:v>
                </c:pt>
                <c:pt idx="30">
                  <c:v>0.721969534731278</c:v>
                </c:pt>
                <c:pt idx="31">
                  <c:v>0.722462325775186</c:v>
                </c:pt>
                <c:pt idx="32">
                  <c:v>0.722884051567444</c:v>
                </c:pt>
                <c:pt idx="33">
                  <c:v>0.723244960407113</c:v>
                </c:pt>
                <c:pt idx="34">
                  <c:v>0.723553822689057</c:v>
                </c:pt>
                <c:pt idx="35">
                  <c:v>0.723818144032072</c:v>
                </c:pt>
                <c:pt idx="36">
                  <c:v>0.724044347671875</c:v>
                </c:pt>
                <c:pt idx="37">
                  <c:v>0.724237930551245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472392"/>
        <c:axId val="2108475912"/>
      </c:scatterChart>
      <c:valAx>
        <c:axId val="210847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475912"/>
        <c:crosses val="autoZero"/>
        <c:crossBetween val="between"/>
        <c:majorUnit val="75.0"/>
        <c:minorUnit val="37.5"/>
      </c:valAx>
      <c:valAx>
        <c:axId val="2108475912"/>
        <c:scaling>
          <c:orientation val="minMax"/>
          <c:max val="1.0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.000000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472392"/>
        <c:crosses val="autoZero"/>
        <c:crossBetween val="between"/>
        <c:majorUnit val="0.25"/>
        <c:minorUnit val="0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0.0971375"/>
          <c:y val="0.0379775"/>
          <c:w val="0.665744"/>
          <c:h val="0.890298"/>
        </c:manualLayout>
      </c:layout>
      <c:scatterChart>
        <c:scatterStyle val="lineMarker"/>
        <c:varyColors val="0"/>
        <c:ser>
          <c:idx val="0"/>
          <c:order val="0"/>
          <c:tx>
            <c:v>vector contr</c:v>
          </c:tx>
          <c:spPr>
            <a:ln w="4762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38"/>
                <c:pt idx="0">
                  <c:v>0.020366</c:v>
                </c:pt>
                <c:pt idx="1">
                  <c:v>0.020689</c:v>
                </c:pt>
                <c:pt idx="2">
                  <c:v>0.020164</c:v>
                </c:pt>
                <c:pt idx="3">
                  <c:v>0.017192</c:v>
                </c:pt>
                <c:pt idx="4">
                  <c:v>0.017766</c:v>
                </c:pt>
                <c:pt idx="5">
                  <c:v>0.020699</c:v>
                </c:pt>
                <c:pt idx="6">
                  <c:v>0.020089</c:v>
                </c:pt>
                <c:pt idx="7">
                  <c:v>0.019238</c:v>
                </c:pt>
                <c:pt idx="8">
                  <c:v>0.019461</c:v>
                </c:pt>
                <c:pt idx="9">
                  <c:v>0.020808</c:v>
                </c:pt>
                <c:pt idx="10">
                  <c:v>0.01916</c:v>
                </c:pt>
                <c:pt idx="11">
                  <c:v>0.019981</c:v>
                </c:pt>
                <c:pt idx="12">
                  <c:v>0.019696</c:v>
                </c:pt>
                <c:pt idx="13">
                  <c:v>0.024311</c:v>
                </c:pt>
                <c:pt idx="14">
                  <c:v>0.021324</c:v>
                </c:pt>
                <c:pt idx="15">
                  <c:v>0.022333</c:v>
                </c:pt>
                <c:pt idx="16">
                  <c:v>0.025133</c:v>
                </c:pt>
                <c:pt idx="17">
                  <c:v>0.025119</c:v>
                </c:pt>
                <c:pt idx="18">
                  <c:v>0.023803</c:v>
                </c:pt>
                <c:pt idx="19">
                  <c:v>0.030215</c:v>
                </c:pt>
                <c:pt idx="20">
                  <c:v>0.027208</c:v>
                </c:pt>
                <c:pt idx="21">
                  <c:v>0.023564</c:v>
                </c:pt>
                <c:pt idx="22">
                  <c:v>0.025145</c:v>
                </c:pt>
                <c:pt idx="23">
                  <c:v>0.023645</c:v>
                </c:pt>
                <c:pt idx="24">
                  <c:v>0.024205</c:v>
                </c:pt>
                <c:pt idx="25">
                  <c:v>0.025</c:v>
                </c:pt>
                <c:pt idx="26">
                  <c:v>0.023885</c:v>
                </c:pt>
                <c:pt idx="27">
                  <c:v>0.025678</c:v>
                </c:pt>
                <c:pt idx="28">
                  <c:v>0.027998</c:v>
                </c:pt>
                <c:pt idx="29">
                  <c:v>0.024467</c:v>
                </c:pt>
                <c:pt idx="30">
                  <c:v>0.0303</c:v>
                </c:pt>
                <c:pt idx="31">
                  <c:v>0.030482</c:v>
                </c:pt>
                <c:pt idx="32">
                  <c:v>0.032279</c:v>
                </c:pt>
                <c:pt idx="33">
                  <c:v>0.03074</c:v>
                </c:pt>
                <c:pt idx="34">
                  <c:v>0.028953</c:v>
                </c:pt>
                <c:pt idx="35">
                  <c:v>0.030879</c:v>
                </c:pt>
                <c:pt idx="36">
                  <c:v>0.031944</c:v>
                </c:pt>
                <c:pt idx="37">
                  <c:v>0.030871</c:v>
                </c:pt>
              </c:numLit>
            </c:plus>
            <c:minus>
              <c:numLit>
                <c:formatCode>General</c:formatCode>
                <c:ptCount val="38"/>
                <c:pt idx="0">
                  <c:v>0.020366</c:v>
                </c:pt>
                <c:pt idx="1">
                  <c:v>0.020689</c:v>
                </c:pt>
                <c:pt idx="2">
                  <c:v>0.020164</c:v>
                </c:pt>
                <c:pt idx="3">
                  <c:v>0.017192</c:v>
                </c:pt>
                <c:pt idx="4">
                  <c:v>0.017766</c:v>
                </c:pt>
                <c:pt idx="5">
                  <c:v>0.020699</c:v>
                </c:pt>
                <c:pt idx="6">
                  <c:v>0.020089</c:v>
                </c:pt>
                <c:pt idx="7">
                  <c:v>0.019238</c:v>
                </c:pt>
                <c:pt idx="8">
                  <c:v>0.019461</c:v>
                </c:pt>
                <c:pt idx="9">
                  <c:v>0.020808</c:v>
                </c:pt>
                <c:pt idx="10">
                  <c:v>0.01916</c:v>
                </c:pt>
                <c:pt idx="11">
                  <c:v>0.019981</c:v>
                </c:pt>
                <c:pt idx="12">
                  <c:v>0.019696</c:v>
                </c:pt>
                <c:pt idx="13">
                  <c:v>0.024311</c:v>
                </c:pt>
                <c:pt idx="14">
                  <c:v>0.021324</c:v>
                </c:pt>
                <c:pt idx="15">
                  <c:v>0.022333</c:v>
                </c:pt>
                <c:pt idx="16">
                  <c:v>0.025133</c:v>
                </c:pt>
                <c:pt idx="17">
                  <c:v>0.025119</c:v>
                </c:pt>
                <c:pt idx="18">
                  <c:v>0.023803</c:v>
                </c:pt>
                <c:pt idx="19">
                  <c:v>0.030215</c:v>
                </c:pt>
                <c:pt idx="20">
                  <c:v>0.027208</c:v>
                </c:pt>
                <c:pt idx="21">
                  <c:v>0.023564</c:v>
                </c:pt>
                <c:pt idx="22">
                  <c:v>0.025145</c:v>
                </c:pt>
                <c:pt idx="23">
                  <c:v>0.023645</c:v>
                </c:pt>
                <c:pt idx="24">
                  <c:v>0.024205</c:v>
                </c:pt>
                <c:pt idx="25">
                  <c:v>0.025</c:v>
                </c:pt>
                <c:pt idx="26">
                  <c:v>0.023885</c:v>
                </c:pt>
                <c:pt idx="27">
                  <c:v>0.025678</c:v>
                </c:pt>
                <c:pt idx="28">
                  <c:v>0.027998</c:v>
                </c:pt>
                <c:pt idx="29">
                  <c:v>0.024467</c:v>
                </c:pt>
                <c:pt idx="30">
                  <c:v>0.0303</c:v>
                </c:pt>
                <c:pt idx="31">
                  <c:v>0.030482</c:v>
                </c:pt>
                <c:pt idx="32">
                  <c:v>0.032279</c:v>
                </c:pt>
                <c:pt idx="33">
                  <c:v>0.03074</c:v>
                </c:pt>
                <c:pt idx="34">
                  <c:v>0.028953</c:v>
                </c:pt>
                <c:pt idx="35">
                  <c:v>0.030879</c:v>
                </c:pt>
                <c:pt idx="36">
                  <c:v>0.031944</c:v>
                </c:pt>
                <c:pt idx="37">
                  <c:v>0.030871</c:v>
                </c:pt>
              </c:numLit>
            </c:minus>
            <c:spPr>
              <a:noFill/>
              <a:ln w="9525" cap="flat">
                <a:solidFill>
                  <a:srgbClr val="000000"/>
                </a:solidFill>
                <a:prstDash val="solid"/>
                <a:round/>
              </a:ln>
              <a:effectLst/>
            </c:spPr>
          </c:errBars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fitting'!$B$2:$B$39</c:f>
              <c:numCache>
                <c:formatCode>0.000000</c:formatCode>
                <c:ptCount val="38"/>
                <c:pt idx="0">
                  <c:v>0.353111111111111</c:v>
                </c:pt>
                <c:pt idx="1">
                  <c:v>0.385277777777778</c:v>
                </c:pt>
                <c:pt idx="2">
                  <c:v>0.445277777777778</c:v>
                </c:pt>
                <c:pt idx="3">
                  <c:v>0.482111111111111</c:v>
                </c:pt>
                <c:pt idx="4">
                  <c:v>0.479944444444444</c:v>
                </c:pt>
                <c:pt idx="5">
                  <c:v>0.501277777777778</c:v>
                </c:pt>
                <c:pt idx="6">
                  <c:v>0.501888888888889</c:v>
                </c:pt>
                <c:pt idx="7">
                  <c:v>0.534888888888889</c:v>
                </c:pt>
                <c:pt idx="8">
                  <c:v>0.535888888888889</c:v>
                </c:pt>
                <c:pt idx="9">
                  <c:v>0.531055555555556</c:v>
                </c:pt>
                <c:pt idx="10">
                  <c:v>0.537722222222222</c:v>
                </c:pt>
                <c:pt idx="11">
                  <c:v>0.548277777777778</c:v>
                </c:pt>
                <c:pt idx="12">
                  <c:v>0.554833333333333</c:v>
                </c:pt>
                <c:pt idx="13">
                  <c:v>0.557222222222222</c:v>
                </c:pt>
                <c:pt idx="14">
                  <c:v>0.560944444444444</c:v>
                </c:pt>
                <c:pt idx="15">
                  <c:v>0.550055555555555</c:v>
                </c:pt>
                <c:pt idx="16">
                  <c:v>0.572555555555556</c:v>
                </c:pt>
                <c:pt idx="17">
                  <c:v>0.568222222222222</c:v>
                </c:pt>
                <c:pt idx="18">
                  <c:v>0.566444444444445</c:v>
                </c:pt>
                <c:pt idx="19">
                  <c:v>0.590555555555555</c:v>
                </c:pt>
                <c:pt idx="20">
                  <c:v>0.580944444444444</c:v>
                </c:pt>
                <c:pt idx="21">
                  <c:v>0.579611111111111</c:v>
                </c:pt>
                <c:pt idx="22">
                  <c:v>0.591666666666667</c:v>
                </c:pt>
                <c:pt idx="23">
                  <c:v>0.584166666666667</c:v>
                </c:pt>
                <c:pt idx="24">
                  <c:v>0.592666666666667</c:v>
                </c:pt>
                <c:pt idx="25">
                  <c:v>0.604333333333333</c:v>
                </c:pt>
                <c:pt idx="26">
                  <c:v>0.596</c:v>
                </c:pt>
                <c:pt idx="27">
                  <c:v>0.618666666666666</c:v>
                </c:pt>
                <c:pt idx="28">
                  <c:v>0.616944444444444</c:v>
                </c:pt>
                <c:pt idx="29">
                  <c:v>0.607666666666666</c:v>
                </c:pt>
                <c:pt idx="30">
                  <c:v>0.619444444444444</c:v>
                </c:pt>
                <c:pt idx="31">
                  <c:v>0.621944444444444</c:v>
                </c:pt>
                <c:pt idx="32">
                  <c:v>0.629</c:v>
                </c:pt>
                <c:pt idx="33">
                  <c:v>0.636111111111111</c:v>
                </c:pt>
                <c:pt idx="34">
                  <c:v>0.628666666666666</c:v>
                </c:pt>
                <c:pt idx="35">
                  <c:v>0.643611111111111</c:v>
                </c:pt>
                <c:pt idx="36">
                  <c:v>0.645277777777778</c:v>
                </c:pt>
                <c:pt idx="37">
                  <c:v>0.644333333333333</c:v>
                </c:pt>
              </c:numCache>
            </c:numRef>
          </c:yVal>
          <c:smooth val="0"/>
        </c:ser>
        <c:ser>
          <c:idx val="1"/>
          <c:order val="1"/>
          <c:tx>
            <c:v>pat-3</c:v>
          </c:tx>
          <c:spPr>
            <a:ln w="4762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 cap="flat">
                <a:solidFill>
                  <a:srgbClr val="BE4B48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'curve fitting'!$K$2:$K$39</c:f>
                <c:numCache>
                  <c:formatCode>General</c:formatCode>
                  <c:ptCount val="38"/>
                  <c:pt idx="0">
                    <c:v>0.0173206502358365</c:v>
                  </c:pt>
                  <c:pt idx="1">
                    <c:v>0.0159179181100753</c:v>
                  </c:pt>
                  <c:pt idx="2">
                    <c:v>0.0173480564645248</c:v>
                  </c:pt>
                  <c:pt idx="3">
                    <c:v>0.0176461753319903</c:v>
                  </c:pt>
                  <c:pt idx="4">
                    <c:v>0.0194148391778462</c:v>
                  </c:pt>
                  <c:pt idx="5">
                    <c:v>0.0183476650102014</c:v>
                  </c:pt>
                  <c:pt idx="6">
                    <c:v>0.0212531894298675</c:v>
                  </c:pt>
                  <c:pt idx="7">
                    <c:v>0.0196321511918229</c:v>
                  </c:pt>
                  <c:pt idx="8">
                    <c:v>0.0221562208532779</c:v>
                  </c:pt>
                  <c:pt idx="9">
                    <c:v>0.0212091041851978</c:v>
                  </c:pt>
                  <c:pt idx="10">
                    <c:v>0.0204428878861996</c:v>
                  </c:pt>
                  <c:pt idx="11">
                    <c:v>0.0201049952524939</c:v>
                  </c:pt>
                  <c:pt idx="12">
                    <c:v>0.0209600816573797</c:v>
                  </c:pt>
                  <c:pt idx="13">
                    <c:v>0.022265521835427</c:v>
                  </c:pt>
                  <c:pt idx="14">
                    <c:v>0.0211257720714307</c:v>
                  </c:pt>
                  <c:pt idx="15">
                    <c:v>0.0207926713063858</c:v>
                  </c:pt>
                  <c:pt idx="16">
                    <c:v>0.0209630990921118</c:v>
                  </c:pt>
                  <c:pt idx="17">
                    <c:v>0.0201010374910829</c:v>
                  </c:pt>
                  <c:pt idx="18">
                    <c:v>0.0226749210976272</c:v>
                  </c:pt>
                  <c:pt idx="19">
                    <c:v>0.0172944019073967</c:v>
                  </c:pt>
                  <c:pt idx="20">
                    <c:v>0.018396232234308</c:v>
                  </c:pt>
                  <c:pt idx="21">
                    <c:v>0.0205666869446826</c:v>
                  </c:pt>
                  <c:pt idx="22">
                    <c:v>0.0186616864481632</c:v>
                  </c:pt>
                  <c:pt idx="23">
                    <c:v>0.0201623298374772</c:v>
                  </c:pt>
                  <c:pt idx="24">
                    <c:v>0.0199496904942317</c:v>
                  </c:pt>
                  <c:pt idx="25">
                    <c:v>0.0197603446810638</c:v>
                  </c:pt>
                  <c:pt idx="26">
                    <c:v>0.0230442252824291</c:v>
                  </c:pt>
                  <c:pt idx="27">
                    <c:v>0.0230279849019113</c:v>
                  </c:pt>
                  <c:pt idx="28">
                    <c:v>0.0214585788518347</c:v>
                  </c:pt>
                  <c:pt idx="29">
                    <c:v>0.0218290103774705</c:v>
                  </c:pt>
                  <c:pt idx="30">
                    <c:v>0.0270104342434152</c:v>
                  </c:pt>
                  <c:pt idx="31">
                    <c:v>0.0225718305554962</c:v>
                  </c:pt>
                  <c:pt idx="32">
                    <c:v>0.0258688835900653</c:v>
                  </c:pt>
                  <c:pt idx="33">
                    <c:v>0.026758705432159</c:v>
                  </c:pt>
                  <c:pt idx="34">
                    <c:v>0.024579867746395</c:v>
                  </c:pt>
                  <c:pt idx="35">
                    <c:v>0.0257489357969466</c:v>
                  </c:pt>
                  <c:pt idx="36">
                    <c:v>0.0233662147949611</c:v>
                  </c:pt>
                  <c:pt idx="37">
                    <c:v>0.0256571015022082</c:v>
                  </c:pt>
                </c:numCache>
              </c:numRef>
            </c:plus>
            <c:minus>
              <c:numRef>
                <c:f>'curve fitting'!$K$2:$K$39</c:f>
                <c:numCache>
                  <c:formatCode>General</c:formatCode>
                  <c:ptCount val="38"/>
                  <c:pt idx="0">
                    <c:v>0.0173206502358365</c:v>
                  </c:pt>
                  <c:pt idx="1">
                    <c:v>0.0159179181100753</c:v>
                  </c:pt>
                  <c:pt idx="2">
                    <c:v>0.0173480564645248</c:v>
                  </c:pt>
                  <c:pt idx="3">
                    <c:v>0.0176461753319903</c:v>
                  </c:pt>
                  <c:pt idx="4">
                    <c:v>0.0194148391778462</c:v>
                  </c:pt>
                  <c:pt idx="5">
                    <c:v>0.0183476650102014</c:v>
                  </c:pt>
                  <c:pt idx="6">
                    <c:v>0.0212531894298675</c:v>
                  </c:pt>
                  <c:pt idx="7">
                    <c:v>0.0196321511918229</c:v>
                  </c:pt>
                  <c:pt idx="8">
                    <c:v>0.0221562208532779</c:v>
                  </c:pt>
                  <c:pt idx="9">
                    <c:v>0.0212091041851978</c:v>
                  </c:pt>
                  <c:pt idx="10">
                    <c:v>0.0204428878861996</c:v>
                  </c:pt>
                  <c:pt idx="11">
                    <c:v>0.0201049952524939</c:v>
                  </c:pt>
                  <c:pt idx="12">
                    <c:v>0.0209600816573797</c:v>
                  </c:pt>
                  <c:pt idx="13">
                    <c:v>0.022265521835427</c:v>
                  </c:pt>
                  <c:pt idx="14">
                    <c:v>0.0211257720714307</c:v>
                  </c:pt>
                  <c:pt idx="15">
                    <c:v>0.0207926713063858</c:v>
                  </c:pt>
                  <c:pt idx="16">
                    <c:v>0.0209630990921118</c:v>
                  </c:pt>
                  <c:pt idx="17">
                    <c:v>0.0201010374910829</c:v>
                  </c:pt>
                  <c:pt idx="18">
                    <c:v>0.0226749210976272</c:v>
                  </c:pt>
                  <c:pt idx="19">
                    <c:v>0.0172944019073967</c:v>
                  </c:pt>
                  <c:pt idx="20">
                    <c:v>0.018396232234308</c:v>
                  </c:pt>
                  <c:pt idx="21">
                    <c:v>0.0205666869446826</c:v>
                  </c:pt>
                  <c:pt idx="22">
                    <c:v>0.0186616864481632</c:v>
                  </c:pt>
                  <c:pt idx="23">
                    <c:v>0.0201623298374772</c:v>
                  </c:pt>
                  <c:pt idx="24">
                    <c:v>0.0199496904942317</c:v>
                  </c:pt>
                  <c:pt idx="25">
                    <c:v>0.0197603446810638</c:v>
                  </c:pt>
                  <c:pt idx="26">
                    <c:v>0.0230442252824291</c:v>
                  </c:pt>
                  <c:pt idx="27">
                    <c:v>0.0230279849019113</c:v>
                  </c:pt>
                  <c:pt idx="28">
                    <c:v>0.0214585788518347</c:v>
                  </c:pt>
                  <c:pt idx="29">
                    <c:v>0.0218290103774705</c:v>
                  </c:pt>
                  <c:pt idx="30">
                    <c:v>0.0270104342434152</c:v>
                  </c:pt>
                  <c:pt idx="31">
                    <c:v>0.0225718305554962</c:v>
                  </c:pt>
                  <c:pt idx="32">
                    <c:v>0.0258688835900653</c:v>
                  </c:pt>
                  <c:pt idx="33">
                    <c:v>0.026758705432159</c:v>
                  </c:pt>
                  <c:pt idx="34">
                    <c:v>0.024579867746395</c:v>
                  </c:pt>
                  <c:pt idx="35">
                    <c:v>0.0257489357969466</c:v>
                  </c:pt>
                  <c:pt idx="36">
                    <c:v>0.0233662147949611</c:v>
                  </c:pt>
                  <c:pt idx="37">
                    <c:v>0.0256571015022082</c:v>
                  </c:pt>
                </c:numCache>
              </c:numRef>
            </c:minus>
            <c:spPr>
              <a:noFill/>
              <a:ln w="9525" cap="flat">
                <a:solidFill>
                  <a:srgbClr val="000000"/>
                </a:solidFill>
                <a:prstDash val="solid"/>
                <a:round/>
              </a:ln>
              <a:effectLst/>
            </c:spPr>
          </c:errBars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fitting'!$J$2:$J$39</c:f>
              <c:numCache>
                <c:formatCode>0.000000</c:formatCode>
                <c:ptCount val="38"/>
                <c:pt idx="0">
                  <c:v>0.304263158</c:v>
                </c:pt>
                <c:pt idx="1">
                  <c:v>0.357</c:v>
                </c:pt>
                <c:pt idx="2">
                  <c:v>0.435421053</c:v>
                </c:pt>
                <c:pt idx="3">
                  <c:v>0.461842105</c:v>
                </c:pt>
                <c:pt idx="4">
                  <c:v>0.476684211</c:v>
                </c:pt>
                <c:pt idx="5">
                  <c:v>0.494894737</c:v>
                </c:pt>
                <c:pt idx="6">
                  <c:v>0.505526316</c:v>
                </c:pt>
                <c:pt idx="7">
                  <c:v>0.521315789</c:v>
                </c:pt>
                <c:pt idx="8">
                  <c:v>0.527789474</c:v>
                </c:pt>
                <c:pt idx="9">
                  <c:v>0.536157895</c:v>
                </c:pt>
                <c:pt idx="10">
                  <c:v>0.549894737</c:v>
                </c:pt>
                <c:pt idx="11">
                  <c:v>0.571315789</c:v>
                </c:pt>
                <c:pt idx="12">
                  <c:v>0.579789474</c:v>
                </c:pt>
                <c:pt idx="13">
                  <c:v>0.573263158</c:v>
                </c:pt>
                <c:pt idx="14">
                  <c:v>0.581</c:v>
                </c:pt>
                <c:pt idx="15">
                  <c:v>0.588578947</c:v>
                </c:pt>
                <c:pt idx="16">
                  <c:v>0.607631579</c:v>
                </c:pt>
                <c:pt idx="17">
                  <c:v>0.605263158</c:v>
                </c:pt>
                <c:pt idx="18">
                  <c:v>0.611</c:v>
                </c:pt>
                <c:pt idx="19">
                  <c:v>0.615052632</c:v>
                </c:pt>
                <c:pt idx="20">
                  <c:v>0.638315789</c:v>
                </c:pt>
                <c:pt idx="21">
                  <c:v>0.648315789</c:v>
                </c:pt>
                <c:pt idx="22">
                  <c:v>0.639368421</c:v>
                </c:pt>
                <c:pt idx="23">
                  <c:v>0.643736842</c:v>
                </c:pt>
                <c:pt idx="24">
                  <c:v>0.655421053</c:v>
                </c:pt>
                <c:pt idx="25">
                  <c:v>0.657210526</c:v>
                </c:pt>
                <c:pt idx="26">
                  <c:v>0.676368421</c:v>
                </c:pt>
                <c:pt idx="27">
                  <c:v>0.672842105</c:v>
                </c:pt>
                <c:pt idx="28">
                  <c:v>0.670947368</c:v>
                </c:pt>
                <c:pt idx="29">
                  <c:v>0.681052632</c:v>
                </c:pt>
                <c:pt idx="30">
                  <c:v>0.686473684</c:v>
                </c:pt>
                <c:pt idx="31">
                  <c:v>0.670526316</c:v>
                </c:pt>
                <c:pt idx="32">
                  <c:v>0.690315789</c:v>
                </c:pt>
                <c:pt idx="33">
                  <c:v>0.699263158</c:v>
                </c:pt>
                <c:pt idx="34">
                  <c:v>0.698315789</c:v>
                </c:pt>
                <c:pt idx="35">
                  <c:v>0.709421053</c:v>
                </c:pt>
                <c:pt idx="36">
                  <c:v>0.710210526</c:v>
                </c:pt>
                <c:pt idx="37">
                  <c:v>0.712315789</c:v>
                </c:pt>
              </c:numCache>
            </c:numRef>
          </c:yVal>
          <c:smooth val="0"/>
        </c:ser>
        <c:ser>
          <c:idx val="2"/>
          <c:order val="2"/>
          <c:tx>
            <c:v>pat-2</c:v>
          </c:tx>
          <c:spPr>
            <a:ln w="4762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 cap="flat">
                <a:solidFill>
                  <a:srgbClr val="98B955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'curve fitting'!$S$2:$S$39</c:f>
                <c:numCache>
                  <c:formatCode>General</c:formatCode>
                  <c:ptCount val="38"/>
                  <c:pt idx="0">
                    <c:v>0.0114829370431633</c:v>
                  </c:pt>
                  <c:pt idx="1">
                    <c:v>0.00989282619715062</c:v>
                  </c:pt>
                  <c:pt idx="2">
                    <c:v>0.0152921975918945</c:v>
                  </c:pt>
                  <c:pt idx="3">
                    <c:v>0.0138585878615515</c:v>
                  </c:pt>
                  <c:pt idx="4">
                    <c:v>0.0185732616786258</c:v>
                  </c:pt>
                  <c:pt idx="5">
                    <c:v>0.0180308780580407</c:v>
                  </c:pt>
                  <c:pt idx="6">
                    <c:v>0.0174253100588289</c:v>
                  </c:pt>
                  <c:pt idx="7">
                    <c:v>0.021638413789913</c:v>
                  </c:pt>
                  <c:pt idx="8">
                    <c:v>0.0190634427930957</c:v>
                  </c:pt>
                  <c:pt idx="9">
                    <c:v>0.0201753748821177</c:v>
                  </c:pt>
                  <c:pt idx="10">
                    <c:v>0.0168222153150106</c:v>
                  </c:pt>
                  <c:pt idx="11">
                    <c:v>0.0172651373385865</c:v>
                  </c:pt>
                  <c:pt idx="12">
                    <c:v>0.0210377509352924</c:v>
                  </c:pt>
                  <c:pt idx="13">
                    <c:v>0.0209808719123368</c:v>
                  </c:pt>
                  <c:pt idx="14">
                    <c:v>0.0230294718189225</c:v>
                  </c:pt>
                  <c:pt idx="15">
                    <c:v>0.0210054675249195</c:v>
                  </c:pt>
                  <c:pt idx="16">
                    <c:v>0.02288603319961</c:v>
                  </c:pt>
                  <c:pt idx="17">
                    <c:v>0.0238707029120707</c:v>
                  </c:pt>
                  <c:pt idx="18">
                    <c:v>0.0260355637729075</c:v>
                  </c:pt>
                  <c:pt idx="19">
                    <c:v>0.0231645349405584</c:v>
                  </c:pt>
                  <c:pt idx="20">
                    <c:v>0.0239035712594217</c:v>
                  </c:pt>
                  <c:pt idx="21">
                    <c:v>0.0227310895652844</c:v>
                  </c:pt>
                  <c:pt idx="22">
                    <c:v>0.0260846792931628</c:v>
                  </c:pt>
                  <c:pt idx="23">
                    <c:v>0.0255442039295338</c:v>
                  </c:pt>
                  <c:pt idx="24">
                    <c:v>0.0288850330508731</c:v>
                  </c:pt>
                  <c:pt idx="25">
                    <c:v>0.0265601392111655</c:v>
                  </c:pt>
                  <c:pt idx="26">
                    <c:v>0.0299157040098548</c:v>
                  </c:pt>
                  <c:pt idx="27">
                    <c:v>0.0301983878527217</c:v>
                  </c:pt>
                  <c:pt idx="28">
                    <c:v>0.0310949654649986</c:v>
                  </c:pt>
                  <c:pt idx="29">
                    <c:v>0.0302469411838683</c:v>
                  </c:pt>
                  <c:pt idx="30">
                    <c:v>0.0333004985340218</c:v>
                  </c:pt>
                  <c:pt idx="31">
                    <c:v>0.0305424006144594</c:v>
                  </c:pt>
                  <c:pt idx="32">
                    <c:v>0.0312111719565601</c:v>
                  </c:pt>
                  <c:pt idx="33">
                    <c:v>0.0347122626238998</c:v>
                  </c:pt>
                  <c:pt idx="34">
                    <c:v>0.0332524645397387</c:v>
                  </c:pt>
                  <c:pt idx="35">
                    <c:v>0.0344402063595531</c:v>
                  </c:pt>
                  <c:pt idx="36">
                    <c:v>0.0374468807996969</c:v>
                  </c:pt>
                  <c:pt idx="37">
                    <c:v>0.0348566443770173</c:v>
                  </c:pt>
                </c:numCache>
              </c:numRef>
            </c:plus>
            <c:minus>
              <c:numRef>
                <c:f>'curve fitting'!$S$2:$S$39</c:f>
                <c:numCache>
                  <c:formatCode>General</c:formatCode>
                  <c:ptCount val="38"/>
                  <c:pt idx="0">
                    <c:v>0.0114829370431633</c:v>
                  </c:pt>
                  <c:pt idx="1">
                    <c:v>0.00989282619715062</c:v>
                  </c:pt>
                  <c:pt idx="2">
                    <c:v>0.0152921975918945</c:v>
                  </c:pt>
                  <c:pt idx="3">
                    <c:v>0.0138585878615515</c:v>
                  </c:pt>
                  <c:pt idx="4">
                    <c:v>0.0185732616786258</c:v>
                  </c:pt>
                  <c:pt idx="5">
                    <c:v>0.0180308780580407</c:v>
                  </c:pt>
                  <c:pt idx="6">
                    <c:v>0.0174253100588289</c:v>
                  </c:pt>
                  <c:pt idx="7">
                    <c:v>0.021638413789913</c:v>
                  </c:pt>
                  <c:pt idx="8">
                    <c:v>0.0190634427930957</c:v>
                  </c:pt>
                  <c:pt idx="9">
                    <c:v>0.0201753748821177</c:v>
                  </c:pt>
                  <c:pt idx="10">
                    <c:v>0.0168222153150106</c:v>
                  </c:pt>
                  <c:pt idx="11">
                    <c:v>0.0172651373385865</c:v>
                  </c:pt>
                  <c:pt idx="12">
                    <c:v>0.0210377509352924</c:v>
                  </c:pt>
                  <c:pt idx="13">
                    <c:v>0.0209808719123368</c:v>
                  </c:pt>
                  <c:pt idx="14">
                    <c:v>0.0230294718189225</c:v>
                  </c:pt>
                  <c:pt idx="15">
                    <c:v>0.0210054675249195</c:v>
                  </c:pt>
                  <c:pt idx="16">
                    <c:v>0.02288603319961</c:v>
                  </c:pt>
                  <c:pt idx="17">
                    <c:v>0.0238707029120707</c:v>
                  </c:pt>
                  <c:pt idx="18">
                    <c:v>0.0260355637729075</c:v>
                  </c:pt>
                  <c:pt idx="19">
                    <c:v>0.0231645349405584</c:v>
                  </c:pt>
                  <c:pt idx="20">
                    <c:v>0.0239035712594217</c:v>
                  </c:pt>
                  <c:pt idx="21">
                    <c:v>0.0227310895652844</c:v>
                  </c:pt>
                  <c:pt idx="22">
                    <c:v>0.0260846792931628</c:v>
                  </c:pt>
                  <c:pt idx="23">
                    <c:v>0.0255442039295338</c:v>
                  </c:pt>
                  <c:pt idx="24">
                    <c:v>0.0288850330508731</c:v>
                  </c:pt>
                  <c:pt idx="25">
                    <c:v>0.0265601392111655</c:v>
                  </c:pt>
                  <c:pt idx="26">
                    <c:v>0.0299157040098548</c:v>
                  </c:pt>
                  <c:pt idx="27">
                    <c:v>0.0301983878527217</c:v>
                  </c:pt>
                  <c:pt idx="28">
                    <c:v>0.0310949654649986</c:v>
                  </c:pt>
                  <c:pt idx="29">
                    <c:v>0.0302469411838683</c:v>
                  </c:pt>
                  <c:pt idx="30">
                    <c:v>0.0333004985340218</c:v>
                  </c:pt>
                  <c:pt idx="31">
                    <c:v>0.0305424006144594</c:v>
                  </c:pt>
                  <c:pt idx="32">
                    <c:v>0.0312111719565601</c:v>
                  </c:pt>
                  <c:pt idx="33">
                    <c:v>0.0347122626238998</c:v>
                  </c:pt>
                  <c:pt idx="34">
                    <c:v>0.0332524645397387</c:v>
                  </c:pt>
                  <c:pt idx="35">
                    <c:v>0.0344402063595531</c:v>
                  </c:pt>
                  <c:pt idx="36">
                    <c:v>0.0374468807996969</c:v>
                  </c:pt>
                  <c:pt idx="37">
                    <c:v>0.0348566443770173</c:v>
                  </c:pt>
                </c:numCache>
              </c:numRef>
            </c:minus>
            <c:spPr>
              <a:noFill/>
              <a:ln w="9525" cap="flat">
                <a:solidFill>
                  <a:srgbClr val="000000"/>
                </a:solidFill>
                <a:prstDash val="solid"/>
                <a:round/>
              </a:ln>
              <a:effectLst/>
            </c:spPr>
          </c:errBars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fitting'!$R$2:$R$39</c:f>
              <c:numCache>
                <c:formatCode>0.000000</c:formatCode>
                <c:ptCount val="38"/>
                <c:pt idx="0">
                  <c:v>0.367166667</c:v>
                </c:pt>
                <c:pt idx="1">
                  <c:v>0.417722222</c:v>
                </c:pt>
                <c:pt idx="2">
                  <c:v>0.486166667</c:v>
                </c:pt>
                <c:pt idx="3">
                  <c:v>0.510833333</c:v>
                </c:pt>
                <c:pt idx="4">
                  <c:v>0.528722222</c:v>
                </c:pt>
                <c:pt idx="5">
                  <c:v>0.546555556</c:v>
                </c:pt>
                <c:pt idx="6">
                  <c:v>0.541388889</c:v>
                </c:pt>
                <c:pt idx="7">
                  <c:v>0.568722222</c:v>
                </c:pt>
                <c:pt idx="8">
                  <c:v>0.576944444</c:v>
                </c:pt>
                <c:pt idx="9">
                  <c:v>0.584</c:v>
                </c:pt>
                <c:pt idx="10">
                  <c:v>0.597666667</c:v>
                </c:pt>
                <c:pt idx="11">
                  <c:v>0.595</c:v>
                </c:pt>
                <c:pt idx="12">
                  <c:v>0.599277778</c:v>
                </c:pt>
                <c:pt idx="13">
                  <c:v>0.615388889</c:v>
                </c:pt>
                <c:pt idx="14">
                  <c:v>0.613777778</c:v>
                </c:pt>
                <c:pt idx="15">
                  <c:v>0.631388889</c:v>
                </c:pt>
                <c:pt idx="16">
                  <c:v>0.634111111</c:v>
                </c:pt>
                <c:pt idx="17">
                  <c:v>0.645333333</c:v>
                </c:pt>
                <c:pt idx="18">
                  <c:v>0.648611111</c:v>
                </c:pt>
                <c:pt idx="19">
                  <c:v>0.657611111</c:v>
                </c:pt>
                <c:pt idx="20">
                  <c:v>0.6545</c:v>
                </c:pt>
                <c:pt idx="21">
                  <c:v>0.652944444</c:v>
                </c:pt>
                <c:pt idx="22">
                  <c:v>0.672277778</c:v>
                </c:pt>
                <c:pt idx="23">
                  <c:v>0.682944444</c:v>
                </c:pt>
                <c:pt idx="24">
                  <c:v>0.694722222</c:v>
                </c:pt>
                <c:pt idx="25">
                  <c:v>0.694944444</c:v>
                </c:pt>
                <c:pt idx="26">
                  <c:v>0.721166667</c:v>
                </c:pt>
                <c:pt idx="27">
                  <c:v>0.713555556</c:v>
                </c:pt>
                <c:pt idx="28">
                  <c:v>0.709555556</c:v>
                </c:pt>
                <c:pt idx="29">
                  <c:v>0.7155</c:v>
                </c:pt>
                <c:pt idx="30">
                  <c:v>0.717833333</c:v>
                </c:pt>
                <c:pt idx="31">
                  <c:v>0.7385</c:v>
                </c:pt>
                <c:pt idx="32">
                  <c:v>0.733666667</c:v>
                </c:pt>
                <c:pt idx="33">
                  <c:v>0.73</c:v>
                </c:pt>
                <c:pt idx="34">
                  <c:v>0.738611111</c:v>
                </c:pt>
                <c:pt idx="35">
                  <c:v>0.748222222</c:v>
                </c:pt>
                <c:pt idx="36">
                  <c:v>0.766388889</c:v>
                </c:pt>
                <c:pt idx="37">
                  <c:v>0.752277778</c:v>
                </c:pt>
              </c:numCache>
            </c:numRef>
          </c:yVal>
          <c:smooth val="0"/>
        </c:ser>
        <c:ser>
          <c:idx val="3"/>
          <c:order val="3"/>
          <c:tx>
            <c:v>tln-1</c:v>
          </c:tx>
          <c:spPr>
            <a:ln w="4762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x"/>
            <c:size val="7"/>
            <c:spPr>
              <a:solidFill>
                <a:schemeClr val="accent4"/>
              </a:solidFill>
              <a:ln w="9525" cap="flat">
                <a:solidFill>
                  <a:srgbClr val="7D60A0"/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'curve fitting'!$AA$2:$AA$39</c:f>
                <c:numCache>
                  <c:formatCode>General</c:formatCode>
                  <c:ptCount val="38"/>
                  <c:pt idx="0">
                    <c:v>0.020366223087425</c:v>
                  </c:pt>
                  <c:pt idx="1">
                    <c:v>0.0206894245348125</c:v>
                  </c:pt>
                  <c:pt idx="2">
                    <c:v>0.0201637090684896</c:v>
                  </c:pt>
                  <c:pt idx="3">
                    <c:v>0.0171920724920602</c:v>
                  </c:pt>
                  <c:pt idx="4">
                    <c:v>0.0177660551628487</c:v>
                  </c:pt>
                  <c:pt idx="5">
                    <c:v>0.0206988820526143</c:v>
                  </c:pt>
                  <c:pt idx="6">
                    <c:v>0.020088891057898</c:v>
                  </c:pt>
                  <c:pt idx="7">
                    <c:v>0.0192377860222659</c:v>
                  </c:pt>
                  <c:pt idx="8">
                    <c:v>0.0194610060188334</c:v>
                  </c:pt>
                  <c:pt idx="9">
                    <c:v>0.0208081808949475</c:v>
                  </c:pt>
                  <c:pt idx="10">
                    <c:v>0.0191599732558112</c:v>
                  </c:pt>
                  <c:pt idx="11">
                    <c:v>0.0199808550342882</c:v>
                  </c:pt>
                  <c:pt idx="12">
                    <c:v>0.0196960564713568</c:v>
                  </c:pt>
                  <c:pt idx="13">
                    <c:v>0.0243110031243493</c:v>
                  </c:pt>
                  <c:pt idx="14">
                    <c:v>0.0213238166409426</c:v>
                  </c:pt>
                  <c:pt idx="15">
                    <c:v>0.0223328171175666</c:v>
                  </c:pt>
                  <c:pt idx="16">
                    <c:v>0.0251326184719452</c:v>
                  </c:pt>
                  <c:pt idx="17">
                    <c:v>0.0251188315970079</c:v>
                  </c:pt>
                  <c:pt idx="18">
                    <c:v>0.0238028737211627</c:v>
                  </c:pt>
                  <c:pt idx="19">
                    <c:v>0.0302153490838917</c:v>
                  </c:pt>
                  <c:pt idx="20">
                    <c:v>0.0272077325716802</c:v>
                  </c:pt>
                  <c:pt idx="21">
                    <c:v>0.0235636007965292</c:v>
                  </c:pt>
                  <c:pt idx="22">
                    <c:v>0.0251453472728031</c:v>
                  </c:pt>
                  <c:pt idx="23">
                    <c:v>0.0236454575253502</c:v>
                  </c:pt>
                  <c:pt idx="24">
                    <c:v>0.0242052955488488</c:v>
                  </c:pt>
                  <c:pt idx="25">
                    <c:v>0.0250004974532934</c:v>
                  </c:pt>
                  <c:pt idx="26">
                    <c:v>0.0238847997716272</c:v>
                  </c:pt>
                  <c:pt idx="27">
                    <c:v>0.0256779712252635</c:v>
                  </c:pt>
                  <c:pt idx="28">
                    <c:v>0.0279984826853122</c:v>
                  </c:pt>
                  <c:pt idx="29">
                    <c:v>0.0244668643471203</c:v>
                  </c:pt>
                  <c:pt idx="30">
                    <c:v>0.0303004801858262</c:v>
                  </c:pt>
                  <c:pt idx="31">
                    <c:v>0.0304819821299061</c:v>
                  </c:pt>
                  <c:pt idx="32">
                    <c:v>0.0322790264458735</c:v>
                  </c:pt>
                  <c:pt idx="33">
                    <c:v>0.0307403798178147</c:v>
                  </c:pt>
                  <c:pt idx="34">
                    <c:v>0.0289526320385689</c:v>
                  </c:pt>
                  <c:pt idx="35">
                    <c:v>0.0308792245190688</c:v>
                  </c:pt>
                  <c:pt idx="36">
                    <c:v>0.0319438647290395</c:v>
                  </c:pt>
                  <c:pt idx="37">
                    <c:v>0.0308712156145842</c:v>
                  </c:pt>
                </c:numCache>
              </c:numRef>
            </c:plus>
            <c:minus>
              <c:numRef>
                <c:f>'curve fitting'!$AA$2:$AA$39</c:f>
                <c:numCache>
                  <c:formatCode>General</c:formatCode>
                  <c:ptCount val="38"/>
                  <c:pt idx="0">
                    <c:v>0.020366223087425</c:v>
                  </c:pt>
                  <c:pt idx="1">
                    <c:v>0.0206894245348125</c:v>
                  </c:pt>
                  <c:pt idx="2">
                    <c:v>0.0201637090684896</c:v>
                  </c:pt>
                  <c:pt idx="3">
                    <c:v>0.0171920724920602</c:v>
                  </c:pt>
                  <c:pt idx="4">
                    <c:v>0.0177660551628487</c:v>
                  </c:pt>
                  <c:pt idx="5">
                    <c:v>0.0206988820526143</c:v>
                  </c:pt>
                  <c:pt idx="6">
                    <c:v>0.020088891057898</c:v>
                  </c:pt>
                  <c:pt idx="7">
                    <c:v>0.0192377860222659</c:v>
                  </c:pt>
                  <c:pt idx="8">
                    <c:v>0.0194610060188334</c:v>
                  </c:pt>
                  <c:pt idx="9">
                    <c:v>0.0208081808949475</c:v>
                  </c:pt>
                  <c:pt idx="10">
                    <c:v>0.0191599732558112</c:v>
                  </c:pt>
                  <c:pt idx="11">
                    <c:v>0.0199808550342882</c:v>
                  </c:pt>
                  <c:pt idx="12">
                    <c:v>0.0196960564713568</c:v>
                  </c:pt>
                  <c:pt idx="13">
                    <c:v>0.0243110031243493</c:v>
                  </c:pt>
                  <c:pt idx="14">
                    <c:v>0.0213238166409426</c:v>
                  </c:pt>
                  <c:pt idx="15">
                    <c:v>0.0223328171175666</c:v>
                  </c:pt>
                  <c:pt idx="16">
                    <c:v>0.0251326184719452</c:v>
                  </c:pt>
                  <c:pt idx="17">
                    <c:v>0.0251188315970079</c:v>
                  </c:pt>
                  <c:pt idx="18">
                    <c:v>0.0238028737211627</c:v>
                  </c:pt>
                  <c:pt idx="19">
                    <c:v>0.0302153490838917</c:v>
                  </c:pt>
                  <c:pt idx="20">
                    <c:v>0.0272077325716802</c:v>
                  </c:pt>
                  <c:pt idx="21">
                    <c:v>0.0235636007965292</c:v>
                  </c:pt>
                  <c:pt idx="22">
                    <c:v>0.0251453472728031</c:v>
                  </c:pt>
                  <c:pt idx="23">
                    <c:v>0.0236454575253502</c:v>
                  </c:pt>
                  <c:pt idx="24">
                    <c:v>0.0242052955488488</c:v>
                  </c:pt>
                  <c:pt idx="25">
                    <c:v>0.0250004974532934</c:v>
                  </c:pt>
                  <c:pt idx="26">
                    <c:v>0.0238847997716272</c:v>
                  </c:pt>
                  <c:pt idx="27">
                    <c:v>0.0256779712252635</c:v>
                  </c:pt>
                  <c:pt idx="28">
                    <c:v>0.0279984826853122</c:v>
                  </c:pt>
                  <c:pt idx="29">
                    <c:v>0.0244668643471203</c:v>
                  </c:pt>
                  <c:pt idx="30">
                    <c:v>0.0303004801858262</c:v>
                  </c:pt>
                  <c:pt idx="31">
                    <c:v>0.0304819821299061</c:v>
                  </c:pt>
                  <c:pt idx="32">
                    <c:v>0.0322790264458735</c:v>
                  </c:pt>
                  <c:pt idx="33">
                    <c:v>0.0307403798178147</c:v>
                  </c:pt>
                  <c:pt idx="34">
                    <c:v>0.0289526320385689</c:v>
                  </c:pt>
                  <c:pt idx="35">
                    <c:v>0.0308792245190688</c:v>
                  </c:pt>
                  <c:pt idx="36">
                    <c:v>0.0319438647290395</c:v>
                  </c:pt>
                  <c:pt idx="37">
                    <c:v>0.0308712156145842</c:v>
                  </c:pt>
                </c:numCache>
              </c:numRef>
            </c:minus>
            <c:spPr>
              <a:noFill/>
              <a:ln w="9525" cap="flat">
                <a:solidFill>
                  <a:srgbClr val="000000"/>
                </a:solidFill>
                <a:prstDash val="solid"/>
                <a:round/>
              </a:ln>
              <a:effectLst/>
            </c:spPr>
          </c:errBars>
          <c:xVal>
            <c:numRef>
              <c:f>'curve fitting'!$A$2:$A$39</c:f>
              <c:numCache>
                <c:formatCode>General</c:formatCode>
                <c:ptCount val="38"/>
                <c:pt idx="0">
                  <c:v>0.0</c:v>
                </c:pt>
                <c:pt idx="1">
                  <c:v>8.0</c:v>
                </c:pt>
                <c:pt idx="2">
                  <c:v>16.0</c:v>
                </c:pt>
                <c:pt idx="3">
                  <c:v>24.0</c:v>
                </c:pt>
                <c:pt idx="4">
                  <c:v>32.0</c:v>
                </c:pt>
                <c:pt idx="5">
                  <c:v>40.0</c:v>
                </c:pt>
                <c:pt idx="6">
                  <c:v>48.0</c:v>
                </c:pt>
                <c:pt idx="7">
                  <c:v>56.0</c:v>
                </c:pt>
                <c:pt idx="8">
                  <c:v>64.0</c:v>
                </c:pt>
                <c:pt idx="9">
                  <c:v>72.0</c:v>
                </c:pt>
                <c:pt idx="10">
                  <c:v>80.0</c:v>
                </c:pt>
                <c:pt idx="11">
                  <c:v>88.0</c:v>
                </c:pt>
                <c:pt idx="12">
                  <c:v>96.0</c:v>
                </c:pt>
                <c:pt idx="13">
                  <c:v>104.0</c:v>
                </c:pt>
                <c:pt idx="14">
                  <c:v>112.0</c:v>
                </c:pt>
                <c:pt idx="15">
                  <c:v>120.0</c:v>
                </c:pt>
                <c:pt idx="16">
                  <c:v>128.0</c:v>
                </c:pt>
                <c:pt idx="17">
                  <c:v>136.0</c:v>
                </c:pt>
                <c:pt idx="18">
                  <c:v>144.0</c:v>
                </c:pt>
                <c:pt idx="19">
                  <c:v>152.0</c:v>
                </c:pt>
                <c:pt idx="20">
                  <c:v>160.0</c:v>
                </c:pt>
                <c:pt idx="21">
                  <c:v>168.0</c:v>
                </c:pt>
                <c:pt idx="22">
                  <c:v>176.0</c:v>
                </c:pt>
                <c:pt idx="23">
                  <c:v>184.0</c:v>
                </c:pt>
                <c:pt idx="24">
                  <c:v>192.0</c:v>
                </c:pt>
                <c:pt idx="25">
                  <c:v>200.0</c:v>
                </c:pt>
                <c:pt idx="26">
                  <c:v>208.0</c:v>
                </c:pt>
                <c:pt idx="27">
                  <c:v>216.0</c:v>
                </c:pt>
                <c:pt idx="28">
                  <c:v>224.0</c:v>
                </c:pt>
                <c:pt idx="29">
                  <c:v>232.0</c:v>
                </c:pt>
                <c:pt idx="30">
                  <c:v>240.0</c:v>
                </c:pt>
                <c:pt idx="31">
                  <c:v>248.0</c:v>
                </c:pt>
                <c:pt idx="32">
                  <c:v>256.0</c:v>
                </c:pt>
                <c:pt idx="33">
                  <c:v>264.0</c:v>
                </c:pt>
                <c:pt idx="34">
                  <c:v>272.0</c:v>
                </c:pt>
                <c:pt idx="35">
                  <c:v>280.0</c:v>
                </c:pt>
                <c:pt idx="36">
                  <c:v>288.0</c:v>
                </c:pt>
                <c:pt idx="37">
                  <c:v>296.0</c:v>
                </c:pt>
              </c:numCache>
            </c:numRef>
          </c:xVal>
          <c:yVal>
            <c:numRef>
              <c:f>'curve fitting'!$Z$2:$Z$39</c:f>
              <c:numCache>
                <c:formatCode>0.000000</c:formatCode>
                <c:ptCount val="38"/>
                <c:pt idx="0">
                  <c:v>0.339722222222222</c:v>
                </c:pt>
                <c:pt idx="1">
                  <c:v>0.403333333333333</c:v>
                </c:pt>
                <c:pt idx="2">
                  <c:v>0.484333333333333</c:v>
                </c:pt>
                <c:pt idx="3">
                  <c:v>0.508722222222222</c:v>
                </c:pt>
                <c:pt idx="4">
                  <c:v>0.532277777777778</c:v>
                </c:pt>
                <c:pt idx="5">
                  <c:v>0.548888888888889</c:v>
                </c:pt>
                <c:pt idx="6">
                  <c:v>0.585444444444444</c:v>
                </c:pt>
                <c:pt idx="7">
                  <c:v>0.575611111111111</c:v>
                </c:pt>
                <c:pt idx="8">
                  <c:v>0.594722222222222</c:v>
                </c:pt>
                <c:pt idx="9">
                  <c:v>0.600333333333333</c:v>
                </c:pt>
                <c:pt idx="10">
                  <c:v>0.607666666666666</c:v>
                </c:pt>
                <c:pt idx="11">
                  <c:v>0.625111111111111</c:v>
                </c:pt>
                <c:pt idx="12">
                  <c:v>0.617666666666667</c:v>
                </c:pt>
                <c:pt idx="13">
                  <c:v>0.629722222222222</c:v>
                </c:pt>
                <c:pt idx="14">
                  <c:v>0.643111111111111</c:v>
                </c:pt>
                <c:pt idx="15">
                  <c:v>0.652944444444444</c:v>
                </c:pt>
                <c:pt idx="16">
                  <c:v>0.654555555555555</c:v>
                </c:pt>
                <c:pt idx="17">
                  <c:v>0.657444444444444</c:v>
                </c:pt>
                <c:pt idx="18">
                  <c:v>0.664166666666667</c:v>
                </c:pt>
                <c:pt idx="19">
                  <c:v>0.669666666666667</c:v>
                </c:pt>
                <c:pt idx="20">
                  <c:v>0.679888888888889</c:v>
                </c:pt>
                <c:pt idx="21">
                  <c:v>0.673444444444444</c:v>
                </c:pt>
                <c:pt idx="22">
                  <c:v>0.686611111111111</c:v>
                </c:pt>
                <c:pt idx="23">
                  <c:v>0.668055555555556</c:v>
                </c:pt>
                <c:pt idx="24">
                  <c:v>0.685611111111111</c:v>
                </c:pt>
                <c:pt idx="25">
                  <c:v>0.693722222222222</c:v>
                </c:pt>
                <c:pt idx="26">
                  <c:v>0.704333333333333</c:v>
                </c:pt>
                <c:pt idx="27">
                  <c:v>0.701722222222222</c:v>
                </c:pt>
                <c:pt idx="28">
                  <c:v>0.691</c:v>
                </c:pt>
                <c:pt idx="29">
                  <c:v>0.689333333333333</c:v>
                </c:pt>
                <c:pt idx="30">
                  <c:v>0.707444444444444</c:v>
                </c:pt>
                <c:pt idx="31">
                  <c:v>0.694388888888889</c:v>
                </c:pt>
                <c:pt idx="32">
                  <c:v>0.707388888888889</c:v>
                </c:pt>
                <c:pt idx="33">
                  <c:v>0.708777777777778</c:v>
                </c:pt>
                <c:pt idx="34">
                  <c:v>0.720333333333333</c:v>
                </c:pt>
                <c:pt idx="35">
                  <c:v>0.715777777777778</c:v>
                </c:pt>
                <c:pt idx="36">
                  <c:v>0.711277777777778</c:v>
                </c:pt>
                <c:pt idx="37">
                  <c:v>0.719888888888889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547224"/>
        <c:axId val="2108550552"/>
      </c:scatterChart>
      <c:valAx>
        <c:axId val="2108547224"/>
        <c:scaling>
          <c:orientation val="minMax"/>
          <c:max val="3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>
            <a:solidFill>
              <a:srgbClr val="A6A6A6"/>
            </a:solidFill>
            <a:prstDash val="solid"/>
            <a:round/>
          </a:ln>
        </c:spPr>
        <c:txPr>
          <a:bodyPr rot="0"/>
          <a:lstStyle/>
          <a:p>
            <a:pPr>
              <a:defRPr sz="1400" b="0" i="0" u="none" strike="noStrike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2108550552"/>
        <c:crosses val="autoZero"/>
        <c:crossBetween val="between"/>
        <c:majorUnit val="50.0"/>
        <c:minorUnit val="37.5"/>
      </c:valAx>
      <c:valAx>
        <c:axId val="2108550552"/>
        <c:scaling>
          <c:orientation val="minMax"/>
          <c:max val="0.8"/>
          <c:min val="0.3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525" cap="flat">
            <a:solidFill>
              <a:srgbClr val="A6A6A6"/>
            </a:solidFill>
            <a:prstDash val="solid"/>
            <a:round/>
          </a:ln>
        </c:spPr>
        <c:txPr>
          <a:bodyPr rot="0"/>
          <a:lstStyle/>
          <a:p>
            <a:pPr>
              <a:defRPr sz="1400" b="0" i="0" u="none" strike="noStrike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2108547224"/>
        <c:crosses val="autoZero"/>
        <c:crossBetween val="between"/>
        <c:minorUnit val="0.02"/>
      </c:valAx>
      <c:spPr>
        <a:solidFill>
          <a:srgbClr val="F2F2F2"/>
        </a:solidFill>
        <a:ln w="9525" cap="flat">
          <a:solidFill>
            <a:srgbClr val="A6A6A6"/>
          </a:solidFill>
          <a:prstDash val="solid"/>
          <a:round/>
        </a:ln>
        <a:effectLst/>
      </c:spPr>
    </c:plotArea>
    <c:legend>
      <c:legendPos val="r"/>
      <c:layout>
        <c:manualLayout>
          <c:xMode val="edge"/>
          <c:yMode val="edge"/>
          <c:x val="0.721867"/>
          <c:y val="0.485566"/>
          <c:w val="0.278133"/>
          <c:h val="0.30845138983755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600" b="1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0.0847401"/>
          <c:y val="0.0331978"/>
          <c:w val="0.712734"/>
          <c:h val="0.89051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>
              <a:outerShdw blurRad="38100" dist="23000" dir="5400000" algn="tl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1"/>
            <c:bubble3D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invertIfNegative val="1"/>
            <c:bubble3D val="0"/>
            <c:spPr>
              <a:solidFill>
                <a:srgbClr val="BE4D49"/>
              </a:soli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invertIfNegative val="1"/>
            <c:bubble3D val="0"/>
            <c:spPr>
              <a:solidFill>
                <a:srgbClr val="9ABA58"/>
              </a:soli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invertIfNegative val="1"/>
            <c:bubble3D val="0"/>
            <c:spPr>
              <a:solidFill>
                <a:srgbClr val="7D60A0"/>
              </a:soli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</c:dPt>
          <c:errBars>
            <c:errBarType val="both"/>
            <c:errValType val="cust"/>
            <c:noEndCap val="0"/>
            <c:plus>
              <c:numRef>
                <c:f>('curve fitting'!$F$77:$F$80,'curve fitting'!$J$77)</c:f>
                <c:numCache>
                  <c:formatCode>General</c:formatCode>
                  <c:ptCount val="5"/>
                  <c:pt idx="0">
                    <c:v>0.076291582422235</c:v>
                  </c:pt>
                  <c:pt idx="1">
                    <c:v>0.049633846758268</c:v>
                  </c:pt>
                  <c:pt idx="2">
                    <c:v>0.103858178502474</c:v>
                  </c:pt>
                  <c:pt idx="3">
                    <c:v>0.0640743630823539</c:v>
                  </c:pt>
                  <c:pt idx="4">
                    <c:v>2.09302405440831</c:v>
                  </c:pt>
                </c:numCache>
              </c:numRef>
            </c:plus>
            <c:minus>
              <c:numRef>
                <c:f>'curve fitting'!$F$77:$F$80</c:f>
                <c:numCache>
                  <c:formatCode>General</c:formatCode>
                  <c:ptCount val="4"/>
                  <c:pt idx="0">
                    <c:v>0.076291582422235</c:v>
                  </c:pt>
                  <c:pt idx="1">
                    <c:v>0.049633846758268</c:v>
                  </c:pt>
                  <c:pt idx="2">
                    <c:v>0.103858178502474</c:v>
                  </c:pt>
                  <c:pt idx="3">
                    <c:v>0.0640743630823539</c:v>
                  </c:pt>
                </c:numCache>
              </c:numRef>
            </c:minus>
            <c:spPr>
              <a:noFill/>
              <a:ln w="9525" cap="flat">
                <a:solidFill>
                  <a:srgbClr val="000000"/>
                </a:solidFill>
                <a:prstDash val="solid"/>
                <a:round/>
              </a:ln>
              <a:effectLst/>
            </c:spPr>
          </c:errBars>
          <c:cat>
            <c:strRef>
              <c:f>'curve fitting'!$C$77:$C$80</c:f>
              <c:strCache>
                <c:ptCount val="4"/>
                <c:pt idx="0">
                  <c:v>vector contr</c:v>
                </c:pt>
                <c:pt idx="1">
                  <c:v>pat-3i</c:v>
                </c:pt>
                <c:pt idx="2">
                  <c:v>pat-2i</c:v>
                </c:pt>
                <c:pt idx="3">
                  <c:v>tln-1i</c:v>
                </c:pt>
              </c:strCache>
            </c:strRef>
          </c:cat>
          <c:val>
            <c:numRef>
              <c:f>'curve fitting'!$D$77:$D$80</c:f>
              <c:numCache>
                <c:formatCode>0.000</c:formatCode>
                <c:ptCount val="4"/>
                <c:pt idx="0">
                  <c:v>0.407302391547396</c:v>
                </c:pt>
                <c:pt idx="1">
                  <c:v>0.55143469240971</c:v>
                </c:pt>
                <c:pt idx="2">
                  <c:v>0.579155087646782</c:v>
                </c:pt>
                <c:pt idx="3">
                  <c:v>0.539107058444472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8595816"/>
        <c:axId val="2108599176"/>
      </c:barChart>
      <c:catAx>
        <c:axId val="210859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599176"/>
        <c:crosses val="autoZero"/>
        <c:auto val="1"/>
        <c:lblAlgn val="ctr"/>
        <c:lblOffset val="100"/>
        <c:noMultiLvlLbl val="1"/>
      </c:catAx>
      <c:valAx>
        <c:axId val="210859917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.000" sourceLinked="1"/>
        <c:majorTickMark val="out"/>
        <c:minorTickMark val="none"/>
        <c:tickLblPos val="nextTo"/>
        <c:spPr>
          <a:ln w="9525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595816"/>
        <c:crosses val="autoZero"/>
        <c:crossBetween val="between"/>
        <c:majorUnit val="0.175"/>
        <c:minorUnit val="0.0875"/>
      </c:valAx>
      <c:spPr>
        <a:solidFill>
          <a:srgbClr val="F2F2F2"/>
        </a:solidFill>
        <a:ln w="9525" cap="flat">
          <a:solidFill>
            <a:srgbClr val="BFBFBF"/>
          </a:solidFill>
          <a:prstDash val="solid"/>
          <a:round/>
        </a:ln>
        <a:effectLst/>
      </c:spPr>
    </c:plotArea>
    <c:legend>
      <c:legendPos val="r"/>
      <c:layout>
        <c:manualLayout>
          <c:xMode val="edge"/>
          <c:yMode val="edge"/>
          <c:x val="0.83176"/>
          <c:y val="0.399335"/>
          <c:w val="0.16824"/>
          <c:h val="0.15779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0.0781977"/>
          <c:y val="0.0343486"/>
          <c:w val="0.737108"/>
          <c:h val="0.88715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>
              <a:outerShdw blurRad="38100" dist="23000" dir="5400000" algn="tl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1"/>
            <c:bubble3D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invertIfNegative val="1"/>
            <c:bubble3D val="0"/>
            <c:spPr>
              <a:solidFill>
                <a:srgbClr val="BE4D49"/>
              </a:soli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invertIfNegative val="1"/>
            <c:bubble3D val="0"/>
            <c:spPr>
              <a:solidFill>
                <a:srgbClr val="9ABA58"/>
              </a:soli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invertIfNegative val="1"/>
            <c:bubble3D val="0"/>
            <c:spPr>
              <a:solidFill>
                <a:srgbClr val="7D60A0"/>
              </a:solidFill>
              <a:ln w="12700" cap="flat">
                <a:noFill/>
                <a:miter lim="400000"/>
              </a:ln>
              <a:effectLst>
                <a:outerShdw blurRad="38100" dist="23000" dir="5400000" algn="tl">
                  <a:srgbClr val="000000">
                    <a:alpha val="35000"/>
                  </a:srgbClr>
                </a:outerShdw>
              </a:effectLst>
            </c:spPr>
          </c:dPt>
          <c:errBars>
            <c:errBarType val="both"/>
            <c:errValType val="cust"/>
            <c:noEndCap val="0"/>
            <c:plus>
              <c:numRef>
                <c:f>'curve fitting'!$I$77:$I$80</c:f>
                <c:numCache>
                  <c:formatCode>General</c:formatCode>
                  <c:ptCount val="4"/>
                  <c:pt idx="0">
                    <c:v>23.09220506356315</c:v>
                  </c:pt>
                  <c:pt idx="1">
                    <c:v>7.441121929825196</c:v>
                  </c:pt>
                  <c:pt idx="2">
                    <c:v>10.69970575451046</c:v>
                  </c:pt>
                  <c:pt idx="3">
                    <c:v>2.639940565971477</c:v>
                  </c:pt>
                </c:numCache>
              </c:numRef>
            </c:plus>
            <c:minus>
              <c:numRef>
                <c:f>'curve fitting'!$I$77:$I$80</c:f>
                <c:numCache>
                  <c:formatCode>General</c:formatCode>
                  <c:ptCount val="4"/>
                  <c:pt idx="0">
                    <c:v>23.09220506356315</c:v>
                  </c:pt>
                  <c:pt idx="1">
                    <c:v>7.441121929825196</c:v>
                  </c:pt>
                  <c:pt idx="2">
                    <c:v>10.69970575451046</c:v>
                  </c:pt>
                  <c:pt idx="3">
                    <c:v>2.639940565971477</c:v>
                  </c:pt>
                </c:numCache>
              </c:numRef>
            </c:minus>
            <c:spPr>
              <a:noFill/>
              <a:ln w="9525" cap="flat">
                <a:solidFill>
                  <a:srgbClr val="000000"/>
                </a:solidFill>
                <a:prstDash val="solid"/>
                <a:round/>
              </a:ln>
              <a:effectLst/>
            </c:spPr>
          </c:errBars>
          <c:cat>
            <c:strRef>
              <c:f>'curve fitting'!$C$77:$C$80</c:f>
              <c:strCache>
                <c:ptCount val="4"/>
                <c:pt idx="0">
                  <c:v>vector contr</c:v>
                </c:pt>
                <c:pt idx="1">
                  <c:v>pat-3i</c:v>
                </c:pt>
                <c:pt idx="2">
                  <c:v>pat-2i</c:v>
                </c:pt>
                <c:pt idx="3">
                  <c:v>tln-1i</c:v>
                </c:pt>
              </c:strCache>
            </c:strRef>
          </c:cat>
          <c:val>
            <c:numRef>
              <c:f>'curve fitting'!$G$77:$G$80</c:f>
              <c:numCache>
                <c:formatCode>0.000</c:formatCode>
                <c:ptCount val="4"/>
                <c:pt idx="0">
                  <c:v>100.7633147090254</c:v>
                </c:pt>
                <c:pt idx="1">
                  <c:v>65.60470593495988</c:v>
                </c:pt>
                <c:pt idx="2">
                  <c:v>68.381174583641</c:v>
                </c:pt>
                <c:pt idx="3">
                  <c:v>46.26218082066914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8651672"/>
        <c:axId val="2108655032"/>
      </c:barChart>
      <c:catAx>
        <c:axId val="210865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655032"/>
        <c:crosses val="autoZero"/>
        <c:auto val="1"/>
        <c:lblAlgn val="ctr"/>
        <c:lblOffset val="100"/>
        <c:noMultiLvlLbl val="1"/>
      </c:catAx>
      <c:valAx>
        <c:axId val="210865503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.000" sourceLinked="1"/>
        <c:majorTickMark val="out"/>
        <c:minorTickMark val="none"/>
        <c:tickLblPos val="nextTo"/>
        <c:spPr>
          <a:ln w="9525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8651672"/>
        <c:crosses val="autoZero"/>
        <c:crossBetween val="between"/>
        <c:majorUnit val="35.0"/>
        <c:minorUnit val="17.5"/>
      </c:valAx>
      <c:spPr>
        <a:solidFill>
          <a:srgbClr val="F2F2F2"/>
        </a:solidFill>
        <a:ln w="9525" cap="flat">
          <a:solidFill>
            <a:srgbClr val="BFBFBF"/>
          </a:solidFill>
          <a:prstDash val="solid"/>
          <a:round/>
        </a:ln>
        <a:effectLst/>
      </c:spPr>
    </c:plotArea>
    <c:legend>
      <c:legendPos val="r"/>
      <c:layout>
        <c:manualLayout>
          <c:xMode val="edge"/>
          <c:yMode val="edge"/>
          <c:x val="0.835226"/>
          <c:y val="0.398685"/>
          <c:w val="0.164774"/>
          <c:h val="0.16239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6462</xdr:colOff>
      <xdr:row>40</xdr:row>
      <xdr:rowOff>3660</xdr:rowOff>
    </xdr:from>
    <xdr:to>
      <xdr:col>4</xdr:col>
      <xdr:colOff>541261</xdr:colOff>
      <xdr:row>58</xdr:row>
      <xdr:rowOff>120363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14624</xdr:colOff>
      <xdr:row>40</xdr:row>
      <xdr:rowOff>41998</xdr:rowOff>
    </xdr:from>
    <xdr:to>
      <xdr:col>12</xdr:col>
      <xdr:colOff>671174</xdr:colOff>
      <xdr:row>58</xdr:row>
      <xdr:rowOff>174115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969527</xdr:colOff>
      <xdr:row>40</xdr:row>
      <xdr:rowOff>29238</xdr:rowOff>
    </xdr:from>
    <xdr:to>
      <xdr:col>20</xdr:col>
      <xdr:colOff>808194</xdr:colOff>
      <xdr:row>58</xdr:row>
      <xdr:rowOff>157501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46127</xdr:colOff>
      <xdr:row>40</xdr:row>
      <xdr:rowOff>30010</xdr:rowOff>
    </xdr:from>
    <xdr:to>
      <xdr:col>28</xdr:col>
      <xdr:colOff>896277</xdr:colOff>
      <xdr:row>59</xdr:row>
      <xdr:rowOff>17872</xdr:rowOff>
    </xdr:to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810062</xdr:colOff>
      <xdr:row>87</xdr:row>
      <xdr:rowOff>83660</xdr:rowOff>
    </xdr:from>
    <xdr:to>
      <xdr:col>11</xdr:col>
      <xdr:colOff>888999</xdr:colOff>
      <xdr:row>118</xdr:row>
      <xdr:rowOff>76200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141551</xdr:colOff>
      <xdr:row>87</xdr:row>
      <xdr:rowOff>49105</xdr:rowOff>
    </xdr:from>
    <xdr:to>
      <xdr:col>17</xdr:col>
      <xdr:colOff>646893</xdr:colOff>
      <xdr:row>113</xdr:row>
      <xdr:rowOff>69325</xdr:rowOff>
    </xdr:to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390258</xdr:colOff>
      <xdr:row>88</xdr:row>
      <xdr:rowOff>113369</xdr:rowOff>
    </xdr:from>
    <xdr:to>
      <xdr:col>26</xdr:col>
      <xdr:colOff>259672</xdr:colOff>
      <xdr:row>113</xdr:row>
      <xdr:rowOff>157464</xdr:rowOff>
    </xdr:to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0"/>
  <sheetViews>
    <sheetView showGridLines="0" tabSelected="1" topLeftCell="F70" workbookViewId="0">
      <selection activeCell="O120" sqref="O120"/>
    </sheetView>
  </sheetViews>
  <sheetFormatPr baseColWidth="10" defaultColWidth="10.83203125" defaultRowHeight="15" customHeight="1" x14ac:dyDescent="0"/>
  <cols>
    <col min="1" max="1" width="8.1640625" style="1" customWidth="1"/>
    <col min="2" max="2" width="12.83203125" style="1" customWidth="1"/>
    <col min="3" max="3" width="13.83203125" style="1" customWidth="1"/>
    <col min="4" max="13" width="12.83203125" style="1" customWidth="1"/>
    <col min="14" max="14" width="16.33203125" style="1" customWidth="1"/>
    <col min="15" max="18" width="12.83203125" style="1" customWidth="1"/>
    <col min="19" max="19" width="14" style="1" customWidth="1"/>
    <col min="20" max="29" width="12.83203125" style="1" customWidth="1"/>
    <col min="30" max="30" width="12" style="1" customWidth="1"/>
    <col min="31" max="31" width="14.83203125" style="1" customWidth="1"/>
    <col min="32" max="32" width="16" style="1" customWidth="1"/>
    <col min="33" max="33" width="17.1640625" style="1" customWidth="1"/>
    <col min="34" max="256" width="10.83203125" style="1" customWidth="1"/>
  </cols>
  <sheetData>
    <row r="1" spans="1:33" ht="16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2</v>
      </c>
      <c r="L1" s="3" t="s">
        <v>3</v>
      </c>
      <c r="M1" s="3" t="s">
        <v>4</v>
      </c>
      <c r="N1" s="4" t="s">
        <v>5</v>
      </c>
      <c r="O1" s="4" t="s">
        <v>6</v>
      </c>
      <c r="P1" s="4" t="s">
        <v>7</v>
      </c>
      <c r="Q1" s="4" t="s">
        <v>8</v>
      </c>
      <c r="R1" s="3" t="s">
        <v>10</v>
      </c>
      <c r="S1" s="3" t="s">
        <v>2</v>
      </c>
      <c r="T1" s="3" t="s">
        <v>3</v>
      </c>
      <c r="U1" s="3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3" t="s">
        <v>11</v>
      </c>
      <c r="AA1" s="3" t="s">
        <v>2</v>
      </c>
      <c r="AB1" s="3" t="s">
        <v>3</v>
      </c>
      <c r="AC1" s="3" t="s">
        <v>4</v>
      </c>
      <c r="AD1" s="4" t="s">
        <v>5</v>
      </c>
      <c r="AE1" s="4" t="s">
        <v>6</v>
      </c>
      <c r="AF1" s="4" t="s">
        <v>7</v>
      </c>
      <c r="AG1" s="5" t="s">
        <v>8</v>
      </c>
    </row>
    <row r="2" spans="1:33" ht="15" customHeight="1">
      <c r="A2" s="6">
        <v>0</v>
      </c>
      <c r="B2" s="7">
        <v>0.35311111111111099</v>
      </c>
      <c r="C2" s="7">
        <v>1.785963588780656E-2</v>
      </c>
      <c r="D2" s="7">
        <f t="shared" ref="D2:D39" si="0">$D$64+$D$62*(1-EXP(-$D$63*A2))</f>
        <v>0.35311111111111099</v>
      </c>
      <c r="E2" s="7">
        <f t="shared" ref="E2:E39" si="1">(B2-D2)^2/D2</f>
        <v>0</v>
      </c>
      <c r="F2" s="8">
        <f t="shared" ref="F2:F39" si="2">$E$64+$E$62*(1-EXP(-$E$63*$A2))</f>
        <v>0.33525147522330445</v>
      </c>
      <c r="G2" s="8">
        <f t="shared" ref="G2:G39" si="3">((B2-C2)-F2)^2/F2</f>
        <v>0</v>
      </c>
      <c r="H2" s="8">
        <f t="shared" ref="H2:H39" si="4">$F$64+$F$62*(1-EXP(-$F$63*$A2))</f>
        <v>0.37097074699891752</v>
      </c>
      <c r="I2" s="8">
        <f t="shared" ref="I2:I39" si="5">((B2+C2)-H2)^2/H2</f>
        <v>0</v>
      </c>
      <c r="J2" s="7">
        <v>0.30426315799999998</v>
      </c>
      <c r="K2" s="9">
        <v>1.7320650235836479E-2</v>
      </c>
      <c r="L2" s="7">
        <f t="shared" ref="L2:L39" si="6">$J$64+$J$62*(1-EXP(-$J$63*A2))</f>
        <v>0.30426315799999998</v>
      </c>
      <c r="M2" s="7">
        <f t="shared" ref="M2:M39" si="7">(J2-L2)^2/L2</f>
        <v>0</v>
      </c>
      <c r="N2" s="8">
        <f t="shared" ref="N2:N39" si="8">K$64+K$62*(1-EXP(-K$63*$A2))</f>
        <v>0.28694250776416352</v>
      </c>
      <c r="O2" s="8">
        <f t="shared" ref="O2:O39" si="9">((J2-K2)-N2)^2/N2</f>
        <v>0</v>
      </c>
      <c r="P2" s="8">
        <f t="shared" ref="P2:P39" si="10">L$64+L$62*(1-EXP(-L$63*$A2))</f>
        <v>0.32158380823583643</v>
      </c>
      <c r="Q2" s="8">
        <f t="shared" ref="Q2:Q39" si="11">((J2+K2)-P2)^2/P2</f>
        <v>0</v>
      </c>
      <c r="R2" s="7">
        <v>0.367166667</v>
      </c>
      <c r="S2" s="7">
        <v>1.148293704316335E-2</v>
      </c>
      <c r="T2" s="7">
        <f t="shared" ref="T2:T39" si="12">$R$64+$R$62*(1-EXP(-$R$63*A2))</f>
        <v>0.367166667</v>
      </c>
      <c r="U2" s="7">
        <f t="shared" ref="U2:U39" si="13">(R2-T2)^2/T2</f>
        <v>0</v>
      </c>
      <c r="V2" s="8">
        <f t="shared" ref="V2:V39" si="14">S$64+S$62*(1-EXP(-S$63*$A2))</f>
        <v>0.35568372995683667</v>
      </c>
      <c r="W2" s="8">
        <f t="shared" ref="W2:W39" si="15">((R2-S2)-V2)^2/V2</f>
        <v>0</v>
      </c>
      <c r="X2" s="8">
        <f t="shared" ref="X2:X39" si="16">T$64+T$62*(1-EXP(-T$63*$A2))</f>
        <v>0.37864960404316333</v>
      </c>
      <c r="Y2" s="8">
        <f t="shared" ref="Y2:Y39" si="17">((R2+S2)-X2)^2/X2</f>
        <v>0</v>
      </c>
      <c r="Z2" s="7">
        <v>0.33972222222222231</v>
      </c>
      <c r="AA2" s="7">
        <v>2.0366223087425028E-2</v>
      </c>
      <c r="AB2" s="7">
        <f t="shared" ref="AB2:AB39" si="18">$Z$64+$Z$62*(1-EXP(-$Z$63*A2))</f>
        <v>0.33972222222222231</v>
      </c>
      <c r="AC2" s="7">
        <f t="shared" ref="AC2:AC39" si="19">(Z2-AB2)^2/AB2</f>
        <v>0</v>
      </c>
      <c r="AD2" s="8">
        <f t="shared" ref="AD2:AD39" si="20">AA$64+AA$62*(1-EXP(-AA$63*$A2))</f>
        <v>0.31935599913479729</v>
      </c>
      <c r="AE2" s="8">
        <f t="shared" ref="AE2:AE39" si="21">((Z2-AA2)-AD2)^2/AD2</f>
        <v>0</v>
      </c>
      <c r="AF2" s="8">
        <f t="shared" ref="AF2:AF39" si="22">AB$64+AB$62*(1-EXP(-AB$63*$A2))</f>
        <v>0.36008844530964734</v>
      </c>
      <c r="AG2" s="8">
        <f t="shared" ref="AG2:AG39" si="23">((Z2+AA2)-AF2)^2/AF2</f>
        <v>0</v>
      </c>
    </row>
    <row r="3" spans="1:33" ht="15" customHeight="1">
      <c r="A3" s="10">
        <v>8</v>
      </c>
      <c r="B3" s="11">
        <v>0.38527777777777777</v>
      </c>
      <c r="C3" s="11">
        <v>1.6867961965986989E-2</v>
      </c>
      <c r="D3" s="11">
        <f t="shared" si="0"/>
        <v>0.38648538024306872</v>
      </c>
      <c r="E3" s="11">
        <f t="shared" si="1"/>
        <v>3.7732441865190725E-6</v>
      </c>
      <c r="F3" s="12">
        <f t="shared" si="2"/>
        <v>0.37111902187870521</v>
      </c>
      <c r="G3" s="12">
        <f t="shared" si="3"/>
        <v>1.9777475904764866E-5</v>
      </c>
      <c r="H3" s="12">
        <f t="shared" si="4"/>
        <v>0.40237184502707318</v>
      </c>
      <c r="I3" s="12">
        <f t="shared" si="5"/>
        <v>1.2705560732395672E-7</v>
      </c>
      <c r="J3" s="11">
        <v>0.35699999999999998</v>
      </c>
      <c r="K3" s="13">
        <v>1.5917918110075341E-2</v>
      </c>
      <c r="L3" s="11">
        <f t="shared" si="6"/>
        <v>0.34529375442470567</v>
      </c>
      <c r="M3" s="11">
        <f t="shared" si="7"/>
        <v>3.9686841627765296E-4</v>
      </c>
      <c r="N3" s="12">
        <f t="shared" si="8"/>
        <v>0.32788855097055786</v>
      </c>
      <c r="O3" s="12">
        <f t="shared" si="9"/>
        <v>5.3087934179170794E-4</v>
      </c>
      <c r="P3" s="12">
        <f t="shared" si="10"/>
        <v>0.36270675588430357</v>
      </c>
      <c r="Q3" s="12">
        <f t="shared" si="11"/>
        <v>2.8747144162456144E-4</v>
      </c>
      <c r="R3" s="11">
        <v>0.41772222199999998</v>
      </c>
      <c r="S3" s="11">
        <v>9.8928261971506278E-3</v>
      </c>
      <c r="T3" s="11">
        <f t="shared" si="12"/>
        <v>0.40212987827946051</v>
      </c>
      <c r="U3" s="11">
        <f t="shared" si="13"/>
        <v>6.0458373234950071E-4</v>
      </c>
      <c r="V3" s="12">
        <f t="shared" si="14"/>
        <v>0.39038015555949485</v>
      </c>
      <c r="W3" s="12">
        <f t="shared" si="15"/>
        <v>7.7994739418535495E-4</v>
      </c>
      <c r="X3" s="12">
        <f t="shared" si="16"/>
        <v>0.41395897235751478</v>
      </c>
      <c r="Y3" s="12">
        <f t="shared" si="17"/>
        <v>4.5049973497573011E-4</v>
      </c>
      <c r="Z3" s="11">
        <v>0.40333333333333332</v>
      </c>
      <c r="AA3" s="11">
        <v>2.068942453481247E-2</v>
      </c>
      <c r="AB3" s="11">
        <f t="shared" si="18"/>
        <v>0.39433434218480917</v>
      </c>
      <c r="AC3" s="11">
        <f t="shared" si="19"/>
        <v>2.0536340112437619E-4</v>
      </c>
      <c r="AD3" s="12">
        <f t="shared" si="20"/>
        <v>0.37606346971065285</v>
      </c>
      <c r="AE3" s="12">
        <f t="shared" si="21"/>
        <v>1.1514593167599599E-4</v>
      </c>
      <c r="AF3" s="12">
        <f t="shared" si="22"/>
        <v>0.4127680019303604</v>
      </c>
      <c r="AG3" s="12">
        <f t="shared" si="23"/>
        <v>3.0687827212073194E-4</v>
      </c>
    </row>
    <row r="4" spans="1:33" ht="15" customHeight="1">
      <c r="A4" s="10">
        <v>16</v>
      </c>
      <c r="B4" s="11">
        <v>0.44527777777777772</v>
      </c>
      <c r="C4" s="11">
        <v>1.510287285045364E-2</v>
      </c>
      <c r="D4" s="11">
        <f t="shared" si="0"/>
        <v>0.41563221498742819</v>
      </c>
      <c r="E4" s="11">
        <f t="shared" si="1"/>
        <v>2.1145122092692922E-3</v>
      </c>
      <c r="F4" s="12">
        <f t="shared" si="2"/>
        <v>0.40179637610136498</v>
      </c>
      <c r="G4" s="12">
        <f t="shared" si="3"/>
        <v>2.0043508260079979E-3</v>
      </c>
      <c r="H4" s="12">
        <f t="shared" si="4"/>
        <v>0.43025650508264707</v>
      </c>
      <c r="I4" s="12">
        <f t="shared" si="5"/>
        <v>2.1091235905363777E-3</v>
      </c>
      <c r="J4" s="11">
        <v>0.435421053</v>
      </c>
      <c r="K4" s="13">
        <v>1.734805646452478E-2</v>
      </c>
      <c r="L4" s="11">
        <f t="shared" si="6"/>
        <v>0.38193625027506622</v>
      </c>
      <c r="M4" s="11">
        <f t="shared" si="7"/>
        <v>7.4897947509954717E-3</v>
      </c>
      <c r="N4" s="12">
        <f t="shared" si="8"/>
        <v>0.36438512145700824</v>
      </c>
      <c r="O4" s="12">
        <f t="shared" si="9"/>
        <v>7.9102788799820835E-3</v>
      </c>
      <c r="P4" s="12">
        <f t="shared" si="10"/>
        <v>0.39949969857315526</v>
      </c>
      <c r="Q4" s="12">
        <f t="shared" si="11"/>
        <v>7.1029593935824607E-3</v>
      </c>
      <c r="R4" s="11">
        <v>0.486166667</v>
      </c>
      <c r="S4" s="11">
        <v>1.5292197591894459E-2</v>
      </c>
      <c r="T4" s="11">
        <f t="shared" si="12"/>
        <v>0.43375776265321625</v>
      </c>
      <c r="U4" s="11">
        <f t="shared" si="13"/>
        <v>6.3323206898461305E-3</v>
      </c>
      <c r="V4" s="12">
        <f t="shared" si="14"/>
        <v>0.42155862111326958</v>
      </c>
      <c r="W4" s="12">
        <f t="shared" si="15"/>
        <v>5.769192637115581E-3</v>
      </c>
      <c r="X4" s="12">
        <f t="shared" si="16"/>
        <v>0.44608325316813796</v>
      </c>
      <c r="Y4" s="12">
        <f t="shared" si="17"/>
        <v>6.8741839528305773E-3</v>
      </c>
      <c r="Z4" s="11">
        <v>0.48433333333333339</v>
      </c>
      <c r="AA4" s="11">
        <v>2.0163709068489639E-2</v>
      </c>
      <c r="AB4" s="11">
        <f t="shared" si="18"/>
        <v>0.4405677673303699</v>
      </c>
      <c r="AC4" s="11">
        <f t="shared" si="19"/>
        <v>4.3476280145647349E-3</v>
      </c>
      <c r="AD4" s="12">
        <f t="shared" si="20"/>
        <v>0.42350458984834716</v>
      </c>
      <c r="AE4" s="12">
        <f t="shared" si="21"/>
        <v>3.9046684823109174E-3</v>
      </c>
      <c r="AF4" s="12">
        <f t="shared" si="22"/>
        <v>0.45785065516922213</v>
      </c>
      <c r="AG4" s="12">
        <f t="shared" si="23"/>
        <v>4.752391237814309E-3</v>
      </c>
    </row>
    <row r="5" spans="1:33" ht="15" customHeight="1">
      <c r="A5" s="10">
        <v>24</v>
      </c>
      <c r="B5" s="11">
        <v>0.48211111111111099</v>
      </c>
      <c r="C5" s="11">
        <v>1.498210018893118E-2</v>
      </c>
      <c r="D5" s="11">
        <f t="shared" si="0"/>
        <v>0.44108709378210781</v>
      </c>
      <c r="E5" s="11">
        <f t="shared" si="1"/>
        <v>3.8155049683718974E-3</v>
      </c>
      <c r="F5" s="12">
        <f t="shared" si="2"/>
        <v>0.42803458166206887</v>
      </c>
      <c r="G5" s="12">
        <f t="shared" si="3"/>
        <v>3.5706797176038932E-3</v>
      </c>
      <c r="H5" s="12">
        <f t="shared" si="4"/>
        <v>0.45501851390532344</v>
      </c>
      <c r="I5" s="12">
        <f t="shared" si="5"/>
        <v>3.8905673214551847E-3</v>
      </c>
      <c r="J5" s="11">
        <v>0.461842105</v>
      </c>
      <c r="K5" s="13">
        <v>1.764617533199031E-2</v>
      </c>
      <c r="L5" s="11">
        <f t="shared" si="6"/>
        <v>0.41465993989063393</v>
      </c>
      <c r="M5" s="11">
        <f t="shared" si="7"/>
        <v>5.3686321977344312E-3</v>
      </c>
      <c r="N5" s="12">
        <f t="shared" si="8"/>
        <v>0.39691572888489346</v>
      </c>
      <c r="O5" s="12">
        <f t="shared" si="9"/>
        <v>5.6319697694319926E-3</v>
      </c>
      <c r="P5" s="12">
        <f t="shared" si="10"/>
        <v>0.43241856040371246</v>
      </c>
      <c r="Q5" s="12">
        <f t="shared" si="11"/>
        <v>5.1236434718667911E-3</v>
      </c>
      <c r="R5" s="11">
        <v>0.510833333</v>
      </c>
      <c r="S5" s="11">
        <v>1.3858587861551461E-2</v>
      </c>
      <c r="T5" s="11">
        <f t="shared" si="12"/>
        <v>0.4623684947156716</v>
      </c>
      <c r="U5" s="11">
        <f t="shared" si="13"/>
        <v>5.0800185928985015E-3</v>
      </c>
      <c r="V5" s="12">
        <f t="shared" si="14"/>
        <v>0.44957582165779608</v>
      </c>
      <c r="W5" s="12">
        <f t="shared" si="15"/>
        <v>4.9972837481345594E-3</v>
      </c>
      <c r="X5" s="12">
        <f t="shared" si="16"/>
        <v>0.4753097578286683</v>
      </c>
      <c r="Y5" s="12">
        <f t="shared" si="17"/>
        <v>5.1305448407925986E-3</v>
      </c>
      <c r="Z5" s="11">
        <v>0.5087222222222223</v>
      </c>
      <c r="AA5" s="11">
        <v>1.7192072492060229E-2</v>
      </c>
      <c r="AB5" s="11">
        <f t="shared" si="18"/>
        <v>0.4797079728773167</v>
      </c>
      <c r="AC5" s="11">
        <f t="shared" si="19"/>
        <v>1.7548731992070694E-3</v>
      </c>
      <c r="AD5" s="12">
        <f t="shared" si="20"/>
        <v>0.46319353836013999</v>
      </c>
      <c r="AE5" s="12">
        <f t="shared" si="21"/>
        <v>1.7335378787416251E-3</v>
      </c>
      <c r="AF5" s="12">
        <f t="shared" si="22"/>
        <v>0.49643195223079079</v>
      </c>
      <c r="AG5" s="12">
        <f t="shared" si="23"/>
        <v>1.7509117098687631E-3</v>
      </c>
    </row>
    <row r="6" spans="1:33" ht="15" customHeight="1">
      <c r="A6" s="10">
        <v>32</v>
      </c>
      <c r="B6" s="11">
        <v>0.47994444444444451</v>
      </c>
      <c r="C6" s="11">
        <v>1.1860428031332471E-2</v>
      </c>
      <c r="D6" s="11">
        <f t="shared" si="0"/>
        <v>0.46331766736359142</v>
      </c>
      <c r="E6" s="11">
        <f t="shared" si="1"/>
        <v>5.9667423793583884E-4</v>
      </c>
      <c r="F6" s="12">
        <f t="shared" si="2"/>
        <v>0.45047600298050938</v>
      </c>
      <c r="G6" s="12">
        <f t="shared" si="3"/>
        <v>6.8825450188548674E-4</v>
      </c>
      <c r="H6" s="12">
        <f t="shared" si="4"/>
        <v>0.47700756020218654</v>
      </c>
      <c r="I6" s="12">
        <f t="shared" si="5"/>
        <v>4.5902930852781578E-4</v>
      </c>
      <c r="J6" s="11">
        <v>0.47668421100000002</v>
      </c>
      <c r="K6" s="13">
        <v>1.9414839177846251E-2</v>
      </c>
      <c r="L6" s="11">
        <f t="shared" si="6"/>
        <v>0.44388392797346199</v>
      </c>
      <c r="M6" s="11">
        <f t="shared" si="7"/>
        <v>2.4237385019385523E-3</v>
      </c>
      <c r="N6" s="12">
        <f t="shared" si="8"/>
        <v>0.42591134150060661</v>
      </c>
      <c r="O6" s="12">
        <f t="shared" si="9"/>
        <v>2.30875764468383E-3</v>
      </c>
      <c r="P6" s="12">
        <f t="shared" si="10"/>
        <v>0.46187125934610135</v>
      </c>
      <c r="Q6" s="12">
        <f t="shared" si="11"/>
        <v>2.5365112929527237E-3</v>
      </c>
      <c r="R6" s="11">
        <v>0.52872222199999996</v>
      </c>
      <c r="S6" s="11">
        <v>1.8573261678625851E-2</v>
      </c>
      <c r="T6" s="11">
        <f t="shared" si="12"/>
        <v>0.48824989669236685</v>
      </c>
      <c r="U6" s="11">
        <f t="shared" si="13"/>
        <v>3.3548580898910985E-3</v>
      </c>
      <c r="V6" s="12">
        <f t="shared" si="14"/>
        <v>0.47475228600298192</v>
      </c>
      <c r="W6" s="12">
        <f t="shared" si="15"/>
        <v>2.6391122059693625E-3</v>
      </c>
      <c r="X6" s="12">
        <f t="shared" si="16"/>
        <v>0.50189988072379399</v>
      </c>
      <c r="Y6" s="12">
        <f t="shared" si="17"/>
        <v>4.1059200186716396E-3</v>
      </c>
      <c r="Z6" s="11">
        <v>0.53227777777777774</v>
      </c>
      <c r="AA6" s="11">
        <v>1.7766055162848678E-2</v>
      </c>
      <c r="AB6" s="11">
        <f t="shared" si="18"/>
        <v>0.5128432140028456</v>
      </c>
      <c r="AC6" s="11">
        <f t="shared" si="19"/>
        <v>7.3648682250050917E-4</v>
      </c>
      <c r="AD6" s="12">
        <f t="shared" si="20"/>
        <v>0.4963970679015971</v>
      </c>
      <c r="AE6" s="12">
        <f t="shared" si="21"/>
        <v>6.6104483003974631E-4</v>
      </c>
      <c r="AF6" s="12">
        <f t="shared" si="22"/>
        <v>0.52944945177915115</v>
      </c>
      <c r="AG6" s="12">
        <f t="shared" si="23"/>
        <v>8.0107465216725546E-4</v>
      </c>
    </row>
    <row r="7" spans="1:33" ht="15" customHeight="1">
      <c r="A7" s="10">
        <v>40</v>
      </c>
      <c r="B7" s="11">
        <v>0.50127777777777771</v>
      </c>
      <c r="C7" s="11">
        <v>1.8035876656496069E-2</v>
      </c>
      <c r="D7" s="11">
        <f t="shared" si="0"/>
        <v>0.48273235033057743</v>
      </c>
      <c r="E7" s="11">
        <f t="shared" si="1"/>
        <v>7.1247116329337069E-4</v>
      </c>
      <c r="F7" s="12">
        <f t="shared" si="2"/>
        <v>0.46967005150744107</v>
      </c>
      <c r="G7" s="12">
        <f t="shared" si="3"/>
        <v>3.9217978951290637E-4</v>
      </c>
      <c r="H7" s="12">
        <f t="shared" si="4"/>
        <v>0.49653417294625424</v>
      </c>
      <c r="I7" s="12">
        <f t="shared" si="5"/>
        <v>1.045053503133596E-3</v>
      </c>
      <c r="J7" s="11">
        <v>0.49489473699999997</v>
      </c>
      <c r="K7" s="13">
        <v>1.834766501020136E-2</v>
      </c>
      <c r="L7" s="11">
        <f t="shared" si="6"/>
        <v>0.46998249722095237</v>
      </c>
      <c r="M7" s="11">
        <f t="shared" si="7"/>
        <v>1.3205166032321215E-3</v>
      </c>
      <c r="N7" s="12">
        <f t="shared" si="8"/>
        <v>0.45175609563943697</v>
      </c>
      <c r="O7" s="12">
        <f t="shared" si="9"/>
        <v>1.3604520544084019E-3</v>
      </c>
      <c r="P7" s="12">
        <f t="shared" si="10"/>
        <v>0.48822276200302994</v>
      </c>
      <c r="Q7" s="12">
        <f t="shared" si="11"/>
        <v>1.2821655088759792E-3</v>
      </c>
      <c r="R7" s="11">
        <v>0.54655555600000005</v>
      </c>
      <c r="S7" s="11">
        <v>1.803087805804068E-2</v>
      </c>
      <c r="T7" s="11">
        <f t="shared" si="12"/>
        <v>0.51166233391407268</v>
      </c>
      <c r="U7" s="11">
        <f t="shared" si="13"/>
        <v>2.3795711875526106E-3</v>
      </c>
      <c r="V7" s="12">
        <f t="shared" si="14"/>
        <v>0.49737604371628585</v>
      </c>
      <c r="W7" s="12">
        <f t="shared" si="15"/>
        <v>1.9507119942395988E-3</v>
      </c>
      <c r="X7" s="12">
        <f t="shared" si="16"/>
        <v>0.52609143711379647</v>
      </c>
      <c r="Y7" s="12">
        <f t="shared" si="17"/>
        <v>2.8167437924233735E-3</v>
      </c>
      <c r="Z7" s="11">
        <v>0.54888888888888887</v>
      </c>
      <c r="AA7" s="11">
        <v>2.0698882052614279E-2</v>
      </c>
      <c r="AB7" s="11">
        <f t="shared" si="18"/>
        <v>0.54089478371496713</v>
      </c>
      <c r="AC7" s="11">
        <f t="shared" si="19"/>
        <v>1.1814814905924187E-4</v>
      </c>
      <c r="AD7" s="12">
        <f t="shared" si="20"/>
        <v>0.52417493593160636</v>
      </c>
      <c r="AE7" s="12">
        <f t="shared" si="21"/>
        <v>3.0754607411478459E-5</v>
      </c>
      <c r="AF7" s="12">
        <f t="shared" si="22"/>
        <v>0.55770550741891589</v>
      </c>
      <c r="AG7" s="12">
        <f t="shared" si="23"/>
        <v>2.5315903203759353E-4</v>
      </c>
    </row>
    <row r="8" spans="1:33" ht="15" customHeight="1">
      <c r="A8" s="10">
        <v>48</v>
      </c>
      <c r="B8" s="11">
        <v>0.50188888888888894</v>
      </c>
      <c r="C8" s="11">
        <v>1.7117985207799141E-2</v>
      </c>
      <c r="D8" s="11">
        <f t="shared" si="0"/>
        <v>0.49968782443595683</v>
      </c>
      <c r="E8" s="11">
        <f t="shared" si="1"/>
        <v>9.6954228000851743E-6</v>
      </c>
      <c r="F8" s="12">
        <f t="shared" si="2"/>
        <v>0.48608663642987099</v>
      </c>
      <c r="G8" s="12">
        <f t="shared" si="3"/>
        <v>3.5614076513809626E-6</v>
      </c>
      <c r="H8" s="12">
        <f t="shared" si="4"/>
        <v>0.51387410666185063</v>
      </c>
      <c r="I8" s="12">
        <f t="shared" si="5"/>
        <v>5.1268007472235583E-5</v>
      </c>
      <c r="J8" s="11">
        <v>0.50552631599999998</v>
      </c>
      <c r="K8" s="13">
        <v>2.1253189429867529E-2</v>
      </c>
      <c r="L8" s="11">
        <f t="shared" si="6"/>
        <v>0.49328990190629324</v>
      </c>
      <c r="M8" s="11">
        <f t="shared" si="7"/>
        <v>3.0353313395235082E-4</v>
      </c>
      <c r="N8" s="12">
        <f t="shared" si="8"/>
        <v>0.47479238479632185</v>
      </c>
      <c r="O8" s="12">
        <f t="shared" si="9"/>
        <v>1.893131976416093E-4</v>
      </c>
      <c r="P8" s="12">
        <f t="shared" si="10"/>
        <v>0.51179960613661524</v>
      </c>
      <c r="Q8" s="12">
        <f t="shared" si="11"/>
        <v>4.3844774428388551E-4</v>
      </c>
      <c r="R8" s="11">
        <v>0.54138888900000004</v>
      </c>
      <c r="S8" s="11">
        <v>1.7425310058828931E-2</v>
      </c>
      <c r="T8" s="11">
        <f t="shared" si="12"/>
        <v>0.53284133407619261</v>
      </c>
      <c r="U8" s="11">
        <f t="shared" si="13"/>
        <v>1.3711529212006947E-4</v>
      </c>
      <c r="V8" s="12">
        <f t="shared" si="14"/>
        <v>0.51770592030470175</v>
      </c>
      <c r="W8" s="12">
        <f t="shared" si="15"/>
        <v>7.5638098918266221E-5</v>
      </c>
      <c r="X8" s="12">
        <f t="shared" si="16"/>
        <v>0.54810079009343049</v>
      </c>
      <c r="Y8" s="12">
        <f t="shared" si="17"/>
        <v>2.0940880534092314E-4</v>
      </c>
      <c r="Z8" s="11">
        <v>0.58544444444444443</v>
      </c>
      <c r="AA8" s="11">
        <v>2.0088891057898021E-2</v>
      </c>
      <c r="AB8" s="11">
        <f t="shared" si="18"/>
        <v>0.56464262850453628</v>
      </c>
      <c r="AC8" s="11">
        <f t="shared" si="19"/>
        <v>7.6635295415769425E-4</v>
      </c>
      <c r="AD8" s="12">
        <f t="shared" si="20"/>
        <v>0.54741372900416796</v>
      </c>
      <c r="AE8" s="12">
        <f t="shared" si="21"/>
        <v>5.880544186454979E-4</v>
      </c>
      <c r="AF8" s="12">
        <f t="shared" si="22"/>
        <v>0.58188676557712582</v>
      </c>
      <c r="AG8" s="12">
        <f t="shared" si="23"/>
        <v>9.6094343832270259E-4</v>
      </c>
    </row>
    <row r="9" spans="1:33" ht="15" customHeight="1">
      <c r="A9" s="10">
        <v>56</v>
      </c>
      <c r="B9" s="11">
        <v>0.53488888888888897</v>
      </c>
      <c r="C9" s="11">
        <v>2.1211491658031521E-2</v>
      </c>
      <c r="D9" s="11">
        <f t="shared" si="0"/>
        <v>0.51449559145574553</v>
      </c>
      <c r="E9" s="11">
        <f t="shared" si="1"/>
        <v>8.0833847190005996E-4</v>
      </c>
      <c r="F9" s="12">
        <f t="shared" si="2"/>
        <v>0.50012766899979522</v>
      </c>
      <c r="G9" s="12">
        <f t="shared" si="3"/>
        <v>3.6709653657598549E-4</v>
      </c>
      <c r="H9" s="12">
        <f t="shared" si="4"/>
        <v>0.5292722356257501</v>
      </c>
      <c r="I9" s="12">
        <f t="shared" si="5"/>
        <v>1.3598849731091048E-3</v>
      </c>
      <c r="J9" s="11">
        <v>0.52131578899999997</v>
      </c>
      <c r="K9" s="13">
        <v>1.963215119182293E-2</v>
      </c>
      <c r="L9" s="11">
        <f t="shared" si="6"/>
        <v>0.51410464879968798</v>
      </c>
      <c r="M9" s="11">
        <f t="shared" si="7"/>
        <v>1.0114777820034229E-4</v>
      </c>
      <c r="N9" s="12">
        <f t="shared" si="8"/>
        <v>0.49532539568390888</v>
      </c>
      <c r="O9" s="12">
        <f t="shared" si="9"/>
        <v>8.1617545280510375E-5</v>
      </c>
      <c r="P9" s="12">
        <f t="shared" si="10"/>
        <v>0.5328939469996864</v>
      </c>
      <c r="Q9" s="12">
        <f t="shared" si="11"/>
        <v>1.217255454001609E-4</v>
      </c>
      <c r="R9" s="11">
        <v>0.568722222</v>
      </c>
      <c r="S9" s="11">
        <v>2.1638413789913009E-2</v>
      </c>
      <c r="T9" s="11">
        <f t="shared" si="12"/>
        <v>0.55199995663306267</v>
      </c>
      <c r="U9" s="11">
        <f t="shared" si="13"/>
        <v>5.0658366117980699E-4</v>
      </c>
      <c r="V9" s="12">
        <f t="shared" si="14"/>
        <v>0.53597449828974519</v>
      </c>
      <c r="W9" s="12">
        <f t="shared" si="15"/>
        <v>2.3026611769779635E-4</v>
      </c>
      <c r="X9" s="12">
        <f t="shared" si="16"/>
        <v>0.5681247856881213</v>
      </c>
      <c r="Y9" s="12">
        <f t="shared" si="17"/>
        <v>8.7028948957135741E-4</v>
      </c>
      <c r="Z9" s="11">
        <v>0.57561111111111118</v>
      </c>
      <c r="AA9" s="11">
        <v>1.9237786022265859E-2</v>
      </c>
      <c r="AB9" s="11">
        <f t="shared" si="18"/>
        <v>0.58474703399546235</v>
      </c>
      <c r="AC9" s="11">
        <f t="shared" si="19"/>
        <v>1.4273708475015374E-4</v>
      </c>
      <c r="AD9" s="12">
        <f t="shared" si="20"/>
        <v>0.56685515996229308</v>
      </c>
      <c r="AE9" s="12">
        <f t="shared" si="21"/>
        <v>1.9382175566953381E-4</v>
      </c>
      <c r="AF9" s="12">
        <f t="shared" si="22"/>
        <v>0.60258085160133001</v>
      </c>
      <c r="AG9" s="12">
        <f t="shared" si="23"/>
        <v>9.9211781681456728E-5</v>
      </c>
    </row>
    <row r="10" spans="1:33" ht="15" customHeight="1">
      <c r="A10" s="10">
        <v>64</v>
      </c>
      <c r="B10" s="11">
        <v>0.53588888888888875</v>
      </c>
      <c r="C10" s="11">
        <v>2.239002008203192E-2</v>
      </c>
      <c r="D10" s="11">
        <f t="shared" si="0"/>
        <v>0.52742769602265815</v>
      </c>
      <c r="E10" s="11">
        <f t="shared" si="1"/>
        <v>1.3573762860658712E-4</v>
      </c>
      <c r="F10" s="12">
        <f t="shared" si="2"/>
        <v>0.51213690213575058</v>
      </c>
      <c r="G10" s="12">
        <f t="shared" si="3"/>
        <v>3.6219870223537751E-6</v>
      </c>
      <c r="H10" s="12">
        <f t="shared" si="4"/>
        <v>0.5429460119779409</v>
      </c>
      <c r="I10" s="12">
        <f t="shared" si="5"/>
        <v>4.3300388070053729E-4</v>
      </c>
      <c r="J10" s="11">
        <v>0.52778947399999998</v>
      </c>
      <c r="K10" s="13">
        <v>2.2156220853277921E-2</v>
      </c>
      <c r="L10" s="11">
        <f t="shared" si="6"/>
        <v>0.53269332025775806</v>
      </c>
      <c r="M10" s="11">
        <f t="shared" si="7"/>
        <v>4.5143626182682025E-5</v>
      </c>
      <c r="N10" s="12">
        <f t="shared" si="8"/>
        <v>0.51362715137201032</v>
      </c>
      <c r="O10" s="12">
        <f t="shared" si="9"/>
        <v>1.2441400082836341E-4</v>
      </c>
      <c r="P10" s="12">
        <f t="shared" si="10"/>
        <v>0.5517671776121571</v>
      </c>
      <c r="Q10" s="12">
        <f t="shared" si="11"/>
        <v>6.0130424126572061E-6</v>
      </c>
      <c r="R10" s="11">
        <v>0.576944444</v>
      </c>
      <c r="S10" s="11">
        <v>1.906344279309569E-2</v>
      </c>
      <c r="T10" s="11">
        <f t="shared" si="12"/>
        <v>0.56933093616311181</v>
      </c>
      <c r="U10" s="11">
        <f t="shared" si="13"/>
        <v>1.0181337057319315E-4</v>
      </c>
      <c r="V10" s="12">
        <f t="shared" si="14"/>
        <v>0.55239077805141268</v>
      </c>
      <c r="W10" s="12">
        <f t="shared" si="15"/>
        <v>5.4567439383086658E-5</v>
      </c>
      <c r="X10" s="12">
        <f t="shared" si="16"/>
        <v>0.58634251339448407</v>
      </c>
      <c r="Y10" s="12">
        <f t="shared" si="17"/>
        <v>1.5932571969540555E-4</v>
      </c>
      <c r="Z10" s="11">
        <v>0.59472222222222226</v>
      </c>
      <c r="AA10" s="11">
        <v>1.946100601883341E-2</v>
      </c>
      <c r="AB10" s="11">
        <f t="shared" si="18"/>
        <v>0.60176698354141478</v>
      </c>
      <c r="AC10" s="11">
        <f t="shared" si="19"/>
        <v>8.2471560257967424E-5</v>
      </c>
      <c r="AD10" s="12">
        <f t="shared" si="20"/>
        <v>0.58311974119589527</v>
      </c>
      <c r="AE10" s="12">
        <f t="shared" si="21"/>
        <v>1.0590691875941971E-4</v>
      </c>
      <c r="AF10" s="12">
        <f t="shared" si="22"/>
        <v>0.62029064956036506</v>
      </c>
      <c r="AG10" s="12">
        <f t="shared" si="23"/>
        <v>6.0134060053931456E-5</v>
      </c>
    </row>
    <row r="11" spans="1:33" ht="15" customHeight="1">
      <c r="A11" s="10">
        <v>72</v>
      </c>
      <c r="B11" s="11">
        <v>0.53105555555555561</v>
      </c>
      <c r="C11" s="11">
        <v>1.8044873662752901E-2</v>
      </c>
      <c r="D11" s="11">
        <f t="shared" si="0"/>
        <v>0.53872172356280412</v>
      </c>
      <c r="E11" s="11">
        <f t="shared" si="1"/>
        <v>1.0909181743533153E-4</v>
      </c>
      <c r="F11" s="12">
        <f t="shared" si="2"/>
        <v>0.52240834619055987</v>
      </c>
      <c r="G11" s="12">
        <f t="shared" si="3"/>
        <v>1.6905567243966597E-4</v>
      </c>
      <c r="H11" s="12">
        <f t="shared" si="4"/>
        <v>0.5550885365773961</v>
      </c>
      <c r="I11" s="12">
        <f t="shared" si="5"/>
        <v>6.4597676552737856E-5</v>
      </c>
      <c r="J11" s="11">
        <v>0.536157895</v>
      </c>
      <c r="K11" s="13">
        <v>2.1209104185197791E-2</v>
      </c>
      <c r="L11" s="11">
        <f t="shared" si="6"/>
        <v>0.5492939884448752</v>
      </c>
      <c r="M11" s="11">
        <f t="shared" si="7"/>
        <v>3.1414316308289703E-4</v>
      </c>
      <c r="N11" s="12">
        <f t="shared" si="8"/>
        <v>0.52994011507230443</v>
      </c>
      <c r="O11" s="12">
        <f t="shared" si="9"/>
        <v>4.2408528171699694E-4</v>
      </c>
      <c r="P11" s="12">
        <f t="shared" si="10"/>
        <v>0.56865316784355036</v>
      </c>
      <c r="Q11" s="12">
        <f t="shared" si="11"/>
        <v>2.2399875739340531E-4</v>
      </c>
      <c r="R11" s="11">
        <v>0.58399999999999996</v>
      </c>
      <c r="S11" s="11">
        <v>2.0175374882117739E-2</v>
      </c>
      <c r="T11" s="11">
        <f t="shared" si="12"/>
        <v>0.58500862126700648</v>
      </c>
      <c r="U11" s="11">
        <f t="shared" si="13"/>
        <v>1.7389775522530463E-6</v>
      </c>
      <c r="V11" s="12">
        <f t="shared" si="14"/>
        <v>0.56714256888231218</v>
      </c>
      <c r="W11" s="12">
        <f t="shared" si="15"/>
        <v>1.9410905525245521E-5</v>
      </c>
      <c r="X11" s="12">
        <f t="shared" si="16"/>
        <v>0.60291690791098984</v>
      </c>
      <c r="Y11" s="12">
        <f t="shared" si="17"/>
        <v>2.6267949971864738E-6</v>
      </c>
      <c r="Z11" s="11">
        <v>0.60033333333333339</v>
      </c>
      <c r="AA11" s="11">
        <v>2.0808180894947549E-2</v>
      </c>
      <c r="AB11" s="11">
        <f t="shared" si="18"/>
        <v>0.61617570021187329</v>
      </c>
      <c r="AC11" s="11">
        <f t="shared" si="19"/>
        <v>4.0731984112316987E-4</v>
      </c>
      <c r="AD11" s="12">
        <f t="shared" si="20"/>
        <v>0.59672658954333579</v>
      </c>
      <c r="AE11" s="12">
        <f t="shared" si="21"/>
        <v>4.9585428848073767E-4</v>
      </c>
      <c r="AF11" s="12">
        <f t="shared" si="22"/>
        <v>0.63544652275925917</v>
      </c>
      <c r="AG11" s="12">
        <f t="shared" si="23"/>
        <v>3.2203066936741583E-4</v>
      </c>
    </row>
    <row r="12" spans="1:33" ht="15" customHeight="1">
      <c r="A12" s="10">
        <v>80</v>
      </c>
      <c r="B12" s="11">
        <v>0.53772222222222232</v>
      </c>
      <c r="C12" s="11">
        <v>1.8644210153785781E-2</v>
      </c>
      <c r="D12" s="11">
        <f t="shared" si="0"/>
        <v>0.54858516515636602</v>
      </c>
      <c r="E12" s="11">
        <f t="shared" si="1"/>
        <v>2.1510521371249119E-4</v>
      </c>
      <c r="F12" s="12">
        <f t="shared" si="2"/>
        <v>0.53119346692030922</v>
      </c>
      <c r="G12" s="12">
        <f t="shared" si="3"/>
        <v>2.7632916330611957E-4</v>
      </c>
      <c r="H12" s="12">
        <f t="shared" si="4"/>
        <v>0.56587128596942882</v>
      </c>
      <c r="I12" s="12">
        <f t="shared" si="5"/>
        <v>1.5965157461133797E-4</v>
      </c>
      <c r="J12" s="11">
        <v>0.54989473700000002</v>
      </c>
      <c r="K12" s="13">
        <v>2.0442887886199631E-2</v>
      </c>
      <c r="L12" s="11">
        <f t="shared" si="6"/>
        <v>0.56411926441364912</v>
      </c>
      <c r="M12" s="11">
        <f t="shared" si="7"/>
        <v>3.5867801882633093E-4</v>
      </c>
      <c r="N12" s="12">
        <f t="shared" si="8"/>
        <v>0.5444804023115295</v>
      </c>
      <c r="O12" s="12">
        <f t="shared" si="9"/>
        <v>4.1481274671801221E-4</v>
      </c>
      <c r="P12" s="12">
        <f t="shared" si="10"/>
        <v>0.58376116243914988</v>
      </c>
      <c r="Q12" s="12">
        <f t="shared" si="11"/>
        <v>3.0867308760755004E-4</v>
      </c>
      <c r="R12" s="11">
        <v>0.59766666700000004</v>
      </c>
      <c r="S12" s="11">
        <v>1.6822215315010609E-2</v>
      </c>
      <c r="T12" s="11">
        <f t="shared" si="12"/>
        <v>0.59919072850397603</v>
      </c>
      <c r="U12" s="11">
        <f t="shared" si="13"/>
        <v>3.8765010161303799E-6</v>
      </c>
      <c r="V12" s="12">
        <f t="shared" si="14"/>
        <v>0.58039863760664945</v>
      </c>
      <c r="W12" s="12">
        <f t="shared" si="15"/>
        <v>3.4243738625181382E-7</v>
      </c>
      <c r="X12" s="12">
        <f t="shared" si="16"/>
        <v>0.61799620638424724</v>
      </c>
      <c r="Y12" s="12">
        <f t="shared" si="17"/>
        <v>1.9905174173509145E-5</v>
      </c>
      <c r="Z12" s="11">
        <v>0.60766666666666658</v>
      </c>
      <c r="AA12" s="11">
        <v>1.9159973255811209E-2</v>
      </c>
      <c r="AB12" s="11">
        <f t="shared" si="18"/>
        <v>0.62837380429725975</v>
      </c>
      <c r="AC12" s="11">
        <f t="shared" si="19"/>
        <v>6.8237336744465208E-4</v>
      </c>
      <c r="AD12" s="12">
        <f t="shared" si="20"/>
        <v>0.60810999494990936</v>
      </c>
      <c r="AE12" s="12">
        <f t="shared" si="21"/>
        <v>6.3194065945706198E-4</v>
      </c>
      <c r="AF12" s="12">
        <f t="shared" si="22"/>
        <v>0.6484167719372721</v>
      </c>
      <c r="AG12" s="12">
        <f t="shared" si="23"/>
        <v>7.1887992505742949E-4</v>
      </c>
    </row>
    <row r="13" spans="1:33" ht="15" customHeight="1">
      <c r="A13" s="10">
        <v>88</v>
      </c>
      <c r="B13" s="11">
        <v>0.54827777777777775</v>
      </c>
      <c r="C13" s="11">
        <v>1.750607841319304E-2</v>
      </c>
      <c r="D13" s="11">
        <f t="shared" si="0"/>
        <v>0.55719922951239731</v>
      </c>
      <c r="E13" s="11">
        <f t="shared" si="1"/>
        <v>1.4284352317356431E-4</v>
      </c>
      <c r="F13" s="12">
        <f t="shared" si="2"/>
        <v>0.53870734187542202</v>
      </c>
      <c r="G13" s="12">
        <f t="shared" si="3"/>
        <v>1.1689913458497429E-4</v>
      </c>
      <c r="H13" s="12">
        <f t="shared" si="4"/>
        <v>0.5754465339748227</v>
      </c>
      <c r="I13" s="12">
        <f t="shared" si="5"/>
        <v>1.622519842280078E-4</v>
      </c>
      <c r="J13" s="11">
        <v>0.57131578900000002</v>
      </c>
      <c r="K13" s="13">
        <v>2.010499525249386E-2</v>
      </c>
      <c r="L13" s="11">
        <f t="shared" si="6"/>
        <v>0.57735902109530324</v>
      </c>
      <c r="M13" s="11">
        <f t="shared" si="7"/>
        <v>6.325466966536678E-5</v>
      </c>
      <c r="N13" s="12">
        <f t="shared" si="8"/>
        <v>0.55744064404831217</v>
      </c>
      <c r="O13" s="12">
        <f t="shared" si="9"/>
        <v>6.9623618558910263E-5</v>
      </c>
      <c r="P13" s="12">
        <f t="shared" si="10"/>
        <v>0.59727837390101113</v>
      </c>
      <c r="Q13" s="12">
        <f t="shared" si="11"/>
        <v>5.7446172487910652E-5</v>
      </c>
      <c r="R13" s="11">
        <v>0.59499999999999997</v>
      </c>
      <c r="S13" s="11">
        <v>1.7265137338586551E-2</v>
      </c>
      <c r="T13" s="11">
        <f t="shared" si="12"/>
        <v>0.61201992901081226</v>
      </c>
      <c r="U13" s="11">
        <f t="shared" si="13"/>
        <v>4.7331462555686159E-4</v>
      </c>
      <c r="V13" s="12">
        <f t="shared" si="14"/>
        <v>0.59231063934519623</v>
      </c>
      <c r="W13" s="12">
        <f t="shared" si="15"/>
        <v>3.5868554745256031E-4</v>
      </c>
      <c r="X13" s="12">
        <f t="shared" si="16"/>
        <v>0.63171527420413898</v>
      </c>
      <c r="Y13" s="12">
        <f t="shared" si="17"/>
        <v>5.9885812412139141E-4</v>
      </c>
      <c r="Z13" s="11">
        <v>0.62511111111111095</v>
      </c>
      <c r="AA13" s="11">
        <v>1.9980855034288231E-2</v>
      </c>
      <c r="AB13" s="11">
        <f t="shared" si="18"/>
        <v>0.63870045216472615</v>
      </c>
      <c r="AC13" s="11">
        <f t="shared" si="19"/>
        <v>2.8913427201370374E-4</v>
      </c>
      <c r="AD13" s="12">
        <f t="shared" si="20"/>
        <v>0.61763328170534559</v>
      </c>
      <c r="AE13" s="12">
        <f t="shared" si="21"/>
        <v>2.5310431691095102E-4</v>
      </c>
      <c r="AF13" s="12">
        <f t="shared" si="22"/>
        <v>0.65951658529227064</v>
      </c>
      <c r="AG13" s="12">
        <f t="shared" si="23"/>
        <v>3.1548810473065205E-4</v>
      </c>
    </row>
    <row r="14" spans="1:33" ht="15" customHeight="1">
      <c r="A14" s="10">
        <v>96</v>
      </c>
      <c r="B14" s="11">
        <v>0.55483333333333329</v>
      </c>
      <c r="C14" s="11">
        <v>2.0454676503178209E-2</v>
      </c>
      <c r="D14" s="11">
        <f t="shared" si="0"/>
        <v>0.56472217209039977</v>
      </c>
      <c r="E14" s="11">
        <f t="shared" si="1"/>
        <v>1.7316325937988164E-4</v>
      </c>
      <c r="F14" s="12">
        <f t="shared" si="2"/>
        <v>0.54513392593474896</v>
      </c>
      <c r="G14" s="12">
        <f t="shared" si="3"/>
        <v>2.1219705472170185E-4</v>
      </c>
      <c r="H14" s="12">
        <f t="shared" si="4"/>
        <v>0.5839495020983837</v>
      </c>
      <c r="I14" s="12">
        <f t="shared" si="5"/>
        <v>1.2847249279755721E-4</v>
      </c>
      <c r="J14" s="11">
        <v>0.57978947400000003</v>
      </c>
      <c r="K14" s="13">
        <v>2.0960081657379729E-2</v>
      </c>
      <c r="L14" s="11">
        <f t="shared" si="6"/>
        <v>0.58918282507430586</v>
      </c>
      <c r="M14" s="11">
        <f t="shared" si="7"/>
        <v>1.4975834435437699E-4</v>
      </c>
      <c r="N14" s="12">
        <f t="shared" si="8"/>
        <v>0.56899253866444566</v>
      </c>
      <c r="O14" s="12">
        <f t="shared" si="9"/>
        <v>1.8153057578096932E-4</v>
      </c>
      <c r="P14" s="12">
        <f t="shared" si="10"/>
        <v>0.60937230235382445</v>
      </c>
      <c r="Q14" s="12">
        <f t="shared" si="11"/>
        <v>1.2201368572849322E-4</v>
      </c>
      <c r="R14" s="11">
        <v>0.59927777800000004</v>
      </c>
      <c r="S14" s="11">
        <v>2.1037750935292358E-2</v>
      </c>
      <c r="T14" s="11">
        <f t="shared" si="12"/>
        <v>0.62362528376483373</v>
      </c>
      <c r="U14" s="11">
        <f t="shared" si="13"/>
        <v>9.5057248703879092E-4</v>
      </c>
      <c r="V14" s="12">
        <f t="shared" si="14"/>
        <v>0.60301485251501985</v>
      </c>
      <c r="W14" s="12">
        <f t="shared" si="15"/>
        <v>1.0178720698726864E-3</v>
      </c>
      <c r="X14" s="12">
        <f t="shared" si="16"/>
        <v>0.64419681120538463</v>
      </c>
      <c r="Y14" s="12">
        <f t="shared" si="17"/>
        <v>8.8531273819359509E-4</v>
      </c>
      <c r="Z14" s="11">
        <v>0.6176666666666667</v>
      </c>
      <c r="AA14" s="11">
        <v>1.969605647135678E-2</v>
      </c>
      <c r="AB14" s="11">
        <f t="shared" si="18"/>
        <v>0.6474427661696055</v>
      </c>
      <c r="AC14" s="11">
        <f t="shared" si="19"/>
        <v>1.3694123217320069E-3</v>
      </c>
      <c r="AD14" s="12">
        <f t="shared" si="20"/>
        <v>0.6256004046696122</v>
      </c>
      <c r="AE14" s="12">
        <f t="shared" si="21"/>
        <v>1.2202766126651527E-3</v>
      </c>
      <c r="AF14" s="12">
        <f t="shared" si="22"/>
        <v>0.66901569782471615</v>
      </c>
      <c r="AG14" s="12">
        <f t="shared" si="23"/>
        <v>1.4975893835885929E-3</v>
      </c>
    </row>
    <row r="15" spans="1:33" ht="15" customHeight="1">
      <c r="A15" s="10">
        <v>104</v>
      </c>
      <c r="B15" s="11">
        <v>0.55722222222222229</v>
      </c>
      <c r="C15" s="11">
        <v>2.1298770340331029E-2</v>
      </c>
      <c r="D15" s="11">
        <f t="shared" si="0"/>
        <v>0.57129220253047852</v>
      </c>
      <c r="E15" s="11">
        <f t="shared" si="1"/>
        <v>3.4652030081603783E-4</v>
      </c>
      <c r="F15" s="12">
        <f t="shared" si="2"/>
        <v>0.55063055489361823</v>
      </c>
      <c r="G15" s="12">
        <f t="shared" si="3"/>
        <v>3.928203349328061E-4</v>
      </c>
      <c r="H15" s="12">
        <f t="shared" si="4"/>
        <v>0.59150026912494691</v>
      </c>
      <c r="I15" s="12">
        <f t="shared" si="5"/>
        <v>2.8480396185164686E-4</v>
      </c>
      <c r="J15" s="11">
        <v>0.57326315800000005</v>
      </c>
      <c r="K15" s="13">
        <v>2.2265521835427019E-2</v>
      </c>
      <c r="L15" s="11">
        <f t="shared" si="6"/>
        <v>0.59974210829191987</v>
      </c>
      <c r="M15" s="11">
        <f t="shared" si="7"/>
        <v>1.1690604992849508E-3</v>
      </c>
      <c r="N15" s="12">
        <f t="shared" si="8"/>
        <v>0.57928912663961607</v>
      </c>
      <c r="O15" s="12">
        <f t="shared" si="9"/>
        <v>1.3817080219380663E-3</v>
      </c>
      <c r="P15" s="12">
        <f t="shared" si="10"/>
        <v>0.620192811142523</v>
      </c>
      <c r="Q15" s="12">
        <f t="shared" si="11"/>
        <v>9.8085524727869328E-4</v>
      </c>
      <c r="R15" s="11">
        <v>0.61538888899999999</v>
      </c>
      <c r="S15" s="11">
        <v>2.0980871912336808E-2</v>
      </c>
      <c r="T15" s="11">
        <f t="shared" si="12"/>
        <v>0.63412354192947307</v>
      </c>
      <c r="U15" s="11">
        <f t="shared" si="13"/>
        <v>5.5349974757261204E-4</v>
      </c>
      <c r="V15" s="12">
        <f t="shared" si="14"/>
        <v>0.61263373791311815</v>
      </c>
      <c r="W15" s="12">
        <f t="shared" si="15"/>
        <v>5.4221124148165956E-4</v>
      </c>
      <c r="X15" s="12">
        <f t="shared" si="16"/>
        <v>0.65555244906348886</v>
      </c>
      <c r="Y15" s="12">
        <f t="shared" si="17"/>
        <v>5.613212569490581E-4</v>
      </c>
      <c r="Z15" s="11">
        <v>0.62972222222222229</v>
      </c>
      <c r="AA15" s="11">
        <v>2.431100312434931E-2</v>
      </c>
      <c r="AB15" s="11">
        <f t="shared" si="18"/>
        <v>0.65484381781199685</v>
      </c>
      <c r="AC15" s="11">
        <f t="shared" si="19"/>
        <v>9.6373295098796429E-4</v>
      </c>
      <c r="AD15" s="12">
        <f t="shared" si="20"/>
        <v>0.6322656506039015</v>
      </c>
      <c r="AE15" s="12">
        <f t="shared" si="21"/>
        <v>1.1405972961257159E-3</v>
      </c>
      <c r="AF15" s="12">
        <f t="shared" si="22"/>
        <v>0.6771449461299075</v>
      </c>
      <c r="AG15" s="12">
        <f t="shared" si="23"/>
        <v>7.8882909873243846E-4</v>
      </c>
    </row>
    <row r="16" spans="1:33" ht="15" customHeight="1">
      <c r="A16" s="10">
        <v>112</v>
      </c>
      <c r="B16" s="11">
        <v>0.56094444444444447</v>
      </c>
      <c r="C16" s="11">
        <v>2.279397240331368E-2</v>
      </c>
      <c r="D16" s="11">
        <f t="shared" si="0"/>
        <v>0.57703002380666102</v>
      </c>
      <c r="E16" s="11">
        <f t="shared" si="1"/>
        <v>4.4840970615570973E-4</v>
      </c>
      <c r="F16" s="12">
        <f t="shared" si="2"/>
        <v>0.55533179736280092</v>
      </c>
      <c r="G16" s="12">
        <f t="shared" si="3"/>
        <v>5.3157038946972089E-4</v>
      </c>
      <c r="H16" s="12">
        <f t="shared" si="4"/>
        <v>0.59820546687012655</v>
      </c>
      <c r="I16" s="12">
        <f t="shared" si="5"/>
        <v>3.498723230410525E-4</v>
      </c>
      <c r="J16" s="11">
        <v>0.58099999999999996</v>
      </c>
      <c r="K16" s="13">
        <v>2.1125772071430671E-2</v>
      </c>
      <c r="L16" s="11">
        <f t="shared" si="6"/>
        <v>0.60917210749249762</v>
      </c>
      <c r="M16" s="11">
        <f t="shared" si="7"/>
        <v>1.3028627391292978E-3</v>
      </c>
      <c r="N16" s="12">
        <f t="shared" si="8"/>
        <v>0.58846681804465661</v>
      </c>
      <c r="O16" s="12">
        <f t="shared" si="9"/>
        <v>1.3892647545753925E-3</v>
      </c>
      <c r="P16" s="12">
        <f t="shared" si="10"/>
        <v>0.62987398388164806</v>
      </c>
      <c r="Q16" s="12">
        <f t="shared" si="11"/>
        <v>1.222408415600424E-3</v>
      </c>
      <c r="R16" s="11">
        <v>0.613777778</v>
      </c>
      <c r="S16" s="11">
        <v>2.302947181892253E-2</v>
      </c>
      <c r="T16" s="11">
        <f t="shared" si="12"/>
        <v>0.64362031534376496</v>
      </c>
      <c r="U16" s="11">
        <f t="shared" si="13"/>
        <v>1.38369938593119E-3</v>
      </c>
      <c r="V16" s="12">
        <f t="shared" si="14"/>
        <v>0.62127733972054289</v>
      </c>
      <c r="W16" s="12">
        <f t="shared" si="15"/>
        <v>1.5001704219134082E-3</v>
      </c>
      <c r="X16" s="12">
        <f t="shared" si="16"/>
        <v>0.66588374969990438</v>
      </c>
      <c r="Y16" s="12">
        <f t="shared" si="17"/>
        <v>1.2696553200310923E-3</v>
      </c>
      <c r="Z16" s="11">
        <v>0.64311111111111097</v>
      </c>
      <c r="AA16" s="11">
        <v>2.1323816640942631E-2</v>
      </c>
      <c r="AB16" s="11">
        <f t="shared" si="18"/>
        <v>0.66110938610235703</v>
      </c>
      <c r="AC16" s="11">
        <f t="shared" si="19"/>
        <v>4.899913833780595E-4</v>
      </c>
      <c r="AD16" s="12">
        <f t="shared" si="20"/>
        <v>0.63784175424430134</v>
      </c>
      <c r="AE16" s="12">
        <f t="shared" si="21"/>
        <v>4.0409032008985546E-4</v>
      </c>
      <c r="AF16" s="12">
        <f t="shared" si="22"/>
        <v>0.68410187792556076</v>
      </c>
      <c r="AG16" s="12">
        <f t="shared" si="23"/>
        <v>5.6539667790431267E-4</v>
      </c>
    </row>
    <row r="17" spans="1:33" ht="15" customHeight="1">
      <c r="A17" s="10">
        <v>120</v>
      </c>
      <c r="B17" s="11">
        <v>0.55005555555555541</v>
      </c>
      <c r="C17" s="11">
        <v>2.2384850184718891E-2</v>
      </c>
      <c r="D17" s="11">
        <f t="shared" si="0"/>
        <v>0.58204104975207771</v>
      </c>
      <c r="E17" s="11">
        <f t="shared" si="1"/>
        <v>1.7577314167644064E-3</v>
      </c>
      <c r="F17" s="12">
        <f t="shared" si="2"/>
        <v>0.55935274928068224</v>
      </c>
      <c r="G17" s="12">
        <f t="shared" si="3"/>
        <v>1.7944881965739888E-3</v>
      </c>
      <c r="H17" s="12">
        <f t="shared" si="4"/>
        <v>0.60415978603317255</v>
      </c>
      <c r="I17" s="12">
        <f t="shared" si="5"/>
        <v>1.6653195221276401E-3</v>
      </c>
      <c r="J17" s="11">
        <v>0.58857894700000002</v>
      </c>
      <c r="K17" s="13">
        <v>2.0792671306385811E-2</v>
      </c>
      <c r="L17" s="11">
        <f t="shared" si="6"/>
        <v>0.61759359625174981</v>
      </c>
      <c r="M17" s="11">
        <f t="shared" si="7"/>
        <v>1.3631130185146889E-3</v>
      </c>
      <c r="N17" s="12">
        <f t="shared" si="8"/>
        <v>0.59664719971373681</v>
      </c>
      <c r="O17" s="12">
        <f t="shared" si="9"/>
        <v>1.3960560540549442E-3</v>
      </c>
      <c r="P17" s="12">
        <f t="shared" si="10"/>
        <v>0.63853578596831773</v>
      </c>
      <c r="Q17" s="12">
        <f t="shared" si="11"/>
        <v>1.3320297688929744E-3</v>
      </c>
      <c r="R17" s="11">
        <v>0.63138888900000001</v>
      </c>
      <c r="S17" s="11">
        <v>2.10054675249195E-2</v>
      </c>
      <c r="T17" s="11">
        <f t="shared" si="12"/>
        <v>0.65221114097102739</v>
      </c>
      <c r="U17" s="11">
        <f t="shared" si="13"/>
        <v>6.6476352504412934E-4</v>
      </c>
      <c r="V17" s="12">
        <f t="shared" si="14"/>
        <v>0.6290445444551046</v>
      </c>
      <c r="W17" s="12">
        <f t="shared" si="15"/>
        <v>5.5359753763898549E-4</v>
      </c>
      <c r="X17" s="12">
        <f t="shared" si="16"/>
        <v>0.67528311362588789</v>
      </c>
      <c r="Y17" s="12">
        <f t="shared" si="17"/>
        <v>7.7581564095999668E-4</v>
      </c>
      <c r="Z17" s="11">
        <v>0.65294444444444444</v>
      </c>
      <c r="AA17" s="11">
        <v>2.2332817117566621E-2</v>
      </c>
      <c r="AB17" s="11">
        <f t="shared" si="18"/>
        <v>0.66641367904585047</v>
      </c>
      <c r="AC17" s="11">
        <f t="shared" si="19"/>
        <v>2.7223372876659013E-4</v>
      </c>
      <c r="AD17" s="12">
        <f t="shared" si="20"/>
        <v>0.64250668815897094</v>
      </c>
      <c r="AE17" s="12">
        <f t="shared" si="21"/>
        <v>2.2021945422019887E-4</v>
      </c>
      <c r="AF17" s="12">
        <f t="shared" si="22"/>
        <v>0.69005555263106366</v>
      </c>
      <c r="AG17" s="12">
        <f t="shared" si="23"/>
        <v>3.1649319549553073E-4</v>
      </c>
    </row>
    <row r="18" spans="1:33" ht="15" customHeight="1">
      <c r="A18" s="10">
        <v>128</v>
      </c>
      <c r="B18" s="11">
        <v>0.5725555555555556</v>
      </c>
      <c r="C18" s="11">
        <v>2.3762471403540309E-2</v>
      </c>
      <c r="D18" s="11">
        <f t="shared" si="0"/>
        <v>0.5864173416958286</v>
      </c>
      <c r="E18" s="11">
        <f t="shared" si="1"/>
        <v>3.2766615401072394E-4</v>
      </c>
      <c r="F18" s="12">
        <f t="shared" si="2"/>
        <v>0.56279185169496881</v>
      </c>
      <c r="G18" s="12">
        <f t="shared" si="3"/>
        <v>3.4820243422404857E-4</v>
      </c>
      <c r="H18" s="12">
        <f t="shared" si="4"/>
        <v>0.60944731341756697</v>
      </c>
      <c r="I18" s="12">
        <f t="shared" si="5"/>
        <v>2.8284342077407245E-4</v>
      </c>
      <c r="J18" s="11">
        <v>0.60763157899999998</v>
      </c>
      <c r="K18" s="13">
        <v>2.0963099092111841E-2</v>
      </c>
      <c r="L18" s="11">
        <f t="shared" si="6"/>
        <v>0.62511443176972803</v>
      </c>
      <c r="M18" s="11">
        <f t="shared" si="7"/>
        <v>4.889507031579451E-4</v>
      </c>
      <c r="N18" s="12">
        <f t="shared" si="8"/>
        <v>0.60393864603705394</v>
      </c>
      <c r="O18" s="12">
        <f t="shared" si="9"/>
        <v>4.9385585785262885E-4</v>
      </c>
      <c r="P18" s="12">
        <f t="shared" si="10"/>
        <v>0.64628555114763586</v>
      </c>
      <c r="Q18" s="12">
        <f t="shared" si="11"/>
        <v>4.8425496889249579E-4</v>
      </c>
      <c r="R18" s="11">
        <v>0.63411111099999995</v>
      </c>
      <c r="S18" s="11">
        <v>2.2886033199610009E-2</v>
      </c>
      <c r="T18" s="11">
        <f t="shared" si="12"/>
        <v>0.65998244199490608</v>
      </c>
      <c r="U18" s="11">
        <f t="shared" si="13"/>
        <v>1.0141569303341504E-3</v>
      </c>
      <c r="V18" s="12">
        <f t="shared" si="14"/>
        <v>0.63602421227561634</v>
      </c>
      <c r="W18" s="12">
        <f t="shared" si="15"/>
        <v>9.6693971526646682E-4</v>
      </c>
      <c r="X18" s="12">
        <f t="shared" si="16"/>
        <v>0.68383460634904736</v>
      </c>
      <c r="Y18" s="12">
        <f t="shared" si="17"/>
        <v>1.0532508415563426E-3</v>
      </c>
      <c r="Z18" s="11">
        <v>0.65455555555555545</v>
      </c>
      <c r="AA18" s="11">
        <v>2.5132618471945221E-2</v>
      </c>
      <c r="AB18" s="11">
        <f t="shared" si="18"/>
        <v>0.67090417732574026</v>
      </c>
      <c r="AC18" s="11">
        <f t="shared" si="19"/>
        <v>3.9838391653774293E-4</v>
      </c>
      <c r="AD18" s="12">
        <f t="shared" si="20"/>
        <v>0.64640934310077824</v>
      </c>
      <c r="AE18" s="12">
        <f t="shared" si="21"/>
        <v>4.463703881444341E-4</v>
      </c>
      <c r="AF18" s="12">
        <f t="shared" si="22"/>
        <v>0.69515064965660756</v>
      </c>
      <c r="AG18" s="12">
        <f t="shared" si="23"/>
        <v>3.4393717778848196E-4</v>
      </c>
    </row>
    <row r="19" spans="1:33" ht="15" customHeight="1">
      <c r="A19" s="10">
        <v>136</v>
      </c>
      <c r="B19" s="11">
        <v>0.56822222222222207</v>
      </c>
      <c r="C19" s="11">
        <v>2.3479730593197291E-2</v>
      </c>
      <c r="D19" s="11">
        <f t="shared" si="0"/>
        <v>0.59023929979094791</v>
      </c>
      <c r="E19" s="11">
        <f t="shared" si="1"/>
        <v>8.2127995346799321E-4</v>
      </c>
      <c r="F19" s="12">
        <f t="shared" si="2"/>
        <v>0.56573330079893736</v>
      </c>
      <c r="G19" s="12">
        <f t="shared" si="3"/>
        <v>7.7883707567761023E-4</v>
      </c>
      <c r="H19" s="12">
        <f t="shared" si="4"/>
        <v>0.61414271940356702</v>
      </c>
      <c r="I19" s="12">
        <f t="shared" si="5"/>
        <v>8.1998530496753231E-4</v>
      </c>
      <c r="J19" s="11">
        <v>0.60526315799999997</v>
      </c>
      <c r="K19" s="13">
        <v>2.010103749108293E-2</v>
      </c>
      <c r="L19" s="11">
        <f t="shared" si="6"/>
        <v>0.63183093623888609</v>
      </c>
      <c r="M19" s="11">
        <f t="shared" si="7"/>
        <v>1.1171451096591452E-3</v>
      </c>
      <c r="N19" s="12">
        <f t="shared" si="8"/>
        <v>0.61043775471394701</v>
      </c>
      <c r="O19" s="12">
        <f t="shared" si="9"/>
        <v>1.0465566383027084E-3</v>
      </c>
      <c r="P19" s="12">
        <f t="shared" si="10"/>
        <v>0.65321931155149016</v>
      </c>
      <c r="Q19" s="12">
        <f t="shared" si="11"/>
        <v>1.1878208084446639E-3</v>
      </c>
      <c r="R19" s="11">
        <v>0.64533333299999995</v>
      </c>
      <c r="S19" s="11">
        <v>2.3870702912070711E-2</v>
      </c>
      <c r="T19" s="11">
        <f t="shared" si="12"/>
        <v>0.66701239723134831</v>
      </c>
      <c r="U19" s="11">
        <f t="shared" si="13"/>
        <v>7.046073324839837E-4</v>
      </c>
      <c r="V19" s="12">
        <f t="shared" si="14"/>
        <v>0.64229619358028245</v>
      </c>
      <c r="W19" s="12">
        <f t="shared" si="15"/>
        <v>6.7575889772988516E-4</v>
      </c>
      <c r="X19" s="12">
        <f t="shared" si="16"/>
        <v>0.69161471023374699</v>
      </c>
      <c r="Y19" s="12">
        <f t="shared" si="17"/>
        <v>7.2618224586706566E-4</v>
      </c>
      <c r="Z19" s="11">
        <v>0.65744444444444428</v>
      </c>
      <c r="AA19" s="11">
        <v>2.5118831597007951E-2</v>
      </c>
      <c r="AB19" s="11">
        <f t="shared" si="18"/>
        <v>0.67470573485970475</v>
      </c>
      <c r="AC19" s="11">
        <f t="shared" si="19"/>
        <v>4.416031039989871E-4</v>
      </c>
      <c r="AD19" s="12">
        <f t="shared" si="20"/>
        <v>0.64967428015528106</v>
      </c>
      <c r="AE19" s="12">
        <f t="shared" si="21"/>
        <v>4.6327254526120579E-4</v>
      </c>
      <c r="AF19" s="12">
        <f t="shared" si="22"/>
        <v>0.69951098423715019</v>
      </c>
      <c r="AG19" s="12">
        <f t="shared" si="23"/>
        <v>4.1060800982240761E-4</v>
      </c>
    </row>
    <row r="20" spans="1:33" ht="15" customHeight="1">
      <c r="A20" s="10">
        <v>144</v>
      </c>
      <c r="B20" s="11">
        <v>0.56644444444444453</v>
      </c>
      <c r="C20" s="11">
        <v>2.2883653186320019E-2</v>
      </c>
      <c r="D20" s="11">
        <f t="shared" si="0"/>
        <v>0.59357714010612772</v>
      </c>
      <c r="E20" s="11">
        <f t="shared" si="1"/>
        <v>1.2402485273235037E-3</v>
      </c>
      <c r="F20" s="12">
        <f t="shared" si="2"/>
        <v>0.56824910922479122</v>
      </c>
      <c r="G20" s="12">
        <f t="shared" si="3"/>
        <v>1.0726159251789049E-3</v>
      </c>
      <c r="H20" s="12">
        <f t="shared" si="4"/>
        <v>0.61831231244216456</v>
      </c>
      <c r="I20" s="12">
        <f t="shared" si="5"/>
        <v>1.3586737500265438E-3</v>
      </c>
      <c r="J20" s="11">
        <v>0.61099999999999999</v>
      </c>
      <c r="K20" s="13">
        <v>2.267492109762723E-2</v>
      </c>
      <c r="L20" s="11">
        <f t="shared" si="6"/>
        <v>0.63782913047892564</v>
      </c>
      <c r="M20" s="11">
        <f t="shared" si="7"/>
        <v>1.1285189212269764E-3</v>
      </c>
      <c r="N20" s="12">
        <f t="shared" si="8"/>
        <v>0.61623062648741034</v>
      </c>
      <c r="O20" s="12">
        <f t="shared" si="9"/>
        <v>1.2636820575757401E-3</v>
      </c>
      <c r="P20" s="12">
        <f t="shared" si="10"/>
        <v>0.65942298769207308</v>
      </c>
      <c r="Q20" s="12">
        <f t="shared" si="11"/>
        <v>1.0053682472798441E-3</v>
      </c>
      <c r="R20" s="11">
        <v>0.64861111100000002</v>
      </c>
      <c r="S20" s="11">
        <v>2.6035563772907552E-2</v>
      </c>
      <c r="T20" s="11">
        <f t="shared" si="12"/>
        <v>0.67337172760274044</v>
      </c>
      <c r="U20" s="11">
        <f t="shared" si="13"/>
        <v>9.1047501612601079E-4</v>
      </c>
      <c r="V20" s="12">
        <f t="shared" si="14"/>
        <v>0.64793224252955728</v>
      </c>
      <c r="W20" s="12">
        <f t="shared" si="15"/>
        <v>9.9232906538480816E-4</v>
      </c>
      <c r="X20" s="12">
        <f t="shared" si="16"/>
        <v>0.69869300853981797</v>
      </c>
      <c r="Y20" s="12">
        <f t="shared" si="17"/>
        <v>8.2758258714807971E-4</v>
      </c>
      <c r="Z20" s="11">
        <v>0.66416666666666679</v>
      </c>
      <c r="AA20" s="11">
        <v>2.380287372116266E-2</v>
      </c>
      <c r="AB20" s="11">
        <f t="shared" si="18"/>
        <v>0.6779240502410433</v>
      </c>
      <c r="AC20" s="11">
        <f t="shared" si="19"/>
        <v>2.7918408079080387E-4</v>
      </c>
      <c r="AD20" s="12">
        <f t="shared" si="20"/>
        <v>0.65240570635842099</v>
      </c>
      <c r="AE20" s="12">
        <f t="shared" si="21"/>
        <v>2.2226611023006801E-4</v>
      </c>
      <c r="AF20" s="12">
        <f t="shared" si="22"/>
        <v>0.70324251624899581</v>
      </c>
      <c r="AG20" s="12">
        <f t="shared" si="23"/>
        <v>3.3169751012775752E-4</v>
      </c>
    </row>
    <row r="21" spans="1:33" ht="15" customHeight="1">
      <c r="A21" s="10">
        <v>152</v>
      </c>
      <c r="B21" s="11">
        <v>0.59055555555555528</v>
      </c>
      <c r="C21" s="11">
        <v>2.2651843801250349E-2</v>
      </c>
      <c r="D21" s="11">
        <f t="shared" si="0"/>
        <v>0.59649218461796238</v>
      </c>
      <c r="E21" s="11">
        <f t="shared" si="1"/>
        <v>5.9084704768075468E-5</v>
      </c>
      <c r="F21" s="12">
        <f t="shared" si="2"/>
        <v>0.57040086905876497</v>
      </c>
      <c r="G21" s="12">
        <f t="shared" si="3"/>
        <v>1.0932302072940874E-5</v>
      </c>
      <c r="H21" s="12">
        <f t="shared" si="4"/>
        <v>0.62201497546200968</v>
      </c>
      <c r="I21" s="12">
        <f t="shared" si="5"/>
        <v>1.2471306947447967E-4</v>
      </c>
      <c r="J21" s="11">
        <v>0.61505263200000004</v>
      </c>
      <c r="K21" s="13">
        <v>1.7294401907396711E-2</v>
      </c>
      <c r="L21" s="11">
        <f t="shared" si="6"/>
        <v>0.64318583563805332</v>
      </c>
      <c r="M21" s="11">
        <f t="shared" si="7"/>
        <v>1.2305574891197854E-3</v>
      </c>
      <c r="N21" s="12">
        <f t="shared" si="8"/>
        <v>0.6213940058140397</v>
      </c>
      <c r="O21" s="12">
        <f t="shared" si="9"/>
        <v>8.9902684726126043E-4</v>
      </c>
      <c r="P21" s="12">
        <f t="shared" si="10"/>
        <v>0.66497345315607226</v>
      </c>
      <c r="Q21" s="12">
        <f t="shared" si="11"/>
        <v>1.6007905698161807E-3</v>
      </c>
      <c r="R21" s="11">
        <v>0.65761111100000003</v>
      </c>
      <c r="S21" s="11">
        <v>2.3164534940558399E-2</v>
      </c>
      <c r="T21" s="11">
        <f t="shared" si="12"/>
        <v>0.67912440758608805</v>
      </c>
      <c r="U21" s="11">
        <f t="shared" si="13"/>
        <v>6.8149800659655707E-4</v>
      </c>
      <c r="V21" s="12">
        <f t="shared" si="14"/>
        <v>0.6529968379445642</v>
      </c>
      <c r="W21" s="12">
        <f t="shared" si="15"/>
        <v>5.2697378610559731E-4</v>
      </c>
      <c r="X21" s="12">
        <f t="shared" si="16"/>
        <v>0.7051328077574428</v>
      </c>
      <c r="Y21" s="12">
        <f t="shared" si="17"/>
        <v>8.4136112409900808E-4</v>
      </c>
      <c r="Z21" s="11">
        <v>0.66966666666666663</v>
      </c>
      <c r="AA21" s="11">
        <v>3.021534908389174E-2</v>
      </c>
      <c r="AB21" s="11">
        <f t="shared" si="18"/>
        <v>0.68064860558479956</v>
      </c>
      <c r="AC21" s="11">
        <f t="shared" si="19"/>
        <v>1.7718831921793618E-4</v>
      </c>
      <c r="AD21" s="12">
        <f t="shared" si="20"/>
        <v>0.65469080067376484</v>
      </c>
      <c r="AE21" s="12">
        <f t="shared" si="21"/>
        <v>3.5473515840082339E-4</v>
      </c>
      <c r="AF21" s="12">
        <f t="shared" si="22"/>
        <v>0.70643592512581999</v>
      </c>
      <c r="AG21" s="12">
        <f t="shared" si="23"/>
        <v>6.0803431098851882E-5</v>
      </c>
    </row>
    <row r="22" spans="1:33" ht="15" customHeight="1">
      <c r="A22" s="10">
        <v>160</v>
      </c>
      <c r="B22" s="11">
        <v>0.58094444444444449</v>
      </c>
      <c r="C22" s="11">
        <v>2.520069407465968E-2</v>
      </c>
      <c r="D22" s="11">
        <f t="shared" si="0"/>
        <v>0.59903798780313355</v>
      </c>
      <c r="E22" s="11">
        <f t="shared" si="1"/>
        <v>5.465034237200154E-4</v>
      </c>
      <c r="F22" s="12">
        <f t="shared" si="2"/>
        <v>0.57224125974015461</v>
      </c>
      <c r="G22" s="12">
        <f t="shared" si="3"/>
        <v>4.7561725197694567E-4</v>
      </c>
      <c r="H22" s="12">
        <f t="shared" si="4"/>
        <v>0.62530299741322115</v>
      </c>
      <c r="I22" s="12">
        <f t="shared" si="5"/>
        <v>5.8695313939836685E-4</v>
      </c>
      <c r="J22" s="11">
        <v>0.63831578899999997</v>
      </c>
      <c r="K22" s="13">
        <v>1.8396232234308009E-2</v>
      </c>
      <c r="L22" s="11">
        <f t="shared" si="6"/>
        <v>0.64796965707055765</v>
      </c>
      <c r="M22" s="11">
        <f t="shared" si="7"/>
        <v>1.4382952613101264E-4</v>
      </c>
      <c r="N22" s="12">
        <f t="shared" si="8"/>
        <v>0.62599629758110309</v>
      </c>
      <c r="O22" s="12">
        <f t="shared" si="9"/>
        <v>5.8988813640545453E-5</v>
      </c>
      <c r="P22" s="12">
        <f t="shared" si="10"/>
        <v>0.6699394871928126</v>
      </c>
      <c r="Q22" s="12">
        <f t="shared" si="11"/>
        <v>2.6116665613568069E-4</v>
      </c>
      <c r="R22" s="11">
        <v>0.65449999999999997</v>
      </c>
      <c r="S22" s="11">
        <v>2.390357125942167E-2</v>
      </c>
      <c r="T22" s="11">
        <f t="shared" si="12"/>
        <v>0.68432830879236595</v>
      </c>
      <c r="U22" s="11">
        <f t="shared" si="13"/>
        <v>1.3001478880551359E-3</v>
      </c>
      <c r="V22" s="12">
        <f t="shared" si="14"/>
        <v>0.6575479209725088</v>
      </c>
      <c r="W22" s="12">
        <f t="shared" si="15"/>
        <v>1.1046844045274975E-3</v>
      </c>
      <c r="X22" s="12">
        <f t="shared" si="16"/>
        <v>0.71099170380421584</v>
      </c>
      <c r="Y22" s="12">
        <f t="shared" si="17"/>
        <v>1.4936691624878814E-3</v>
      </c>
      <c r="Z22" s="11">
        <v>0.6798888888888891</v>
      </c>
      <c r="AA22" s="11">
        <v>2.7207732571680191E-2</v>
      </c>
      <c r="AB22" s="11">
        <f t="shared" si="18"/>
        <v>0.68295515449055122</v>
      </c>
      <c r="AC22" s="11">
        <f t="shared" si="19"/>
        <v>1.3766620953245108E-5</v>
      </c>
      <c r="AD22" s="12">
        <f t="shared" si="20"/>
        <v>0.65660249648455171</v>
      </c>
      <c r="AE22" s="12">
        <f t="shared" si="21"/>
        <v>2.3418900766207875E-5</v>
      </c>
      <c r="AF22" s="12">
        <f t="shared" si="22"/>
        <v>0.70916881344681171</v>
      </c>
      <c r="AG22" s="12">
        <f t="shared" si="23"/>
        <v>6.0549470682122236E-6</v>
      </c>
    </row>
    <row r="23" spans="1:33" ht="15" customHeight="1">
      <c r="A23" s="10">
        <v>168</v>
      </c>
      <c r="B23" s="11">
        <v>0.57961111111111108</v>
      </c>
      <c r="C23" s="11">
        <v>2.593381960440436E-2</v>
      </c>
      <c r="D23" s="11">
        <f t="shared" si="0"/>
        <v>0.60126132052800796</v>
      </c>
      <c r="E23" s="11">
        <f t="shared" si="1"/>
        <v>7.7958044496171113E-4</v>
      </c>
      <c r="F23" s="12">
        <f t="shared" si="2"/>
        <v>0.57381533776069771</v>
      </c>
      <c r="G23" s="12">
        <f t="shared" si="3"/>
        <v>7.0674462713125484E-4</v>
      </c>
      <c r="H23" s="12">
        <f t="shared" si="4"/>
        <v>0.6282228116911357</v>
      </c>
      <c r="I23" s="12">
        <f t="shared" si="5"/>
        <v>8.1863675749050703E-4</v>
      </c>
      <c r="J23" s="11">
        <v>0.64831578899999998</v>
      </c>
      <c r="K23" s="13">
        <v>2.05666869446826E-2</v>
      </c>
      <c r="L23" s="11">
        <f t="shared" si="6"/>
        <v>0.65224186299159692</v>
      </c>
      <c r="M23" s="11">
        <f t="shared" si="7"/>
        <v>2.3632425120330797E-5</v>
      </c>
      <c r="N23" s="12">
        <f t="shared" si="8"/>
        <v>0.63009847334028879</v>
      </c>
      <c r="O23" s="12">
        <f t="shared" si="9"/>
        <v>8.759814010320819E-6</v>
      </c>
      <c r="P23" s="12">
        <f t="shared" si="10"/>
        <v>0.67438262700045914</v>
      </c>
      <c r="Q23" s="12">
        <f t="shared" si="11"/>
        <v>4.485830510034774E-5</v>
      </c>
      <c r="R23" s="11">
        <v>0.65294444399999996</v>
      </c>
      <c r="S23" s="11">
        <v>2.2731089565284392E-2</v>
      </c>
      <c r="T23" s="11">
        <f t="shared" si="12"/>
        <v>0.68903578215140771</v>
      </c>
      <c r="U23" s="11">
        <f t="shared" si="13"/>
        <v>1.8904456391105569E-3</v>
      </c>
      <c r="V23" s="12">
        <f t="shared" si="14"/>
        <v>0.66163755795829293</v>
      </c>
      <c r="W23" s="12">
        <f t="shared" si="15"/>
        <v>1.4924796139723629E-3</v>
      </c>
      <c r="X23" s="12">
        <f t="shared" si="16"/>
        <v>0.71632209714830442</v>
      </c>
      <c r="Y23" s="12">
        <f t="shared" si="17"/>
        <v>2.3064249137164936E-3</v>
      </c>
      <c r="Z23" s="11">
        <v>0.67344444444444429</v>
      </c>
      <c r="AA23" s="11">
        <v>2.356360079652919E-2</v>
      </c>
      <c r="AB23" s="11">
        <f t="shared" si="18"/>
        <v>0.68490782829723929</v>
      </c>
      <c r="AC23" s="11">
        <f t="shared" si="19"/>
        <v>1.9186402013132123E-4</v>
      </c>
      <c r="AD23" s="12">
        <f t="shared" si="20"/>
        <v>0.65820180940937967</v>
      </c>
      <c r="AE23" s="12">
        <f t="shared" si="21"/>
        <v>1.0519337718866957E-4</v>
      </c>
      <c r="AF23" s="12">
        <f t="shared" si="22"/>
        <v>0.71150759274601638</v>
      </c>
      <c r="AG23" s="12">
        <f t="shared" si="23"/>
        <v>2.9548086344321421E-4</v>
      </c>
    </row>
    <row r="24" spans="1:33" ht="15" customHeight="1">
      <c r="A24" s="10">
        <v>176</v>
      </c>
      <c r="B24" s="11">
        <v>0.59166666666666656</v>
      </c>
      <c r="C24" s="11">
        <v>2.418082749412552E-2</v>
      </c>
      <c r="D24" s="11">
        <f t="shared" si="0"/>
        <v>0.60320302931142478</v>
      </c>
      <c r="E24" s="11">
        <f t="shared" si="1"/>
        <v>2.2063493816219139E-4</v>
      </c>
      <c r="F24" s="12">
        <f t="shared" si="2"/>
        <v>0.57516163973875711</v>
      </c>
      <c r="G24" s="12">
        <f t="shared" si="3"/>
        <v>1.0243714159915835E-4</v>
      </c>
      <c r="H24" s="12">
        <f t="shared" si="4"/>
        <v>0.63081565186799993</v>
      </c>
      <c r="I24" s="12">
        <f t="shared" si="5"/>
        <v>3.5516833560548269E-4</v>
      </c>
      <c r="J24" s="11">
        <v>0.63936842100000002</v>
      </c>
      <c r="K24" s="13">
        <v>1.8661686448163229E-2</v>
      </c>
      <c r="L24" s="11">
        <f t="shared" si="6"/>
        <v>0.65605716916246481</v>
      </c>
      <c r="M24" s="11">
        <f t="shared" si="7"/>
        <v>4.2452750815257271E-4</v>
      </c>
      <c r="N24" s="12">
        <f t="shared" si="8"/>
        <v>0.63375487906399375</v>
      </c>
      <c r="O24" s="12">
        <f t="shared" si="9"/>
        <v>2.6864341535576643E-4</v>
      </c>
      <c r="P24" s="12">
        <f t="shared" si="10"/>
        <v>0.67835793027148794</v>
      </c>
      <c r="Q24" s="12">
        <f t="shared" si="11"/>
        <v>6.0914800623190692E-4</v>
      </c>
      <c r="R24" s="11">
        <v>0.67227777799999999</v>
      </c>
      <c r="S24" s="11">
        <v>2.6084679293162799E-2</v>
      </c>
      <c r="T24" s="11">
        <f t="shared" si="12"/>
        <v>0.69329418455907699</v>
      </c>
      <c r="U24" s="11">
        <f t="shared" si="13"/>
        <v>6.3708791230856956E-4</v>
      </c>
      <c r="V24" s="12">
        <f t="shared" si="14"/>
        <v>0.66531253610586749</v>
      </c>
      <c r="W24" s="12">
        <f t="shared" si="15"/>
        <v>5.494453608150126E-4</v>
      </c>
      <c r="X24" s="12">
        <f t="shared" si="16"/>
        <v>0.72117166146483669</v>
      </c>
      <c r="Y24" s="12">
        <f t="shared" si="17"/>
        <v>7.2140909404060354E-4</v>
      </c>
      <c r="Z24" s="11">
        <v>0.68661111111111106</v>
      </c>
      <c r="AA24" s="11">
        <v>2.514534727280307E-2</v>
      </c>
      <c r="AB24" s="11">
        <f t="shared" si="18"/>
        <v>0.68656091919239326</v>
      </c>
      <c r="AC24" s="11">
        <f t="shared" si="19"/>
        <v>3.6693447502630305E-9</v>
      </c>
      <c r="AD24" s="12">
        <f t="shared" si="20"/>
        <v>0.65953978473845098</v>
      </c>
      <c r="AE24" s="12">
        <f t="shared" si="21"/>
        <v>5.6242179454831794E-6</v>
      </c>
      <c r="AF24" s="12">
        <f t="shared" si="22"/>
        <v>0.71350909736966794</v>
      </c>
      <c r="AG24" s="12">
        <f t="shared" si="23"/>
        <v>4.30512158248318E-6</v>
      </c>
    </row>
    <row r="25" spans="1:33" ht="15" customHeight="1">
      <c r="A25" s="10">
        <v>184</v>
      </c>
      <c r="B25" s="11">
        <v>0.58416666666666672</v>
      </c>
      <c r="C25" s="11">
        <v>2.6613457945010639E-2</v>
      </c>
      <c r="D25" s="11">
        <f t="shared" si="0"/>
        <v>0.60489878674683573</v>
      </c>
      <c r="E25" s="11">
        <f t="shared" si="1"/>
        <v>7.1056648225422357E-4</v>
      </c>
      <c r="F25" s="12">
        <f t="shared" si="2"/>
        <v>0.57631312587379713</v>
      </c>
      <c r="G25" s="12">
        <f t="shared" si="3"/>
        <v>6.1066541044263022E-4</v>
      </c>
      <c r="H25" s="12">
        <f t="shared" si="4"/>
        <v>0.63311813399284356</v>
      </c>
      <c r="I25" s="12">
        <f t="shared" si="5"/>
        <v>7.8814147995752556E-4</v>
      </c>
      <c r="J25" s="11">
        <v>0.64373684200000003</v>
      </c>
      <c r="K25" s="13">
        <v>2.0162329837477191E-2</v>
      </c>
      <c r="L25" s="11">
        <f t="shared" si="6"/>
        <v>0.65946443965609336</v>
      </c>
      <c r="M25" s="11">
        <f t="shared" si="7"/>
        <v>3.7508819756975476E-4</v>
      </c>
      <c r="N25" s="12">
        <f t="shared" si="8"/>
        <v>0.63701395512537529</v>
      </c>
      <c r="O25" s="12">
        <f t="shared" si="9"/>
        <v>2.8353951384976555E-4</v>
      </c>
      <c r="P25" s="12">
        <f t="shared" si="10"/>
        <v>0.68191465744659396</v>
      </c>
      <c r="Q25" s="12">
        <f t="shared" si="11"/>
        <v>4.7595064600544905E-4</v>
      </c>
      <c r="R25" s="11">
        <v>0.68294444399999998</v>
      </c>
      <c r="S25" s="11">
        <v>2.5544203929533819E-2</v>
      </c>
      <c r="T25" s="11">
        <f t="shared" si="12"/>
        <v>0.69714635528476232</v>
      </c>
      <c r="U25" s="11">
        <f t="shared" si="13"/>
        <v>2.8931411978460974E-4</v>
      </c>
      <c r="V25" s="12">
        <f t="shared" si="14"/>
        <v>0.6686148987439442</v>
      </c>
      <c r="W25" s="12">
        <f t="shared" si="15"/>
        <v>1.8810315085542406E-4</v>
      </c>
      <c r="X25" s="12">
        <f t="shared" si="16"/>
        <v>0.72558377001706309</v>
      </c>
      <c r="Y25" s="12">
        <f t="shared" si="17"/>
        <v>4.0276975762655078E-4</v>
      </c>
      <c r="Z25" s="11">
        <v>0.66805555555555562</v>
      </c>
      <c r="AA25" s="11">
        <v>2.3645457525350241E-2</v>
      </c>
      <c r="AB25" s="11">
        <f t="shared" si="18"/>
        <v>0.68796038975336526</v>
      </c>
      <c r="AC25" s="11">
        <f t="shared" si="19"/>
        <v>5.7590877373671356E-4</v>
      </c>
      <c r="AD25" s="12">
        <f t="shared" si="20"/>
        <v>0.66065912664672455</v>
      </c>
      <c r="AE25" s="12">
        <f t="shared" si="21"/>
        <v>3.9964774621458117E-4</v>
      </c>
      <c r="AF25" s="12">
        <f t="shared" si="22"/>
        <v>0.71522196559962925</v>
      </c>
      <c r="AG25" s="12">
        <f t="shared" si="23"/>
        <v>7.7351540360511711E-4</v>
      </c>
    </row>
    <row r="26" spans="1:33" ht="15" customHeight="1">
      <c r="A26" s="10">
        <v>192</v>
      </c>
      <c r="B26" s="11">
        <v>0.59266666666666667</v>
      </c>
      <c r="C26" s="11">
        <v>2.647800912682554E-2</v>
      </c>
      <c r="D26" s="11">
        <f t="shared" si="0"/>
        <v>0.60637974687036733</v>
      </c>
      <c r="E26" s="11">
        <f t="shared" si="1"/>
        <v>3.1011683626255431E-4</v>
      </c>
      <c r="F26" s="12">
        <f t="shared" si="2"/>
        <v>0.57729798687883005</v>
      </c>
      <c r="G26" s="12">
        <f t="shared" si="3"/>
        <v>2.1378421745306316E-4</v>
      </c>
      <c r="H26" s="12">
        <f t="shared" si="4"/>
        <v>0.63516277368275942</v>
      </c>
      <c r="I26" s="12">
        <f t="shared" si="5"/>
        <v>4.0395859238170521E-4</v>
      </c>
      <c r="J26" s="11">
        <v>0.65542105299999998</v>
      </c>
      <c r="K26" s="13">
        <v>1.9949690494231669E-2</v>
      </c>
      <c r="L26" s="11">
        <f t="shared" si="6"/>
        <v>0.66250731267776519</v>
      </c>
      <c r="M26" s="11">
        <f t="shared" si="7"/>
        <v>7.5795504834140815E-5</v>
      </c>
      <c r="N26" s="12">
        <f t="shared" si="8"/>
        <v>0.63991887804052383</v>
      </c>
      <c r="O26" s="12">
        <f t="shared" si="9"/>
        <v>3.091078433638451E-5</v>
      </c>
      <c r="P26" s="12">
        <f t="shared" si="10"/>
        <v>0.68509688213126918</v>
      </c>
      <c r="Q26" s="12">
        <f t="shared" si="11"/>
        <v>1.3807940928382254E-4</v>
      </c>
      <c r="R26" s="11">
        <v>0.694722222</v>
      </c>
      <c r="S26" s="11">
        <v>2.888503305087306E-2</v>
      </c>
      <c r="T26" s="11">
        <f t="shared" si="12"/>
        <v>0.70063104693182265</v>
      </c>
      <c r="U26" s="11">
        <f t="shared" si="13"/>
        <v>4.9832522021146511E-5</v>
      </c>
      <c r="V26" s="12">
        <f t="shared" si="14"/>
        <v>0.67158242631973752</v>
      </c>
      <c r="W26" s="12">
        <f t="shared" si="15"/>
        <v>4.9149220037729045E-5</v>
      </c>
      <c r="X26" s="12">
        <f t="shared" si="16"/>
        <v>0.72959788357573208</v>
      </c>
      <c r="Y26" s="12">
        <f t="shared" si="17"/>
        <v>4.918823221768439E-5</v>
      </c>
      <c r="Z26" s="11">
        <v>0.68561111111111106</v>
      </c>
      <c r="AA26" s="11">
        <v>2.4205295548848801E-2</v>
      </c>
      <c r="AB26" s="11">
        <f t="shared" si="18"/>
        <v>0.68914515089188977</v>
      </c>
      <c r="AC26" s="11">
        <f t="shared" si="19"/>
        <v>1.8123086487603702E-5</v>
      </c>
      <c r="AD26" s="12">
        <f t="shared" si="20"/>
        <v>0.66159556118359086</v>
      </c>
      <c r="AE26" s="12">
        <f t="shared" si="21"/>
        <v>5.4419048321534337E-8</v>
      </c>
      <c r="AF26" s="12">
        <f t="shared" si="22"/>
        <v>0.71668782160542643</v>
      </c>
      <c r="AG26" s="12">
        <f t="shared" si="23"/>
        <v>6.5881325075420333E-5</v>
      </c>
    </row>
    <row r="27" spans="1:33" ht="15" customHeight="1">
      <c r="A27" s="10">
        <v>200</v>
      </c>
      <c r="B27" s="11">
        <v>0.60433333333333339</v>
      </c>
      <c r="C27" s="11">
        <v>2.6402861797750352E-2</v>
      </c>
      <c r="D27" s="11">
        <f t="shared" si="0"/>
        <v>0.60767311751506647</v>
      </c>
      <c r="E27" s="11">
        <f t="shared" si="1"/>
        <v>1.8355523815446686E-5</v>
      </c>
      <c r="F27" s="12">
        <f t="shared" si="2"/>
        <v>0.57814033414617327</v>
      </c>
      <c r="G27" s="12">
        <f t="shared" si="3"/>
        <v>7.6179281607770158E-8</v>
      </c>
      <c r="H27" s="12">
        <f t="shared" si="4"/>
        <v>0.63697844530794634</v>
      </c>
      <c r="I27" s="12">
        <f t="shared" si="5"/>
        <v>6.1172693609284933E-5</v>
      </c>
      <c r="J27" s="11">
        <v>0.65721052599999996</v>
      </c>
      <c r="K27" s="13">
        <v>1.976034468106376E-2</v>
      </c>
      <c r="L27" s="11">
        <f t="shared" si="6"/>
        <v>0.66522475945615644</v>
      </c>
      <c r="M27" s="11">
        <f t="shared" si="7"/>
        <v>9.6550732631007878E-5</v>
      </c>
      <c r="N27" s="12">
        <f t="shared" si="8"/>
        <v>0.64250813247460958</v>
      </c>
      <c r="O27" s="12">
        <f t="shared" si="9"/>
        <v>3.9817192343770213E-5</v>
      </c>
      <c r="P27" s="12">
        <f t="shared" si="10"/>
        <v>0.68794403723909792</v>
      </c>
      <c r="Q27" s="12">
        <f t="shared" si="11"/>
        <v>1.7502933057403613E-4</v>
      </c>
      <c r="R27" s="11">
        <v>0.69494444399999999</v>
      </c>
      <c r="S27" s="11">
        <v>2.6560139211165491E-2</v>
      </c>
      <c r="T27" s="11">
        <f t="shared" si="12"/>
        <v>0.70378331528642213</v>
      </c>
      <c r="U27" s="11">
        <f t="shared" si="13"/>
        <v>1.1100809570363641E-4</v>
      </c>
      <c r="V27" s="12">
        <f t="shared" si="14"/>
        <v>0.67424906862351008</v>
      </c>
      <c r="W27" s="12">
        <f t="shared" si="15"/>
        <v>5.1012980865865661E-5</v>
      </c>
      <c r="X27" s="12">
        <f t="shared" si="16"/>
        <v>0.73324990334613394</v>
      </c>
      <c r="Y27" s="12">
        <f t="shared" si="17"/>
        <v>1.8813851109063655E-4</v>
      </c>
      <c r="Z27" s="11">
        <v>0.69372222222222224</v>
      </c>
      <c r="AA27" s="11">
        <v>2.5000497453293431E-2</v>
      </c>
      <c r="AB27" s="11">
        <f t="shared" si="18"/>
        <v>0.69014814373397082</v>
      </c>
      <c r="AC27" s="11">
        <f t="shared" si="19"/>
        <v>1.8509123231237035E-5</v>
      </c>
      <c r="AD27" s="12">
        <f t="shared" si="20"/>
        <v>0.66237897654162792</v>
      </c>
      <c r="AE27" s="12">
        <f t="shared" si="21"/>
        <v>6.0736310329438419E-5</v>
      </c>
      <c r="AF27" s="12">
        <f t="shared" si="22"/>
        <v>0.71794228694732865</v>
      </c>
      <c r="AG27" s="12">
        <f t="shared" si="23"/>
        <v>8.483624022416551E-7</v>
      </c>
    </row>
    <row r="28" spans="1:33" ht="15" customHeight="1">
      <c r="A28" s="10">
        <v>208</v>
      </c>
      <c r="B28" s="11">
        <v>0.59599999999999986</v>
      </c>
      <c r="C28" s="11">
        <v>2.8595442755887421E-2</v>
      </c>
      <c r="D28" s="11">
        <f t="shared" si="0"/>
        <v>0.60880266016647844</v>
      </c>
      <c r="E28" s="11">
        <f t="shared" si="1"/>
        <v>2.6923027454169826E-4</v>
      </c>
      <c r="F28" s="12">
        <f t="shared" si="2"/>
        <v>0.57886079004317237</v>
      </c>
      <c r="G28" s="12">
        <f t="shared" si="3"/>
        <v>2.2673028162171471E-4</v>
      </c>
      <c r="H28" s="12">
        <f t="shared" si="4"/>
        <v>0.63859078975512107</v>
      </c>
      <c r="I28" s="12">
        <f t="shared" si="5"/>
        <v>3.0672183309137836E-4</v>
      </c>
      <c r="J28" s="11">
        <v>0.67636842100000005</v>
      </c>
      <c r="K28" s="13">
        <v>2.3044225282429141E-2</v>
      </c>
      <c r="L28" s="11">
        <f t="shared" si="6"/>
        <v>0.66765158336264041</v>
      </c>
      <c r="M28" s="11">
        <f t="shared" si="7"/>
        <v>1.1380675233839549E-4</v>
      </c>
      <c r="N28" s="12">
        <f t="shared" si="8"/>
        <v>0.64481602108999136</v>
      </c>
      <c r="O28" s="12">
        <f t="shared" si="9"/>
        <v>1.1226308454778019E-4</v>
      </c>
      <c r="P28" s="12">
        <f t="shared" si="10"/>
        <v>0.69049140362936967</v>
      </c>
      <c r="Q28" s="12">
        <f t="shared" si="11"/>
        <v>1.1526366592897971E-4</v>
      </c>
      <c r="R28" s="11">
        <v>0.72116666699999998</v>
      </c>
      <c r="S28" s="11">
        <v>2.9915704009854799E-2</v>
      </c>
      <c r="T28" s="11">
        <f t="shared" si="12"/>
        <v>0.70663487197660779</v>
      </c>
      <c r="U28" s="11">
        <f t="shared" si="13"/>
        <v>2.9884325693011745E-4</v>
      </c>
      <c r="V28" s="12">
        <f t="shared" si="14"/>
        <v>0.67664533318875808</v>
      </c>
      <c r="W28" s="12">
        <f t="shared" si="15"/>
        <v>3.1526770588936968E-4</v>
      </c>
      <c r="X28" s="12">
        <f t="shared" si="16"/>
        <v>0.73657249205930131</v>
      </c>
      <c r="Y28" s="12">
        <f t="shared" si="17"/>
        <v>2.8583281269586663E-4</v>
      </c>
      <c r="Z28" s="11">
        <v>0.70433333333333337</v>
      </c>
      <c r="AA28" s="11">
        <v>2.388479977162717E-2</v>
      </c>
      <c r="AB28" s="11">
        <f t="shared" si="18"/>
        <v>0.69099725551570812</v>
      </c>
      <c r="AC28" s="11">
        <f t="shared" si="19"/>
        <v>2.5738303609472608E-4</v>
      </c>
      <c r="AD28" s="12">
        <f t="shared" si="20"/>
        <v>0.6630343769984095</v>
      </c>
      <c r="AE28" s="12">
        <f t="shared" si="21"/>
        <v>4.5737123040867156E-4</v>
      </c>
      <c r="AF28" s="12">
        <f t="shared" si="22"/>
        <v>0.71901584621086478</v>
      </c>
      <c r="AG28" s="12">
        <f t="shared" si="23"/>
        <v>1.1777498997763637E-4</v>
      </c>
    </row>
    <row r="29" spans="1:33" ht="15" customHeight="1">
      <c r="A29" s="10">
        <v>216</v>
      </c>
      <c r="B29" s="11">
        <v>0.61866666666666659</v>
      </c>
      <c r="C29" s="11">
        <v>2.8783732697026231E-2</v>
      </c>
      <c r="D29" s="11">
        <f t="shared" si="0"/>
        <v>0.60978912650278205</v>
      </c>
      <c r="E29" s="11">
        <f t="shared" si="1"/>
        <v>1.292425790098497E-4</v>
      </c>
      <c r="F29" s="12">
        <f t="shared" si="2"/>
        <v>0.57947699278952669</v>
      </c>
      <c r="G29" s="12">
        <f t="shared" si="3"/>
        <v>1.8686438493911771E-4</v>
      </c>
      <c r="H29" s="12">
        <f t="shared" si="4"/>
        <v>0.64002257652772532</v>
      </c>
      <c r="I29" s="12">
        <f t="shared" si="5"/>
        <v>8.6204071709228091E-5</v>
      </c>
      <c r="J29" s="11">
        <v>0.67284210499999997</v>
      </c>
      <c r="K29" s="13">
        <v>2.3027984901911339E-2</v>
      </c>
      <c r="L29" s="11">
        <f t="shared" si="6"/>
        <v>0.66981886565126336</v>
      </c>
      <c r="M29" s="11">
        <f t="shared" si="7"/>
        <v>1.3645444505153733E-5</v>
      </c>
      <c r="N29" s="12">
        <f t="shared" si="8"/>
        <v>0.64687311899079658</v>
      </c>
      <c r="O29" s="12">
        <f t="shared" si="9"/>
        <v>1.3371227307431019E-5</v>
      </c>
      <c r="P29" s="12">
        <f t="shared" si="10"/>
        <v>0.69277054729402066</v>
      </c>
      <c r="Q29" s="12">
        <f t="shared" si="11"/>
        <v>1.3867743678849608E-5</v>
      </c>
      <c r="R29" s="11">
        <v>0.71355555599999998</v>
      </c>
      <c r="S29" s="11">
        <v>3.0198387852721661E-2</v>
      </c>
      <c r="T29" s="11">
        <f t="shared" si="12"/>
        <v>0.7092144034893606</v>
      </c>
      <c r="U29" s="11">
        <f t="shared" si="13"/>
        <v>2.6572507591370847E-5</v>
      </c>
      <c r="V29" s="12">
        <f t="shared" si="14"/>
        <v>0.67879863431149956</v>
      </c>
      <c r="W29" s="12">
        <f t="shared" si="15"/>
        <v>3.0613247701974248E-5</v>
      </c>
      <c r="X29" s="12">
        <f t="shared" si="16"/>
        <v>0.73959536609912413</v>
      </c>
      <c r="Y29" s="12">
        <f t="shared" si="17"/>
        <v>2.3382743761537246E-5</v>
      </c>
      <c r="Z29" s="11">
        <v>0.70172222222222225</v>
      </c>
      <c r="AA29" s="11">
        <v>2.5677971225263552E-2</v>
      </c>
      <c r="AB29" s="11">
        <f t="shared" si="18"/>
        <v>0.69171609496065289</v>
      </c>
      <c r="AC29" s="11">
        <f t="shared" si="19"/>
        <v>1.4474519749380229E-4</v>
      </c>
      <c r="AD29" s="12">
        <f t="shared" si="20"/>
        <v>0.66358268097833917</v>
      </c>
      <c r="AE29" s="12">
        <f t="shared" si="21"/>
        <v>2.3401865627355748E-4</v>
      </c>
      <c r="AF29" s="12">
        <f t="shared" si="22"/>
        <v>0.71993458780844188</v>
      </c>
      <c r="AG29" s="12">
        <f t="shared" si="23"/>
        <v>7.7417127196776679E-5</v>
      </c>
    </row>
    <row r="30" spans="1:33" ht="15" customHeight="1">
      <c r="A30" s="10">
        <v>224</v>
      </c>
      <c r="B30" s="11">
        <v>0.6169444444444443</v>
      </c>
      <c r="C30" s="11">
        <v>2.9963536906315109E-2</v>
      </c>
      <c r="D30" s="11">
        <f t="shared" si="0"/>
        <v>0.61065063963948729</v>
      </c>
      <c r="E30" s="11">
        <f t="shared" si="1"/>
        <v>6.4868480193987482E-5</v>
      </c>
      <c r="F30" s="12">
        <f t="shared" si="2"/>
        <v>0.58000402827663433</v>
      </c>
      <c r="G30" s="12">
        <f t="shared" si="3"/>
        <v>8.3925010614339953E-5</v>
      </c>
      <c r="H30" s="12">
        <f t="shared" si="4"/>
        <v>0.64129402529650203</v>
      </c>
      <c r="I30" s="12">
        <f t="shared" si="5"/>
        <v>4.9145167950943813E-5</v>
      </c>
      <c r="J30" s="11">
        <v>0.67094736799999999</v>
      </c>
      <c r="K30" s="13">
        <v>2.145857885183473E-2</v>
      </c>
      <c r="L30" s="11">
        <f t="shared" si="6"/>
        <v>0.67175436352815021</v>
      </c>
      <c r="M30" s="11">
        <f t="shared" si="7"/>
        <v>9.694641640048929E-7</v>
      </c>
      <c r="N30" s="12">
        <f t="shared" si="8"/>
        <v>0.64870667878449462</v>
      </c>
      <c r="O30" s="12">
        <f t="shared" si="9"/>
        <v>9.4294793157843003E-7</v>
      </c>
      <c r="P30" s="12">
        <f t="shared" si="10"/>
        <v>0.69480971051135598</v>
      </c>
      <c r="Q30" s="12">
        <f t="shared" si="11"/>
        <v>8.3160607047106095E-6</v>
      </c>
      <c r="R30" s="11">
        <v>0.70955555599999998</v>
      </c>
      <c r="S30" s="11">
        <v>3.1094965464998611E-2</v>
      </c>
      <c r="T30" s="11">
        <f t="shared" si="12"/>
        <v>0.71154785975491053</v>
      </c>
      <c r="U30" s="11">
        <f t="shared" si="13"/>
        <v>5.5783658083068109E-6</v>
      </c>
      <c r="V30" s="12">
        <f t="shared" si="14"/>
        <v>0.68073360668159721</v>
      </c>
      <c r="W30" s="12">
        <f t="shared" si="15"/>
        <v>7.5897566272232737E-6</v>
      </c>
      <c r="X30" s="12">
        <f t="shared" si="16"/>
        <v>0.74234556127808871</v>
      </c>
      <c r="Y30" s="12">
        <f t="shared" si="17"/>
        <v>3.8703807469583768E-6</v>
      </c>
      <c r="Z30" s="11">
        <v>0.69100000000000017</v>
      </c>
      <c r="AA30" s="11">
        <v>2.799848268531225E-2</v>
      </c>
      <c r="AB30" s="11">
        <f t="shared" si="18"/>
        <v>0.69232464869730159</v>
      </c>
      <c r="AC30" s="11">
        <f t="shared" si="19"/>
        <v>2.5344961710724008E-6</v>
      </c>
      <c r="AD30" s="12">
        <f t="shared" si="20"/>
        <v>0.66404138870625684</v>
      </c>
      <c r="AE30" s="12">
        <f t="shared" si="21"/>
        <v>1.6284113150088663E-6</v>
      </c>
      <c r="AF30" s="12">
        <f t="shared" si="22"/>
        <v>0.72072083795017905</v>
      </c>
      <c r="AG30" s="12">
        <f t="shared" si="23"/>
        <v>4.116028706552937E-6</v>
      </c>
    </row>
    <row r="31" spans="1:33" ht="15" customHeight="1">
      <c r="A31" s="10">
        <v>232</v>
      </c>
      <c r="B31" s="11">
        <v>0.60766666666666658</v>
      </c>
      <c r="C31" s="11">
        <v>2.9768496748959618E-2</v>
      </c>
      <c r="D31" s="11">
        <f t="shared" si="0"/>
        <v>0.61140302708283034</v>
      </c>
      <c r="E31" s="11">
        <f t="shared" si="1"/>
        <v>2.2833366112176874E-5</v>
      </c>
      <c r="F31" s="12">
        <f t="shared" si="2"/>
        <v>0.58045479940077194</v>
      </c>
      <c r="G31" s="12">
        <f t="shared" si="3"/>
        <v>1.1260746436113564E-5</v>
      </c>
      <c r="H31" s="12">
        <f t="shared" si="4"/>
        <v>0.64242309144137466</v>
      </c>
      <c r="I31" s="12">
        <f t="shared" si="5"/>
        <v>3.8727477765822303E-5</v>
      </c>
      <c r="J31" s="11">
        <v>0.68105263199999999</v>
      </c>
      <c r="K31" s="13">
        <v>2.1829010377470499E-2</v>
      </c>
      <c r="L31" s="11">
        <f t="shared" si="6"/>
        <v>0.67348286564857052</v>
      </c>
      <c r="M31" s="11">
        <f t="shared" si="7"/>
        <v>8.5082138741647317E-5</v>
      </c>
      <c r="N31" s="12">
        <f t="shared" si="8"/>
        <v>0.65034099162675174</v>
      </c>
      <c r="O31" s="12">
        <f t="shared" si="9"/>
        <v>1.2132268557226893E-4</v>
      </c>
      <c r="P31" s="12">
        <f t="shared" si="10"/>
        <v>0.69663416181358251</v>
      </c>
      <c r="Q31" s="12">
        <f t="shared" si="11"/>
        <v>5.6027992216958149E-5</v>
      </c>
      <c r="R31" s="11">
        <v>0.71550000000000002</v>
      </c>
      <c r="S31" s="11">
        <v>3.0246941183868281E-2</v>
      </c>
      <c r="T31" s="11">
        <f t="shared" si="12"/>
        <v>0.71365871520145774</v>
      </c>
      <c r="U31" s="11">
        <f t="shared" si="13"/>
        <v>4.7506316914883558E-6</v>
      </c>
      <c r="V31" s="12">
        <f t="shared" si="14"/>
        <v>0.68247238721419423</v>
      </c>
      <c r="W31" s="12">
        <f t="shared" si="15"/>
        <v>1.1329593259272768E-5</v>
      </c>
      <c r="X31" s="12">
        <f t="shared" si="16"/>
        <v>0.74484767463867163</v>
      </c>
      <c r="Y31" s="12">
        <f t="shared" si="17"/>
        <v>1.0856989245515975E-6</v>
      </c>
      <c r="Z31" s="11">
        <v>0.68933333333333335</v>
      </c>
      <c r="AA31" s="11">
        <v>2.446686434712031E-2</v>
      </c>
      <c r="AB31" s="11">
        <f t="shared" si="18"/>
        <v>0.69283983696777462</v>
      </c>
      <c r="AC31" s="11">
        <f t="shared" si="19"/>
        <v>1.7746623508488786E-5</v>
      </c>
      <c r="AD31" s="12">
        <f t="shared" si="20"/>
        <v>0.66442514076233072</v>
      </c>
      <c r="AE31" s="12">
        <f t="shared" si="21"/>
        <v>2.9314152828662163E-7</v>
      </c>
      <c r="AF31" s="12">
        <f t="shared" si="22"/>
        <v>0.72139370318999418</v>
      </c>
      <c r="AG31" s="12">
        <f t="shared" si="23"/>
        <v>7.9930453604522151E-5</v>
      </c>
    </row>
    <row r="32" spans="1:33" ht="15" customHeight="1">
      <c r="A32" s="10">
        <v>240</v>
      </c>
      <c r="B32" s="11">
        <v>0.61944444444444446</v>
      </c>
      <c r="C32" s="11">
        <v>3.1595298548064497E-2</v>
      </c>
      <c r="D32" s="11">
        <f t="shared" si="0"/>
        <v>0.61206011150880379</v>
      </c>
      <c r="E32" s="11">
        <f t="shared" si="1"/>
        <v>8.9089898000326104E-5</v>
      </c>
      <c r="F32" s="12">
        <f t="shared" si="2"/>
        <v>0.58084034195213108</v>
      </c>
      <c r="G32" s="12">
        <f t="shared" si="3"/>
        <v>8.4572866553691789E-5</v>
      </c>
      <c r="H32" s="12">
        <f t="shared" si="4"/>
        <v>0.64342571961704542</v>
      </c>
      <c r="I32" s="12">
        <f t="shared" si="5"/>
        <v>9.0101079572340291E-5</v>
      </c>
      <c r="J32" s="11">
        <v>0.68647368399999997</v>
      </c>
      <c r="K32" s="13">
        <v>2.701043424341517E-2</v>
      </c>
      <c r="L32" s="11">
        <f t="shared" si="6"/>
        <v>0.67502650959464527</v>
      </c>
      <c r="M32" s="11">
        <f t="shared" si="7"/>
        <v>1.9412245297639668E-4</v>
      </c>
      <c r="N32" s="12">
        <f t="shared" si="8"/>
        <v>0.65179770903272161</v>
      </c>
      <c r="O32" s="12">
        <f t="shared" si="9"/>
        <v>9.015145922560257E-5</v>
      </c>
      <c r="P32" s="12">
        <f t="shared" si="10"/>
        <v>0.69826650910481369</v>
      </c>
      <c r="Q32" s="12">
        <f t="shared" si="11"/>
        <v>3.3164361296968148E-4</v>
      </c>
      <c r="R32" s="11">
        <v>0.71783333299999996</v>
      </c>
      <c r="S32" s="11">
        <v>3.3300498534021797E-2</v>
      </c>
      <c r="T32" s="11">
        <f t="shared" si="12"/>
        <v>0.71556820490649309</v>
      </c>
      <c r="U32" s="11">
        <f t="shared" si="13"/>
        <v>7.1702532963500717E-6</v>
      </c>
      <c r="V32" s="12">
        <f t="shared" si="14"/>
        <v>0.68403486830553151</v>
      </c>
      <c r="W32" s="12">
        <f t="shared" si="15"/>
        <v>3.6251119415039395E-7</v>
      </c>
      <c r="X32" s="12">
        <f t="shared" si="16"/>
        <v>0.74712408444299838</v>
      </c>
      <c r="Y32" s="12">
        <f t="shared" si="17"/>
        <v>2.1519948384420531E-5</v>
      </c>
      <c r="Z32" s="11">
        <v>0.70744444444444443</v>
      </c>
      <c r="AA32" s="11">
        <v>3.030048018582621E-2</v>
      </c>
      <c r="AB32" s="11">
        <f t="shared" si="18"/>
        <v>0.69327598407861935</v>
      </c>
      <c r="AC32" s="11">
        <f t="shared" si="19"/>
        <v>2.8956039693882037E-4</v>
      </c>
      <c r="AD32" s="12">
        <f t="shared" si="20"/>
        <v>0.6647461853656329</v>
      </c>
      <c r="AE32" s="12">
        <f t="shared" si="21"/>
        <v>2.3122347275270105E-4</v>
      </c>
      <c r="AF32" s="12">
        <f t="shared" si="22"/>
        <v>0.72196953473127812</v>
      </c>
      <c r="AG32" s="12">
        <f t="shared" si="23"/>
        <v>3.4470003856584293E-4</v>
      </c>
    </row>
    <row r="33" spans="1:33" ht="15" customHeight="1">
      <c r="A33" s="10">
        <v>248</v>
      </c>
      <c r="B33" s="11">
        <v>0.62194444444444441</v>
      </c>
      <c r="C33" s="11">
        <v>3.3750281743895133E-2</v>
      </c>
      <c r="D33" s="11">
        <f t="shared" si="0"/>
        <v>0.61263396470993947</v>
      </c>
      <c r="E33" s="11">
        <f t="shared" si="1"/>
        <v>1.4149563667706453E-4</v>
      </c>
      <c r="F33" s="12">
        <f t="shared" si="2"/>
        <v>0.58117009479331605</v>
      </c>
      <c r="G33" s="12">
        <f t="shared" si="3"/>
        <v>8.4893442397392281E-5</v>
      </c>
      <c r="H33" s="12">
        <f t="shared" si="4"/>
        <v>0.64431606892316373</v>
      </c>
      <c r="I33" s="12">
        <f t="shared" si="5"/>
        <v>2.0094771402291226E-4</v>
      </c>
      <c r="J33" s="11">
        <v>0.67052631600000001</v>
      </c>
      <c r="K33" s="13">
        <v>2.257183055549624E-2</v>
      </c>
      <c r="L33" s="11">
        <f t="shared" si="6"/>
        <v>0.67640506539975731</v>
      </c>
      <c r="M33" s="11">
        <f t="shared" si="7"/>
        <v>5.1093192929774892E-5</v>
      </c>
      <c r="N33" s="12">
        <f t="shared" si="8"/>
        <v>0.65309612971815456</v>
      </c>
      <c r="O33" s="12">
        <f t="shared" si="9"/>
        <v>4.0478736029526106E-5</v>
      </c>
      <c r="P33" s="12">
        <f t="shared" si="10"/>
        <v>0.69972697980958842</v>
      </c>
      <c r="Q33" s="12">
        <f t="shared" si="11"/>
        <v>6.2797964889842046E-5</v>
      </c>
      <c r="R33" s="11">
        <v>0.73850000000000005</v>
      </c>
      <c r="S33" s="11">
        <v>3.0542400614459359E-2</v>
      </c>
      <c r="T33" s="11">
        <f t="shared" si="12"/>
        <v>0.71729553822038739</v>
      </c>
      <c r="U33" s="11">
        <f t="shared" si="13"/>
        <v>6.2683953183172679E-4</v>
      </c>
      <c r="V33" s="12">
        <f t="shared" si="14"/>
        <v>0.68543892541050755</v>
      </c>
      <c r="W33" s="12">
        <f t="shared" si="15"/>
        <v>7.3980431923988013E-4</v>
      </c>
      <c r="X33" s="12">
        <f t="shared" si="16"/>
        <v>0.74919515031829831</v>
      </c>
      <c r="Y33" s="12">
        <f t="shared" si="17"/>
        <v>5.2578202642009964E-4</v>
      </c>
      <c r="Z33" s="11">
        <v>0.69438888888888883</v>
      </c>
      <c r="AA33" s="11">
        <v>3.0481982129906118E-2</v>
      </c>
      <c r="AB33" s="11">
        <f t="shared" si="18"/>
        <v>0.69364521667415868</v>
      </c>
      <c r="AC33" s="11">
        <f t="shared" si="19"/>
        <v>7.9730725400712103E-7</v>
      </c>
      <c r="AD33" s="12">
        <f t="shared" si="20"/>
        <v>0.66501476930069736</v>
      </c>
      <c r="AE33" s="12">
        <f t="shared" si="21"/>
        <v>1.845612260048255E-6</v>
      </c>
      <c r="AF33" s="12">
        <f t="shared" si="22"/>
        <v>0.72246232577518565</v>
      </c>
      <c r="AG33" s="12">
        <f t="shared" si="23"/>
        <v>8.0296092731046317E-6</v>
      </c>
    </row>
    <row r="34" spans="1:33" ht="15" customHeight="1">
      <c r="A34" s="10">
        <v>256</v>
      </c>
      <c r="B34" s="11">
        <v>0.629</v>
      </c>
      <c r="C34" s="11">
        <v>3.1746442340948818E-2</v>
      </c>
      <c r="D34" s="11">
        <f t="shared" si="0"/>
        <v>0.61313512937529557</v>
      </c>
      <c r="E34" s="11">
        <f t="shared" si="1"/>
        <v>4.105035054752986E-4</v>
      </c>
      <c r="F34" s="12">
        <f t="shared" si="2"/>
        <v>0.58145213094181947</v>
      </c>
      <c r="G34" s="12">
        <f t="shared" si="3"/>
        <v>4.2941640938801254E-4</v>
      </c>
      <c r="H34" s="12">
        <f t="shared" si="4"/>
        <v>0.64510671285891297</v>
      </c>
      <c r="I34" s="12">
        <f t="shared" si="5"/>
        <v>3.7916383971151816E-4</v>
      </c>
      <c r="J34" s="11">
        <v>0.69031578900000001</v>
      </c>
      <c r="K34" s="13">
        <v>2.586888359006527E-2</v>
      </c>
      <c r="L34" s="11">
        <f t="shared" si="6"/>
        <v>0.67763618875086429</v>
      </c>
      <c r="M34" s="11">
        <f t="shared" si="7"/>
        <v>2.3725454033711785E-4</v>
      </c>
      <c r="N34" s="12">
        <f t="shared" si="8"/>
        <v>0.65425345527042111</v>
      </c>
      <c r="O34" s="12">
        <f t="shared" si="9"/>
        <v>1.5881677797758648E-4</v>
      </c>
      <c r="P34" s="12">
        <f t="shared" si="10"/>
        <v>0.70103367152339424</v>
      </c>
      <c r="Q34" s="12">
        <f t="shared" si="11"/>
        <v>3.2744908361310478E-4</v>
      </c>
      <c r="R34" s="11">
        <v>0.73366666700000005</v>
      </c>
      <c r="S34" s="11">
        <v>3.1211171956560129E-2</v>
      </c>
      <c r="T34" s="11">
        <f t="shared" si="12"/>
        <v>0.71885809201128814</v>
      </c>
      <c r="U34" s="11">
        <f t="shared" si="13"/>
        <v>3.0505866962246054E-4</v>
      </c>
      <c r="V34" s="12">
        <f t="shared" si="14"/>
        <v>0.68670062154556066</v>
      </c>
      <c r="W34" s="12">
        <f t="shared" si="15"/>
        <v>3.6146179447969372E-4</v>
      </c>
      <c r="X34" s="12">
        <f t="shared" si="16"/>
        <v>0.75107939534820423</v>
      </c>
      <c r="Y34" s="12">
        <f t="shared" si="17"/>
        <v>2.5349789541851184E-4</v>
      </c>
      <c r="Z34" s="11">
        <v>0.70738888888888884</v>
      </c>
      <c r="AA34" s="11">
        <v>3.2279026445873472E-2</v>
      </c>
      <c r="AB34" s="11">
        <f t="shared" si="18"/>
        <v>0.6939578009059898</v>
      </c>
      <c r="AC34" s="11">
        <f t="shared" si="19"/>
        <v>2.5994970323680119E-4</v>
      </c>
      <c r="AD34" s="12">
        <f t="shared" si="20"/>
        <v>0.66523946496426778</v>
      </c>
      <c r="AE34" s="12">
        <f t="shared" si="21"/>
        <v>1.4645064148997915E-4</v>
      </c>
      <c r="AF34" s="12">
        <f t="shared" si="22"/>
        <v>0.72288405156744417</v>
      </c>
      <c r="AG34" s="12">
        <f t="shared" si="23"/>
        <v>3.896863990138971E-4</v>
      </c>
    </row>
    <row r="35" spans="1:33" ht="15" customHeight="1">
      <c r="A35" s="10">
        <v>264</v>
      </c>
      <c r="B35" s="11">
        <v>0.63611111111111129</v>
      </c>
      <c r="C35" s="11">
        <v>3.4052428712715271E-2</v>
      </c>
      <c r="D35" s="11">
        <f t="shared" si="0"/>
        <v>0.61357281277813192</v>
      </c>
      <c r="E35" s="11">
        <f t="shared" si="1"/>
        <v>8.2789667528842235E-4</v>
      </c>
      <c r="F35" s="12">
        <f t="shared" si="2"/>
        <v>0.58169335521384347</v>
      </c>
      <c r="G35" s="12">
        <f t="shared" si="3"/>
        <v>7.1299860590878534E-4</v>
      </c>
      <c r="H35" s="12">
        <f t="shared" si="4"/>
        <v>0.64580881688577196</v>
      </c>
      <c r="I35" s="12">
        <f t="shared" si="5"/>
        <v>9.1846458871483428E-4</v>
      </c>
      <c r="J35" s="11">
        <v>0.69926315800000005</v>
      </c>
      <c r="K35" s="13">
        <v>2.6758705432159021E-2</v>
      </c>
      <c r="L35" s="11">
        <f t="shared" si="6"/>
        <v>0.67873564711157819</v>
      </c>
      <c r="M35" s="11">
        <f t="shared" si="7"/>
        <v>6.2082889718183189E-4</v>
      </c>
      <c r="N35" s="12">
        <f t="shared" si="8"/>
        <v>0.6552850180366</v>
      </c>
      <c r="O35" s="12">
        <f t="shared" si="9"/>
        <v>4.5248848579525555E-4</v>
      </c>
      <c r="P35" s="12">
        <f t="shared" si="10"/>
        <v>0.70220277627116268</v>
      </c>
      <c r="Q35" s="12">
        <f t="shared" si="11"/>
        <v>8.0795595283156979E-4</v>
      </c>
      <c r="R35" s="11">
        <v>0.73</v>
      </c>
      <c r="S35" s="11">
        <v>3.471226262389978E-2</v>
      </c>
      <c r="T35" s="11">
        <f t="shared" si="12"/>
        <v>0.72027158547535708</v>
      </c>
      <c r="U35" s="11">
        <f t="shared" si="13"/>
        <v>1.3139772701268253E-4</v>
      </c>
      <c r="V35" s="12">
        <f t="shared" si="14"/>
        <v>0.68783439105647726</v>
      </c>
      <c r="W35" s="12">
        <f t="shared" si="15"/>
        <v>8.0764166611254905E-5</v>
      </c>
      <c r="X35" s="12">
        <f t="shared" si="16"/>
        <v>0.75279367173847644</v>
      </c>
      <c r="Y35" s="12">
        <f t="shared" si="17"/>
        <v>1.8870085393524181E-4</v>
      </c>
      <c r="Z35" s="11">
        <v>0.70877777777777773</v>
      </c>
      <c r="AA35" s="11">
        <v>3.0740379817814668E-2</v>
      </c>
      <c r="AB35" s="11">
        <f t="shared" si="18"/>
        <v>0.69422242787329935</v>
      </c>
      <c r="AC35" s="11">
        <f t="shared" si="19"/>
        <v>3.0517338872328154E-4</v>
      </c>
      <c r="AD35" s="12">
        <f t="shared" si="20"/>
        <v>0.66542744397058939</v>
      </c>
      <c r="AE35" s="12">
        <f t="shared" si="21"/>
        <v>2.389605975150458E-4</v>
      </c>
      <c r="AF35" s="12">
        <f t="shared" si="22"/>
        <v>0.7232449604071135</v>
      </c>
      <c r="AG35" s="12">
        <f t="shared" si="23"/>
        <v>3.6615111232306583E-4</v>
      </c>
    </row>
    <row r="36" spans="1:33" ht="15" customHeight="1">
      <c r="A36" s="10">
        <v>272</v>
      </c>
      <c r="B36" s="11">
        <v>0.62866666666666648</v>
      </c>
      <c r="C36" s="11">
        <v>3.4227802787502232E-2</v>
      </c>
      <c r="D36" s="11">
        <f t="shared" si="0"/>
        <v>0.61395505592965605</v>
      </c>
      <c r="E36" s="11">
        <f t="shared" si="1"/>
        <v>3.5252008821655255E-4</v>
      </c>
      <c r="F36" s="12">
        <f t="shared" si="2"/>
        <v>0.58189967326818615</v>
      </c>
      <c r="G36" s="12">
        <f t="shared" si="3"/>
        <v>2.7020345327806363E-4</v>
      </c>
      <c r="H36" s="12">
        <f t="shared" si="4"/>
        <v>0.64643229610599096</v>
      </c>
      <c r="I36" s="12">
        <f t="shared" si="5"/>
        <v>4.1922897877772592E-4</v>
      </c>
      <c r="J36" s="11">
        <v>0.69831578900000002</v>
      </c>
      <c r="K36" s="13">
        <v>2.4579867746395041E-2</v>
      </c>
      <c r="L36" s="11">
        <f t="shared" si="6"/>
        <v>0.67971752166205013</v>
      </c>
      <c r="M36" s="11">
        <f t="shared" si="7"/>
        <v>5.0888131753330052E-4</v>
      </c>
      <c r="N36" s="12">
        <f t="shared" si="8"/>
        <v>0.65620448424771283</v>
      </c>
      <c r="O36" s="12">
        <f t="shared" si="9"/>
        <v>4.6837729834156387E-4</v>
      </c>
      <c r="P36" s="12">
        <f t="shared" si="10"/>
        <v>0.70324878115266132</v>
      </c>
      <c r="Q36" s="12">
        <f t="shared" si="11"/>
        <v>5.4888075307145076E-4</v>
      </c>
      <c r="R36" s="11">
        <v>0.73861111099999999</v>
      </c>
      <c r="S36" s="11">
        <v>3.3252464539738673E-2</v>
      </c>
      <c r="T36" s="11">
        <f t="shared" si="12"/>
        <v>0.72155023827092846</v>
      </c>
      <c r="U36" s="11">
        <f t="shared" si="13"/>
        <v>4.0340001685133402E-4</v>
      </c>
      <c r="V36" s="12">
        <f t="shared" si="14"/>
        <v>0.68885320475350909</v>
      </c>
      <c r="W36" s="12">
        <f t="shared" si="15"/>
        <v>3.9548281702845591E-4</v>
      </c>
      <c r="X36" s="12">
        <f t="shared" si="16"/>
        <v>0.75435331153882212</v>
      </c>
      <c r="Y36" s="12">
        <f t="shared" si="17"/>
        <v>4.0645323708638945E-4</v>
      </c>
      <c r="Z36" s="11">
        <v>0.72033333333333349</v>
      </c>
      <c r="AA36" s="11">
        <v>2.8952632038568911E-2</v>
      </c>
      <c r="AB36" s="11">
        <f t="shared" si="18"/>
        <v>0.69444645527038595</v>
      </c>
      <c r="AC36" s="11">
        <f t="shared" si="19"/>
        <v>9.649850622176423E-4</v>
      </c>
      <c r="AD36" s="12">
        <f t="shared" si="20"/>
        <v>0.66558470604790854</v>
      </c>
      <c r="AE36" s="12">
        <f t="shared" si="21"/>
        <v>9.9977262808067331E-4</v>
      </c>
      <c r="AF36" s="12">
        <f t="shared" si="22"/>
        <v>0.72355382268905721</v>
      </c>
      <c r="AG36" s="12">
        <f t="shared" si="23"/>
        <v>9.1512634760117185E-4</v>
      </c>
    </row>
    <row r="37" spans="1:33" ht="15" customHeight="1">
      <c r="A37" s="10">
        <v>280</v>
      </c>
      <c r="B37" s="11">
        <v>0.64361111111111113</v>
      </c>
      <c r="C37" s="11">
        <v>3.27969728884593E-2</v>
      </c>
      <c r="D37" s="11">
        <f t="shared" si="0"/>
        <v>0.61428888130649328</v>
      </c>
      <c r="E37" s="11">
        <f t="shared" si="1"/>
        <v>1.3996560687964564E-3</v>
      </c>
      <c r="F37" s="12">
        <f t="shared" si="2"/>
        <v>0.58207613618873122</v>
      </c>
      <c r="G37" s="12">
        <f t="shared" si="3"/>
        <v>1.4188397523203851E-3</v>
      </c>
      <c r="H37" s="12">
        <f t="shared" si="4"/>
        <v>0.64698595528351188</v>
      </c>
      <c r="I37" s="12">
        <f t="shared" si="5"/>
        <v>1.3379914217843878E-3</v>
      </c>
      <c r="J37" s="11">
        <v>0.70942105300000002</v>
      </c>
      <c r="K37" s="13">
        <v>2.5748935796946561E-2</v>
      </c>
      <c r="L37" s="11">
        <f t="shared" si="6"/>
        <v>0.68059438764198465</v>
      </c>
      <c r="M37" s="11">
        <f t="shared" si="7"/>
        <v>1.2209572261417541E-3</v>
      </c>
      <c r="N37" s="12">
        <f t="shared" si="8"/>
        <v>0.65702403507011176</v>
      </c>
      <c r="O37" s="12">
        <f t="shared" si="9"/>
        <v>1.0808132480088458E-3</v>
      </c>
      <c r="P37" s="12">
        <f t="shared" si="10"/>
        <v>0.70418464786110424</v>
      </c>
      <c r="Q37" s="12">
        <f t="shared" si="11"/>
        <v>1.3634085261963293E-3</v>
      </c>
      <c r="R37" s="11">
        <v>0.74822222199999999</v>
      </c>
      <c r="S37" s="11">
        <v>3.4440206359553131E-2</v>
      </c>
      <c r="T37" s="11">
        <f t="shared" si="12"/>
        <v>0.72270691356740691</v>
      </c>
      <c r="U37" s="11">
        <f t="shared" si="13"/>
        <v>9.008229369174758E-4</v>
      </c>
      <c r="V37" s="12">
        <f t="shared" si="14"/>
        <v>0.68976871830301401</v>
      </c>
      <c r="W37" s="12">
        <f t="shared" si="15"/>
        <v>8.3598811270337047E-4</v>
      </c>
      <c r="X37" s="12">
        <f t="shared" si="16"/>
        <v>0.75577226376882745</v>
      </c>
      <c r="Y37" s="12">
        <f t="shared" si="17"/>
        <v>9.5674449352045892E-4</v>
      </c>
      <c r="Z37" s="11">
        <v>0.71577777777777774</v>
      </c>
      <c r="AA37" s="11">
        <v>3.087922451906876E-2</v>
      </c>
      <c r="AB37" s="11">
        <f t="shared" si="18"/>
        <v>0.69463611196016206</v>
      </c>
      <c r="AC37" s="11">
        <f t="shared" si="19"/>
        <v>6.4345925276250698E-4</v>
      </c>
      <c r="AD37" s="12">
        <f t="shared" si="20"/>
        <v>0.66571627053187232</v>
      </c>
      <c r="AE37" s="12">
        <f t="shared" si="21"/>
        <v>5.5272792163892082E-4</v>
      </c>
      <c r="AF37" s="12">
        <f t="shared" si="22"/>
        <v>0.72381814403207234</v>
      </c>
      <c r="AG37" s="12">
        <f t="shared" si="23"/>
        <v>7.206415743224731E-4</v>
      </c>
    </row>
    <row r="38" spans="1:33" ht="15" customHeight="1">
      <c r="A38" s="10">
        <v>288</v>
      </c>
      <c r="B38" s="11">
        <v>0.64527777777777784</v>
      </c>
      <c r="C38" s="11">
        <v>2.8785300074223721E-2</v>
      </c>
      <c r="D38" s="11">
        <f t="shared" si="0"/>
        <v>0.61458042186588868</v>
      </c>
      <c r="E38" s="11">
        <f t="shared" si="1"/>
        <v>1.5332861680172872E-3</v>
      </c>
      <c r="F38" s="12">
        <f t="shared" si="2"/>
        <v>0.58222706414521319</v>
      </c>
      <c r="G38" s="12">
        <f t="shared" si="3"/>
        <v>2.0165990875877513E-3</v>
      </c>
      <c r="H38" s="12">
        <f t="shared" si="4"/>
        <v>0.64747761318470931</v>
      </c>
      <c r="I38" s="12">
        <f t="shared" si="5"/>
        <v>1.0916005699400412E-3</v>
      </c>
      <c r="J38" s="11">
        <v>0.71021052600000001</v>
      </c>
      <c r="K38" s="13">
        <v>2.336621479496109E-2</v>
      </c>
      <c r="L38" s="11">
        <f t="shared" si="6"/>
        <v>0.68137747540650273</v>
      </c>
      <c r="M38" s="11">
        <f t="shared" si="7"/>
        <v>1.2200943478960793E-3</v>
      </c>
      <c r="N38" s="12">
        <f t="shared" si="8"/>
        <v>0.65775452798260514</v>
      </c>
      <c r="O38" s="12">
        <f t="shared" si="9"/>
        <v>1.2865217219007448E-3</v>
      </c>
      <c r="P38" s="12">
        <f t="shared" si="10"/>
        <v>0.70502197329950644</v>
      </c>
      <c r="Q38" s="12">
        <f t="shared" si="11"/>
        <v>1.156523878119022E-3</v>
      </c>
      <c r="R38" s="11">
        <v>0.76638888900000002</v>
      </c>
      <c r="S38" s="11">
        <v>3.7446880799696929E-2</v>
      </c>
      <c r="T38" s="11">
        <f t="shared" si="12"/>
        <v>0.72375324744797065</v>
      </c>
      <c r="U38" s="11">
        <f t="shared" si="13"/>
        <v>2.51162663098629E-3</v>
      </c>
      <c r="V38" s="12">
        <f t="shared" si="14"/>
        <v>0.69059140557328624</v>
      </c>
      <c r="W38" s="12">
        <f t="shared" si="15"/>
        <v>2.1297234659826236E-3</v>
      </c>
      <c r="X38" s="12">
        <f t="shared" si="16"/>
        <v>0.75706321917442232</v>
      </c>
      <c r="Y38" s="12">
        <f t="shared" si="17"/>
        <v>2.8896813853663832E-3</v>
      </c>
      <c r="Z38" s="11">
        <v>0.71127777777777768</v>
      </c>
      <c r="AA38" s="11">
        <v>3.194386472903947E-2</v>
      </c>
      <c r="AB38" s="11">
        <f t="shared" si="18"/>
        <v>0.69479667116160171</v>
      </c>
      <c r="AC38" s="11">
        <f t="shared" si="19"/>
        <v>3.9094441088734276E-4</v>
      </c>
      <c r="AD38" s="12">
        <f t="shared" si="20"/>
        <v>0.66582633656772605</v>
      </c>
      <c r="AE38" s="12">
        <f t="shared" si="21"/>
        <v>2.7402734372288532E-4</v>
      </c>
      <c r="AF38" s="12">
        <f t="shared" si="22"/>
        <v>0.72404434767187476</v>
      </c>
      <c r="AG38" s="12">
        <f t="shared" si="23"/>
        <v>5.0793661792795789E-4</v>
      </c>
    </row>
    <row r="39" spans="1:33" ht="16" customHeight="1">
      <c r="A39" s="14">
        <v>296</v>
      </c>
      <c r="B39" s="15">
        <v>0.64433333333333342</v>
      </c>
      <c r="C39" s="15">
        <v>3.3142591518301873E-2</v>
      </c>
      <c r="D39" s="15">
        <f t="shared" si="0"/>
        <v>0.61483503371888171</v>
      </c>
      <c r="E39" s="15">
        <f t="shared" si="1"/>
        <v>1.4152571542333696E-3</v>
      </c>
      <c r="F39" s="12">
        <f t="shared" si="2"/>
        <v>0.58235615215972358</v>
      </c>
      <c r="G39" s="12">
        <f t="shared" si="3"/>
        <v>1.4277063228516444E-3</v>
      </c>
      <c r="H39" s="12">
        <f t="shared" si="4"/>
        <v>0.64791421299488905</v>
      </c>
      <c r="I39" s="12">
        <f t="shared" si="5"/>
        <v>1.3487816602476459E-3</v>
      </c>
      <c r="J39" s="15">
        <v>0.71231578900000003</v>
      </c>
      <c r="K39" s="16">
        <v>2.5657101502208238E-2</v>
      </c>
      <c r="L39" s="15">
        <f t="shared" si="6"/>
        <v>0.6820768142575595</v>
      </c>
      <c r="M39" s="15">
        <f t="shared" si="7"/>
        <v>1.3406050086444818E-3</v>
      </c>
      <c r="N39" s="12">
        <f t="shared" si="8"/>
        <v>0.65840564061725648</v>
      </c>
      <c r="O39" s="12">
        <f t="shared" si="9"/>
        <v>1.2123751814844415E-3</v>
      </c>
      <c r="P39" s="12">
        <f t="shared" si="10"/>
        <v>0.70577113328507957</v>
      </c>
      <c r="Q39" s="12">
        <f t="shared" si="11"/>
        <v>1.4692484843412371E-3</v>
      </c>
      <c r="R39" s="15">
        <v>0.75227777799999995</v>
      </c>
      <c r="S39" s="15">
        <v>3.4856644377017333E-2</v>
      </c>
      <c r="T39" s="15">
        <f t="shared" si="12"/>
        <v>0.72469976596785979</v>
      </c>
      <c r="U39" s="15">
        <f t="shared" si="13"/>
        <v>1.0494645967342531E-3</v>
      </c>
      <c r="V39" s="12">
        <f t="shared" si="14"/>
        <v>0.69133067846010898</v>
      </c>
      <c r="W39" s="12">
        <f t="shared" si="15"/>
        <v>9.8464001644214556E-4</v>
      </c>
      <c r="X39" s="12">
        <f t="shared" si="16"/>
        <v>0.75823772373066678</v>
      </c>
      <c r="Y39" s="12">
        <f t="shared" si="17"/>
        <v>1.1012630557993709E-3</v>
      </c>
      <c r="Z39" s="15">
        <v>0.71988888888888891</v>
      </c>
      <c r="AA39" s="15">
        <v>3.0871215614584169E-2</v>
      </c>
      <c r="AB39" s="15">
        <f t="shared" si="18"/>
        <v>0.6949325970664425</v>
      </c>
      <c r="AC39" s="15">
        <f t="shared" si="19"/>
        <v>8.9622576945769315E-4</v>
      </c>
      <c r="AD39" s="17">
        <f t="shared" si="20"/>
        <v>0.66591841713448363</v>
      </c>
      <c r="AE39" s="17">
        <f t="shared" si="21"/>
        <v>8.0126276805662607E-4</v>
      </c>
      <c r="AF39" s="17">
        <f t="shared" si="22"/>
        <v>0.72423793055124475</v>
      </c>
      <c r="AG39" s="17">
        <f t="shared" si="23"/>
        <v>9.7126328445246623E-4</v>
      </c>
    </row>
    <row r="40" spans="1:33" ht="15" customHeight="1">
      <c r="A40" s="18" t="s">
        <v>12</v>
      </c>
      <c r="B40" s="19">
        <v>19</v>
      </c>
      <c r="C40" s="19"/>
      <c r="D40" s="19"/>
      <c r="E40" s="19"/>
      <c r="F40" s="20"/>
      <c r="G40" s="20"/>
      <c r="H40" s="20"/>
      <c r="I40" s="20"/>
      <c r="J40" s="19">
        <v>18</v>
      </c>
      <c r="K40" s="20"/>
      <c r="L40" s="19"/>
      <c r="M40" s="19"/>
      <c r="N40" s="20"/>
      <c r="O40" s="20"/>
      <c r="P40" s="20"/>
      <c r="Q40" s="20"/>
      <c r="R40" s="19">
        <v>18</v>
      </c>
      <c r="S40" s="19"/>
      <c r="T40" s="19"/>
      <c r="U40" s="19"/>
      <c r="V40" s="20"/>
      <c r="W40" s="20"/>
      <c r="X40" s="20"/>
      <c r="Y40" s="20"/>
      <c r="Z40" s="19">
        <v>18</v>
      </c>
      <c r="AA40" s="19"/>
      <c r="AB40" s="19"/>
      <c r="AC40" s="21"/>
      <c r="AD40" s="22"/>
      <c r="AE40" s="23"/>
      <c r="AF40" s="23"/>
      <c r="AG40" s="23"/>
    </row>
    <row r="41" spans="1:33" ht="1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6"/>
      <c r="AE41" s="26"/>
      <c r="AF41" s="26"/>
      <c r="AG41" s="26"/>
    </row>
    <row r="42" spans="1:33" ht="1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7"/>
      <c r="P42" s="27"/>
      <c r="Q42" s="27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7"/>
      <c r="P43" s="27"/>
      <c r="Q43" s="27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7"/>
      <c r="P44" s="27"/>
      <c r="Q44" s="27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7"/>
      <c r="P45" s="27"/>
      <c r="Q45" s="27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7"/>
      <c r="P46" s="27"/>
      <c r="Q46" s="2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27"/>
      <c r="P47" s="27"/>
      <c r="Q47" s="27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7"/>
      <c r="P48" s="27"/>
      <c r="Q48" s="27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7"/>
      <c r="P49" s="27"/>
      <c r="Q49" s="27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7"/>
      <c r="P50" s="27"/>
      <c r="Q50" s="27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7"/>
      <c r="P51" s="27"/>
      <c r="Q51" s="27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7"/>
      <c r="P52" s="27"/>
      <c r="Q52" s="27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7"/>
      <c r="P53" s="27"/>
      <c r="Q53" s="27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7"/>
      <c r="P54" s="27"/>
      <c r="Q54" s="27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7"/>
      <c r="P55" s="27"/>
      <c r="Q55" s="27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7"/>
      <c r="P56" s="27"/>
      <c r="Q56" s="27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27"/>
      <c r="P57" s="27"/>
      <c r="Q57" s="27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7"/>
      <c r="P58" s="27"/>
      <c r="Q58" s="27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" customHeight="1">
      <c r="A59" s="26"/>
      <c r="B59" s="2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29"/>
      <c r="P59" s="29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6"/>
      <c r="AE59" s="26"/>
      <c r="AF59" s="26"/>
      <c r="AG59" s="26"/>
    </row>
    <row r="60" spans="1:33" ht="15" customHeight="1">
      <c r="A60" s="26"/>
      <c r="B60" s="30"/>
      <c r="C60" s="31" t="s">
        <v>13</v>
      </c>
      <c r="D60" s="32"/>
      <c r="E60" s="32"/>
      <c r="F60" s="32"/>
      <c r="G60" s="32"/>
      <c r="H60" s="33"/>
      <c r="I60" s="34"/>
      <c r="J60" s="32"/>
      <c r="K60" s="35"/>
      <c r="L60" s="36"/>
      <c r="M60" s="36"/>
      <c r="N60" s="36"/>
      <c r="O60" s="36"/>
      <c r="P60" s="37"/>
      <c r="Q60" s="34"/>
      <c r="R60" s="36"/>
      <c r="S60" s="36"/>
      <c r="T60" s="36"/>
      <c r="U60" s="36"/>
      <c r="V60" s="36"/>
      <c r="W60" s="36"/>
      <c r="X60" s="37"/>
      <c r="Y60" s="34"/>
      <c r="Z60" s="36"/>
      <c r="AA60" s="36"/>
      <c r="AB60" s="36"/>
      <c r="AC60" s="37"/>
      <c r="AD60" s="38"/>
      <c r="AE60" s="26"/>
      <c r="AF60" s="26"/>
      <c r="AG60" s="26"/>
    </row>
    <row r="61" spans="1:33" ht="15" customHeight="1">
      <c r="A61" s="26"/>
      <c r="B61" s="30"/>
      <c r="C61" s="39"/>
      <c r="D61" s="40" t="s">
        <v>14</v>
      </c>
      <c r="E61" s="40" t="s">
        <v>15</v>
      </c>
      <c r="F61" s="40" t="s">
        <v>16</v>
      </c>
      <c r="G61" s="41"/>
      <c r="H61" s="42"/>
      <c r="I61" s="43"/>
      <c r="J61" s="40" t="s">
        <v>9</v>
      </c>
      <c r="K61" s="40" t="s">
        <v>15</v>
      </c>
      <c r="L61" s="40" t="s">
        <v>16</v>
      </c>
      <c r="M61" s="41"/>
      <c r="N61" s="41"/>
      <c r="O61" s="41"/>
      <c r="P61" s="44"/>
      <c r="Q61" s="43"/>
      <c r="R61" s="40" t="s">
        <v>10</v>
      </c>
      <c r="S61" s="40" t="s">
        <v>15</v>
      </c>
      <c r="T61" s="40" t="s">
        <v>16</v>
      </c>
      <c r="U61" s="41"/>
      <c r="V61" s="41"/>
      <c r="W61" s="41"/>
      <c r="X61" s="44"/>
      <c r="Y61" s="43"/>
      <c r="Z61" s="40" t="s">
        <v>11</v>
      </c>
      <c r="AA61" s="40" t="s">
        <v>15</v>
      </c>
      <c r="AB61" s="40" t="s">
        <v>16</v>
      </c>
      <c r="AC61" s="44"/>
      <c r="AD61" s="38"/>
      <c r="AE61" s="26"/>
      <c r="AF61" s="26"/>
      <c r="AG61" s="26"/>
    </row>
    <row r="62" spans="1:33" ht="15" customHeight="1">
      <c r="A62" s="26"/>
      <c r="B62" s="30"/>
      <c r="C62" s="45" t="s">
        <v>17</v>
      </c>
      <c r="D62" s="46">
        <v>0.26347939150988198</v>
      </c>
      <c r="E62" s="46">
        <v>0.24786766959966849</v>
      </c>
      <c r="F62" s="46">
        <v>0.28040561643972051</v>
      </c>
      <c r="G62" s="41"/>
      <c r="H62" s="47"/>
      <c r="I62" s="45" t="s">
        <v>17</v>
      </c>
      <c r="J62" s="46">
        <v>0.38365343146637298</v>
      </c>
      <c r="K62" s="46">
        <v>0.3768038506551501</v>
      </c>
      <c r="L62" s="46">
        <v>0.39055309152550588</v>
      </c>
      <c r="M62" s="41"/>
      <c r="N62" s="41"/>
      <c r="O62" s="41"/>
      <c r="P62" s="44"/>
      <c r="Q62" s="45" t="s">
        <v>17</v>
      </c>
      <c r="R62" s="46">
        <v>0.36650864443942049</v>
      </c>
      <c r="S62" s="46">
        <v>0.34219886891065721</v>
      </c>
      <c r="T62" s="46">
        <v>0.39143398393267398</v>
      </c>
      <c r="U62" s="41"/>
      <c r="V62" s="41"/>
      <c r="W62" s="41"/>
      <c r="X62" s="44"/>
      <c r="Y62" s="45" t="s">
        <v>17</v>
      </c>
      <c r="Z62" s="46">
        <v>0.35596041053403082</v>
      </c>
      <c r="AA62" s="46">
        <v>0.34703384472362131</v>
      </c>
      <c r="AB62" s="46">
        <v>0.36529827302853618</v>
      </c>
      <c r="AC62" s="44"/>
      <c r="AD62" s="38"/>
      <c r="AE62" s="26"/>
      <c r="AF62" s="26"/>
      <c r="AG62" s="26"/>
    </row>
    <row r="63" spans="1:33" ht="15" customHeight="1">
      <c r="A63" s="26"/>
      <c r="B63" s="30"/>
      <c r="C63" s="45" t="s">
        <v>18</v>
      </c>
      <c r="D63" s="46">
        <v>1.692986200139374E-2</v>
      </c>
      <c r="E63" s="46">
        <v>1.953851985418141E-2</v>
      </c>
      <c r="F63" s="46">
        <v>1.484576781593063E-2</v>
      </c>
      <c r="G63" s="41"/>
      <c r="H63" s="47"/>
      <c r="I63" s="45" t="s">
        <v>18</v>
      </c>
      <c r="J63" s="46">
        <v>1.4138673372934301E-2</v>
      </c>
      <c r="K63" s="46">
        <v>1.4379610466930211E-2</v>
      </c>
      <c r="L63" s="46">
        <v>1.390753132643653E-2</v>
      </c>
      <c r="M63" s="41"/>
      <c r="N63" s="41"/>
      <c r="O63" s="41"/>
      <c r="P63" s="44"/>
      <c r="Q63" s="45" t="s">
        <v>18</v>
      </c>
      <c r="R63" s="46">
        <v>1.2532156750711031E-2</v>
      </c>
      <c r="S63" s="46">
        <v>1.336362789684069E-2</v>
      </c>
      <c r="T63" s="46">
        <v>1.1817020540471001E-2</v>
      </c>
      <c r="U63" s="41"/>
      <c r="V63" s="41"/>
      <c r="W63" s="41"/>
      <c r="X63" s="44"/>
      <c r="Y63" s="45" t="s">
        <v>18</v>
      </c>
      <c r="Z63" s="46">
        <v>2.0819101369840769E-2</v>
      </c>
      <c r="AA63" s="46">
        <v>2.2302074020045949E-2</v>
      </c>
      <c r="AB63" s="46">
        <v>1.9466239588305401E-2</v>
      </c>
      <c r="AC63" s="44"/>
      <c r="AD63" s="38"/>
      <c r="AE63" s="26"/>
      <c r="AF63" s="26"/>
      <c r="AG63" s="26"/>
    </row>
    <row r="64" spans="1:33" ht="15" customHeight="1">
      <c r="A64" s="26"/>
      <c r="B64" s="30"/>
      <c r="C64" s="45" t="s">
        <v>19</v>
      </c>
      <c r="D64" s="46">
        <f>B2</f>
        <v>0.35311111111111099</v>
      </c>
      <c r="E64" s="46">
        <f>B2-C2</f>
        <v>0.33525147522330445</v>
      </c>
      <c r="F64" s="46">
        <f>B2+C2</f>
        <v>0.37097074699891752</v>
      </c>
      <c r="G64" s="41"/>
      <c r="H64" s="47"/>
      <c r="I64" s="45" t="s">
        <v>19</v>
      </c>
      <c r="J64" s="46">
        <f>J2</f>
        <v>0.30426315799999998</v>
      </c>
      <c r="K64" s="46">
        <f>J2-K2</f>
        <v>0.28694250776416352</v>
      </c>
      <c r="L64" s="46">
        <f>J2+K2</f>
        <v>0.32158380823583643</v>
      </c>
      <c r="M64" s="46">
        <f>H2+I2</f>
        <v>0.37097074699891752</v>
      </c>
      <c r="N64" s="41"/>
      <c r="O64" s="41"/>
      <c r="P64" s="44"/>
      <c r="Q64" s="45" t="s">
        <v>19</v>
      </c>
      <c r="R64" s="46">
        <f>R2</f>
        <v>0.367166667</v>
      </c>
      <c r="S64" s="46">
        <f>R2-S2</f>
        <v>0.35568372995683667</v>
      </c>
      <c r="T64" s="46">
        <f>R2+S2</f>
        <v>0.37864960404316333</v>
      </c>
      <c r="U64" s="41"/>
      <c r="V64" s="41"/>
      <c r="W64" s="41"/>
      <c r="X64" s="44"/>
      <c r="Y64" s="45" t="s">
        <v>19</v>
      </c>
      <c r="Z64" s="46">
        <f>Z2</f>
        <v>0.33972222222222231</v>
      </c>
      <c r="AA64" s="46">
        <f>Z2-AA2</f>
        <v>0.31935599913479729</v>
      </c>
      <c r="AB64" s="46">
        <f>Z2+AA2</f>
        <v>0.36008844530964734</v>
      </c>
      <c r="AC64" s="44"/>
      <c r="AD64" s="38"/>
      <c r="AE64" s="26"/>
      <c r="AF64" s="26"/>
      <c r="AG64" s="26"/>
    </row>
    <row r="65" spans="1:33" ht="15" customHeight="1">
      <c r="A65" s="26"/>
      <c r="B65" s="30"/>
      <c r="C65" s="45" t="s">
        <v>20</v>
      </c>
      <c r="D65" s="46">
        <f>SUM(E3:E39)</f>
        <v>2.3079489467109998E-2</v>
      </c>
      <c r="E65" s="46">
        <f>SUM(G2:G39)</f>
        <v>2.1816805117128923E-2</v>
      </c>
      <c r="F65" s="46">
        <f>SUM(I2:I39)</f>
        <v>2.4030352122726445E-2</v>
      </c>
      <c r="G65" s="41"/>
      <c r="H65" s="47"/>
      <c r="I65" s="45" t="s">
        <v>20</v>
      </c>
      <c r="J65" s="46">
        <f>SUM(M2:M39)</f>
        <v>3.2882182362364128E-2</v>
      </c>
      <c r="K65" s="46">
        <f>SUM(O2:O39)</f>
        <v>3.2826467276043311E-2</v>
      </c>
      <c r="L65" s="46">
        <f>SUM(Q2:Q39)</f>
        <v>3.3390213242314837E-2</v>
      </c>
      <c r="M65" s="41"/>
      <c r="N65" s="41"/>
      <c r="O65" s="41"/>
      <c r="P65" s="44"/>
      <c r="Q65" s="45" t="s">
        <v>20</v>
      </c>
      <c r="R65" s="46">
        <f>SUM(U2:U39)</f>
        <v>3.6388428453921082E-2</v>
      </c>
      <c r="S65" s="46">
        <f>SUM(W2:W39)</f>
        <v>3.2978913499634471E-2</v>
      </c>
      <c r="T65" s="46">
        <f>SUM(Y2:Y39)</f>
        <v>3.9998202405637555E-2</v>
      </c>
      <c r="U65" s="41"/>
      <c r="V65" s="41"/>
      <c r="W65" s="41"/>
      <c r="X65" s="44"/>
      <c r="Y65" s="45" t="s">
        <v>20</v>
      </c>
      <c r="Z65" s="46">
        <f>SUM(AC2:AC39)</f>
        <v>1.8916298410244423E-2</v>
      </c>
      <c r="AA65" s="46">
        <f>SUM(AE2:AE39)</f>
        <v>1.7719919369775523E-2</v>
      </c>
      <c r="AB65" s="46">
        <f>SUM(AG2:AG39)</f>
        <v>2.030531697392278E-2</v>
      </c>
      <c r="AC65" s="44"/>
      <c r="AD65" s="38"/>
      <c r="AE65" s="26"/>
      <c r="AF65" s="26"/>
      <c r="AG65" s="26"/>
    </row>
    <row r="66" spans="1:33" ht="15" customHeight="1">
      <c r="A66" s="26"/>
      <c r="B66" s="30"/>
      <c r="C66" s="45" t="s">
        <v>21</v>
      </c>
      <c r="D66" s="46">
        <f>D64</f>
        <v>0.35311111111111099</v>
      </c>
      <c r="E66" s="46">
        <f>E64</f>
        <v>0.33525147522330445</v>
      </c>
      <c r="F66" s="46">
        <f>F64</f>
        <v>0.37097074699891752</v>
      </c>
      <c r="G66" s="46"/>
      <c r="H66" s="47"/>
      <c r="I66" s="45" t="s">
        <v>21</v>
      </c>
      <c r="J66" s="46">
        <f>J64</f>
        <v>0.30426315799999998</v>
      </c>
      <c r="K66" s="46">
        <f>K64</f>
        <v>0.28694250776416352</v>
      </c>
      <c r="L66" s="46">
        <f>L64</f>
        <v>0.32158380823583643</v>
      </c>
      <c r="M66" s="41"/>
      <c r="N66" s="41"/>
      <c r="O66" s="41"/>
      <c r="P66" s="44"/>
      <c r="Q66" s="45" t="s">
        <v>21</v>
      </c>
      <c r="R66" s="46">
        <f>R64</f>
        <v>0.367166667</v>
      </c>
      <c r="S66" s="46">
        <f>S64</f>
        <v>0.35568372995683667</v>
      </c>
      <c r="T66" s="46">
        <f>T64</f>
        <v>0.37864960404316333</v>
      </c>
      <c r="U66" s="41"/>
      <c r="V66" s="41"/>
      <c r="W66" s="41"/>
      <c r="X66" s="44"/>
      <c r="Y66" s="45" t="s">
        <v>21</v>
      </c>
      <c r="Z66" s="46">
        <f>Z64</f>
        <v>0.33972222222222231</v>
      </c>
      <c r="AA66" s="46">
        <f>AA64</f>
        <v>0.31935599913479729</v>
      </c>
      <c r="AB66" s="46">
        <f>AB64</f>
        <v>0.36008844530964734</v>
      </c>
      <c r="AC66" s="44"/>
      <c r="AD66" s="38"/>
      <c r="AE66" s="26"/>
      <c r="AF66" s="26"/>
      <c r="AG66" s="26"/>
    </row>
    <row r="67" spans="1:33" ht="15" customHeight="1">
      <c r="A67" s="26"/>
      <c r="B67" s="30"/>
      <c r="C67" s="45" t="s">
        <v>22</v>
      </c>
      <c r="D67" s="46">
        <f>D62+D64</f>
        <v>0.61659050262099302</v>
      </c>
      <c r="E67" s="46">
        <f>E62+E64</f>
        <v>0.58311914482297289</v>
      </c>
      <c r="F67" s="46">
        <f>F62+F64</f>
        <v>0.65137636343863803</v>
      </c>
      <c r="G67" s="46"/>
      <c r="H67" s="47"/>
      <c r="I67" s="45" t="s">
        <v>22</v>
      </c>
      <c r="J67" s="46">
        <f>J62+J64</f>
        <v>0.68791658946637302</v>
      </c>
      <c r="K67" s="46">
        <f>K62+K64</f>
        <v>0.66374635841931362</v>
      </c>
      <c r="L67" s="46">
        <f>L62+L64</f>
        <v>0.71213689976134231</v>
      </c>
      <c r="M67" s="41"/>
      <c r="N67" s="41"/>
      <c r="O67" s="41"/>
      <c r="P67" s="44"/>
      <c r="Q67" s="45" t="s">
        <v>22</v>
      </c>
      <c r="R67" s="46">
        <f>R62+R64</f>
        <v>0.73367531143942055</v>
      </c>
      <c r="S67" s="46">
        <f>S62+S64</f>
        <v>0.69788259886749393</v>
      </c>
      <c r="T67" s="46">
        <f>T62+T64</f>
        <v>0.77008358797583731</v>
      </c>
      <c r="U67" s="41"/>
      <c r="V67" s="41"/>
      <c r="W67" s="41"/>
      <c r="X67" s="44"/>
      <c r="Y67" s="45" t="s">
        <v>22</v>
      </c>
      <c r="Z67" s="46">
        <f>Z62+Z64</f>
        <v>0.69568263275625308</v>
      </c>
      <c r="AA67" s="46">
        <f>AA62+AA64</f>
        <v>0.6663898438584186</v>
      </c>
      <c r="AB67" s="46">
        <f>AB62+AB64</f>
        <v>0.72538671833818347</v>
      </c>
      <c r="AC67" s="44"/>
      <c r="AD67" s="38"/>
      <c r="AE67" s="26"/>
      <c r="AF67" s="26"/>
      <c r="AG67" s="26"/>
    </row>
    <row r="68" spans="1:33" ht="15" customHeight="1">
      <c r="A68" s="26"/>
      <c r="B68" s="30"/>
      <c r="C68" s="45" t="s">
        <v>23</v>
      </c>
      <c r="D68" s="46">
        <f>B39-B2</f>
        <v>0.29122222222222244</v>
      </c>
      <c r="E68" s="46">
        <f>C39-C2</f>
        <v>1.5282955630495313E-2</v>
      </c>
      <c r="F68" s="46">
        <f>D39-D2</f>
        <v>0.26172392260777072</v>
      </c>
      <c r="G68" s="46"/>
      <c r="H68" s="47"/>
      <c r="I68" s="45" t="s">
        <v>23</v>
      </c>
      <c r="J68" s="46">
        <f>J39-J2</f>
        <v>0.40805263100000005</v>
      </c>
      <c r="K68" s="46">
        <f>K39-K2</f>
        <v>8.3364512663717596E-3</v>
      </c>
      <c r="L68" s="46">
        <f>L39-L2</f>
        <v>0.37781365625755953</v>
      </c>
      <c r="M68" s="41"/>
      <c r="N68" s="41"/>
      <c r="O68" s="41"/>
      <c r="P68" s="44"/>
      <c r="Q68" s="45" t="s">
        <v>23</v>
      </c>
      <c r="R68" s="46">
        <f>R39-R2</f>
        <v>0.38511111099999995</v>
      </c>
      <c r="S68" s="46">
        <f>S39-S2</f>
        <v>2.3373707333853983E-2</v>
      </c>
      <c r="T68" s="46">
        <f>T39-T2</f>
        <v>0.35753309896785979</v>
      </c>
      <c r="U68" s="41"/>
      <c r="V68" s="41"/>
      <c r="W68" s="41"/>
      <c r="X68" s="44"/>
      <c r="Y68" s="45" t="s">
        <v>23</v>
      </c>
      <c r="Z68" s="46">
        <f>Z39-Z2</f>
        <v>0.3801666666666666</v>
      </c>
      <c r="AA68" s="46">
        <f>AA39-AA2</f>
        <v>1.050499252715914E-2</v>
      </c>
      <c r="AB68" s="46">
        <f>AB39-AB2</f>
        <v>0.35521037484422019</v>
      </c>
      <c r="AC68" s="44"/>
      <c r="AD68" s="38"/>
      <c r="AE68" s="26"/>
      <c r="AF68" s="26"/>
      <c r="AG68" s="26"/>
    </row>
    <row r="69" spans="1:33" ht="15" customHeight="1">
      <c r="A69" s="26"/>
      <c r="B69" s="30"/>
      <c r="C69" s="45" t="s">
        <v>24</v>
      </c>
      <c r="D69" s="46">
        <f>((1-D66)/3)+D66</f>
        <v>0.56874074074074066</v>
      </c>
      <c r="E69" s="46">
        <f>((1-E66)/3)+E66</f>
        <v>0.5568343168155363</v>
      </c>
      <c r="F69" s="46">
        <f>((1-F66)/3)+F66</f>
        <v>0.58064716466594501</v>
      </c>
      <c r="G69" s="46"/>
      <c r="H69" s="47"/>
      <c r="I69" s="45" t="s">
        <v>24</v>
      </c>
      <c r="J69" s="46">
        <f>((1-J66)/3)+J66</f>
        <v>0.53617543866666662</v>
      </c>
      <c r="K69" s="46">
        <f>((1-K66)/3)+K66</f>
        <v>0.52462833850944235</v>
      </c>
      <c r="L69" s="46">
        <f>((1-L66)/3)+L66</f>
        <v>0.54772253882389099</v>
      </c>
      <c r="M69" s="41"/>
      <c r="N69" s="41"/>
      <c r="O69" s="41"/>
      <c r="P69" s="44"/>
      <c r="Q69" s="45" t="s">
        <v>24</v>
      </c>
      <c r="R69" s="46">
        <f>((1-R66)/3)+R66</f>
        <v>0.57811111133333337</v>
      </c>
      <c r="S69" s="46">
        <f>((1-S66)/3)+S66</f>
        <v>0.57045581997122441</v>
      </c>
      <c r="T69" s="46">
        <f>((1-T66)/3)+T66</f>
        <v>0.58576640269544222</v>
      </c>
      <c r="U69" s="41"/>
      <c r="V69" s="41"/>
      <c r="W69" s="41"/>
      <c r="X69" s="44"/>
      <c r="Y69" s="45" t="s">
        <v>24</v>
      </c>
      <c r="Z69" s="46">
        <f>((1-Z66)/3)+Z66</f>
        <v>0.55981481481481488</v>
      </c>
      <c r="AA69" s="46">
        <f>((1-AA66)/3)+AA66</f>
        <v>0.54623733275653152</v>
      </c>
      <c r="AB69" s="46">
        <f>((1-AB66)/3)+AB66</f>
        <v>0.57339229687309823</v>
      </c>
      <c r="AC69" s="44"/>
      <c r="AD69" s="38"/>
      <c r="AE69" s="26"/>
      <c r="AF69" s="26"/>
      <c r="AG69" s="26"/>
    </row>
    <row r="70" spans="1:33" ht="15" customHeight="1">
      <c r="A70" s="26"/>
      <c r="B70" s="30"/>
      <c r="C70" s="45" t="s">
        <v>25</v>
      </c>
      <c r="D70" s="46">
        <f>LN(1-((D69-D64)/D62))/-D63</f>
        <v>100.76331470902537</v>
      </c>
      <c r="E70" s="46">
        <f>LN(1-((E69-E64)/E62))/-E63</f>
        <v>114.8450926324403</v>
      </c>
      <c r="F70" s="46">
        <f>LN(1-((F69-F64)/F62))/-F63</f>
        <v>92.779216213173598</v>
      </c>
      <c r="G70" s="46"/>
      <c r="H70" s="47"/>
      <c r="I70" s="45" t="s">
        <v>25</v>
      </c>
      <c r="J70" s="46">
        <f>LN(1-((J69-J64)/J62))/-J63</f>
        <v>65.604705934959881</v>
      </c>
      <c r="K70" s="46">
        <f>LN(1-((K69-K64)/K62))/-K63</f>
        <v>69.292706316546088</v>
      </c>
      <c r="L70" s="46">
        <f>LN(1-((L69-L64)/L62))/-L63</f>
        <v>62.209033731559089</v>
      </c>
      <c r="M70" s="41"/>
      <c r="N70" s="41"/>
      <c r="O70" s="41"/>
      <c r="P70" s="44"/>
      <c r="Q70" s="45" t="s">
        <v>25</v>
      </c>
      <c r="R70" s="46">
        <f>LN(1-((R69-R64)/R62))/-R63</f>
        <v>68.381174583640998</v>
      </c>
      <c r="S70" s="46">
        <f>LN(1-((S69-S64)/S62))/-S63</f>
        <v>73.920805582450484</v>
      </c>
      <c r="T70" s="46">
        <f>LN(1-((T69-T64)/T62))/-T63</f>
        <v>63.73508183871472</v>
      </c>
      <c r="U70" s="41"/>
      <c r="V70" s="41"/>
      <c r="W70" s="41"/>
      <c r="X70" s="44"/>
      <c r="Y70" s="45" t="s">
        <v>25</v>
      </c>
      <c r="Z70" s="46">
        <f>LN(1-((Z69-Z64)/Z62))/-Z63</f>
        <v>46.262180820669144</v>
      </c>
      <c r="AA70" s="46">
        <f>LN(1-((AA69-AA64)/AA62))/-AA63</f>
        <v>47.558825595114413</v>
      </c>
      <c r="AB70" s="46">
        <f>LN(1-((AB69-AB64)/AB62))/-AB63</f>
        <v>45.045699914669271</v>
      </c>
      <c r="AC70" s="44"/>
      <c r="AD70" s="48" t="s">
        <v>26</v>
      </c>
      <c r="AE70" s="26"/>
      <c r="AF70" s="26"/>
      <c r="AG70" s="26"/>
    </row>
    <row r="71" spans="1:33" ht="15" customHeight="1">
      <c r="A71" s="26"/>
      <c r="B71" s="30"/>
      <c r="C71" s="45" t="s">
        <v>27</v>
      </c>
      <c r="D71" s="46">
        <f>(1-D64)/2+D64</f>
        <v>0.67655555555555558</v>
      </c>
      <c r="E71" s="46">
        <f>(1-E64)/2+E64</f>
        <v>0.66762573761165223</v>
      </c>
      <c r="F71" s="46">
        <f>(1-F64)/2+F64</f>
        <v>0.68548537349945882</v>
      </c>
      <c r="G71" s="46"/>
      <c r="H71" s="47"/>
      <c r="I71" s="45" t="s">
        <v>27</v>
      </c>
      <c r="J71" s="46">
        <f>(1-J64)/2+J64</f>
        <v>0.65213157899999996</v>
      </c>
      <c r="K71" s="46">
        <f>(1-K64)/2+K64</f>
        <v>0.64347125388208171</v>
      </c>
      <c r="L71" s="46">
        <f>(1-L64)/2+L64</f>
        <v>0.66079190411791822</v>
      </c>
      <c r="M71" s="41"/>
      <c r="N71" s="41"/>
      <c r="O71" s="41"/>
      <c r="P71" s="44"/>
      <c r="Q71" s="45" t="s">
        <v>27</v>
      </c>
      <c r="R71" s="46">
        <f>(1-R64)/2+R64</f>
        <v>0.6835833335</v>
      </c>
      <c r="S71" s="46">
        <f>(1-S64)/2+S64</f>
        <v>0.67784186497841836</v>
      </c>
      <c r="T71" s="46">
        <f>(1-T64)/2+T64</f>
        <v>0.68932480202158164</v>
      </c>
      <c r="U71" s="41"/>
      <c r="V71" s="41"/>
      <c r="W71" s="41"/>
      <c r="X71" s="44"/>
      <c r="Y71" s="45" t="s">
        <v>27</v>
      </c>
      <c r="Z71" s="46">
        <f>(1-Z64)/2+Z64</f>
        <v>0.66986111111111124</v>
      </c>
      <c r="AA71" s="46">
        <f>(1-AA64)/2+AA64</f>
        <v>0.6596779995673987</v>
      </c>
      <c r="AB71" s="46">
        <f>(1-AB64)/2+AB64</f>
        <v>0.68004422265482367</v>
      </c>
      <c r="AC71" s="44"/>
      <c r="AD71" s="38"/>
      <c r="AE71" s="26"/>
      <c r="AF71" s="26"/>
      <c r="AG71" s="26"/>
    </row>
    <row r="72" spans="1:33" ht="15" customHeight="1">
      <c r="A72" s="26"/>
      <c r="B72" s="30"/>
      <c r="C72" s="45" t="s">
        <v>28</v>
      </c>
      <c r="D72" s="46" t="e">
        <f>LN(1-((D71-D64)/D62))/-D63</f>
        <v>#NUM!</v>
      </c>
      <c r="E72" s="46" t="e">
        <f>LN(1-((E71-E64)/E62))/-E63</f>
        <v>#NUM!</v>
      </c>
      <c r="F72" s="46" t="e">
        <f>LN(1-((F71-F64)/F62))/-F63</f>
        <v>#NUM!</v>
      </c>
      <c r="G72" s="46"/>
      <c r="H72" s="47"/>
      <c r="I72" s="45" t="s">
        <v>28</v>
      </c>
      <c r="J72" s="46">
        <f>LN(1-((J71-J64)/J62))/-J63</f>
        <v>167.78169044612201</v>
      </c>
      <c r="K72" s="46">
        <f>LN(1-((K71-K64)/K62))/-K63</f>
        <v>203.22741097724779</v>
      </c>
      <c r="L72" s="46">
        <f>LN(1-((L71-L64)/L62))/-L63</f>
        <v>145.89191959554006</v>
      </c>
      <c r="M72" s="41"/>
      <c r="N72" s="41"/>
      <c r="O72" s="41"/>
      <c r="P72" s="44"/>
      <c r="Q72" s="45" t="s">
        <v>28</v>
      </c>
      <c r="R72" s="46">
        <f>LN(1-((R71-R64)/R62))/-R63</f>
        <v>158.80436805900888</v>
      </c>
      <c r="S72" s="46">
        <f>LN(1-((S71-S64)/S62))/-S63</f>
        <v>212.3394321702246</v>
      </c>
      <c r="T72" s="46">
        <f>LN(1-((T71-T64)/T62))/-T63</f>
        <v>133.56582666669829</v>
      </c>
      <c r="U72" s="41"/>
      <c r="V72" s="41"/>
      <c r="W72" s="41"/>
      <c r="X72" s="44"/>
      <c r="Y72" s="45" t="s">
        <v>28</v>
      </c>
      <c r="Z72" s="46">
        <f>LN(1-((Z71-Z64)/Z62))/-Z63</f>
        <v>126.01942587263447</v>
      </c>
      <c r="AA72" s="46">
        <f>LN(1-((AA71-AA64)/AA62))/-AA63</f>
        <v>176.91397385604236</v>
      </c>
      <c r="AB72" s="46">
        <f>LN(1-((AB71-AB64)/AB62))/-AB63</f>
        <v>107.18400487538621</v>
      </c>
      <c r="AC72" s="44"/>
      <c r="AD72" s="38"/>
      <c r="AE72" s="26"/>
      <c r="AF72" s="26"/>
      <c r="AG72" s="26"/>
    </row>
    <row r="73" spans="1:33" ht="15" customHeight="1">
      <c r="A73" s="26"/>
      <c r="B73" s="30"/>
      <c r="C73" s="49" t="s">
        <v>29</v>
      </c>
      <c r="D73" s="50">
        <f>D62/(1-D64)</f>
        <v>0.40730239154739561</v>
      </c>
      <c r="E73" s="50">
        <f>E62/(1-E64)</f>
        <v>0.37287434324571533</v>
      </c>
      <c r="F73" s="50">
        <f>F62/(1-F64)</f>
        <v>0.44577516085605318</v>
      </c>
      <c r="G73" s="50"/>
      <c r="H73" s="51"/>
      <c r="I73" s="49" t="s">
        <v>29</v>
      </c>
      <c r="J73" s="50">
        <f>J62/(1-J64)</f>
        <v>0.55143469240970988</v>
      </c>
      <c r="K73" s="50">
        <f>K62/(1-K64)</f>
        <v>0.52843403899124319</v>
      </c>
      <c r="L73" s="50">
        <f>L62/(1-L64)</f>
        <v>0.57568362351421154</v>
      </c>
      <c r="M73" s="52"/>
      <c r="N73" s="52"/>
      <c r="O73" s="52"/>
      <c r="P73" s="53"/>
      <c r="Q73" s="49" t="s">
        <v>29</v>
      </c>
      <c r="R73" s="50">
        <f>R62/(1-R64)</f>
        <v>0.57915508764678247</v>
      </c>
      <c r="S73" s="50">
        <f>S62/(1-S64)</f>
        <v>0.53110387680840809</v>
      </c>
      <c r="T73" s="50">
        <f>T62/(1-T64)</f>
        <v>0.62997301760771018</v>
      </c>
      <c r="U73" s="52"/>
      <c r="V73" s="52"/>
      <c r="W73" s="52"/>
      <c r="X73" s="53"/>
      <c r="Y73" s="49" t="s">
        <v>29</v>
      </c>
      <c r="Z73" s="50">
        <f>Z62/(1-Z64)</f>
        <v>0.53910705844447249</v>
      </c>
      <c r="AA73" s="50">
        <f>AA62/(1-AA64)</f>
        <v>0.50986102027269498</v>
      </c>
      <c r="AB73" s="50">
        <f>AB62/(1-AB64)</f>
        <v>0.57085744170583175</v>
      </c>
      <c r="AC73" s="53"/>
      <c r="AD73" s="38"/>
      <c r="AE73" s="26"/>
      <c r="AF73" s="26"/>
      <c r="AG73" s="26"/>
    </row>
    <row r="74" spans="1:33" ht="15" customHeight="1">
      <c r="A74" s="26"/>
      <c r="B74" s="2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6"/>
      <c r="AE74" s="26"/>
      <c r="AF74" s="26"/>
      <c r="AG74" s="26"/>
    </row>
    <row r="75" spans="1:33" ht="15" customHeight="1">
      <c r="A75" s="26"/>
      <c r="B75" s="26"/>
      <c r="C75" s="28"/>
      <c r="D75" s="28"/>
      <c r="E75" s="28"/>
      <c r="F75" s="28"/>
      <c r="G75" s="28"/>
      <c r="H75" s="28"/>
      <c r="I75" s="28"/>
      <c r="J75" s="28"/>
      <c r="K75" s="26"/>
      <c r="L75" s="26"/>
      <c r="M75" s="26"/>
      <c r="N75" s="27"/>
      <c r="O75" s="27"/>
      <c r="P75" s="27"/>
      <c r="Q75" s="27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15" customHeight="1">
      <c r="A76" s="26"/>
      <c r="B76" s="30"/>
      <c r="C76" s="54"/>
      <c r="D76" s="55" t="s">
        <v>30</v>
      </c>
      <c r="E76" s="55" t="s">
        <v>31</v>
      </c>
      <c r="F76" s="55" t="s">
        <v>32</v>
      </c>
      <c r="G76" s="55" t="s">
        <v>33</v>
      </c>
      <c r="H76" s="55" t="s">
        <v>31</v>
      </c>
      <c r="I76" s="56" t="s">
        <v>32</v>
      </c>
      <c r="J76" s="57" t="s">
        <v>34</v>
      </c>
      <c r="K76" s="58"/>
      <c r="L76" s="26"/>
      <c r="M76" s="26"/>
      <c r="N76" s="27"/>
      <c r="O76" s="27"/>
      <c r="P76" s="27"/>
      <c r="Q76" s="27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15" customHeight="1">
      <c r="A77" s="26"/>
      <c r="B77" s="30"/>
      <c r="C77" s="45" t="s">
        <v>14</v>
      </c>
      <c r="D77" s="46">
        <f>D73</f>
        <v>0.40730239154739561</v>
      </c>
      <c r="E77" s="46">
        <f>(F73-E73)/2</f>
        <v>3.6450408805168921E-2</v>
      </c>
      <c r="F77" s="46">
        <f>E77*J77</f>
        <v>7.6291582422235008E-2</v>
      </c>
      <c r="G77" s="46">
        <f>D70</f>
        <v>100.76331470902537</v>
      </c>
      <c r="H77" s="46">
        <f>(E70-F70)/2</f>
        <v>11.03293820963335</v>
      </c>
      <c r="I77" s="46">
        <f>H77*J77</f>
        <v>23.092205063563153</v>
      </c>
      <c r="J77" s="59">
        <f>TINV(0.05,B40)</f>
        <v>2.0930240544083096</v>
      </c>
      <c r="K77" s="58"/>
      <c r="L77" s="26"/>
      <c r="M77" s="26"/>
      <c r="N77" s="27"/>
      <c r="O77" s="27"/>
      <c r="P77" s="27"/>
      <c r="Q77" s="27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15" customHeight="1">
      <c r="A78" s="26"/>
      <c r="B78" s="30"/>
      <c r="C78" s="45" t="s">
        <v>9</v>
      </c>
      <c r="D78" s="46">
        <f>J73</f>
        <v>0.55143469240970988</v>
      </c>
      <c r="E78" s="46">
        <f>(L73-K73)/2</f>
        <v>2.3624792261484173E-2</v>
      </c>
      <c r="F78" s="46">
        <f>E78*J78</f>
        <v>4.9633846758268013E-2</v>
      </c>
      <c r="G78" s="46">
        <f>J70</f>
        <v>65.604705934959881</v>
      </c>
      <c r="H78" s="46">
        <f>(K70-L70)/2</f>
        <v>3.5418362924934996</v>
      </c>
      <c r="I78" s="46">
        <f>H78*J78</f>
        <v>7.4411219298251963</v>
      </c>
      <c r="J78" s="59">
        <f>TINV(0.05,J40)</f>
        <v>2.1009220402410378</v>
      </c>
      <c r="K78" s="58"/>
      <c r="L78" s="26"/>
      <c r="M78" s="26"/>
      <c r="N78" s="27"/>
      <c r="O78" s="27"/>
      <c r="P78" s="27"/>
      <c r="Q78" s="27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20" customHeight="1">
      <c r="A79" s="26"/>
      <c r="B79" s="30"/>
      <c r="C79" s="45" t="s">
        <v>10</v>
      </c>
      <c r="D79" s="46">
        <f>R73</f>
        <v>0.57915508764678247</v>
      </c>
      <c r="E79" s="46">
        <f>(T73-S73)/2</f>
        <v>4.9434570399651045E-2</v>
      </c>
      <c r="F79" s="46">
        <f>E79*J79</f>
        <v>0.10385817850247409</v>
      </c>
      <c r="G79" s="46">
        <f>R70</f>
        <v>68.381174583640998</v>
      </c>
      <c r="H79" s="46">
        <f>(S70-T70)/2</f>
        <v>5.092861871867882</v>
      </c>
      <c r="I79" s="46">
        <f>H79*J79</f>
        <v>10.699705754510461</v>
      </c>
      <c r="J79" s="59">
        <f>TINV(0.05,R40)</f>
        <v>2.1009220402410378</v>
      </c>
      <c r="K79" s="58"/>
      <c r="L79" s="26"/>
      <c r="M79" s="26"/>
      <c r="N79"/>
      <c r="O79"/>
      <c r="P79"/>
      <c r="Q79"/>
      <c r="R79" s="26"/>
      <c r="S79" s="26"/>
      <c r="T79" s="60"/>
      <c r="U79" s="61"/>
      <c r="V79" s="61"/>
      <c r="W79" s="61"/>
      <c r="X79" s="61"/>
      <c r="Y79" s="61"/>
      <c r="Z79" s="61"/>
      <c r="AA79" s="26"/>
      <c r="AB79" s="26"/>
      <c r="AC79" s="26"/>
      <c r="AD79" s="26"/>
      <c r="AE79" s="26"/>
      <c r="AF79" s="26"/>
      <c r="AG79" s="26"/>
    </row>
    <row r="80" spans="1:33" ht="20" customHeight="1">
      <c r="A80" s="26"/>
      <c r="B80" s="30"/>
      <c r="C80" s="49" t="s">
        <v>11</v>
      </c>
      <c r="D80" s="50">
        <f>Z73</f>
        <v>0.53910705844447249</v>
      </c>
      <c r="E80" s="50">
        <f>(AB73-AA73)/2</f>
        <v>3.0498210716568386E-2</v>
      </c>
      <c r="F80" s="50">
        <f>E80*J80</f>
        <v>6.4074363082353938E-2</v>
      </c>
      <c r="G80" s="50">
        <f>Z70</f>
        <v>46.262180820669144</v>
      </c>
      <c r="H80" s="50">
        <f>(AA70-AB70)/2</f>
        <v>1.2565628402225713</v>
      </c>
      <c r="I80" s="50">
        <f>H80*J80</f>
        <v>2.6399405659714774</v>
      </c>
      <c r="J80" s="62">
        <f>TINV(0.05,Z40)</f>
        <v>2.1009220402410378</v>
      </c>
      <c r="K80" s="58"/>
      <c r="L80" s="26"/>
      <c r="M80" s="63"/>
      <c r="N80"/>
      <c r="O80"/>
      <c r="P80"/>
      <c r="Q80"/>
      <c r="R80" s="64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65" t="s">
        <v>33</v>
      </c>
      <c r="AD80" s="26"/>
      <c r="AE80" s="26"/>
      <c r="AF80" s="26"/>
      <c r="AG80" s="26"/>
    </row>
    <row r="81" spans="1:33" ht="15" customHeight="1">
      <c r="A81" s="26"/>
      <c r="B81" s="26"/>
      <c r="C81" s="24"/>
      <c r="D81" s="24"/>
      <c r="E81" s="24"/>
      <c r="F81" s="24"/>
      <c r="G81" s="24"/>
      <c r="H81" s="24"/>
      <c r="I81" s="24"/>
      <c r="J81" s="24"/>
      <c r="K81" s="26"/>
      <c r="L81" s="26"/>
      <c r="M81" s="63"/>
      <c r="N81"/>
      <c r="O81"/>
      <c r="P81"/>
      <c r="Q81"/>
      <c r="R81" s="64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63"/>
      <c r="N82"/>
      <c r="O82"/>
      <c r="P82"/>
      <c r="Q82"/>
      <c r="R82" s="64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63"/>
      <c r="N83"/>
      <c r="O83"/>
      <c r="P83"/>
      <c r="Q83"/>
      <c r="R83" s="64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63"/>
      <c r="N84"/>
      <c r="O84"/>
      <c r="P84"/>
      <c r="Q84"/>
      <c r="R84" s="64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5" customHeight="1">
      <c r="A85" s="26"/>
      <c r="B85" s="26"/>
      <c r="C85" s="26"/>
      <c r="D85" s="26"/>
      <c r="E85" s="26"/>
      <c r="F85" s="66" t="s">
        <v>35</v>
      </c>
      <c r="G85" s="26"/>
      <c r="H85" s="26"/>
      <c r="I85" s="26"/>
      <c r="J85" s="26"/>
      <c r="K85" s="26"/>
      <c r="L85" s="26"/>
      <c r="M85" s="26"/>
      <c r="N85"/>
      <c r="O85"/>
      <c r="P85"/>
      <c r="Q85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7"/>
      <c r="O86" s="27"/>
      <c r="P86" s="27"/>
      <c r="Q86" s="27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5" customHeight="1">
      <c r="A87" s="26"/>
      <c r="B87" s="26"/>
      <c r="C87" s="26"/>
      <c r="D87" s="26"/>
      <c r="E87" s="26"/>
      <c r="F87" s="66" t="s">
        <v>36</v>
      </c>
      <c r="G87" s="26"/>
      <c r="H87" s="26"/>
      <c r="I87" s="26"/>
      <c r="J87" s="26"/>
      <c r="K87" s="26"/>
      <c r="L87" s="26"/>
      <c r="M87" s="26"/>
      <c r="N87" s="27"/>
      <c r="O87" s="27"/>
      <c r="P87" s="27"/>
      <c r="Q87" s="27"/>
      <c r="R87" s="67"/>
      <c r="S87" s="67"/>
      <c r="T87" s="67"/>
      <c r="U87" s="67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7"/>
      <c r="O88" s="27"/>
      <c r="P88" s="27"/>
      <c r="Q88" s="27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ht="1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7"/>
      <c r="O89" s="27"/>
      <c r="P89" s="27"/>
      <c r="Q89" s="27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ht="1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7"/>
      <c r="O90" s="27"/>
      <c r="P90" s="27"/>
      <c r="Q90" s="27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ht="1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7"/>
      <c r="O91" s="27"/>
      <c r="P91" s="27"/>
      <c r="Q91" s="27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ht="1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7"/>
      <c r="O92" s="27"/>
      <c r="P92" s="27"/>
      <c r="Q92" s="27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ht="1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7"/>
      <c r="O93" s="27"/>
      <c r="P93" s="27"/>
      <c r="Q93" s="27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1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7"/>
      <c r="O94" s="27"/>
      <c r="P94" s="27"/>
      <c r="Q94" s="27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1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  <c r="O95" s="27"/>
      <c r="P95" s="27"/>
      <c r="Q95" s="27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1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7"/>
      <c r="O96" s="27"/>
      <c r="P96" s="27"/>
      <c r="Q96" s="27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1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7"/>
      <c r="O97" s="27"/>
      <c r="P97" s="27"/>
      <c r="Q97" s="27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ht="1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7"/>
      <c r="O98" s="27"/>
      <c r="P98" s="27"/>
      <c r="Q98" s="27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1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7"/>
      <c r="O99" s="27"/>
      <c r="P99" s="27"/>
      <c r="Q99" s="27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1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  <c r="O100" s="27"/>
      <c r="P100" s="27"/>
      <c r="Q100" s="27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1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  <c r="O101" s="27"/>
      <c r="P101" s="27"/>
      <c r="Q101" s="27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1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7"/>
      <c r="O102" s="27"/>
      <c r="P102" s="27"/>
      <c r="Q102" s="27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ht="1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7"/>
      <c r="O103" s="27"/>
      <c r="P103" s="27"/>
      <c r="Q103" s="27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1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7"/>
      <c r="O104" s="27"/>
      <c r="P104" s="27"/>
      <c r="Q104" s="27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ht="1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7"/>
      <c r="O105" s="27"/>
      <c r="P105" s="27"/>
      <c r="Q105" s="27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1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7"/>
      <c r="O106" s="27"/>
      <c r="P106" s="27"/>
      <c r="Q106" s="27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ht="1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7"/>
      <c r="O107" s="27"/>
      <c r="P107" s="27"/>
      <c r="Q107" s="27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ht="1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7"/>
      <c r="O108" s="27"/>
      <c r="P108" s="27"/>
      <c r="Q108" s="27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ht="1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7"/>
      <c r="O109" s="27"/>
      <c r="P109" s="27"/>
      <c r="Q109" s="27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ht="1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7"/>
      <c r="O110" s="27"/>
      <c r="P110" s="27"/>
      <c r="Q110" s="27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1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7"/>
      <c r="O111" s="27"/>
      <c r="P111" s="27"/>
      <c r="Q111" s="27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1:33" ht="1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7"/>
      <c r="O112" s="27"/>
      <c r="P112" s="27"/>
      <c r="Q112" s="27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1:33" ht="1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7"/>
      <c r="O113" s="27"/>
      <c r="P113" s="27"/>
      <c r="Q113" s="27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ht="1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7"/>
      <c r="O114" s="27"/>
      <c r="P114" s="27"/>
      <c r="Q114" s="27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ht="1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7"/>
      <c r="O115" s="27"/>
      <c r="P115" s="27"/>
      <c r="Q115" s="27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ht="1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7"/>
      <c r="O116" s="27"/>
      <c r="P116" s="27"/>
      <c r="Q116" s="27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ht="1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  <c r="O117" s="27"/>
      <c r="P117" s="27"/>
      <c r="Q117" s="27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ht="1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7"/>
      <c r="O118" s="27"/>
      <c r="P118" s="27"/>
      <c r="Q118" s="27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1:33" ht="1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7"/>
      <c r="O119" s="27"/>
      <c r="P119" s="27"/>
      <c r="Q119" s="27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1:33" ht="1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27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ht="1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7"/>
      <c r="O121" s="27"/>
      <c r="P121" s="27"/>
      <c r="Q121" s="27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1:33" ht="1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7"/>
      <c r="O122" s="27"/>
      <c r="P122" s="27"/>
      <c r="Q122" s="27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ht="1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7"/>
      <c r="O123" s="27"/>
      <c r="P123" s="27"/>
      <c r="Q123" s="27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1:33" ht="1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7"/>
      <c r="O124" s="27"/>
      <c r="P124" s="27"/>
      <c r="Q124" s="27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1:33" ht="1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7"/>
      <c r="O125" s="27"/>
      <c r="P125" s="27"/>
      <c r="Q125" s="27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1:33" ht="1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7"/>
      <c r="O126" s="27"/>
      <c r="P126" s="27"/>
      <c r="Q126" s="27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 spans="1:33" ht="1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7"/>
      <c r="O127" s="27"/>
      <c r="P127" s="27"/>
      <c r="Q127" s="27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 spans="1:33" ht="1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7"/>
      <c r="O128" s="27"/>
      <c r="P128" s="27"/>
      <c r="Q128" s="27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 spans="1:33" ht="1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7"/>
      <c r="O129" s="27"/>
      <c r="P129" s="27"/>
      <c r="Q129" s="27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1:33" ht="1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7"/>
      <c r="O130" s="27"/>
      <c r="P130" s="27"/>
      <c r="Q130" s="27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ht="1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7"/>
      <c r="O131" s="27"/>
      <c r="P131" s="27"/>
      <c r="Q131" s="27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1:33" ht="1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7"/>
      <c r="O132" s="27"/>
      <c r="P132" s="27"/>
      <c r="Q132" s="27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ht="1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7"/>
      <c r="O133" s="27"/>
      <c r="P133" s="27"/>
      <c r="Q133" s="27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</row>
    <row r="134" spans="1:33" ht="1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7"/>
      <c r="O134" s="27"/>
      <c r="P134" s="27"/>
      <c r="Q134" s="27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</row>
    <row r="135" spans="1:33" ht="1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7"/>
      <c r="O135" s="27"/>
      <c r="P135" s="27"/>
      <c r="Q135" s="27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1:33" ht="1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7"/>
      <c r="O136" s="27"/>
      <c r="P136" s="27"/>
      <c r="Q136" s="27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</row>
    <row r="137" spans="1:33" ht="1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7"/>
      <c r="O137" s="27"/>
      <c r="P137" s="27"/>
      <c r="Q137" s="27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ht="1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7"/>
      <c r="O138" s="27"/>
      <c r="P138" s="27"/>
      <c r="Q138" s="27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</row>
    <row r="139" spans="1:33" ht="1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7"/>
      <c r="O139" s="27"/>
      <c r="P139" s="27"/>
      <c r="Q139" s="27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</row>
    <row r="140" spans="1:33" ht="1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7"/>
      <c r="O140" s="27"/>
      <c r="P140" s="27"/>
      <c r="Q140" s="27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</row>
    <row r="141" spans="1:33" ht="1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7"/>
      <c r="O141" s="27"/>
      <c r="P141" s="27"/>
      <c r="Q141" s="27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</row>
    <row r="142" spans="1:33" ht="1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7"/>
      <c r="O142" s="27"/>
      <c r="P142" s="27"/>
      <c r="Q142" s="27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ht="1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7"/>
      <c r="O143" s="27"/>
      <c r="P143" s="27"/>
      <c r="Q143" s="27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</row>
    <row r="144" spans="1:33" ht="1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7"/>
      <c r="O144" s="27"/>
      <c r="P144" s="27"/>
      <c r="Q144" s="27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 spans="1:33" ht="1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7"/>
      <c r="O145" s="27"/>
      <c r="P145" s="27"/>
      <c r="Q145" s="27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</row>
    <row r="146" spans="1:33" ht="1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7"/>
      <c r="O146" s="27"/>
      <c r="P146" s="27"/>
      <c r="Q146" s="27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</row>
    <row r="147" spans="1:33" ht="1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7"/>
      <c r="O147" s="27"/>
      <c r="P147" s="27"/>
      <c r="Q147" s="27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1:33" ht="1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7"/>
      <c r="O148" s="27"/>
      <c r="P148" s="27"/>
      <c r="Q148" s="27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</row>
    <row r="149" spans="1:33" ht="1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7"/>
      <c r="O149" s="27"/>
      <c r="P149" s="27"/>
      <c r="Q149" s="27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</row>
    <row r="150" spans="1:33" ht="1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7"/>
      <c r="O150" s="27"/>
      <c r="P150" s="27"/>
      <c r="Q150" s="27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</row>
    <row r="151" spans="1:33" ht="1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7"/>
      <c r="O151" s="27"/>
      <c r="P151" s="27"/>
      <c r="Q151" s="27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</row>
    <row r="152" spans="1:33" ht="1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7"/>
      <c r="O152" s="27"/>
      <c r="P152" s="27"/>
      <c r="Q152" s="27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1:33" ht="1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7"/>
      <c r="O153" s="27"/>
      <c r="P153" s="27"/>
      <c r="Q153" s="27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</row>
    <row r="154" spans="1:33" ht="1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7"/>
      <c r="O154" s="27"/>
      <c r="P154" s="27"/>
      <c r="Q154" s="27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</row>
    <row r="155" spans="1:33" ht="1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7"/>
      <c r="O155" s="27"/>
      <c r="P155" s="27"/>
      <c r="Q155" s="27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</row>
    <row r="156" spans="1:33" ht="1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7"/>
      <c r="O156" s="27"/>
      <c r="P156" s="27"/>
      <c r="Q156" s="27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</row>
    <row r="157" spans="1:33" ht="1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7"/>
      <c r="O157" s="27"/>
      <c r="P157" s="27"/>
      <c r="Q157" s="27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1:33" ht="1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7"/>
      <c r="O158" s="27"/>
      <c r="P158" s="27"/>
      <c r="Q158" s="27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</row>
    <row r="159" spans="1:33" ht="1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7"/>
      <c r="O159" s="27"/>
      <c r="P159" s="27"/>
      <c r="Q159" s="27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</row>
    <row r="160" spans="1:33" ht="1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  <c r="O160" s="27"/>
      <c r="P160" s="27"/>
      <c r="Q160" s="27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</row>
    <row r="161" spans="1:33" ht="1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7"/>
      <c r="O161" s="27"/>
      <c r="P161" s="27"/>
      <c r="Q161" s="27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</row>
    <row r="162" spans="1:33" ht="1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7"/>
      <c r="O162" s="27"/>
      <c r="P162" s="27"/>
      <c r="Q162" s="27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1:33" ht="1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7"/>
      <c r="O163" s="27"/>
      <c r="P163" s="27"/>
      <c r="Q163" s="27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</row>
    <row r="164" spans="1:33" ht="1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7"/>
      <c r="O164" s="27"/>
      <c r="P164" s="27"/>
      <c r="Q164" s="27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</row>
    <row r="165" spans="1:33" ht="1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7"/>
      <c r="O165" s="27"/>
      <c r="P165" s="27"/>
      <c r="Q165" s="27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</row>
    <row r="166" spans="1:33" ht="1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7"/>
      <c r="O166" s="27"/>
      <c r="P166" s="27"/>
      <c r="Q166" s="27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</row>
    <row r="167" spans="1:33" ht="1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7"/>
      <c r="O167" s="27"/>
      <c r="P167" s="27"/>
      <c r="Q167" s="27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</row>
    <row r="168" spans="1:33" ht="1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7"/>
      <c r="O168" s="27"/>
      <c r="P168" s="27"/>
      <c r="Q168" s="27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</row>
    <row r="169" spans="1:33" ht="1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7"/>
      <c r="O169" s="27"/>
      <c r="P169" s="27"/>
      <c r="Q169" s="27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</row>
    <row r="170" spans="1:33" ht="1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7"/>
      <c r="O170" s="27"/>
      <c r="P170" s="27"/>
      <c r="Q170" s="27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</row>
    <row r="171" spans="1:33" ht="1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7"/>
      <c r="O171" s="27"/>
      <c r="P171" s="27"/>
      <c r="Q171" s="27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</row>
    <row r="172" spans="1:33" ht="1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7"/>
      <c r="O172" s="27"/>
      <c r="P172" s="27"/>
      <c r="Q172" s="27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</row>
    <row r="173" spans="1:33" ht="1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7"/>
      <c r="O173" s="27"/>
      <c r="P173" s="27"/>
      <c r="Q173" s="27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</row>
    <row r="174" spans="1:33" ht="1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7"/>
      <c r="O174" s="27"/>
      <c r="P174" s="27"/>
      <c r="Q174" s="27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1:33" ht="1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7"/>
      <c r="O175" s="27"/>
      <c r="P175" s="27"/>
      <c r="Q175" s="27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1:33" ht="1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7"/>
      <c r="O176" s="27"/>
      <c r="P176" s="27"/>
      <c r="Q176" s="27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</row>
    <row r="177" spans="1:33" ht="1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7"/>
      <c r="O177" s="27"/>
      <c r="P177" s="27"/>
      <c r="Q177" s="27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1:33" ht="1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7"/>
      <c r="O178" s="27"/>
      <c r="P178" s="27"/>
      <c r="Q178" s="27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</row>
    <row r="179" spans="1:33" ht="1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7"/>
      <c r="O179" s="27"/>
      <c r="P179" s="27"/>
      <c r="Q179" s="27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</row>
    <row r="180" spans="1:33" ht="1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7"/>
      <c r="O180" s="27"/>
      <c r="P180" s="27"/>
      <c r="Q180" s="27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</row>
    <row r="181" spans="1:33" ht="1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7"/>
      <c r="O181" s="27"/>
      <c r="P181" s="27"/>
      <c r="Q181" s="27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</row>
    <row r="182" spans="1:33" ht="1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7"/>
      <c r="O182" s="27"/>
      <c r="P182" s="27"/>
      <c r="Q182" s="27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</row>
    <row r="183" spans="1:33" ht="1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7"/>
      <c r="O183" s="27"/>
      <c r="P183" s="27"/>
      <c r="Q183" s="27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</row>
    <row r="184" spans="1:33" ht="1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7"/>
      <c r="O184" s="27"/>
      <c r="P184" s="27"/>
      <c r="Q184" s="27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</row>
    <row r="185" spans="1:33" ht="1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7"/>
      <c r="O185" s="27"/>
      <c r="P185" s="27"/>
      <c r="Q185" s="27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</row>
    <row r="186" spans="1:33" ht="1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7"/>
      <c r="O186" s="27"/>
      <c r="P186" s="27"/>
      <c r="Q186" s="27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</row>
    <row r="187" spans="1:33" ht="1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7"/>
      <c r="O187" s="27"/>
      <c r="P187" s="27"/>
      <c r="Q187" s="27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</row>
    <row r="188" spans="1:33" ht="1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7"/>
      <c r="O188" s="27"/>
      <c r="P188" s="27"/>
      <c r="Q188" s="27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</row>
    <row r="189" spans="1:33" ht="1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7"/>
      <c r="O189" s="27"/>
      <c r="P189" s="27"/>
      <c r="Q189" s="27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</row>
    <row r="190" spans="1:33" ht="1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7"/>
      <c r="O190" s="27"/>
      <c r="P190" s="27"/>
      <c r="Q190" s="27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</row>
    <row r="191" spans="1:33" ht="1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7"/>
      <c r="O191" s="27"/>
      <c r="P191" s="27"/>
      <c r="Q191" s="27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</row>
    <row r="192" spans="1:33" ht="1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7"/>
      <c r="O192" s="27"/>
      <c r="P192" s="27"/>
      <c r="Q192" s="27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</row>
    <row r="193" spans="1:33" ht="1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7"/>
      <c r="O193" s="27"/>
      <c r="P193" s="27"/>
      <c r="Q193" s="27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</row>
    <row r="194" spans="1:33" ht="1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7"/>
      <c r="O194" s="27"/>
      <c r="P194" s="27"/>
      <c r="Q194" s="27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</row>
    <row r="195" spans="1:33" ht="1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7"/>
      <c r="O195" s="27"/>
      <c r="P195" s="27"/>
      <c r="Q195" s="27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</row>
    <row r="196" spans="1:33" ht="1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7"/>
      <c r="O196" s="27"/>
      <c r="P196" s="27"/>
      <c r="Q196" s="27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</row>
    <row r="197" spans="1:33" ht="1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7"/>
      <c r="O197" s="27"/>
      <c r="P197" s="27"/>
      <c r="Q197" s="27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</row>
    <row r="198" spans="1:33" ht="1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7"/>
      <c r="O198" s="27"/>
      <c r="P198" s="27"/>
      <c r="Q198" s="27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</row>
    <row r="199" spans="1:33" ht="1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7"/>
      <c r="O199" s="27"/>
      <c r="P199" s="27"/>
      <c r="Q199" s="27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</row>
    <row r="200" spans="1:33" ht="1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7"/>
      <c r="O200" s="27"/>
      <c r="P200" s="27"/>
      <c r="Q200" s="27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</row>
    <row r="201" spans="1:33" ht="1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7"/>
      <c r="O201" s="27"/>
      <c r="P201" s="27"/>
      <c r="Q201" s="27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</row>
    <row r="202" spans="1:33" ht="1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7"/>
      <c r="O202" s="27"/>
      <c r="P202" s="27"/>
      <c r="Q202" s="27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</row>
    <row r="203" spans="1:33" ht="1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7"/>
      <c r="O203" s="27"/>
      <c r="P203" s="27"/>
      <c r="Q203" s="27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</row>
    <row r="204" spans="1:33" ht="1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7"/>
      <c r="O204" s="27"/>
      <c r="P204" s="27"/>
      <c r="Q204" s="27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</row>
    <row r="205" spans="1:33" ht="1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7"/>
      <c r="O205" s="27"/>
      <c r="P205" s="27"/>
      <c r="Q205" s="27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</row>
    <row r="206" spans="1:33" ht="1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7"/>
      <c r="O206" s="27"/>
      <c r="P206" s="27"/>
      <c r="Q206" s="27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</row>
    <row r="207" spans="1:33" ht="1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7"/>
      <c r="O207" s="27"/>
      <c r="P207" s="27"/>
      <c r="Q207" s="27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</row>
    <row r="208" spans="1:33" ht="1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7"/>
      <c r="O208" s="27"/>
      <c r="P208" s="27"/>
      <c r="Q208" s="27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</row>
    <row r="209" spans="1:33" ht="1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7"/>
      <c r="O209" s="27"/>
      <c r="P209" s="27"/>
      <c r="Q209" s="27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</row>
    <row r="210" spans="1:33" ht="1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7"/>
      <c r="O210" s="27"/>
      <c r="P210" s="27"/>
      <c r="Q210" s="27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</row>
    <row r="211" spans="1:33" ht="1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7"/>
      <c r="O211" s="27"/>
      <c r="P211" s="27"/>
      <c r="Q211" s="27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</row>
    <row r="212" spans="1:33" ht="1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7"/>
      <c r="O212" s="27"/>
      <c r="P212" s="27"/>
      <c r="Q212" s="27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</row>
    <row r="213" spans="1:33" ht="1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7"/>
      <c r="O213" s="27"/>
      <c r="P213" s="27"/>
      <c r="Q213" s="27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</row>
    <row r="214" spans="1:33" ht="1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7"/>
      <c r="O214" s="27"/>
      <c r="P214" s="27"/>
      <c r="Q214" s="27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</row>
    <row r="215" spans="1:33" ht="1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7"/>
      <c r="O215" s="27"/>
      <c r="P215" s="27"/>
      <c r="Q215" s="27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</row>
    <row r="216" spans="1:33" ht="1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7"/>
      <c r="O216" s="27"/>
      <c r="P216" s="27"/>
      <c r="Q216" s="27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</row>
    <row r="217" spans="1:33" ht="1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7"/>
      <c r="O217" s="27"/>
      <c r="P217" s="27"/>
      <c r="Q217" s="27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</row>
    <row r="218" spans="1:33" ht="1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7"/>
      <c r="O218" s="27"/>
      <c r="P218" s="27"/>
      <c r="Q218" s="27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</row>
    <row r="219" spans="1:33" ht="1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7"/>
      <c r="O219" s="27"/>
      <c r="P219" s="27"/>
      <c r="Q219" s="27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</row>
    <row r="220" spans="1:33" ht="1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7"/>
      <c r="O220" s="27"/>
      <c r="P220" s="27"/>
      <c r="Q220" s="27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</row>
    <row r="221" spans="1:33" ht="1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7"/>
      <c r="O221" s="27"/>
      <c r="P221" s="27"/>
      <c r="Q221" s="27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</row>
    <row r="222" spans="1:33" ht="1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7"/>
      <c r="O222" s="27"/>
      <c r="P222" s="27"/>
      <c r="Q222" s="27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</row>
    <row r="223" spans="1:33" ht="1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7"/>
      <c r="O223" s="27"/>
      <c r="P223" s="27"/>
      <c r="Q223" s="27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</row>
    <row r="224" spans="1:33" ht="1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7"/>
      <c r="O224" s="27"/>
      <c r="P224" s="27"/>
      <c r="Q224" s="27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</row>
    <row r="225" spans="1:33" ht="1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7"/>
      <c r="O225" s="27"/>
      <c r="P225" s="27"/>
      <c r="Q225" s="27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</row>
    <row r="226" spans="1:33" ht="1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7"/>
      <c r="O226" s="27"/>
      <c r="P226" s="27"/>
      <c r="Q226" s="27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</row>
    <row r="227" spans="1:33" ht="1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7"/>
      <c r="O227" s="27"/>
      <c r="P227" s="27"/>
      <c r="Q227" s="27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</row>
    <row r="228" spans="1:33" ht="1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7"/>
      <c r="O228" s="27"/>
      <c r="P228" s="27"/>
      <c r="Q228" s="27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</row>
    <row r="229" spans="1:33" ht="1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7"/>
      <c r="O229" s="27"/>
      <c r="P229" s="27"/>
      <c r="Q229" s="27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</row>
    <row r="230" spans="1:33" ht="1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7"/>
      <c r="O230" s="27"/>
      <c r="P230" s="27"/>
      <c r="Q230" s="27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</row>
    <row r="231" spans="1:33" ht="1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7"/>
      <c r="O231" s="27"/>
      <c r="P231" s="27"/>
      <c r="Q231" s="27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</row>
    <row r="232" spans="1:33" ht="1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7"/>
      <c r="O232" s="27"/>
      <c r="P232" s="27"/>
      <c r="Q232" s="27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</row>
    <row r="233" spans="1:33" ht="1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7"/>
      <c r="O233" s="27"/>
      <c r="P233" s="27"/>
      <c r="Q233" s="27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</row>
    <row r="234" spans="1:33" ht="1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7"/>
      <c r="O234" s="27"/>
      <c r="P234" s="27"/>
      <c r="Q234" s="27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</row>
    <row r="235" spans="1:33" ht="1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7"/>
      <c r="O235" s="27"/>
      <c r="P235" s="27"/>
      <c r="Q235" s="27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</row>
    <row r="236" spans="1:33" ht="1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7"/>
      <c r="O236" s="27"/>
      <c r="P236" s="27"/>
      <c r="Q236" s="27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</row>
    <row r="237" spans="1:33" ht="1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7"/>
      <c r="O237" s="27"/>
      <c r="P237" s="27"/>
      <c r="Q237" s="27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</row>
    <row r="238" spans="1:33" ht="1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7"/>
      <c r="O238" s="27"/>
      <c r="P238" s="27"/>
      <c r="Q238" s="27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</row>
    <row r="239" spans="1:33" ht="1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7"/>
      <c r="O239" s="27"/>
      <c r="P239" s="27"/>
      <c r="Q239" s="27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</row>
    <row r="240" spans="1:33" ht="1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7"/>
      <c r="O240" s="27"/>
      <c r="P240" s="27"/>
      <c r="Q240" s="27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</row>
    <row r="241" spans="1:33" ht="1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7"/>
      <c r="O241" s="27"/>
      <c r="P241" s="27"/>
      <c r="Q241" s="27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</row>
    <row r="242" spans="1:33" ht="1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7"/>
      <c r="O242" s="27"/>
      <c r="P242" s="27"/>
      <c r="Q242" s="27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</row>
    <row r="243" spans="1:33" ht="1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7"/>
      <c r="O243" s="27"/>
      <c r="P243" s="27"/>
      <c r="Q243" s="27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</row>
    <row r="244" spans="1:33" ht="1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7"/>
      <c r="O244" s="27"/>
      <c r="P244" s="27"/>
      <c r="Q244" s="27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</row>
    <row r="245" spans="1:33" ht="1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7"/>
      <c r="O245" s="27"/>
      <c r="P245" s="27"/>
      <c r="Q245" s="27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</row>
    <row r="246" spans="1:33" ht="1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7"/>
      <c r="O246" s="27"/>
      <c r="P246" s="27"/>
      <c r="Q246" s="27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</row>
    <row r="247" spans="1:33" ht="1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7"/>
      <c r="O247" s="27"/>
      <c r="P247" s="27"/>
      <c r="Q247" s="27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</row>
    <row r="248" spans="1:33" ht="1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7"/>
      <c r="O248" s="27"/>
      <c r="P248" s="27"/>
      <c r="Q248" s="27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</row>
    <row r="249" spans="1:33" ht="1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7"/>
      <c r="O249" s="27"/>
      <c r="P249" s="27"/>
      <c r="Q249" s="27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</row>
    <row r="250" spans="1:33" ht="1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7"/>
      <c r="O250" s="27"/>
      <c r="P250" s="27"/>
      <c r="Q250" s="27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</row>
    <row r="251" spans="1:33" ht="1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7"/>
      <c r="O251" s="27"/>
      <c r="P251" s="27"/>
      <c r="Q251" s="27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</row>
    <row r="252" spans="1:33" ht="1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7"/>
      <c r="O252" s="27"/>
      <c r="P252" s="27"/>
      <c r="Q252" s="27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</row>
    <row r="253" spans="1:33" ht="1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7"/>
      <c r="O253" s="27"/>
      <c r="P253" s="27"/>
      <c r="Q253" s="27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</row>
    <row r="254" spans="1:33" ht="1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7"/>
      <c r="O254" s="27"/>
      <c r="P254" s="27"/>
      <c r="Q254" s="27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</row>
    <row r="255" spans="1:33" ht="1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7"/>
      <c r="O255" s="27"/>
      <c r="P255" s="27"/>
      <c r="Q255" s="27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</row>
    <row r="256" spans="1:33" ht="1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7"/>
      <c r="O256" s="27"/>
      <c r="P256" s="27"/>
      <c r="Q256" s="27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</row>
    <row r="257" spans="1:33" ht="1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7"/>
      <c r="O257" s="27"/>
      <c r="P257" s="27"/>
      <c r="Q257" s="27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</row>
    <row r="258" spans="1:33" ht="1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7"/>
      <c r="O258" s="27"/>
      <c r="P258" s="27"/>
      <c r="Q258" s="27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</row>
    <row r="259" spans="1:33" ht="1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7"/>
      <c r="O259" s="27"/>
      <c r="P259" s="27"/>
      <c r="Q259" s="27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</row>
    <row r="260" spans="1:33" ht="1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7"/>
      <c r="O260" s="27"/>
      <c r="P260" s="27"/>
      <c r="Q260" s="27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</row>
    <row r="261" spans="1:33" ht="1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7"/>
      <c r="O261" s="27"/>
      <c r="P261" s="27"/>
      <c r="Q261" s="27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</row>
    <row r="262" spans="1:33" ht="1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7"/>
      <c r="O262" s="27"/>
      <c r="P262" s="27"/>
      <c r="Q262" s="27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</row>
    <row r="263" spans="1:33" ht="1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7"/>
      <c r="O263" s="27"/>
      <c r="P263" s="27"/>
      <c r="Q263" s="27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</row>
    <row r="264" spans="1:33" ht="1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7"/>
      <c r="O264" s="27"/>
      <c r="P264" s="27"/>
      <c r="Q264" s="27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</row>
    <row r="265" spans="1:33" ht="1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7"/>
      <c r="O265" s="27"/>
      <c r="P265" s="27"/>
      <c r="Q265" s="27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</row>
    <row r="266" spans="1:33" ht="1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7"/>
      <c r="O266" s="27"/>
      <c r="P266" s="27"/>
      <c r="Q266" s="27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</row>
    <row r="267" spans="1:33" ht="1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7"/>
      <c r="O267" s="27"/>
      <c r="P267" s="27"/>
      <c r="Q267" s="27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</row>
    <row r="268" spans="1:33" ht="1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7"/>
      <c r="O268" s="27"/>
      <c r="P268" s="27"/>
      <c r="Q268" s="27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</row>
    <row r="269" spans="1:33" ht="1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7"/>
      <c r="O269" s="27"/>
      <c r="P269" s="27"/>
      <c r="Q269" s="27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</row>
    <row r="270" spans="1:33" ht="1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7"/>
      <c r="O270" s="27"/>
      <c r="P270" s="27"/>
      <c r="Q270" s="27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</row>
    <row r="271" spans="1:33" ht="1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7"/>
      <c r="O271" s="27"/>
      <c r="P271" s="27"/>
      <c r="Q271" s="27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</row>
    <row r="272" spans="1:33" ht="1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7"/>
      <c r="O272" s="27"/>
      <c r="P272" s="27"/>
      <c r="Q272" s="27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</row>
    <row r="273" spans="1:33" ht="1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7"/>
      <c r="O273" s="27"/>
      <c r="P273" s="27"/>
      <c r="Q273" s="27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</row>
    <row r="274" spans="1:33" ht="1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7"/>
      <c r="O274" s="27"/>
      <c r="P274" s="27"/>
      <c r="Q274" s="27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</row>
    <row r="275" spans="1:33" ht="1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7"/>
      <c r="O275" s="27"/>
      <c r="P275" s="27"/>
      <c r="Q275" s="27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</row>
    <row r="276" spans="1:33" ht="1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7"/>
      <c r="O276" s="27"/>
      <c r="P276" s="27"/>
      <c r="Q276" s="27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</row>
    <row r="277" spans="1:33" ht="1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7"/>
      <c r="O277" s="27"/>
      <c r="P277" s="27"/>
      <c r="Q277" s="27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</row>
    <row r="278" spans="1:33" ht="1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7"/>
      <c r="O278" s="27"/>
      <c r="P278" s="27"/>
      <c r="Q278" s="27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</row>
    <row r="279" spans="1:33" ht="1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7"/>
      <c r="O279" s="27"/>
      <c r="P279" s="27"/>
      <c r="Q279" s="27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</row>
    <row r="280" spans="1:33" ht="1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7"/>
      <c r="O280" s="27"/>
      <c r="P280" s="27"/>
      <c r="Q280" s="27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</row>
    <row r="281" spans="1:33" ht="1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7"/>
      <c r="O281" s="27"/>
      <c r="P281" s="27"/>
      <c r="Q281" s="27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</row>
    <row r="282" spans="1:33" ht="1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7"/>
      <c r="O282" s="27"/>
      <c r="P282" s="27"/>
      <c r="Q282" s="27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</row>
    <row r="283" spans="1:33" ht="1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7"/>
      <c r="O283" s="27"/>
      <c r="P283" s="27"/>
      <c r="Q283" s="27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</row>
    <row r="284" spans="1:33" ht="1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7"/>
      <c r="O284" s="27"/>
      <c r="P284" s="27"/>
      <c r="Q284" s="27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</row>
    <row r="285" spans="1:33" ht="1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7"/>
      <c r="O285" s="27"/>
      <c r="P285" s="27"/>
      <c r="Q285" s="27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</row>
    <row r="286" spans="1:33" ht="1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7"/>
      <c r="O286" s="27"/>
      <c r="P286" s="27"/>
      <c r="Q286" s="27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</row>
    <row r="287" spans="1:33" ht="1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7"/>
      <c r="O287" s="27"/>
      <c r="P287" s="27"/>
      <c r="Q287" s="27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</row>
    <row r="288" spans="1:33" ht="1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7"/>
      <c r="O288" s="27"/>
      <c r="P288" s="27"/>
      <c r="Q288" s="27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</row>
    <row r="289" spans="1:33" ht="1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7"/>
      <c r="O289" s="27"/>
      <c r="P289" s="27"/>
      <c r="Q289" s="27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</row>
    <row r="290" spans="1:33" ht="1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7"/>
      <c r="O290" s="27"/>
      <c r="P290" s="27"/>
      <c r="Q290" s="27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</row>
    <row r="291" spans="1:33" ht="1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7"/>
      <c r="O291" s="27"/>
      <c r="P291" s="27"/>
      <c r="Q291" s="27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</row>
    <row r="292" spans="1:33" ht="1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7"/>
      <c r="O292" s="27"/>
      <c r="P292" s="27"/>
      <c r="Q292" s="27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</row>
    <row r="293" spans="1:33" ht="1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7"/>
      <c r="O293" s="27"/>
      <c r="P293" s="27"/>
      <c r="Q293" s="27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</row>
    <row r="294" spans="1:33" ht="1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7"/>
      <c r="O294" s="27"/>
      <c r="P294" s="27"/>
      <c r="Q294" s="27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</row>
    <row r="295" spans="1:33" ht="1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7"/>
      <c r="O295" s="27"/>
      <c r="P295" s="27"/>
      <c r="Q295" s="27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</row>
    <row r="296" spans="1:33" ht="1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7"/>
      <c r="O296" s="27"/>
      <c r="P296" s="27"/>
      <c r="Q296" s="27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</row>
    <row r="297" spans="1:33" ht="1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7"/>
      <c r="O297" s="27"/>
      <c r="P297" s="27"/>
      <c r="Q297" s="27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</row>
    <row r="298" spans="1:33" ht="1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7"/>
      <c r="O298" s="27"/>
      <c r="P298" s="27"/>
      <c r="Q298" s="27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</row>
    <row r="299" spans="1:33" ht="1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7"/>
      <c r="O299" s="27"/>
      <c r="P299" s="27"/>
      <c r="Q299" s="27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</row>
    <row r="300" spans="1:33" ht="1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7"/>
      <c r="O300" s="27"/>
      <c r="P300" s="27"/>
      <c r="Q300" s="27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</row>
    <row r="301" spans="1:33" ht="1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7"/>
      <c r="O301" s="27"/>
      <c r="P301" s="27"/>
      <c r="Q301" s="27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</row>
    <row r="302" spans="1:33" ht="1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7"/>
      <c r="O302" s="27"/>
      <c r="P302" s="27"/>
      <c r="Q302" s="27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</row>
    <row r="303" spans="1:33" ht="1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7"/>
      <c r="O303" s="27"/>
      <c r="P303" s="27"/>
      <c r="Q303" s="27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</row>
    <row r="304" spans="1:33" ht="1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7"/>
      <c r="O304" s="27"/>
      <c r="P304" s="27"/>
      <c r="Q304" s="27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</row>
    <row r="305" spans="1:33" ht="1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7"/>
      <c r="O305" s="27"/>
      <c r="P305" s="27"/>
      <c r="Q305" s="27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</row>
    <row r="306" spans="1:33" ht="1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7"/>
      <c r="O306" s="27"/>
      <c r="P306" s="27"/>
      <c r="Q306" s="27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</row>
    <row r="307" spans="1:33" ht="1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7"/>
      <c r="O307" s="27"/>
      <c r="P307" s="27"/>
      <c r="Q307" s="27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</row>
    <row r="308" spans="1:33" ht="1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7"/>
      <c r="O308" s="27"/>
      <c r="P308" s="27"/>
      <c r="Q308" s="27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</row>
    <row r="309" spans="1:33" ht="1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7"/>
      <c r="O309" s="27"/>
      <c r="P309" s="27"/>
      <c r="Q309" s="27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</row>
    <row r="310" spans="1:33" ht="1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7"/>
      <c r="O310" s="27"/>
      <c r="P310" s="27"/>
      <c r="Q310" s="27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</row>
    <row r="311" spans="1:33" ht="1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7"/>
      <c r="O311" s="27"/>
      <c r="P311" s="27"/>
      <c r="Q311" s="27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</row>
    <row r="312" spans="1:33" ht="1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7"/>
      <c r="O312" s="27"/>
      <c r="P312" s="27"/>
      <c r="Q312" s="27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</row>
    <row r="313" spans="1:33" ht="1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7"/>
      <c r="O313" s="27"/>
      <c r="P313" s="27"/>
      <c r="Q313" s="27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</row>
    <row r="314" spans="1:33" ht="1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7"/>
      <c r="O314" s="27"/>
      <c r="P314" s="27"/>
      <c r="Q314" s="27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</row>
    <row r="315" spans="1:33" ht="1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7"/>
      <c r="O315" s="27"/>
      <c r="P315" s="27"/>
      <c r="Q315" s="27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</row>
    <row r="316" spans="1:33" ht="1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7"/>
      <c r="O316" s="27"/>
      <c r="P316" s="27"/>
      <c r="Q316" s="27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</row>
    <row r="317" spans="1:33" ht="1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7"/>
      <c r="O317" s="27"/>
      <c r="P317" s="27"/>
      <c r="Q317" s="27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</row>
    <row r="318" spans="1:33" ht="1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7"/>
      <c r="O318" s="27"/>
      <c r="P318" s="27"/>
      <c r="Q318" s="27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</row>
    <row r="319" spans="1:33" ht="1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7"/>
      <c r="O319" s="27"/>
      <c r="P319" s="27"/>
      <c r="Q319" s="27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</row>
    <row r="320" spans="1:33" ht="1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7"/>
      <c r="O320" s="27"/>
      <c r="P320" s="27"/>
      <c r="Q320" s="27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</row>
    <row r="321" spans="1:33" ht="1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7"/>
      <c r="O321" s="27"/>
      <c r="P321" s="27"/>
      <c r="Q321" s="27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</row>
    <row r="322" spans="1:33" ht="1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7"/>
      <c r="O322" s="27"/>
      <c r="P322" s="27"/>
      <c r="Q322" s="27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</row>
    <row r="323" spans="1:33" ht="1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7"/>
      <c r="O323" s="27"/>
      <c r="P323" s="27"/>
      <c r="Q323" s="27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</row>
    <row r="324" spans="1:33" ht="1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7"/>
      <c r="O324" s="27"/>
      <c r="P324" s="27"/>
      <c r="Q324" s="27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</row>
    <row r="325" spans="1:33" ht="1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7"/>
      <c r="O325" s="27"/>
      <c r="P325" s="27"/>
      <c r="Q325" s="27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</row>
    <row r="326" spans="1:33" ht="1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7"/>
      <c r="O326" s="27"/>
      <c r="P326" s="27"/>
      <c r="Q326" s="27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</row>
    <row r="327" spans="1:33" ht="1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7"/>
      <c r="O327" s="27"/>
      <c r="P327" s="27"/>
      <c r="Q327" s="27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</row>
    <row r="328" spans="1:33" ht="1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7"/>
      <c r="O328" s="27"/>
      <c r="P328" s="27"/>
      <c r="Q328" s="27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</row>
    <row r="329" spans="1:33" ht="1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7"/>
      <c r="O329" s="27"/>
      <c r="P329" s="27"/>
      <c r="Q329" s="27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</row>
    <row r="330" spans="1:33" ht="1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7"/>
      <c r="O330" s="27"/>
      <c r="P330" s="27"/>
      <c r="Q330" s="27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</row>
    <row r="331" spans="1:33" ht="1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7"/>
      <c r="O331" s="27"/>
      <c r="P331" s="27"/>
      <c r="Q331" s="27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</row>
    <row r="332" spans="1:33" ht="1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7"/>
      <c r="O332" s="27"/>
      <c r="P332" s="27"/>
      <c r="Q332" s="27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</row>
    <row r="333" spans="1:33" ht="1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7"/>
      <c r="O333" s="27"/>
      <c r="P333" s="27"/>
      <c r="Q333" s="27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</row>
    <row r="334" spans="1:33" ht="1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7"/>
      <c r="O334" s="27"/>
      <c r="P334" s="27"/>
      <c r="Q334" s="27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</row>
    <row r="335" spans="1:33" ht="1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7"/>
      <c r="O335" s="27"/>
      <c r="P335" s="27"/>
      <c r="Q335" s="27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</row>
    <row r="336" spans="1:33" ht="1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7"/>
      <c r="O336" s="27"/>
      <c r="P336" s="27"/>
      <c r="Q336" s="27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</row>
    <row r="337" spans="1:33" ht="1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7"/>
      <c r="O337" s="27"/>
      <c r="P337" s="27"/>
      <c r="Q337" s="27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</row>
    <row r="338" spans="1:33" ht="1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7"/>
      <c r="O338" s="27"/>
      <c r="P338" s="27"/>
      <c r="Q338" s="27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</row>
    <row r="339" spans="1:33" ht="1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7"/>
      <c r="O339" s="27"/>
      <c r="P339" s="27"/>
      <c r="Q339" s="27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</row>
    <row r="340" spans="1:33" ht="1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7"/>
      <c r="O340" s="27"/>
      <c r="P340" s="27"/>
      <c r="Q340" s="27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</row>
    <row r="341" spans="1:33" ht="1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7"/>
      <c r="O341" s="27"/>
      <c r="P341" s="27"/>
      <c r="Q341" s="27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</row>
    <row r="342" spans="1:33" ht="1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7"/>
      <c r="O342" s="27"/>
      <c r="P342" s="27"/>
      <c r="Q342" s="27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</row>
    <row r="343" spans="1:33" ht="1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7"/>
      <c r="O343" s="27"/>
      <c r="P343" s="27"/>
      <c r="Q343" s="27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</row>
    <row r="344" spans="1:33" ht="1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7"/>
      <c r="O344" s="27"/>
      <c r="P344" s="27"/>
      <c r="Q344" s="27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</row>
    <row r="345" spans="1:33" ht="1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7"/>
      <c r="O345" s="27"/>
      <c r="P345" s="27"/>
      <c r="Q345" s="27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</row>
    <row r="346" spans="1:33" ht="1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7"/>
      <c r="O346" s="27"/>
      <c r="P346" s="27"/>
      <c r="Q346" s="27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</row>
    <row r="347" spans="1:33" ht="1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7"/>
      <c r="O347" s="27"/>
      <c r="P347" s="27"/>
      <c r="Q347" s="27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</row>
    <row r="348" spans="1:33" ht="1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7"/>
      <c r="O348" s="27"/>
      <c r="P348" s="27"/>
      <c r="Q348" s="27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</row>
    <row r="349" spans="1:33" ht="1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7"/>
      <c r="O349" s="27"/>
      <c r="P349" s="27"/>
      <c r="Q349" s="27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</row>
    <row r="350" spans="1:33" ht="1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7"/>
      <c r="O350" s="27"/>
      <c r="P350" s="27"/>
      <c r="Q350" s="27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</row>
    <row r="351" spans="1:33" ht="1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7"/>
      <c r="O351" s="27"/>
      <c r="P351" s="27"/>
      <c r="Q351" s="27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</row>
    <row r="352" spans="1:33" ht="1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7"/>
      <c r="O352" s="27"/>
      <c r="P352" s="27"/>
      <c r="Q352" s="27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</row>
    <row r="353" spans="1:33" ht="1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7"/>
      <c r="O353" s="27"/>
      <c r="P353" s="27"/>
      <c r="Q353" s="27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</row>
    <row r="354" spans="1:33" ht="1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7"/>
      <c r="O354" s="27"/>
      <c r="P354" s="27"/>
      <c r="Q354" s="27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</row>
    <row r="355" spans="1:33" ht="1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7"/>
      <c r="O355" s="27"/>
      <c r="P355" s="27"/>
      <c r="Q355" s="27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</row>
    <row r="356" spans="1:33" ht="1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7"/>
      <c r="O356" s="27"/>
      <c r="P356" s="27"/>
      <c r="Q356" s="27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</row>
    <row r="357" spans="1:33" ht="1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7"/>
      <c r="O357" s="27"/>
      <c r="P357" s="27"/>
      <c r="Q357" s="27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</row>
    <row r="358" spans="1:33" ht="1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7"/>
      <c r="O358" s="27"/>
      <c r="P358" s="27"/>
      <c r="Q358" s="27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</row>
    <row r="359" spans="1:33" ht="1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7"/>
      <c r="O359" s="27"/>
      <c r="P359" s="27"/>
      <c r="Q359" s="27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</row>
    <row r="360" spans="1:33" ht="1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7"/>
      <c r="O360" s="27"/>
      <c r="P360" s="27"/>
      <c r="Q360" s="27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</row>
    <row r="361" spans="1:33" ht="1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7"/>
      <c r="O361" s="27"/>
      <c r="P361" s="27"/>
      <c r="Q361" s="27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</row>
    <row r="362" spans="1:33" ht="1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7"/>
      <c r="O362" s="27"/>
      <c r="P362" s="27"/>
      <c r="Q362" s="27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</row>
    <row r="363" spans="1:33" ht="1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7"/>
      <c r="O363" s="27"/>
      <c r="P363" s="27"/>
      <c r="Q363" s="27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</row>
    <row r="364" spans="1:33" ht="1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7"/>
      <c r="O364" s="27"/>
      <c r="P364" s="27"/>
      <c r="Q364" s="27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</row>
    <row r="365" spans="1:33" ht="1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7"/>
      <c r="O365" s="27"/>
      <c r="P365" s="27"/>
      <c r="Q365" s="27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</row>
    <row r="366" spans="1:33" ht="1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7"/>
      <c r="O366" s="27"/>
      <c r="P366" s="27"/>
      <c r="Q366" s="27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</row>
    <row r="367" spans="1:33" ht="1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7"/>
      <c r="O367" s="27"/>
      <c r="P367" s="27"/>
      <c r="Q367" s="27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</row>
    <row r="368" spans="1:33" ht="1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7"/>
      <c r="O368" s="27"/>
      <c r="P368" s="27"/>
      <c r="Q368" s="27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</row>
    <row r="369" spans="1:33" ht="1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7"/>
      <c r="O369" s="27"/>
      <c r="P369" s="27"/>
      <c r="Q369" s="27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</row>
    <row r="370" spans="1:33" ht="1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7"/>
      <c r="O370" s="27"/>
      <c r="P370" s="27"/>
      <c r="Q370" s="27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</row>
    <row r="371" spans="1:33" ht="1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7"/>
      <c r="O371" s="27"/>
      <c r="P371" s="27"/>
      <c r="Q371" s="27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</row>
    <row r="372" spans="1:33" ht="1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7"/>
      <c r="O372" s="27"/>
      <c r="P372" s="27"/>
      <c r="Q372" s="27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</row>
    <row r="373" spans="1:33" ht="1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7"/>
      <c r="O373" s="27"/>
      <c r="P373" s="27"/>
      <c r="Q373" s="27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</row>
    <row r="374" spans="1:33" ht="1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7"/>
      <c r="O374" s="27"/>
      <c r="P374" s="27"/>
      <c r="Q374" s="27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</row>
    <row r="375" spans="1:33" ht="1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7"/>
      <c r="O375" s="27"/>
      <c r="P375" s="27"/>
      <c r="Q375" s="27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</row>
    <row r="376" spans="1:33" ht="1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7"/>
      <c r="O376" s="27"/>
      <c r="P376" s="27"/>
      <c r="Q376" s="27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</row>
    <row r="377" spans="1:33" ht="1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7"/>
      <c r="O377" s="27"/>
      <c r="P377" s="27"/>
      <c r="Q377" s="27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</row>
    <row r="378" spans="1:33" ht="1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7"/>
      <c r="O378" s="27"/>
      <c r="P378" s="27"/>
      <c r="Q378" s="27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</row>
    <row r="379" spans="1:33" ht="1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7"/>
      <c r="O379" s="27"/>
      <c r="P379" s="27"/>
      <c r="Q379" s="27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</row>
    <row r="380" spans="1:33" ht="1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7"/>
      <c r="O380" s="27"/>
      <c r="P380" s="27"/>
      <c r="Q380" s="27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</row>
    <row r="381" spans="1:33" ht="1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7"/>
      <c r="O381" s="27"/>
      <c r="P381" s="27"/>
      <c r="Q381" s="27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</row>
    <row r="382" spans="1:33" ht="1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7"/>
      <c r="O382" s="27"/>
      <c r="P382" s="27"/>
      <c r="Q382" s="27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</row>
    <row r="383" spans="1:33" ht="1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7"/>
      <c r="O383" s="27"/>
      <c r="P383" s="27"/>
      <c r="Q383" s="27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</row>
    <row r="384" spans="1:33" ht="1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7"/>
      <c r="O384" s="27"/>
      <c r="P384" s="27"/>
      <c r="Q384" s="27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</row>
    <row r="385" spans="1:33" ht="1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7"/>
      <c r="O385" s="27"/>
      <c r="P385" s="27"/>
      <c r="Q385" s="27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</row>
    <row r="386" spans="1:33" ht="1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7"/>
      <c r="O386" s="27"/>
      <c r="P386" s="27"/>
      <c r="Q386" s="27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</row>
    <row r="387" spans="1:33" ht="1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7"/>
      <c r="O387" s="27"/>
      <c r="P387" s="27"/>
      <c r="Q387" s="27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</row>
    <row r="388" spans="1:33" ht="1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7"/>
      <c r="O388" s="27"/>
      <c r="P388" s="27"/>
      <c r="Q388" s="27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</row>
    <row r="389" spans="1:33" ht="1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7"/>
      <c r="O389" s="27"/>
      <c r="P389" s="27"/>
      <c r="Q389" s="27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</row>
    <row r="390" spans="1:33" ht="1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7"/>
      <c r="O390" s="27"/>
      <c r="P390" s="27"/>
      <c r="Q390" s="27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</row>
    <row r="391" spans="1:33" ht="1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7"/>
      <c r="O391" s="27"/>
      <c r="P391" s="27"/>
      <c r="Q391" s="27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</row>
    <row r="392" spans="1:33" ht="1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7"/>
      <c r="O392" s="27"/>
      <c r="P392" s="27"/>
      <c r="Q392" s="27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</row>
    <row r="393" spans="1:33" ht="1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7"/>
      <c r="O393" s="27"/>
      <c r="P393" s="27"/>
      <c r="Q393" s="27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</row>
    <row r="394" spans="1:33" ht="1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7"/>
      <c r="O394" s="27"/>
      <c r="P394" s="27"/>
      <c r="Q394" s="27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</row>
    <row r="395" spans="1:33" ht="1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7"/>
      <c r="O395" s="27"/>
      <c r="P395" s="27"/>
      <c r="Q395" s="27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</row>
    <row r="396" spans="1:33" ht="1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7"/>
      <c r="O396" s="27"/>
      <c r="P396" s="27"/>
      <c r="Q396" s="27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</row>
    <row r="397" spans="1:33" ht="1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7"/>
      <c r="O397" s="27"/>
      <c r="P397" s="27"/>
      <c r="Q397" s="27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</row>
    <row r="398" spans="1:33" ht="1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7"/>
      <c r="O398" s="27"/>
      <c r="P398" s="27"/>
      <c r="Q398" s="27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</row>
    <row r="399" spans="1:33" ht="1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7"/>
      <c r="O399" s="27"/>
      <c r="P399" s="27"/>
      <c r="Q399" s="27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</row>
    <row r="400" spans="1:33" ht="1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7"/>
      <c r="O400" s="27"/>
      <c r="P400" s="27"/>
      <c r="Q400" s="27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</row>
    <row r="401" spans="1:33" ht="1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7"/>
      <c r="O401" s="27"/>
      <c r="P401" s="27"/>
      <c r="Q401" s="27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</row>
    <row r="402" spans="1:33" ht="1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7"/>
      <c r="O402" s="27"/>
      <c r="P402" s="27"/>
      <c r="Q402" s="27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</row>
    <row r="403" spans="1:33" ht="1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7"/>
      <c r="O403" s="27"/>
      <c r="P403" s="27"/>
      <c r="Q403" s="27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</row>
    <row r="404" spans="1:33" ht="1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7"/>
      <c r="O404" s="27"/>
      <c r="P404" s="27"/>
      <c r="Q404" s="27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</row>
    <row r="405" spans="1:33" ht="1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7"/>
      <c r="O405" s="27"/>
      <c r="P405" s="27"/>
      <c r="Q405" s="27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</row>
    <row r="406" spans="1:33" ht="1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7"/>
      <c r="O406" s="27"/>
      <c r="P406" s="27"/>
      <c r="Q406" s="27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</row>
    <row r="407" spans="1:33" ht="1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7"/>
      <c r="O407" s="27"/>
      <c r="P407" s="27"/>
      <c r="Q407" s="27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</row>
    <row r="408" spans="1:33" ht="1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7"/>
      <c r="O408" s="27"/>
      <c r="P408" s="27"/>
      <c r="Q408" s="27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</row>
    <row r="409" spans="1:33" ht="1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7"/>
      <c r="O409" s="27"/>
      <c r="P409" s="27"/>
      <c r="Q409" s="27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</row>
    <row r="410" spans="1:33" ht="1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7"/>
      <c r="O410" s="27"/>
      <c r="P410" s="27"/>
      <c r="Q410" s="27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</row>
    <row r="411" spans="1:33" ht="1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7"/>
      <c r="O411" s="27"/>
      <c r="P411" s="27"/>
      <c r="Q411" s="27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</row>
    <row r="412" spans="1:33" ht="1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7"/>
      <c r="O412" s="27"/>
      <c r="P412" s="27"/>
      <c r="Q412" s="27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</row>
    <row r="413" spans="1:33" ht="1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7"/>
      <c r="O413" s="27"/>
      <c r="P413" s="27"/>
      <c r="Q413" s="27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</row>
    <row r="414" spans="1:33" ht="1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7"/>
      <c r="O414" s="27"/>
      <c r="P414" s="27"/>
      <c r="Q414" s="27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</row>
    <row r="415" spans="1:33" ht="1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7"/>
      <c r="O415" s="27"/>
      <c r="P415" s="27"/>
      <c r="Q415" s="27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</row>
    <row r="416" spans="1:33" ht="1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7"/>
      <c r="O416" s="27"/>
      <c r="P416" s="27"/>
      <c r="Q416" s="27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</row>
    <row r="417" spans="1:33" ht="1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7"/>
      <c r="O417" s="27"/>
      <c r="P417" s="27"/>
      <c r="Q417" s="27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</row>
    <row r="418" spans="1:33" ht="1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7"/>
      <c r="O418" s="27"/>
      <c r="P418" s="27"/>
      <c r="Q418" s="27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</row>
    <row r="419" spans="1:33" ht="1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7"/>
      <c r="O419" s="27"/>
      <c r="P419" s="27"/>
      <c r="Q419" s="27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</row>
    <row r="420" spans="1:33" ht="1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7"/>
      <c r="O420" s="27"/>
      <c r="P420" s="27"/>
      <c r="Q420" s="27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</row>
    <row r="421" spans="1:33" ht="1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7"/>
      <c r="O421" s="27"/>
      <c r="P421" s="27"/>
      <c r="Q421" s="27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</row>
    <row r="422" spans="1:33" ht="1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7"/>
      <c r="O422" s="27"/>
      <c r="P422" s="27"/>
      <c r="Q422" s="27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</row>
    <row r="423" spans="1:33" ht="1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7"/>
      <c r="O423" s="27"/>
      <c r="P423" s="27"/>
      <c r="Q423" s="27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</row>
    <row r="424" spans="1:33" ht="1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7"/>
      <c r="O424" s="27"/>
      <c r="P424" s="27"/>
      <c r="Q424" s="27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</row>
    <row r="425" spans="1:33" ht="1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7"/>
      <c r="O425" s="27"/>
      <c r="P425" s="27"/>
      <c r="Q425" s="27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</row>
    <row r="426" spans="1:33" ht="1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7"/>
      <c r="O426" s="27"/>
      <c r="P426" s="27"/>
      <c r="Q426" s="27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</row>
    <row r="427" spans="1:33" ht="1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7"/>
      <c r="O427" s="27"/>
      <c r="P427" s="27"/>
      <c r="Q427" s="27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</row>
    <row r="428" spans="1:33" ht="1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7"/>
      <c r="O428" s="27"/>
      <c r="P428" s="27"/>
      <c r="Q428" s="27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</row>
    <row r="429" spans="1:33" ht="1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7"/>
      <c r="O429" s="27"/>
      <c r="P429" s="27"/>
      <c r="Q429" s="27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</row>
    <row r="430" spans="1:33" ht="1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7"/>
      <c r="O430" s="27"/>
      <c r="P430" s="27"/>
      <c r="Q430" s="27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</row>
    <row r="431" spans="1:33" ht="1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7"/>
      <c r="O431" s="27"/>
      <c r="P431" s="27"/>
      <c r="Q431" s="27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</row>
    <row r="432" spans="1:33" ht="1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7"/>
      <c r="O432" s="27"/>
      <c r="P432" s="27"/>
      <c r="Q432" s="27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</row>
    <row r="433" spans="1:33" ht="1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7"/>
      <c r="O433" s="27"/>
      <c r="P433" s="27"/>
      <c r="Q433" s="27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</row>
    <row r="434" spans="1:33" ht="1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7"/>
      <c r="O434" s="27"/>
      <c r="P434" s="27"/>
      <c r="Q434" s="27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</row>
    <row r="435" spans="1:33" ht="1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7"/>
      <c r="O435" s="27"/>
      <c r="P435" s="27"/>
      <c r="Q435" s="27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</row>
    <row r="436" spans="1:33" ht="1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7"/>
      <c r="O436" s="27"/>
      <c r="P436" s="27"/>
      <c r="Q436" s="27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</row>
    <row r="437" spans="1:33" ht="1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7"/>
      <c r="O437" s="27"/>
      <c r="P437" s="27"/>
      <c r="Q437" s="27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</row>
    <row r="438" spans="1:33" ht="1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7"/>
      <c r="O438" s="27"/>
      <c r="P438" s="27"/>
      <c r="Q438" s="27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</row>
    <row r="439" spans="1:33" ht="1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7"/>
      <c r="O439" s="27"/>
      <c r="P439" s="27"/>
      <c r="Q439" s="27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</row>
    <row r="440" spans="1:33" ht="1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7"/>
      <c r="O440" s="27"/>
      <c r="P440" s="27"/>
      <c r="Q440" s="27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</row>
    <row r="441" spans="1:33" ht="1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7"/>
      <c r="O441" s="27"/>
      <c r="P441" s="27"/>
      <c r="Q441" s="27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</row>
    <row r="442" spans="1:33" ht="1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7"/>
      <c r="O442" s="27"/>
      <c r="P442" s="27"/>
      <c r="Q442" s="27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</row>
    <row r="443" spans="1:33" ht="1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7"/>
      <c r="O443" s="27"/>
      <c r="P443" s="27"/>
      <c r="Q443" s="27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</row>
    <row r="444" spans="1:33" ht="1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7"/>
      <c r="O444" s="27"/>
      <c r="P444" s="27"/>
      <c r="Q444" s="27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</row>
    <row r="445" spans="1:33" ht="1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7"/>
      <c r="O445" s="27"/>
      <c r="P445" s="27"/>
      <c r="Q445" s="27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</row>
    <row r="446" spans="1:33" ht="1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7"/>
      <c r="O446" s="27"/>
      <c r="P446" s="27"/>
      <c r="Q446" s="27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</row>
    <row r="447" spans="1:33" ht="1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7"/>
      <c r="O447" s="27"/>
      <c r="P447" s="27"/>
      <c r="Q447" s="27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</row>
    <row r="448" spans="1:33" ht="1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7"/>
      <c r="O448" s="27"/>
      <c r="P448" s="27"/>
      <c r="Q448" s="27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</row>
    <row r="449" spans="1:33" ht="1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7"/>
      <c r="O449" s="27"/>
      <c r="P449" s="27"/>
      <c r="Q449" s="27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</row>
    <row r="450" spans="1:33" ht="1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7"/>
      <c r="O450" s="27"/>
      <c r="P450" s="27"/>
      <c r="Q450" s="27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</row>
    <row r="451" spans="1:33" ht="1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7"/>
      <c r="O451" s="27"/>
      <c r="P451" s="27"/>
      <c r="Q451" s="27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</row>
    <row r="452" spans="1:33" ht="1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7"/>
      <c r="O452" s="27"/>
      <c r="P452" s="27"/>
      <c r="Q452" s="27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</row>
    <row r="453" spans="1:33" ht="1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7"/>
      <c r="O453" s="27"/>
      <c r="P453" s="27"/>
      <c r="Q453" s="27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</row>
    <row r="454" spans="1:33" ht="1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7"/>
      <c r="O454" s="27"/>
      <c r="P454" s="27"/>
      <c r="Q454" s="27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</row>
    <row r="455" spans="1:33" ht="1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7"/>
      <c r="O455" s="27"/>
      <c r="P455" s="27"/>
      <c r="Q455" s="27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</row>
    <row r="456" spans="1:33" ht="1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7"/>
      <c r="O456" s="27"/>
      <c r="P456" s="27"/>
      <c r="Q456" s="27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</row>
    <row r="457" spans="1:33" ht="1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7"/>
      <c r="O457" s="27"/>
      <c r="P457" s="27"/>
      <c r="Q457" s="27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</row>
    <row r="458" spans="1:33" ht="1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7"/>
      <c r="O458" s="27"/>
      <c r="P458" s="27"/>
      <c r="Q458" s="27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</row>
    <row r="459" spans="1:33" ht="1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7"/>
      <c r="O459" s="27"/>
      <c r="P459" s="27"/>
      <c r="Q459" s="27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</row>
    <row r="460" spans="1:33" ht="1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7"/>
      <c r="O460" s="27"/>
      <c r="P460" s="27"/>
      <c r="Q460" s="27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</row>
    <row r="461" spans="1:33" ht="1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7"/>
      <c r="O461" s="27"/>
      <c r="P461" s="27"/>
      <c r="Q461" s="27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</row>
    <row r="462" spans="1:33" ht="1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7"/>
      <c r="O462" s="27"/>
      <c r="P462" s="27"/>
      <c r="Q462" s="27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</row>
    <row r="463" spans="1:33" ht="1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7"/>
      <c r="O463" s="27"/>
      <c r="P463" s="27"/>
      <c r="Q463" s="27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</row>
    <row r="464" spans="1:33" ht="1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7"/>
      <c r="O464" s="27"/>
      <c r="P464" s="27"/>
      <c r="Q464" s="27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</row>
    <row r="465" spans="1:33" ht="1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7"/>
      <c r="O465" s="27"/>
      <c r="P465" s="27"/>
      <c r="Q465" s="27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</row>
    <row r="466" spans="1:33" ht="1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7"/>
      <c r="O466" s="27"/>
      <c r="P466" s="27"/>
      <c r="Q466" s="27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</row>
    <row r="467" spans="1:33" ht="1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7"/>
      <c r="O467" s="27"/>
      <c r="P467" s="27"/>
      <c r="Q467" s="27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</row>
    <row r="468" spans="1:33" ht="1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7"/>
      <c r="O468" s="27"/>
      <c r="P468" s="27"/>
      <c r="Q468" s="27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</row>
    <row r="469" spans="1:33" ht="1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7"/>
      <c r="O469" s="27"/>
      <c r="P469" s="27"/>
      <c r="Q469" s="27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</row>
    <row r="470" spans="1:33" ht="1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7"/>
      <c r="O470" s="27"/>
      <c r="P470" s="27"/>
      <c r="Q470" s="27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</row>
    <row r="471" spans="1:33" ht="1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7"/>
      <c r="O471" s="27"/>
      <c r="P471" s="27"/>
      <c r="Q471" s="27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</row>
    <row r="472" spans="1:33" ht="1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7"/>
      <c r="O472" s="27"/>
      <c r="P472" s="27"/>
      <c r="Q472" s="27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</row>
    <row r="473" spans="1:33" ht="1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7"/>
      <c r="O473" s="27"/>
      <c r="P473" s="27"/>
      <c r="Q473" s="27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</row>
    <row r="474" spans="1:33" ht="1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7"/>
      <c r="O474" s="27"/>
      <c r="P474" s="27"/>
      <c r="Q474" s="27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</row>
    <row r="475" spans="1:33" ht="1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7"/>
      <c r="O475" s="27"/>
      <c r="P475" s="27"/>
      <c r="Q475" s="27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</row>
    <row r="476" spans="1:33" ht="1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7"/>
      <c r="O476" s="27"/>
      <c r="P476" s="27"/>
      <c r="Q476" s="27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</row>
    <row r="477" spans="1:33" ht="1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7"/>
      <c r="O477" s="27"/>
      <c r="P477" s="27"/>
      <c r="Q477" s="27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</row>
    <row r="478" spans="1:33" ht="1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7"/>
      <c r="O478" s="27"/>
      <c r="P478" s="27"/>
      <c r="Q478" s="27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</row>
    <row r="479" spans="1:33" ht="1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7"/>
      <c r="O479" s="27"/>
      <c r="P479" s="27"/>
      <c r="Q479" s="27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</row>
    <row r="480" spans="1:33" ht="1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7"/>
      <c r="O480" s="27"/>
      <c r="P480" s="27"/>
      <c r="Q480" s="27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</row>
    <row r="481" spans="1:33" ht="1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7"/>
      <c r="O481" s="27"/>
      <c r="P481" s="27"/>
      <c r="Q481" s="27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</row>
    <row r="482" spans="1:33" ht="1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7"/>
      <c r="O482" s="27"/>
      <c r="P482" s="27"/>
      <c r="Q482" s="27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</row>
    <row r="483" spans="1:33" ht="1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7"/>
      <c r="O483" s="27"/>
      <c r="P483" s="27"/>
      <c r="Q483" s="27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</row>
    <row r="484" spans="1:33" ht="1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7"/>
      <c r="O484" s="27"/>
      <c r="P484" s="27"/>
      <c r="Q484" s="27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</row>
    <row r="485" spans="1:33" ht="1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7"/>
      <c r="O485" s="27"/>
      <c r="P485" s="27"/>
      <c r="Q485" s="27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</row>
    <row r="486" spans="1:33" ht="1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7"/>
      <c r="O486" s="27"/>
      <c r="P486" s="27"/>
      <c r="Q486" s="27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</row>
    <row r="487" spans="1:33" ht="1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7"/>
      <c r="O487" s="27"/>
      <c r="P487" s="27"/>
      <c r="Q487" s="27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</row>
    <row r="488" spans="1:33" ht="1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7"/>
      <c r="O488" s="27"/>
      <c r="P488" s="27"/>
      <c r="Q488" s="27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</row>
    <row r="489" spans="1:33" ht="1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7"/>
      <c r="O489" s="27"/>
      <c r="P489" s="27"/>
      <c r="Q489" s="27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</row>
    <row r="490" spans="1:33" ht="1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7"/>
      <c r="O490" s="27"/>
      <c r="P490" s="27"/>
      <c r="Q490" s="27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</row>
    <row r="491" spans="1:33" ht="1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7"/>
      <c r="O491" s="27"/>
      <c r="P491" s="27"/>
      <c r="Q491" s="27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</row>
    <row r="492" spans="1:33" ht="1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7"/>
      <c r="O492" s="27"/>
      <c r="P492" s="27"/>
      <c r="Q492" s="27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</row>
    <row r="493" spans="1:33" ht="1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7"/>
      <c r="O493" s="27"/>
      <c r="P493" s="27"/>
      <c r="Q493" s="27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</row>
    <row r="494" spans="1:33" ht="1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7"/>
      <c r="O494" s="27"/>
      <c r="P494" s="27"/>
      <c r="Q494" s="27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</row>
    <row r="495" spans="1:33" ht="1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7"/>
      <c r="O495" s="27"/>
      <c r="P495" s="27"/>
      <c r="Q495" s="27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</row>
    <row r="496" spans="1:33" ht="1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7"/>
      <c r="O496" s="27"/>
      <c r="P496" s="27"/>
      <c r="Q496" s="27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</row>
    <row r="497" spans="1:33" ht="1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7"/>
      <c r="O497" s="27"/>
      <c r="P497" s="27"/>
      <c r="Q497" s="27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</row>
    <row r="498" spans="1:33" ht="1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7"/>
      <c r="O498" s="27"/>
      <c r="P498" s="27"/>
      <c r="Q498" s="27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</row>
    <row r="499" spans="1:33" ht="1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7"/>
      <c r="O499" s="27"/>
      <c r="P499" s="27"/>
      <c r="Q499" s="27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</row>
    <row r="500" spans="1:33" ht="1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7"/>
      <c r="O500" s="27"/>
      <c r="P500" s="27"/>
      <c r="Q500" s="27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</row>
    <row r="501" spans="1:33" ht="1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7"/>
      <c r="O501" s="27"/>
      <c r="P501" s="27"/>
      <c r="Q501" s="27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</row>
    <row r="502" spans="1:33" ht="1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7"/>
      <c r="O502" s="27"/>
      <c r="P502" s="27"/>
      <c r="Q502" s="27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</row>
    <row r="503" spans="1:33" ht="1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7"/>
      <c r="O503" s="27"/>
      <c r="P503" s="27"/>
      <c r="Q503" s="27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</row>
    <row r="504" spans="1:33" ht="1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7"/>
      <c r="O504" s="27"/>
      <c r="P504" s="27"/>
      <c r="Q504" s="27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</row>
    <row r="505" spans="1:33" ht="1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7"/>
      <c r="O505" s="27"/>
      <c r="P505" s="27"/>
      <c r="Q505" s="27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</row>
    <row r="506" spans="1:33" ht="1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7"/>
      <c r="O506" s="27"/>
      <c r="P506" s="27"/>
      <c r="Q506" s="27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</row>
    <row r="507" spans="1:33" ht="1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7"/>
      <c r="O507" s="27"/>
      <c r="P507" s="27"/>
      <c r="Q507" s="27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</row>
    <row r="508" spans="1:33" ht="1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7"/>
      <c r="O508" s="27"/>
      <c r="P508" s="27"/>
      <c r="Q508" s="27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</row>
    <row r="509" spans="1:33" ht="1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7"/>
      <c r="O509" s="27"/>
      <c r="P509" s="27"/>
      <c r="Q509" s="27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</row>
    <row r="510" spans="1:33" ht="1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7"/>
      <c r="O510" s="27"/>
      <c r="P510" s="27"/>
      <c r="Q510" s="27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</row>
    <row r="511" spans="1:33" ht="1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7"/>
      <c r="O511" s="27"/>
      <c r="P511" s="27"/>
      <c r="Q511" s="27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</row>
    <row r="512" spans="1:33" ht="1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7"/>
      <c r="O512" s="27"/>
      <c r="P512" s="27"/>
      <c r="Q512" s="27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</row>
    <row r="513" spans="1:33" ht="1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7"/>
      <c r="O513" s="27"/>
      <c r="P513" s="27"/>
      <c r="Q513" s="27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</row>
    <row r="514" spans="1:33" ht="1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7"/>
      <c r="O514" s="27"/>
      <c r="P514" s="27"/>
      <c r="Q514" s="27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</row>
    <row r="515" spans="1:33" ht="1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7"/>
      <c r="O515" s="27"/>
      <c r="P515" s="27"/>
      <c r="Q515" s="27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</row>
    <row r="516" spans="1:33" ht="1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7"/>
      <c r="O516" s="27"/>
      <c r="P516" s="27"/>
      <c r="Q516" s="27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</row>
    <row r="517" spans="1:33" ht="1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7"/>
      <c r="O517" s="27"/>
      <c r="P517" s="27"/>
      <c r="Q517" s="27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</row>
    <row r="518" spans="1:33" ht="1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7"/>
      <c r="O518" s="27"/>
      <c r="P518" s="27"/>
      <c r="Q518" s="27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</row>
    <row r="519" spans="1:33" ht="1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7"/>
      <c r="O519" s="27"/>
      <c r="P519" s="27"/>
      <c r="Q519" s="27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</row>
    <row r="520" spans="1:33" ht="1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7"/>
      <c r="O520" s="27"/>
      <c r="P520" s="27"/>
      <c r="Q520" s="27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</row>
    <row r="521" spans="1:33" ht="1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7"/>
      <c r="O521" s="27"/>
      <c r="P521" s="27"/>
      <c r="Q521" s="27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</row>
    <row r="522" spans="1:33" ht="1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7"/>
      <c r="O522" s="27"/>
      <c r="P522" s="27"/>
      <c r="Q522" s="27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</row>
    <row r="523" spans="1:33" ht="1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7"/>
      <c r="O523" s="27"/>
      <c r="P523" s="27"/>
      <c r="Q523" s="27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</row>
    <row r="524" spans="1:33" ht="1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7"/>
      <c r="O524" s="27"/>
      <c r="P524" s="27"/>
      <c r="Q524" s="27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</row>
    <row r="525" spans="1:33" ht="1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7"/>
      <c r="O525" s="27"/>
      <c r="P525" s="27"/>
      <c r="Q525" s="27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</row>
    <row r="526" spans="1:33" ht="1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7"/>
      <c r="O526" s="27"/>
      <c r="P526" s="27"/>
      <c r="Q526" s="27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</row>
    <row r="527" spans="1:33" ht="1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7"/>
      <c r="O527" s="27"/>
      <c r="P527" s="27"/>
      <c r="Q527" s="27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</row>
    <row r="528" spans="1:33" ht="1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7"/>
      <c r="O528" s="27"/>
      <c r="P528" s="27"/>
      <c r="Q528" s="27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</row>
    <row r="529" spans="1:33" ht="1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7"/>
      <c r="O529" s="27"/>
      <c r="P529" s="27"/>
      <c r="Q529" s="27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</row>
    <row r="530" spans="1:33" ht="1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7"/>
      <c r="O530" s="27"/>
      <c r="P530" s="27"/>
      <c r="Q530" s="27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</row>
    <row r="531" spans="1:33" ht="1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7"/>
      <c r="O531" s="27"/>
      <c r="P531" s="27"/>
      <c r="Q531" s="27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</row>
    <row r="532" spans="1:33" ht="1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7"/>
      <c r="O532" s="27"/>
      <c r="P532" s="27"/>
      <c r="Q532" s="27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</row>
    <row r="533" spans="1:33" ht="1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7"/>
      <c r="O533" s="27"/>
      <c r="P533" s="27"/>
      <c r="Q533" s="27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</row>
    <row r="534" spans="1:33" ht="1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7"/>
      <c r="O534" s="27"/>
      <c r="P534" s="27"/>
      <c r="Q534" s="27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</row>
    <row r="535" spans="1:33" ht="1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7"/>
      <c r="O535" s="27"/>
      <c r="P535" s="27"/>
      <c r="Q535" s="27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</row>
    <row r="536" spans="1:33" ht="1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7"/>
      <c r="O536" s="27"/>
      <c r="P536" s="27"/>
      <c r="Q536" s="27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</row>
    <row r="537" spans="1:33" ht="1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7"/>
      <c r="O537" s="27"/>
      <c r="P537" s="27"/>
      <c r="Q537" s="27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</row>
    <row r="538" spans="1:33" ht="1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7"/>
      <c r="O538" s="27"/>
      <c r="P538" s="27"/>
      <c r="Q538" s="27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</row>
    <row r="539" spans="1:33" ht="1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7"/>
      <c r="O539" s="27"/>
      <c r="P539" s="27"/>
      <c r="Q539" s="27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</row>
    <row r="540" spans="1:33" ht="1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7"/>
      <c r="O540" s="27"/>
      <c r="P540" s="27"/>
      <c r="Q540" s="27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</row>
    <row r="541" spans="1:33" ht="1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7"/>
      <c r="O541" s="27"/>
      <c r="P541" s="27"/>
      <c r="Q541" s="27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</row>
    <row r="542" spans="1:33" ht="1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7"/>
      <c r="O542" s="27"/>
      <c r="P542" s="27"/>
      <c r="Q542" s="27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</row>
    <row r="543" spans="1:33" ht="1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7"/>
      <c r="O543" s="27"/>
      <c r="P543" s="27"/>
      <c r="Q543" s="27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</row>
    <row r="544" spans="1:33" ht="1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7"/>
      <c r="O544" s="27"/>
      <c r="P544" s="27"/>
      <c r="Q544" s="27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</row>
    <row r="545" spans="1:33" ht="1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7"/>
      <c r="O545" s="27"/>
      <c r="P545" s="27"/>
      <c r="Q545" s="27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</row>
    <row r="546" spans="1:33" ht="1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7"/>
      <c r="O546" s="27"/>
      <c r="P546" s="27"/>
      <c r="Q546" s="27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</row>
    <row r="547" spans="1:33" ht="1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7"/>
      <c r="O547" s="27"/>
      <c r="P547" s="27"/>
      <c r="Q547" s="27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</row>
    <row r="548" spans="1:33" ht="1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7"/>
      <c r="O548" s="27"/>
      <c r="P548" s="27"/>
      <c r="Q548" s="27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</row>
    <row r="549" spans="1:33" ht="1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7"/>
      <c r="O549" s="27"/>
      <c r="P549" s="27"/>
      <c r="Q549" s="27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</row>
    <row r="550" spans="1:33" ht="1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7"/>
      <c r="O550" s="27"/>
      <c r="P550" s="27"/>
      <c r="Q550" s="27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</row>
    <row r="551" spans="1:33" ht="1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7"/>
      <c r="O551" s="27"/>
      <c r="P551" s="27"/>
      <c r="Q551" s="27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</row>
    <row r="552" spans="1:33" ht="1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7"/>
      <c r="O552" s="27"/>
      <c r="P552" s="27"/>
      <c r="Q552" s="27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</row>
    <row r="553" spans="1:33" ht="1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7"/>
      <c r="O553" s="27"/>
      <c r="P553" s="27"/>
      <c r="Q553" s="27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</row>
    <row r="554" spans="1:33" ht="1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7"/>
      <c r="O554" s="27"/>
      <c r="P554" s="27"/>
      <c r="Q554" s="27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</row>
    <row r="555" spans="1:33" ht="1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7"/>
      <c r="O555" s="27"/>
      <c r="P555" s="27"/>
      <c r="Q555" s="27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</row>
    <row r="556" spans="1:33" ht="1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7"/>
      <c r="O556" s="27"/>
      <c r="P556" s="27"/>
      <c r="Q556" s="27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</row>
    <row r="557" spans="1:33" ht="1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7"/>
      <c r="O557" s="27"/>
      <c r="P557" s="27"/>
      <c r="Q557" s="27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</row>
    <row r="558" spans="1:33" ht="1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7"/>
      <c r="O558" s="27"/>
      <c r="P558" s="27"/>
      <c r="Q558" s="27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</row>
    <row r="559" spans="1:33" ht="1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7"/>
      <c r="O559" s="27"/>
      <c r="P559" s="27"/>
      <c r="Q559" s="27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</row>
    <row r="560" spans="1:33" ht="1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7"/>
      <c r="O560" s="27"/>
      <c r="P560" s="27"/>
      <c r="Q560" s="27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</row>
    <row r="561" spans="1:33" ht="1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7"/>
      <c r="O561" s="27"/>
      <c r="P561" s="27"/>
      <c r="Q561" s="27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</row>
    <row r="562" spans="1:33" ht="1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7"/>
      <c r="O562" s="27"/>
      <c r="P562" s="27"/>
      <c r="Q562" s="27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</row>
    <row r="563" spans="1:33" ht="1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7"/>
      <c r="O563" s="27"/>
      <c r="P563" s="27"/>
      <c r="Q563" s="27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</row>
    <row r="564" spans="1:33" ht="1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7"/>
      <c r="O564" s="27"/>
      <c r="P564" s="27"/>
      <c r="Q564" s="27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</row>
    <row r="565" spans="1:33" ht="1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7"/>
      <c r="O565" s="27"/>
      <c r="P565" s="27"/>
      <c r="Q565" s="27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</row>
    <row r="566" spans="1:33" ht="1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7"/>
      <c r="O566" s="27"/>
      <c r="P566" s="27"/>
      <c r="Q566" s="27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</row>
    <row r="567" spans="1:33" ht="1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7"/>
      <c r="O567" s="27"/>
      <c r="P567" s="27"/>
      <c r="Q567" s="27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</row>
    <row r="568" spans="1:33" ht="1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7"/>
      <c r="O568" s="27"/>
      <c r="P568" s="27"/>
      <c r="Q568" s="27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</row>
    <row r="569" spans="1:33" ht="1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7"/>
      <c r="O569" s="27"/>
      <c r="P569" s="27"/>
      <c r="Q569" s="27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</row>
    <row r="570" spans="1:33" ht="1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7"/>
      <c r="O570" s="27"/>
      <c r="P570" s="27"/>
      <c r="Q570" s="27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</row>
    <row r="571" spans="1:33" ht="1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7"/>
      <c r="O571" s="27"/>
      <c r="P571" s="27"/>
      <c r="Q571" s="27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</row>
    <row r="572" spans="1:33" ht="1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7"/>
      <c r="O572" s="27"/>
      <c r="P572" s="27"/>
      <c r="Q572" s="27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</row>
    <row r="573" spans="1:33" ht="1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7"/>
      <c r="O573" s="27"/>
      <c r="P573" s="27"/>
      <c r="Q573" s="27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</row>
    <row r="574" spans="1:33" ht="1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7"/>
      <c r="O574" s="27"/>
      <c r="P574" s="27"/>
      <c r="Q574" s="27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</row>
    <row r="575" spans="1:33" ht="1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7"/>
      <c r="O575" s="27"/>
      <c r="P575" s="27"/>
      <c r="Q575" s="27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</row>
    <row r="576" spans="1:33" ht="1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7"/>
      <c r="O576" s="27"/>
      <c r="P576" s="27"/>
      <c r="Q576" s="27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</row>
    <row r="577" spans="1:33" ht="1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7"/>
      <c r="O577" s="27"/>
      <c r="P577" s="27"/>
      <c r="Q577" s="27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</row>
    <row r="578" spans="1:33" ht="1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7"/>
      <c r="O578" s="27"/>
      <c r="P578" s="27"/>
      <c r="Q578" s="27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</row>
    <row r="579" spans="1:33" ht="1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7"/>
      <c r="O579" s="27"/>
      <c r="P579" s="27"/>
      <c r="Q579" s="27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</row>
    <row r="580" spans="1:33" ht="1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7"/>
      <c r="O580" s="27"/>
      <c r="P580" s="27"/>
      <c r="Q580" s="27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</row>
    <row r="581" spans="1:33" ht="1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7"/>
      <c r="O581" s="27"/>
      <c r="P581" s="27"/>
      <c r="Q581" s="27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</row>
    <row r="582" spans="1:33" ht="1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7"/>
      <c r="O582" s="27"/>
      <c r="P582" s="27"/>
      <c r="Q582" s="27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</row>
    <row r="583" spans="1:33" ht="1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7"/>
      <c r="O583" s="27"/>
      <c r="P583" s="27"/>
      <c r="Q583" s="27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</row>
    <row r="584" spans="1:33" ht="1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7"/>
      <c r="O584" s="27"/>
      <c r="P584" s="27"/>
      <c r="Q584" s="27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</row>
    <row r="585" spans="1:33" ht="1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7"/>
      <c r="O585" s="27"/>
      <c r="P585" s="27"/>
      <c r="Q585" s="27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</row>
    <row r="586" spans="1:33" ht="1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7"/>
      <c r="O586" s="27"/>
      <c r="P586" s="27"/>
      <c r="Q586" s="27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</row>
    <row r="587" spans="1:33" ht="1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7"/>
      <c r="O587" s="27"/>
      <c r="P587" s="27"/>
      <c r="Q587" s="27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</row>
    <row r="588" spans="1:33" ht="1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7"/>
      <c r="O588" s="27"/>
      <c r="P588" s="27"/>
      <c r="Q588" s="27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</row>
    <row r="589" spans="1:33" ht="1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7"/>
      <c r="O589" s="27"/>
      <c r="P589" s="27"/>
      <c r="Q589" s="27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</row>
    <row r="590" spans="1:33" ht="1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7"/>
      <c r="O590" s="27"/>
      <c r="P590" s="27"/>
      <c r="Q590" s="27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</row>
    <row r="591" spans="1:33" ht="1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7"/>
      <c r="O591" s="27"/>
      <c r="P591" s="27"/>
      <c r="Q591" s="27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</row>
    <row r="592" spans="1:33" ht="1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7"/>
      <c r="O592" s="27"/>
      <c r="P592" s="27"/>
      <c r="Q592" s="27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</row>
    <row r="593" spans="1:33" ht="1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7"/>
      <c r="O593" s="27"/>
      <c r="P593" s="27"/>
      <c r="Q593" s="27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</row>
    <row r="594" spans="1:33" ht="1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7"/>
      <c r="O594" s="27"/>
      <c r="P594" s="27"/>
      <c r="Q594" s="27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</row>
    <row r="595" spans="1:33" ht="1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7"/>
      <c r="O595" s="27"/>
      <c r="P595" s="27"/>
      <c r="Q595" s="27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</row>
    <row r="596" spans="1:33" ht="1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7"/>
      <c r="O596" s="27"/>
      <c r="P596" s="27"/>
      <c r="Q596" s="27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</row>
    <row r="597" spans="1:33" ht="1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7"/>
      <c r="O597" s="27"/>
      <c r="P597" s="27"/>
      <c r="Q597" s="27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</row>
    <row r="598" spans="1:33" ht="1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7"/>
      <c r="O598" s="27"/>
      <c r="P598" s="27"/>
      <c r="Q598" s="27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</row>
    <row r="599" spans="1:33" ht="1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7"/>
      <c r="O599" s="27"/>
      <c r="P599" s="27"/>
      <c r="Q599" s="27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</row>
    <row r="600" spans="1:33" ht="1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7"/>
      <c r="O600" s="27"/>
      <c r="P600" s="27"/>
      <c r="Q600" s="27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</row>
    <row r="601" spans="1:33" ht="1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7"/>
      <c r="O601" s="27"/>
      <c r="P601" s="27"/>
      <c r="Q601" s="27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</row>
    <row r="602" spans="1:33" ht="1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7"/>
      <c r="O602" s="27"/>
      <c r="P602" s="27"/>
      <c r="Q602" s="27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</row>
    <row r="603" spans="1:33" ht="1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7"/>
      <c r="O603" s="27"/>
      <c r="P603" s="27"/>
      <c r="Q603" s="27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</row>
    <row r="604" spans="1:33" ht="1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7"/>
      <c r="O604" s="27"/>
      <c r="P604" s="27"/>
      <c r="Q604" s="27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</row>
    <row r="605" spans="1:33" ht="1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7"/>
      <c r="O605" s="27"/>
      <c r="P605" s="27"/>
      <c r="Q605" s="27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</row>
    <row r="606" spans="1:33" ht="1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7"/>
      <c r="O606" s="27"/>
      <c r="P606" s="27"/>
      <c r="Q606" s="27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</row>
    <row r="607" spans="1:33" ht="1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7"/>
      <c r="O607" s="27"/>
      <c r="P607" s="27"/>
      <c r="Q607" s="27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</row>
    <row r="608" spans="1:33" ht="1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7"/>
      <c r="O608" s="27"/>
      <c r="P608" s="27"/>
      <c r="Q608" s="27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</row>
    <row r="609" spans="1:33" ht="1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7"/>
      <c r="O609" s="27"/>
      <c r="P609" s="27"/>
      <c r="Q609" s="27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</row>
    <row r="610" spans="1:33" ht="1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7"/>
      <c r="O610" s="27"/>
      <c r="P610" s="27"/>
      <c r="Q610" s="27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</row>
    <row r="611" spans="1:33" ht="1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7"/>
      <c r="O611" s="27"/>
      <c r="P611" s="27"/>
      <c r="Q611" s="27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</row>
    <row r="612" spans="1:33" ht="1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7"/>
      <c r="O612" s="27"/>
      <c r="P612" s="27"/>
      <c r="Q612" s="27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</row>
    <row r="613" spans="1:33" ht="1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7"/>
      <c r="O613" s="27"/>
      <c r="P613" s="27"/>
      <c r="Q613" s="27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</row>
    <row r="614" spans="1:33" ht="1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7"/>
      <c r="O614" s="27"/>
      <c r="P614" s="27"/>
      <c r="Q614" s="27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</row>
    <row r="615" spans="1:33" ht="1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7"/>
      <c r="O615" s="27"/>
      <c r="P615" s="27"/>
      <c r="Q615" s="27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</row>
    <row r="616" spans="1:33" ht="1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7"/>
      <c r="O616" s="27"/>
      <c r="P616" s="27"/>
      <c r="Q616" s="27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</row>
    <row r="617" spans="1:33" ht="1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7"/>
      <c r="O617" s="27"/>
      <c r="P617" s="27"/>
      <c r="Q617" s="27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</row>
    <row r="618" spans="1:33" ht="1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7"/>
      <c r="O618" s="27"/>
      <c r="P618" s="27"/>
      <c r="Q618" s="27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</row>
    <row r="619" spans="1:33" ht="1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7"/>
      <c r="O619" s="27"/>
      <c r="P619" s="27"/>
      <c r="Q619" s="27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</row>
    <row r="620" spans="1:33" ht="1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7"/>
      <c r="O620" s="27"/>
      <c r="P620" s="27"/>
      <c r="Q620" s="27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</row>
  </sheetData>
  <pageMargins left="0.75" right="0.75" top="1" bottom="1" header="0.5" footer="0.5"/>
  <pageSetup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workbookViewId="0"/>
  </sheetViews>
  <sheetFormatPr baseColWidth="10" defaultColWidth="10.83203125" defaultRowHeight="15" customHeight="1" x14ac:dyDescent="0"/>
  <cols>
    <col min="1" max="1" width="13.1640625" style="68" customWidth="1"/>
    <col min="2" max="256" width="10.83203125" style="68" customWidth="1"/>
  </cols>
  <sheetData>
    <row r="1" spans="1:24" ht="17" customHeight="1">
      <c r="A1" s="69" t="s">
        <v>1</v>
      </c>
      <c r="B1" s="69" t="s">
        <v>37</v>
      </c>
      <c r="C1" s="69" t="s">
        <v>38</v>
      </c>
      <c r="D1" s="69" t="s">
        <v>2</v>
      </c>
      <c r="E1" s="26"/>
      <c r="F1" s="26"/>
      <c r="G1" s="27">
        <v>1</v>
      </c>
      <c r="H1" s="27">
        <v>2</v>
      </c>
      <c r="I1" s="27">
        <v>4</v>
      </c>
      <c r="J1" s="27">
        <v>5</v>
      </c>
      <c r="K1" s="27">
        <v>6</v>
      </c>
      <c r="L1" s="27">
        <v>7</v>
      </c>
      <c r="M1" s="27">
        <v>8</v>
      </c>
      <c r="N1" s="27">
        <v>9</v>
      </c>
      <c r="O1" s="27">
        <v>10</v>
      </c>
      <c r="P1" s="27">
        <v>11</v>
      </c>
      <c r="Q1" s="27">
        <v>12</v>
      </c>
      <c r="R1" s="27">
        <v>13</v>
      </c>
      <c r="S1" s="27">
        <v>14</v>
      </c>
      <c r="T1" s="27">
        <v>15</v>
      </c>
      <c r="U1" s="27">
        <v>18</v>
      </c>
      <c r="V1" s="27">
        <v>19</v>
      </c>
      <c r="W1" s="27">
        <v>20</v>
      </c>
      <c r="X1" s="27">
        <v>21</v>
      </c>
    </row>
    <row r="2" spans="1:24" ht="17" customHeight="1">
      <c r="A2" s="27">
        <v>-16</v>
      </c>
      <c r="B2" s="27">
        <f t="shared" ref="B2:B41" si="0">AVERAGE(G2:X2)</f>
        <v>1.0042222222222221</v>
      </c>
      <c r="C2" s="27">
        <f t="shared" ref="C2:C41" si="1">STDEV(G2:X2)</f>
        <v>2.3099670370847942E-2</v>
      </c>
      <c r="D2" s="27">
        <f t="shared" ref="D2:D41" si="2">C2/SQRT(18)</f>
        <v>5.4446445208001844E-3</v>
      </c>
      <c r="E2" s="26"/>
      <c r="F2" s="26"/>
      <c r="G2" s="27">
        <v>0.97599999999999998</v>
      </c>
      <c r="H2" s="27">
        <v>0.99099999999999999</v>
      </c>
      <c r="I2" s="27">
        <v>0.98199999999999998</v>
      </c>
      <c r="J2" s="27">
        <v>0.98299999999999998</v>
      </c>
      <c r="K2" s="27">
        <v>1</v>
      </c>
      <c r="L2" s="27">
        <v>0.997</v>
      </c>
      <c r="M2" s="27">
        <v>1.008</v>
      </c>
      <c r="N2" s="27">
        <v>0.995</v>
      </c>
      <c r="O2" s="27">
        <v>1.05</v>
      </c>
      <c r="P2" s="27">
        <v>1.016</v>
      </c>
      <c r="Q2" s="27">
        <v>0.98799999999999999</v>
      </c>
      <c r="R2" s="27">
        <v>1.026</v>
      </c>
      <c r="S2" s="27">
        <v>0.98799999999999999</v>
      </c>
      <c r="T2" s="27">
        <v>0.98899999999999999</v>
      </c>
      <c r="U2" s="27">
        <v>1.0549999999999999</v>
      </c>
      <c r="V2" s="27">
        <v>1.034</v>
      </c>
      <c r="W2" s="27">
        <v>0.999</v>
      </c>
      <c r="X2" s="27">
        <v>0.999</v>
      </c>
    </row>
    <row r="3" spans="1:24" ht="17" customHeight="1">
      <c r="A3" s="27">
        <v>-8</v>
      </c>
      <c r="B3" s="27">
        <f t="shared" si="0"/>
        <v>0.99572222222222229</v>
      </c>
      <c r="C3" s="27">
        <f t="shared" si="1"/>
        <v>2.4116885848022247E-2</v>
      </c>
      <c r="D3" s="27">
        <f t="shared" si="2"/>
        <v>5.6844045080794714E-3</v>
      </c>
      <c r="E3" s="26"/>
      <c r="F3" s="26"/>
      <c r="G3" s="27">
        <v>1.0249999999999999</v>
      </c>
      <c r="H3" s="27">
        <v>1.01</v>
      </c>
      <c r="I3" s="27">
        <v>1.018</v>
      </c>
      <c r="J3" s="27">
        <v>1.0169999999999999</v>
      </c>
      <c r="K3" s="27">
        <v>1</v>
      </c>
      <c r="L3" s="27">
        <v>1.004</v>
      </c>
      <c r="M3" s="27">
        <v>0.99099999999999999</v>
      </c>
      <c r="N3" s="27">
        <v>1.006</v>
      </c>
      <c r="O3" s="27">
        <v>0.95</v>
      </c>
      <c r="P3" s="27">
        <v>0.98399999999999999</v>
      </c>
      <c r="Q3" s="27">
        <v>1.0129999999999999</v>
      </c>
      <c r="R3" s="27">
        <v>0.97299999999999998</v>
      </c>
      <c r="S3" s="27">
        <v>1.0129999999999999</v>
      </c>
      <c r="T3" s="27">
        <v>1.012</v>
      </c>
      <c r="U3" s="27">
        <v>0.94099999999999995</v>
      </c>
      <c r="V3" s="27">
        <v>0.96399999999999997</v>
      </c>
      <c r="W3" s="27">
        <v>1.0009999999999999</v>
      </c>
      <c r="X3" s="27">
        <v>1.0009999999999999</v>
      </c>
    </row>
    <row r="4" spans="1:24" ht="17" customHeight="1">
      <c r="A4" s="27">
        <v>0</v>
      </c>
      <c r="B4" s="27">
        <f t="shared" si="0"/>
        <v>0.35311111111111104</v>
      </c>
      <c r="C4" s="27">
        <f t="shared" si="1"/>
        <v>7.5772017874743844E-2</v>
      </c>
      <c r="D4" s="27">
        <f t="shared" si="2"/>
        <v>1.7859635887806556E-2</v>
      </c>
      <c r="E4" s="26"/>
      <c r="F4" s="26"/>
      <c r="G4" s="27">
        <v>0.31</v>
      </c>
      <c r="H4" s="27">
        <v>0.33</v>
      </c>
      <c r="I4" s="27">
        <v>0.19600000000000001</v>
      </c>
      <c r="J4" s="27">
        <v>0.26600000000000001</v>
      </c>
      <c r="K4" s="27">
        <v>0.30599999999999999</v>
      </c>
      <c r="L4" s="27">
        <v>0.38700000000000001</v>
      </c>
      <c r="M4" s="27">
        <v>0.33500000000000002</v>
      </c>
      <c r="N4" s="27">
        <v>0.46400000000000002</v>
      </c>
      <c r="O4" s="27">
        <v>0.40600000000000003</v>
      </c>
      <c r="P4" s="27">
        <v>0.34899999999999998</v>
      </c>
      <c r="Q4" s="27">
        <v>0.32800000000000001</v>
      </c>
      <c r="R4" s="27">
        <v>0.45800000000000002</v>
      </c>
      <c r="S4" s="27">
        <v>0.46700000000000003</v>
      </c>
      <c r="T4" s="27">
        <v>0.41</v>
      </c>
      <c r="U4" s="27">
        <v>0.441</v>
      </c>
      <c r="V4" s="27">
        <v>0.28599999999999998</v>
      </c>
      <c r="W4" s="27">
        <v>0.315</v>
      </c>
      <c r="X4" s="27">
        <v>0.30199999999999999</v>
      </c>
    </row>
    <row r="5" spans="1:24" ht="17" customHeight="1">
      <c r="A5" s="27">
        <v>8</v>
      </c>
      <c r="B5" s="27">
        <f t="shared" si="0"/>
        <v>0.38527777777777777</v>
      </c>
      <c r="C5" s="27">
        <f t="shared" si="1"/>
        <v>7.1564701745677015E-2</v>
      </c>
      <c r="D5" s="27">
        <f t="shared" si="2"/>
        <v>1.6867961965986993E-2</v>
      </c>
      <c r="E5" s="26"/>
      <c r="F5" s="26"/>
      <c r="G5" s="27">
        <v>0.38100000000000001</v>
      </c>
      <c r="H5" s="27">
        <v>0.36899999999999999</v>
      </c>
      <c r="I5" s="27">
        <v>0.23699999999999999</v>
      </c>
      <c r="J5" s="27">
        <v>0.27200000000000002</v>
      </c>
      <c r="K5" s="27">
        <v>0.29799999999999999</v>
      </c>
      <c r="L5" s="27">
        <v>0.45100000000000001</v>
      </c>
      <c r="M5" s="27">
        <v>0.36899999999999999</v>
      </c>
      <c r="N5" s="27">
        <v>0.47899999999999998</v>
      </c>
      <c r="O5" s="27">
        <v>0.47699999999999998</v>
      </c>
      <c r="P5" s="27">
        <v>0.371</v>
      </c>
      <c r="Q5" s="27">
        <v>0.41499999999999998</v>
      </c>
      <c r="R5" s="27">
        <v>0.48199999999999998</v>
      </c>
      <c r="S5" s="27">
        <v>0.434</v>
      </c>
      <c r="T5" s="27">
        <v>0.438</v>
      </c>
      <c r="U5" s="27">
        <v>0.42399999999999999</v>
      </c>
      <c r="V5" s="27">
        <v>0.32600000000000001</v>
      </c>
      <c r="W5" s="27">
        <v>0.36699999999999999</v>
      </c>
      <c r="X5" s="27">
        <v>0.34499999999999997</v>
      </c>
    </row>
    <row r="6" spans="1:24" ht="17" customHeight="1">
      <c r="A6" s="27">
        <v>16</v>
      </c>
      <c r="B6" s="27">
        <f t="shared" si="0"/>
        <v>0.44527777777777772</v>
      </c>
      <c r="C6" s="27">
        <f t="shared" si="1"/>
        <v>6.4076062847723825E-2</v>
      </c>
      <c r="D6" s="27">
        <f t="shared" si="2"/>
        <v>1.5102872850453641E-2</v>
      </c>
      <c r="E6" s="26"/>
      <c r="F6" s="26"/>
      <c r="G6" s="27">
        <v>0.47199999999999998</v>
      </c>
      <c r="H6" s="27">
        <v>0.39600000000000002</v>
      </c>
      <c r="I6" s="27">
        <v>0.41299999999999998</v>
      </c>
      <c r="J6" s="27">
        <v>0.35399999999999998</v>
      </c>
      <c r="K6" s="27">
        <v>0.379</v>
      </c>
      <c r="L6" s="27">
        <v>0.501</v>
      </c>
      <c r="M6" s="27">
        <v>0.35299999999999998</v>
      </c>
      <c r="N6" s="27">
        <v>0.52800000000000002</v>
      </c>
      <c r="O6" s="27">
        <v>0.52100000000000002</v>
      </c>
      <c r="P6" s="27">
        <v>0.35299999999999998</v>
      </c>
      <c r="Q6" s="27">
        <v>0.48899999999999999</v>
      </c>
      <c r="R6" s="27">
        <v>0.51300000000000001</v>
      </c>
      <c r="S6" s="27">
        <v>0.439</v>
      </c>
      <c r="T6" s="27">
        <v>0.53900000000000003</v>
      </c>
      <c r="U6" s="27">
        <v>0.47499999999999998</v>
      </c>
      <c r="V6" s="27">
        <v>0.4</v>
      </c>
      <c r="W6" s="27">
        <v>0.47599999999999998</v>
      </c>
      <c r="X6" s="27">
        <v>0.41399999999999998</v>
      </c>
    </row>
    <row r="7" spans="1:24" ht="17" customHeight="1">
      <c r="A7" s="27">
        <v>24</v>
      </c>
      <c r="B7" s="27">
        <f t="shared" si="0"/>
        <v>0.48211111111111105</v>
      </c>
      <c r="C7" s="27">
        <f t="shared" si="1"/>
        <v>6.3563667840056931E-2</v>
      </c>
      <c r="D7" s="27">
        <f t="shared" si="2"/>
        <v>1.4982100188931176E-2</v>
      </c>
      <c r="E7" s="26"/>
      <c r="F7" s="26"/>
      <c r="G7" s="27">
        <v>0.504</v>
      </c>
      <c r="H7" s="27">
        <v>0.47799999999999998</v>
      </c>
      <c r="I7" s="27">
        <v>0.39400000000000002</v>
      </c>
      <c r="J7" s="27">
        <v>0.379</v>
      </c>
      <c r="K7" s="27">
        <v>0.41499999999999998</v>
      </c>
      <c r="L7" s="27">
        <v>0.54400000000000004</v>
      </c>
      <c r="M7" s="27">
        <v>0.47899999999999998</v>
      </c>
      <c r="N7" s="27">
        <v>0.54200000000000004</v>
      </c>
      <c r="O7" s="27">
        <v>0.60899999999999999</v>
      </c>
      <c r="P7" s="27">
        <v>0.39900000000000002</v>
      </c>
      <c r="Q7" s="27">
        <v>0.505</v>
      </c>
      <c r="R7" s="27">
        <v>0.47599999999999998</v>
      </c>
      <c r="S7" s="27">
        <v>0.50900000000000001</v>
      </c>
      <c r="T7" s="27">
        <v>0.53400000000000003</v>
      </c>
      <c r="U7" s="27">
        <v>0.45900000000000002</v>
      </c>
      <c r="V7" s="27">
        <v>0.442</v>
      </c>
      <c r="W7" s="27">
        <v>0.56699999999999995</v>
      </c>
      <c r="X7" s="27">
        <v>0.443</v>
      </c>
    </row>
    <row r="8" spans="1:24" ht="17" customHeight="1">
      <c r="A8" s="27">
        <v>32</v>
      </c>
      <c r="B8" s="27">
        <f t="shared" si="0"/>
        <v>0.47994444444444451</v>
      </c>
      <c r="C8" s="27">
        <f t="shared" si="1"/>
        <v>5.0319534532381228E-2</v>
      </c>
      <c r="D8" s="27">
        <f t="shared" si="2"/>
        <v>1.1860428031332472E-2</v>
      </c>
      <c r="E8" s="26"/>
      <c r="F8" s="26"/>
      <c r="G8" s="27">
        <v>0.495</v>
      </c>
      <c r="H8" s="27">
        <v>0.45600000000000002</v>
      </c>
      <c r="I8" s="27">
        <v>0.38300000000000001</v>
      </c>
      <c r="J8" s="27">
        <v>0.42</v>
      </c>
      <c r="K8" s="27">
        <v>0.435</v>
      </c>
      <c r="L8" s="27">
        <v>0.53300000000000003</v>
      </c>
      <c r="M8" s="27">
        <v>0.48799999999999999</v>
      </c>
      <c r="N8" s="27">
        <v>0.51</v>
      </c>
      <c r="O8" s="27">
        <v>0.498</v>
      </c>
      <c r="P8" s="27">
        <v>0.435</v>
      </c>
      <c r="Q8" s="27">
        <v>0.52400000000000002</v>
      </c>
      <c r="R8" s="27">
        <v>0.48399999999999999</v>
      </c>
      <c r="S8" s="27">
        <v>0.48199999999999998</v>
      </c>
      <c r="T8" s="27">
        <v>0.56799999999999995</v>
      </c>
      <c r="U8" s="27">
        <v>0.46100000000000002</v>
      </c>
      <c r="V8" s="27">
        <v>0.437</v>
      </c>
      <c r="W8" s="27">
        <v>0.57299999999999995</v>
      </c>
      <c r="X8" s="27">
        <v>0.45700000000000002</v>
      </c>
    </row>
    <row r="9" spans="1:24" ht="17" customHeight="1">
      <c r="A9" s="27">
        <v>40</v>
      </c>
      <c r="B9" s="27">
        <f t="shared" si="0"/>
        <v>0.50127777777777771</v>
      </c>
      <c r="C9" s="27">
        <f t="shared" si="1"/>
        <v>7.6519744130715148E-2</v>
      </c>
      <c r="D9" s="27">
        <f t="shared" si="2"/>
        <v>1.8035876656496069E-2</v>
      </c>
      <c r="E9" s="26"/>
      <c r="F9" s="26"/>
      <c r="G9" s="27">
        <v>0.54600000000000004</v>
      </c>
      <c r="H9" s="27">
        <v>0.46200000000000002</v>
      </c>
      <c r="I9" s="27">
        <v>0.38500000000000001</v>
      </c>
      <c r="J9" s="27">
        <v>0.45400000000000001</v>
      </c>
      <c r="K9" s="27">
        <v>0.39600000000000002</v>
      </c>
      <c r="L9" s="27">
        <v>0.55100000000000005</v>
      </c>
      <c r="M9" s="27">
        <v>0.48099999999999998</v>
      </c>
      <c r="N9" s="27">
        <v>0.57799999999999996</v>
      </c>
      <c r="O9" s="27">
        <v>0.52700000000000002</v>
      </c>
      <c r="P9" s="27">
        <v>0.39700000000000002</v>
      </c>
      <c r="Q9" s="27">
        <v>0.58499999999999996</v>
      </c>
      <c r="R9" s="27">
        <v>0.46800000000000003</v>
      </c>
      <c r="S9" s="27">
        <v>0.49399999999999999</v>
      </c>
      <c r="T9" s="27">
        <v>0.59899999999999998</v>
      </c>
      <c r="U9" s="27">
        <v>0.46899999999999997</v>
      </c>
      <c r="V9" s="27">
        <v>0.53</v>
      </c>
      <c r="W9" s="27">
        <v>0.66100000000000003</v>
      </c>
      <c r="X9" s="27">
        <v>0.44</v>
      </c>
    </row>
    <row r="10" spans="1:24" ht="17" customHeight="1">
      <c r="A10" s="27">
        <v>48</v>
      </c>
      <c r="B10" s="27">
        <f t="shared" si="0"/>
        <v>0.50188888888888894</v>
      </c>
      <c r="C10" s="27">
        <f t="shared" si="1"/>
        <v>7.2625460524114699E-2</v>
      </c>
      <c r="D10" s="27">
        <f t="shared" si="2"/>
        <v>1.7117985207799141E-2</v>
      </c>
      <c r="E10" s="26"/>
      <c r="F10" s="26"/>
      <c r="G10" s="27">
        <v>0.56599999999999995</v>
      </c>
      <c r="H10" s="27">
        <v>0.47899999999999998</v>
      </c>
      <c r="I10" s="27">
        <v>0.42499999999999999</v>
      </c>
      <c r="J10" s="27">
        <v>0.46</v>
      </c>
      <c r="K10" s="27">
        <v>0.46</v>
      </c>
      <c r="L10" s="27">
        <v>0.502</v>
      </c>
      <c r="M10" s="27">
        <v>0.45400000000000001</v>
      </c>
      <c r="N10" s="27">
        <v>0.56200000000000006</v>
      </c>
      <c r="O10" s="27">
        <v>0.58499999999999996</v>
      </c>
      <c r="P10" s="27">
        <v>0.379</v>
      </c>
      <c r="Q10" s="27">
        <v>0.58799999999999997</v>
      </c>
      <c r="R10" s="27">
        <v>0.49299999999999999</v>
      </c>
      <c r="S10" s="27">
        <v>0.47799999999999998</v>
      </c>
      <c r="T10" s="27">
        <v>0.60399999999999998</v>
      </c>
      <c r="U10" s="27">
        <v>0.43099999999999999</v>
      </c>
      <c r="V10" s="27">
        <v>0.48199999999999998</v>
      </c>
      <c r="W10" s="27">
        <v>0.64400000000000002</v>
      </c>
      <c r="X10" s="27">
        <v>0.442</v>
      </c>
    </row>
    <row r="11" spans="1:24" ht="17" customHeight="1">
      <c r="A11" s="27">
        <v>56</v>
      </c>
      <c r="B11" s="27">
        <f t="shared" si="0"/>
        <v>0.53488888888888897</v>
      </c>
      <c r="C11" s="27">
        <f t="shared" si="1"/>
        <v>8.9992737542855833E-2</v>
      </c>
      <c r="D11" s="27">
        <f t="shared" si="2"/>
        <v>2.1211491658031521E-2</v>
      </c>
      <c r="E11" s="26"/>
      <c r="F11" s="26"/>
      <c r="G11" s="27">
        <v>0.59399999999999997</v>
      </c>
      <c r="H11" s="27">
        <v>0.50600000000000001</v>
      </c>
      <c r="I11" s="27">
        <v>0.45300000000000001</v>
      </c>
      <c r="J11" s="27">
        <v>0.46800000000000003</v>
      </c>
      <c r="K11" s="27">
        <v>0.5</v>
      </c>
      <c r="L11" s="27">
        <v>0.57799999999999996</v>
      </c>
      <c r="M11" s="27">
        <v>0.44500000000000001</v>
      </c>
      <c r="N11" s="27">
        <v>0.56999999999999995</v>
      </c>
      <c r="O11" s="27">
        <v>0.57099999999999995</v>
      </c>
      <c r="P11" s="27">
        <v>0.45800000000000002</v>
      </c>
      <c r="Q11" s="27">
        <v>0.622</v>
      </c>
      <c r="R11" s="27">
        <v>0.52500000000000002</v>
      </c>
      <c r="S11" s="27">
        <v>0.44700000000000001</v>
      </c>
      <c r="T11" s="27">
        <v>0.64300000000000002</v>
      </c>
      <c r="U11" s="27">
        <v>0.42899999999999999</v>
      </c>
      <c r="V11" s="27">
        <v>0.626</v>
      </c>
      <c r="W11" s="27">
        <v>0.752</v>
      </c>
      <c r="X11" s="27">
        <v>0.441</v>
      </c>
    </row>
    <row r="12" spans="1:24" ht="17" customHeight="1">
      <c r="A12" s="27">
        <v>64</v>
      </c>
      <c r="B12" s="27">
        <f t="shared" si="0"/>
        <v>0.53588888888888875</v>
      </c>
      <c r="C12" s="27">
        <f t="shared" si="1"/>
        <v>9.4992810185446488E-2</v>
      </c>
      <c r="D12" s="27">
        <f t="shared" si="2"/>
        <v>2.239002008203192E-2</v>
      </c>
      <c r="E12" s="26"/>
      <c r="F12" s="26"/>
      <c r="G12" s="27">
        <v>0.64900000000000002</v>
      </c>
      <c r="H12" s="27">
        <v>0.46899999999999997</v>
      </c>
      <c r="I12" s="27">
        <v>0.39100000000000001</v>
      </c>
      <c r="J12" s="27">
        <v>0.51</v>
      </c>
      <c r="K12" s="27">
        <v>0.51300000000000001</v>
      </c>
      <c r="L12" s="27">
        <v>0.58299999999999996</v>
      </c>
      <c r="M12" s="27">
        <v>0.48399999999999999</v>
      </c>
      <c r="N12" s="27">
        <v>0.57199999999999995</v>
      </c>
      <c r="O12" s="27">
        <v>0.56000000000000005</v>
      </c>
      <c r="P12" s="27">
        <v>0.38300000000000001</v>
      </c>
      <c r="Q12" s="27">
        <v>0.748</v>
      </c>
      <c r="R12" s="27">
        <v>0.53700000000000003</v>
      </c>
      <c r="S12" s="27">
        <v>0.48</v>
      </c>
      <c r="T12" s="27">
        <v>0.63800000000000001</v>
      </c>
      <c r="U12" s="27">
        <v>0.47299999999999998</v>
      </c>
      <c r="V12" s="27">
        <v>0.56000000000000005</v>
      </c>
      <c r="W12" s="27">
        <v>0.64900000000000002</v>
      </c>
      <c r="X12" s="27">
        <v>0.44700000000000001</v>
      </c>
    </row>
    <row r="13" spans="1:24" ht="17" customHeight="1">
      <c r="A13" s="27">
        <v>72</v>
      </c>
      <c r="B13" s="27">
        <f t="shared" si="0"/>
        <v>0.53105555555555561</v>
      </c>
      <c r="C13" s="27">
        <f t="shared" si="1"/>
        <v>7.6557915195522672E-2</v>
      </c>
      <c r="D13" s="27">
        <f t="shared" si="2"/>
        <v>1.8044873662752904E-2</v>
      </c>
      <c r="E13" s="26"/>
      <c r="F13" s="26"/>
      <c r="G13" s="27">
        <v>0.66600000000000004</v>
      </c>
      <c r="H13" s="27">
        <v>0.45100000000000001</v>
      </c>
      <c r="I13" s="27">
        <v>0.372</v>
      </c>
      <c r="J13" s="27">
        <v>0.495</v>
      </c>
      <c r="K13" s="27">
        <v>0.53300000000000003</v>
      </c>
      <c r="L13" s="27">
        <v>0.57899999999999996</v>
      </c>
      <c r="M13" s="27">
        <v>0.51700000000000002</v>
      </c>
      <c r="N13" s="27">
        <v>0.53600000000000003</v>
      </c>
      <c r="O13" s="27">
        <v>0.57499999999999996</v>
      </c>
      <c r="P13" s="27">
        <v>0.42599999999999999</v>
      </c>
      <c r="Q13" s="27">
        <v>0.6</v>
      </c>
      <c r="R13" s="27">
        <v>0.52500000000000002</v>
      </c>
      <c r="S13" s="27">
        <v>0.498</v>
      </c>
      <c r="T13" s="27">
        <v>0.65900000000000003</v>
      </c>
      <c r="U13" s="27">
        <v>0.47599999999999998</v>
      </c>
      <c r="V13" s="27">
        <v>0.55500000000000005</v>
      </c>
      <c r="W13" s="27">
        <v>0.60499999999999998</v>
      </c>
      <c r="X13" s="27">
        <v>0.49099999999999999</v>
      </c>
    </row>
    <row r="14" spans="1:24" ht="17" customHeight="1">
      <c r="A14" s="27">
        <v>80</v>
      </c>
      <c r="B14" s="27">
        <f t="shared" si="0"/>
        <v>0.53772222222222232</v>
      </c>
      <c r="C14" s="27">
        <f t="shared" si="1"/>
        <v>7.9100684577654054E-2</v>
      </c>
      <c r="D14" s="27">
        <f t="shared" si="2"/>
        <v>1.8644210153785781E-2</v>
      </c>
      <c r="E14" s="26"/>
      <c r="F14" s="26"/>
      <c r="G14" s="27">
        <v>0.63900000000000001</v>
      </c>
      <c r="H14" s="27">
        <v>0.48599999999999999</v>
      </c>
      <c r="I14" s="27">
        <v>0.38800000000000001</v>
      </c>
      <c r="J14" s="27">
        <v>0.50800000000000001</v>
      </c>
      <c r="K14" s="27">
        <v>0.49</v>
      </c>
      <c r="L14" s="27">
        <v>0.51800000000000002</v>
      </c>
      <c r="M14" s="27">
        <v>0.48299999999999998</v>
      </c>
      <c r="N14" s="27">
        <v>0.56699999999999995</v>
      </c>
      <c r="O14" s="27">
        <v>0.57699999999999996</v>
      </c>
      <c r="P14" s="27">
        <v>0.501</v>
      </c>
      <c r="Q14" s="27">
        <v>0.64400000000000002</v>
      </c>
      <c r="R14" s="27">
        <v>0.53</v>
      </c>
      <c r="S14" s="27">
        <v>0.51100000000000001</v>
      </c>
      <c r="T14" s="27">
        <v>0.68600000000000005</v>
      </c>
      <c r="U14" s="27">
        <v>0.46899999999999997</v>
      </c>
      <c r="V14" s="27">
        <v>0.52300000000000002</v>
      </c>
      <c r="W14" s="27">
        <v>0.67500000000000004</v>
      </c>
      <c r="X14" s="27">
        <v>0.48399999999999999</v>
      </c>
    </row>
    <row r="15" spans="1:24" ht="17" customHeight="1">
      <c r="A15" s="27">
        <v>88</v>
      </c>
      <c r="B15" s="27">
        <f t="shared" si="0"/>
        <v>0.54827777777777775</v>
      </c>
      <c r="C15" s="27">
        <f t="shared" si="1"/>
        <v>7.4272000547713393E-2</v>
      </c>
      <c r="D15" s="27">
        <f t="shared" si="2"/>
        <v>1.750607841319304E-2</v>
      </c>
      <c r="E15" s="26"/>
      <c r="F15" s="26"/>
      <c r="G15" s="27">
        <v>0.67400000000000004</v>
      </c>
      <c r="H15" s="27">
        <v>0.48199999999999998</v>
      </c>
      <c r="I15" s="27">
        <v>0.439</v>
      </c>
      <c r="J15" s="27">
        <v>0.53500000000000003</v>
      </c>
      <c r="K15" s="27">
        <v>0.47599999999999998</v>
      </c>
      <c r="L15" s="27">
        <v>0.59399999999999997</v>
      </c>
      <c r="M15" s="27">
        <v>0.502</v>
      </c>
      <c r="N15" s="27">
        <v>0.59599999999999997</v>
      </c>
      <c r="O15" s="27">
        <v>0.47499999999999998</v>
      </c>
      <c r="P15" s="27">
        <v>0.48099999999999998</v>
      </c>
      <c r="Q15" s="27">
        <v>0.66500000000000004</v>
      </c>
      <c r="R15" s="27">
        <v>0.52</v>
      </c>
      <c r="S15" s="27">
        <v>0.51800000000000002</v>
      </c>
      <c r="T15" s="27">
        <v>0.63700000000000001</v>
      </c>
      <c r="U15" s="27">
        <v>0.502</v>
      </c>
      <c r="V15" s="27">
        <v>0.58699999999999997</v>
      </c>
      <c r="W15" s="27">
        <v>0.66</v>
      </c>
      <c r="X15" s="27">
        <v>0.52600000000000002</v>
      </c>
    </row>
    <row r="16" spans="1:24" ht="17" customHeight="1">
      <c r="A16" s="27">
        <v>96</v>
      </c>
      <c r="B16" s="27">
        <f t="shared" si="0"/>
        <v>0.55483333333333329</v>
      </c>
      <c r="C16" s="27">
        <f t="shared" si="1"/>
        <v>8.6781842774246679E-2</v>
      </c>
      <c r="D16" s="27">
        <f t="shared" si="2"/>
        <v>2.0454676503178209E-2</v>
      </c>
      <c r="E16" s="26"/>
      <c r="F16" s="26"/>
      <c r="G16" s="27">
        <v>0.70199999999999996</v>
      </c>
      <c r="H16" s="27">
        <v>0.47199999999999998</v>
      </c>
      <c r="I16" s="27">
        <v>0.48799999999999999</v>
      </c>
      <c r="J16" s="27">
        <v>0.53800000000000003</v>
      </c>
      <c r="K16" s="27">
        <v>0.54400000000000004</v>
      </c>
      <c r="L16" s="27">
        <v>0.626</v>
      </c>
      <c r="M16" s="27">
        <v>0.51</v>
      </c>
      <c r="N16" s="27">
        <v>0.56499999999999995</v>
      </c>
      <c r="O16" s="27">
        <v>0.54</v>
      </c>
      <c r="P16" s="27">
        <v>0.41199999999999998</v>
      </c>
      <c r="Q16" s="27">
        <v>0.65</v>
      </c>
      <c r="R16" s="27">
        <v>0.51700000000000002</v>
      </c>
      <c r="S16" s="27">
        <v>0.47799999999999998</v>
      </c>
      <c r="T16" s="27">
        <v>0.71699999999999997</v>
      </c>
      <c r="U16" s="27">
        <v>0.48299999999999998</v>
      </c>
      <c r="V16" s="27">
        <v>0.57399999999999995</v>
      </c>
      <c r="W16" s="27">
        <v>0.67700000000000005</v>
      </c>
      <c r="X16" s="27">
        <v>0.49399999999999999</v>
      </c>
    </row>
    <row r="17" spans="1:24" ht="17" customHeight="1">
      <c r="A17" s="27">
        <v>104</v>
      </c>
      <c r="B17" s="27">
        <f t="shared" si="0"/>
        <v>0.55722222222222229</v>
      </c>
      <c r="C17" s="27">
        <f t="shared" si="1"/>
        <v>9.0363029631497879E-2</v>
      </c>
      <c r="D17" s="27">
        <f t="shared" si="2"/>
        <v>2.1298770340331029E-2</v>
      </c>
      <c r="E17" s="26"/>
      <c r="F17" s="26"/>
      <c r="G17" s="27">
        <v>0.71399999999999997</v>
      </c>
      <c r="H17" s="27">
        <v>0.443</v>
      </c>
      <c r="I17" s="27">
        <v>0.435</v>
      </c>
      <c r="J17" s="27">
        <v>0.56999999999999995</v>
      </c>
      <c r="K17" s="27">
        <v>0.54100000000000004</v>
      </c>
      <c r="L17" s="27">
        <v>0.61199999999999999</v>
      </c>
      <c r="M17" s="27">
        <v>0.498</v>
      </c>
      <c r="N17" s="27">
        <v>0.55900000000000005</v>
      </c>
      <c r="O17" s="27">
        <v>0.5</v>
      </c>
      <c r="P17" s="27">
        <v>0.42899999999999999</v>
      </c>
      <c r="Q17" s="27">
        <v>0.61399999999999999</v>
      </c>
      <c r="R17" s="27">
        <v>0.5</v>
      </c>
      <c r="S17" s="27">
        <v>0.55300000000000005</v>
      </c>
      <c r="T17" s="27">
        <v>0.71399999999999997</v>
      </c>
      <c r="U17" s="27">
        <v>0.502</v>
      </c>
      <c r="V17" s="27">
        <v>0.67600000000000005</v>
      </c>
      <c r="W17" s="27">
        <v>0.65500000000000003</v>
      </c>
      <c r="X17" s="27">
        <v>0.51500000000000001</v>
      </c>
    </row>
    <row r="18" spans="1:24" ht="17" customHeight="1">
      <c r="A18" s="27">
        <v>112</v>
      </c>
      <c r="B18" s="27">
        <f t="shared" si="0"/>
        <v>0.56094444444444447</v>
      </c>
      <c r="C18" s="27">
        <f t="shared" si="1"/>
        <v>9.6706634739372771E-2</v>
      </c>
      <c r="D18" s="27">
        <f t="shared" si="2"/>
        <v>2.279397240331368E-2</v>
      </c>
      <c r="E18" s="26"/>
      <c r="F18" s="26"/>
      <c r="G18" s="27">
        <v>0.69899999999999995</v>
      </c>
      <c r="H18" s="27">
        <v>0.47299999999999998</v>
      </c>
      <c r="I18" s="27">
        <v>0.45400000000000001</v>
      </c>
      <c r="J18" s="27">
        <v>0.55100000000000005</v>
      </c>
      <c r="K18" s="27">
        <v>0.47699999999999998</v>
      </c>
      <c r="L18" s="27">
        <v>0.61499999999999999</v>
      </c>
      <c r="M18" s="27">
        <v>0.53700000000000003</v>
      </c>
      <c r="N18" s="27">
        <v>0.55800000000000005</v>
      </c>
      <c r="O18" s="27">
        <v>0.53</v>
      </c>
      <c r="P18" s="27">
        <v>0.45200000000000001</v>
      </c>
      <c r="Q18" s="27">
        <v>0.65200000000000002</v>
      </c>
      <c r="R18" s="27">
        <v>0.52700000000000002</v>
      </c>
      <c r="S18" s="27">
        <v>0.50700000000000001</v>
      </c>
      <c r="T18" s="27">
        <v>0.73299999999999998</v>
      </c>
      <c r="U18" s="27">
        <v>0.44500000000000001</v>
      </c>
      <c r="V18" s="27">
        <v>0.70799999999999996</v>
      </c>
      <c r="W18" s="27">
        <v>0.68600000000000005</v>
      </c>
      <c r="X18" s="27">
        <v>0.49299999999999999</v>
      </c>
    </row>
    <row r="19" spans="1:24" ht="17" customHeight="1">
      <c r="A19" s="27">
        <v>120</v>
      </c>
      <c r="B19" s="27">
        <f t="shared" si="0"/>
        <v>0.55005555555555541</v>
      </c>
      <c r="C19" s="27">
        <f t="shared" si="1"/>
        <v>9.4970876168757989E-2</v>
      </c>
      <c r="D19" s="27">
        <f t="shared" si="2"/>
        <v>2.2384850184718887E-2</v>
      </c>
      <c r="E19" s="26"/>
      <c r="F19" s="26"/>
      <c r="G19" s="27">
        <v>0.72899999999999998</v>
      </c>
      <c r="H19" s="27">
        <v>0.48499999999999999</v>
      </c>
      <c r="I19" s="27">
        <v>0.42599999999999999</v>
      </c>
      <c r="J19" s="27">
        <v>0.59799999999999998</v>
      </c>
      <c r="K19" s="27">
        <v>0.49199999999999999</v>
      </c>
      <c r="L19" s="27">
        <v>0.54400000000000004</v>
      </c>
      <c r="M19" s="27">
        <v>0.52200000000000002</v>
      </c>
      <c r="N19" s="27">
        <v>0.57099999999999995</v>
      </c>
      <c r="O19" s="27">
        <v>0.54400000000000004</v>
      </c>
      <c r="P19" s="27">
        <v>0.41099999999999998</v>
      </c>
      <c r="Q19" s="27">
        <v>0.624</v>
      </c>
      <c r="R19" s="27">
        <v>0.50900000000000001</v>
      </c>
      <c r="S19" s="27">
        <v>0.51500000000000001</v>
      </c>
      <c r="T19" s="27">
        <v>0.72299999999999998</v>
      </c>
      <c r="U19" s="27">
        <v>0.47899999999999998</v>
      </c>
      <c r="V19" s="27">
        <v>0.64900000000000002</v>
      </c>
      <c r="W19" s="27">
        <v>0.64500000000000002</v>
      </c>
      <c r="X19" s="27">
        <v>0.435</v>
      </c>
    </row>
    <row r="20" spans="1:24" ht="17" customHeight="1">
      <c r="A20" s="27">
        <v>128</v>
      </c>
      <c r="B20" s="27">
        <f t="shared" si="0"/>
        <v>0.5725555555555556</v>
      </c>
      <c r="C20" s="27">
        <f t="shared" si="1"/>
        <v>0.10081562800316862</v>
      </c>
      <c r="D20" s="27">
        <f t="shared" si="2"/>
        <v>2.3762471403540313E-2</v>
      </c>
      <c r="E20" s="26"/>
      <c r="F20" s="26"/>
      <c r="G20" s="27">
        <v>0.74199999999999999</v>
      </c>
      <c r="H20" s="27">
        <v>0.45900000000000002</v>
      </c>
      <c r="I20" s="27">
        <v>0.42499999999999999</v>
      </c>
      <c r="J20" s="27">
        <v>0.58699999999999997</v>
      </c>
      <c r="K20" s="27">
        <v>0.52100000000000002</v>
      </c>
      <c r="L20" s="27">
        <v>0.65100000000000002</v>
      </c>
      <c r="M20" s="27">
        <v>0.52800000000000002</v>
      </c>
      <c r="N20" s="27">
        <v>0.55800000000000005</v>
      </c>
      <c r="O20" s="27">
        <v>0.55800000000000005</v>
      </c>
      <c r="P20" s="27">
        <v>0.42</v>
      </c>
      <c r="Q20" s="27">
        <v>0.67800000000000005</v>
      </c>
      <c r="R20" s="27">
        <v>0.56100000000000005</v>
      </c>
      <c r="S20" s="27">
        <v>0.55700000000000005</v>
      </c>
      <c r="T20" s="27">
        <v>0.77700000000000002</v>
      </c>
      <c r="U20" s="27">
        <v>0.53200000000000003</v>
      </c>
      <c r="V20" s="27">
        <v>0.65100000000000002</v>
      </c>
      <c r="W20" s="27">
        <v>0.63</v>
      </c>
      <c r="X20" s="27">
        <v>0.47099999999999997</v>
      </c>
    </row>
    <row r="21" spans="1:24" ht="17" customHeight="1">
      <c r="A21" s="27">
        <v>136</v>
      </c>
      <c r="B21" s="27">
        <f t="shared" si="0"/>
        <v>0.56822222222222207</v>
      </c>
      <c r="C21" s="27">
        <f t="shared" si="1"/>
        <v>9.9616060337298251E-2</v>
      </c>
      <c r="D21" s="27">
        <f t="shared" si="2"/>
        <v>2.3479730593197291E-2</v>
      </c>
      <c r="E21" s="26"/>
      <c r="F21" s="26"/>
      <c r="G21" s="27">
        <v>0.74199999999999999</v>
      </c>
      <c r="H21" s="27">
        <v>0.46500000000000002</v>
      </c>
      <c r="I21" s="27">
        <v>0.45400000000000001</v>
      </c>
      <c r="J21" s="27">
        <v>0.625</v>
      </c>
      <c r="K21" s="27">
        <v>0.52200000000000002</v>
      </c>
      <c r="L21" s="27">
        <v>0.626</v>
      </c>
      <c r="M21" s="27">
        <v>0.51800000000000002</v>
      </c>
      <c r="N21" s="27">
        <v>0.60899999999999999</v>
      </c>
      <c r="O21" s="27">
        <v>0.54200000000000004</v>
      </c>
      <c r="P21" s="27">
        <v>0.435</v>
      </c>
      <c r="Q21" s="27">
        <v>0.68300000000000005</v>
      </c>
      <c r="R21" s="27">
        <v>0.50700000000000001</v>
      </c>
      <c r="S21" s="27">
        <v>0.51300000000000001</v>
      </c>
      <c r="T21" s="27">
        <v>0.75800000000000001</v>
      </c>
      <c r="U21" s="27">
        <v>0.45800000000000002</v>
      </c>
      <c r="V21" s="27">
        <v>0.64900000000000002</v>
      </c>
      <c r="W21" s="27">
        <v>0.627</v>
      </c>
      <c r="X21" s="27">
        <v>0.495</v>
      </c>
    </row>
    <row r="22" spans="1:24" ht="17" customHeight="1">
      <c r="A22" s="27">
        <v>144</v>
      </c>
      <c r="B22" s="27">
        <f t="shared" si="0"/>
        <v>0.56644444444444453</v>
      </c>
      <c r="C22" s="27">
        <f t="shared" si="1"/>
        <v>9.708711807820819E-2</v>
      </c>
      <c r="D22" s="27">
        <f t="shared" si="2"/>
        <v>2.2883653186320022E-2</v>
      </c>
      <c r="E22" s="26"/>
      <c r="F22" s="26"/>
      <c r="G22" s="27">
        <v>0.69399999999999995</v>
      </c>
      <c r="H22" s="27">
        <v>0.48499999999999999</v>
      </c>
      <c r="I22" s="27">
        <v>0.42</v>
      </c>
      <c r="J22" s="27">
        <v>0.57399999999999995</v>
      </c>
      <c r="K22" s="27">
        <v>0.54300000000000004</v>
      </c>
      <c r="L22" s="27">
        <v>0.6</v>
      </c>
      <c r="M22" s="27">
        <v>0.58599999999999997</v>
      </c>
      <c r="N22" s="27">
        <v>0.58899999999999997</v>
      </c>
      <c r="O22" s="27">
        <v>0.49</v>
      </c>
      <c r="P22" s="27">
        <v>0.45700000000000002</v>
      </c>
      <c r="Q22" s="27">
        <v>0.72199999999999998</v>
      </c>
      <c r="R22" s="27">
        <v>0.53300000000000003</v>
      </c>
      <c r="S22" s="27">
        <v>0.53100000000000003</v>
      </c>
      <c r="T22" s="27">
        <v>0.80600000000000005</v>
      </c>
      <c r="U22" s="27">
        <v>0.50800000000000001</v>
      </c>
      <c r="V22" s="27">
        <v>0.59799999999999998</v>
      </c>
      <c r="W22" s="27">
        <v>0.57699999999999996</v>
      </c>
      <c r="X22" s="27">
        <v>0.48299999999999998</v>
      </c>
    </row>
    <row r="23" spans="1:24" ht="17" customHeight="1">
      <c r="A23" s="27">
        <v>152</v>
      </c>
      <c r="B23" s="27">
        <f t="shared" si="0"/>
        <v>0.59055555555555528</v>
      </c>
      <c r="C23" s="27">
        <f t="shared" si="1"/>
        <v>9.6103634149455511E-2</v>
      </c>
      <c r="D23" s="27">
        <f t="shared" si="2"/>
        <v>2.2651843801250352E-2</v>
      </c>
      <c r="E23" s="26"/>
      <c r="F23" s="26"/>
      <c r="G23" s="27">
        <v>0.67700000000000005</v>
      </c>
      <c r="H23" s="27">
        <v>0.46600000000000003</v>
      </c>
      <c r="I23" s="27">
        <v>0.46400000000000002</v>
      </c>
      <c r="J23" s="27">
        <v>0.6</v>
      </c>
      <c r="K23" s="27">
        <v>0.54100000000000004</v>
      </c>
      <c r="L23" s="27">
        <v>0.67</v>
      </c>
      <c r="M23" s="27">
        <v>0.53</v>
      </c>
      <c r="N23" s="27">
        <v>0.59899999999999998</v>
      </c>
      <c r="O23" s="27">
        <v>0.57299999999999995</v>
      </c>
      <c r="P23" s="27">
        <v>0.54</v>
      </c>
      <c r="Q23" s="27">
        <v>0.63200000000000001</v>
      </c>
      <c r="R23" s="27">
        <v>0.57099999999999995</v>
      </c>
      <c r="S23" s="27">
        <v>0.50700000000000001</v>
      </c>
      <c r="T23" s="27">
        <v>0.78500000000000003</v>
      </c>
      <c r="U23" s="27">
        <v>0.50800000000000001</v>
      </c>
      <c r="V23" s="27">
        <v>0.72199999999999998</v>
      </c>
      <c r="W23" s="27">
        <v>0.74399999999999999</v>
      </c>
      <c r="X23" s="27">
        <v>0.501</v>
      </c>
    </row>
    <row r="24" spans="1:24" ht="17" customHeight="1">
      <c r="A24" s="27">
        <v>160</v>
      </c>
      <c r="B24" s="27">
        <f t="shared" si="0"/>
        <v>0.58094444444444449</v>
      </c>
      <c r="C24" s="27">
        <f t="shared" si="1"/>
        <v>0.10691749002479702</v>
      </c>
      <c r="D24" s="27">
        <f t="shared" si="2"/>
        <v>2.5200694074659677E-2</v>
      </c>
      <c r="E24" s="26"/>
      <c r="F24" s="26"/>
      <c r="G24" s="27">
        <v>0.68100000000000005</v>
      </c>
      <c r="H24" s="27">
        <v>0.47699999999999998</v>
      </c>
      <c r="I24" s="27">
        <v>0.45500000000000002</v>
      </c>
      <c r="J24" s="27">
        <v>0.57199999999999995</v>
      </c>
      <c r="K24" s="27">
        <v>0.54</v>
      </c>
      <c r="L24" s="27">
        <v>0.67800000000000005</v>
      </c>
      <c r="M24" s="27">
        <v>0.49199999999999999</v>
      </c>
      <c r="N24" s="27">
        <v>0.59799999999999998</v>
      </c>
      <c r="O24" s="27">
        <v>0.53400000000000003</v>
      </c>
      <c r="P24" s="27">
        <v>0.44800000000000001</v>
      </c>
      <c r="Q24" s="27">
        <v>0.78600000000000003</v>
      </c>
      <c r="R24" s="27">
        <v>0.59</v>
      </c>
      <c r="S24" s="27">
        <v>0.51600000000000001</v>
      </c>
      <c r="T24" s="27">
        <v>0.77</v>
      </c>
      <c r="U24" s="27">
        <v>0.48099999999999998</v>
      </c>
      <c r="V24" s="27">
        <v>0.69099999999999995</v>
      </c>
      <c r="W24" s="27">
        <v>0.65800000000000003</v>
      </c>
      <c r="X24" s="27">
        <v>0.49</v>
      </c>
    </row>
    <row r="25" spans="1:24" ht="17" customHeight="1">
      <c r="A25" s="27">
        <v>168</v>
      </c>
      <c r="B25" s="27">
        <f t="shared" si="0"/>
        <v>0.57961111111111108</v>
      </c>
      <c r="C25" s="27">
        <f t="shared" si="1"/>
        <v>0.11002787822605771</v>
      </c>
      <c r="D25" s="27">
        <f t="shared" si="2"/>
        <v>2.5933819604404364E-2</v>
      </c>
      <c r="E25" s="26"/>
      <c r="F25" s="26"/>
      <c r="G25" s="27">
        <v>0.68600000000000005</v>
      </c>
      <c r="H25" s="27">
        <v>0.48199999999999998</v>
      </c>
      <c r="I25" s="27">
        <v>0.39800000000000002</v>
      </c>
      <c r="J25" s="27">
        <v>0.64100000000000001</v>
      </c>
      <c r="K25" s="27">
        <v>0.52100000000000002</v>
      </c>
      <c r="L25" s="27">
        <v>0.58599999999999997</v>
      </c>
      <c r="M25" s="27">
        <v>0.54700000000000004</v>
      </c>
      <c r="N25" s="27">
        <v>0.59699999999999998</v>
      </c>
      <c r="O25" s="27">
        <v>0.54900000000000004</v>
      </c>
      <c r="P25" s="27">
        <v>0.441</v>
      </c>
      <c r="Q25" s="27">
        <v>0.77400000000000002</v>
      </c>
      <c r="R25" s="27">
        <v>0.55200000000000005</v>
      </c>
      <c r="S25" s="27">
        <v>0.55000000000000004</v>
      </c>
      <c r="T25" s="27">
        <v>0.81</v>
      </c>
      <c r="U25" s="27">
        <v>0.48799999999999999</v>
      </c>
      <c r="V25" s="27">
        <v>0.63600000000000001</v>
      </c>
      <c r="W25" s="27">
        <v>0.68500000000000005</v>
      </c>
      <c r="X25" s="27">
        <v>0.49</v>
      </c>
    </row>
    <row r="26" spans="1:24" ht="17" customHeight="1">
      <c r="A26" s="27">
        <v>176</v>
      </c>
      <c r="B26" s="27">
        <f t="shared" si="0"/>
        <v>0.59166666666666656</v>
      </c>
      <c r="C26" s="27">
        <f t="shared" si="1"/>
        <v>0.10259056257478959</v>
      </c>
      <c r="D26" s="27">
        <f t="shared" si="2"/>
        <v>2.418082749412552E-2</v>
      </c>
      <c r="E26" s="26"/>
      <c r="F26" s="26"/>
      <c r="G26" s="27">
        <v>0.71199999999999997</v>
      </c>
      <c r="H26" s="27">
        <v>0.495</v>
      </c>
      <c r="I26" s="27">
        <v>0.437</v>
      </c>
      <c r="J26" s="27">
        <v>0.64</v>
      </c>
      <c r="K26" s="27">
        <v>0.56000000000000005</v>
      </c>
      <c r="L26" s="27">
        <v>0.7</v>
      </c>
      <c r="M26" s="27">
        <v>0.54700000000000004</v>
      </c>
      <c r="N26" s="27">
        <v>0.56000000000000005</v>
      </c>
      <c r="O26" s="27">
        <v>0.53100000000000003</v>
      </c>
      <c r="P26" s="27">
        <v>0.48299999999999998</v>
      </c>
      <c r="Q26" s="27">
        <v>0.71699999999999997</v>
      </c>
      <c r="R26" s="27">
        <v>0.55800000000000005</v>
      </c>
      <c r="S26" s="27">
        <v>0.57699999999999996</v>
      </c>
      <c r="T26" s="27">
        <v>0.76500000000000001</v>
      </c>
      <c r="U26" s="27">
        <v>0.52200000000000002</v>
      </c>
      <c r="V26" s="27">
        <v>0.72199999999999998</v>
      </c>
      <c r="W26" s="27">
        <v>0.67800000000000005</v>
      </c>
      <c r="X26" s="27">
        <v>0.44600000000000001</v>
      </c>
    </row>
    <row r="27" spans="1:24" ht="17" customHeight="1">
      <c r="A27" s="27">
        <v>184</v>
      </c>
      <c r="B27" s="27">
        <f t="shared" si="0"/>
        <v>0.58416666666666672</v>
      </c>
      <c r="C27" s="27">
        <f t="shared" si="1"/>
        <v>0.11291133950244012</v>
      </c>
      <c r="D27" s="27">
        <f t="shared" si="2"/>
        <v>2.6613457945010636E-2</v>
      </c>
      <c r="E27" s="26"/>
      <c r="F27" s="26"/>
      <c r="G27" s="27">
        <v>0.69599999999999995</v>
      </c>
      <c r="H27" s="27">
        <v>0.48899999999999999</v>
      </c>
      <c r="I27" s="27">
        <v>0.39700000000000002</v>
      </c>
      <c r="J27" s="27">
        <v>0.67500000000000004</v>
      </c>
      <c r="K27" s="27">
        <v>0.57499999999999996</v>
      </c>
      <c r="L27" s="27">
        <v>0.69599999999999995</v>
      </c>
      <c r="M27" s="27">
        <v>0.56200000000000006</v>
      </c>
      <c r="N27" s="27">
        <v>0.60199999999999998</v>
      </c>
      <c r="O27" s="27">
        <v>0.48599999999999999</v>
      </c>
      <c r="P27" s="27">
        <v>0.47699999999999998</v>
      </c>
      <c r="Q27" s="27">
        <v>0.73699999999999999</v>
      </c>
      <c r="R27" s="27">
        <v>0.54200000000000004</v>
      </c>
      <c r="S27" s="27">
        <v>0.56699999999999995</v>
      </c>
      <c r="T27" s="27">
        <v>0.79</v>
      </c>
      <c r="U27" s="27">
        <v>0.48899999999999999</v>
      </c>
      <c r="V27" s="27">
        <v>0.72399999999999998</v>
      </c>
      <c r="W27" s="27">
        <v>0.57099999999999995</v>
      </c>
      <c r="X27" s="27">
        <v>0.44</v>
      </c>
    </row>
    <row r="28" spans="1:24" ht="17" customHeight="1">
      <c r="A28" s="27">
        <v>192</v>
      </c>
      <c r="B28" s="27">
        <f t="shared" si="0"/>
        <v>0.59266666666666667</v>
      </c>
      <c r="C28" s="27">
        <f t="shared" si="1"/>
        <v>0.11233667883538578</v>
      </c>
      <c r="D28" s="27">
        <f t="shared" si="2"/>
        <v>2.6478009126825536E-2</v>
      </c>
      <c r="E28" s="26"/>
      <c r="F28" s="26"/>
      <c r="G28" s="27">
        <v>0.72599999999999998</v>
      </c>
      <c r="H28" s="27">
        <v>0.48</v>
      </c>
      <c r="I28" s="27">
        <v>0.41099999999999998</v>
      </c>
      <c r="J28" s="27">
        <v>0.65</v>
      </c>
      <c r="K28" s="27">
        <v>0.57399999999999995</v>
      </c>
      <c r="L28" s="27">
        <v>0.76900000000000002</v>
      </c>
      <c r="M28" s="27">
        <v>0.52600000000000002</v>
      </c>
      <c r="N28" s="27">
        <v>0.60299999999999998</v>
      </c>
      <c r="O28" s="27">
        <v>0.49</v>
      </c>
      <c r="P28" s="27">
        <v>0.45200000000000001</v>
      </c>
      <c r="Q28" s="27">
        <v>0.72299999999999998</v>
      </c>
      <c r="R28" s="27">
        <v>0.54800000000000004</v>
      </c>
      <c r="S28" s="27">
        <v>0.57999999999999996</v>
      </c>
      <c r="T28" s="27">
        <v>0.78500000000000003</v>
      </c>
      <c r="U28" s="27">
        <v>0.505</v>
      </c>
      <c r="V28" s="27">
        <v>0.67300000000000004</v>
      </c>
      <c r="W28" s="27">
        <v>0.66100000000000003</v>
      </c>
      <c r="X28" s="27">
        <v>0.51200000000000001</v>
      </c>
    </row>
    <row r="29" spans="1:24" ht="17" customHeight="1">
      <c r="A29" s="27">
        <v>200</v>
      </c>
      <c r="B29" s="27">
        <f t="shared" si="0"/>
        <v>0.60433333333333339</v>
      </c>
      <c r="C29" s="27">
        <f t="shared" si="1"/>
        <v>0.11201785571952307</v>
      </c>
      <c r="D29" s="27">
        <f t="shared" si="2"/>
        <v>2.6402861797750352E-2</v>
      </c>
      <c r="E29" s="26"/>
      <c r="F29" s="26"/>
      <c r="G29" s="27">
        <v>0.71199999999999997</v>
      </c>
      <c r="H29" s="27">
        <v>0.505</v>
      </c>
      <c r="I29" s="27">
        <v>0.47599999999999998</v>
      </c>
      <c r="J29" s="27">
        <v>0.63100000000000001</v>
      </c>
      <c r="K29" s="27">
        <v>0.49</v>
      </c>
      <c r="L29" s="27">
        <v>0.754</v>
      </c>
      <c r="M29" s="27">
        <v>0.54</v>
      </c>
      <c r="N29" s="27">
        <v>0.58799999999999997</v>
      </c>
      <c r="O29" s="27">
        <v>0.53300000000000003</v>
      </c>
      <c r="P29" s="27">
        <v>0.52800000000000002</v>
      </c>
      <c r="Q29" s="27">
        <v>0.71599999999999997</v>
      </c>
      <c r="R29" s="27">
        <v>0.54900000000000004</v>
      </c>
      <c r="S29" s="27">
        <v>0.6</v>
      </c>
      <c r="T29" s="27">
        <v>0.84899999999999998</v>
      </c>
      <c r="U29" s="27">
        <v>0.45800000000000002</v>
      </c>
      <c r="V29" s="27">
        <v>0.73399999999999999</v>
      </c>
      <c r="W29" s="27">
        <v>0.67900000000000005</v>
      </c>
      <c r="X29" s="27">
        <v>0.53600000000000003</v>
      </c>
    </row>
    <row r="30" spans="1:24" ht="17" customHeight="1">
      <c r="A30" s="27">
        <v>208</v>
      </c>
      <c r="B30" s="27">
        <f t="shared" si="0"/>
        <v>0.59599999999999986</v>
      </c>
      <c r="C30" s="27">
        <f t="shared" si="1"/>
        <v>0.1213201889023184</v>
      </c>
      <c r="D30" s="27">
        <f t="shared" si="2"/>
        <v>2.8595442755887424E-2</v>
      </c>
      <c r="E30" s="26"/>
      <c r="F30" s="26"/>
      <c r="G30" s="27">
        <v>0.72399999999999998</v>
      </c>
      <c r="H30" s="27">
        <v>0.45800000000000002</v>
      </c>
      <c r="I30" s="27">
        <v>0.46400000000000002</v>
      </c>
      <c r="J30" s="27">
        <v>0.63700000000000001</v>
      </c>
      <c r="K30" s="27">
        <v>0.56599999999999995</v>
      </c>
      <c r="L30" s="27">
        <v>0.77900000000000003</v>
      </c>
      <c r="M30" s="27">
        <v>0.53100000000000003</v>
      </c>
      <c r="N30" s="27">
        <v>0.55500000000000005</v>
      </c>
      <c r="O30" s="27">
        <v>0.47499999999999998</v>
      </c>
      <c r="P30" s="27">
        <v>0.503</v>
      </c>
      <c r="Q30" s="27">
        <v>0.71199999999999997</v>
      </c>
      <c r="R30" s="27">
        <v>0.56499999999999995</v>
      </c>
      <c r="S30" s="27">
        <v>0.55200000000000005</v>
      </c>
      <c r="T30" s="27">
        <v>0.83399999999999996</v>
      </c>
      <c r="U30" s="27">
        <v>0.46300000000000002</v>
      </c>
      <c r="V30" s="27">
        <v>0.77200000000000002</v>
      </c>
      <c r="W30" s="27">
        <v>0.63600000000000001</v>
      </c>
      <c r="X30" s="27">
        <v>0.502</v>
      </c>
    </row>
    <row r="31" spans="1:24" ht="17" customHeight="1">
      <c r="A31" s="27">
        <v>216</v>
      </c>
      <c r="B31" s="27">
        <f t="shared" si="0"/>
        <v>0.61866666666666659</v>
      </c>
      <c r="C31" s="27">
        <f t="shared" si="1"/>
        <v>0.12211903546756921</v>
      </c>
      <c r="D31" s="27">
        <f t="shared" si="2"/>
        <v>2.8783732697026235E-2</v>
      </c>
      <c r="E31" s="26"/>
      <c r="F31" s="26"/>
      <c r="G31" s="27">
        <v>0.754</v>
      </c>
      <c r="H31" s="27">
        <v>0.504</v>
      </c>
      <c r="I31" s="27">
        <v>0.47699999999999998</v>
      </c>
      <c r="J31" s="27">
        <v>0.67800000000000005</v>
      </c>
      <c r="K31" s="27">
        <v>0.61899999999999999</v>
      </c>
      <c r="L31" s="27">
        <v>0.80200000000000005</v>
      </c>
      <c r="M31" s="27">
        <v>0.498</v>
      </c>
      <c r="N31" s="27">
        <v>0.60399999999999998</v>
      </c>
      <c r="O31" s="27">
        <v>0.52900000000000003</v>
      </c>
      <c r="P31" s="27">
        <v>0.505</v>
      </c>
      <c r="Q31" s="27">
        <v>0.75600000000000001</v>
      </c>
      <c r="R31" s="27">
        <v>0.63700000000000001</v>
      </c>
      <c r="S31" s="27">
        <v>0.59499999999999997</v>
      </c>
      <c r="T31" s="27">
        <v>0.80700000000000005</v>
      </c>
      <c r="U31" s="27">
        <v>0.48799999999999999</v>
      </c>
      <c r="V31" s="27">
        <v>0.82099999999999995</v>
      </c>
      <c r="W31" s="27">
        <v>0.54700000000000004</v>
      </c>
      <c r="X31" s="27">
        <v>0.51500000000000001</v>
      </c>
    </row>
    <row r="32" spans="1:24" ht="17" customHeight="1">
      <c r="A32" s="27">
        <v>224</v>
      </c>
      <c r="B32" s="27">
        <f t="shared" si="0"/>
        <v>0.6169444444444443</v>
      </c>
      <c r="C32" s="27">
        <f t="shared" si="1"/>
        <v>0.12712452080873277</v>
      </c>
      <c r="D32" s="27">
        <f t="shared" si="2"/>
        <v>2.9963536906315105E-2</v>
      </c>
      <c r="E32" s="26"/>
      <c r="F32" s="26"/>
      <c r="G32" s="27">
        <v>0.78600000000000003</v>
      </c>
      <c r="H32" s="27">
        <v>0.51400000000000001</v>
      </c>
      <c r="I32" s="27">
        <v>0.44600000000000001</v>
      </c>
      <c r="J32" s="27">
        <v>0.64700000000000002</v>
      </c>
      <c r="K32" s="27">
        <v>0.65400000000000003</v>
      </c>
      <c r="L32" s="27">
        <v>0.79300000000000004</v>
      </c>
      <c r="M32" s="27">
        <v>0.54800000000000004</v>
      </c>
      <c r="N32" s="27">
        <v>0.58399999999999996</v>
      </c>
      <c r="O32" s="27">
        <v>0.48899999999999999</v>
      </c>
      <c r="P32" s="27">
        <v>0.433</v>
      </c>
      <c r="Q32" s="27">
        <v>0.76700000000000002</v>
      </c>
      <c r="R32" s="27">
        <v>0.58399999999999996</v>
      </c>
      <c r="S32" s="27">
        <v>0.57099999999999995</v>
      </c>
      <c r="T32" s="27">
        <v>0.80900000000000005</v>
      </c>
      <c r="U32" s="27">
        <v>0.51300000000000001</v>
      </c>
      <c r="V32" s="27">
        <v>0.81699999999999995</v>
      </c>
      <c r="W32" s="27">
        <v>0.58099999999999996</v>
      </c>
      <c r="X32" s="27">
        <v>0.56899999999999995</v>
      </c>
    </row>
    <row r="33" spans="1:24" ht="17" customHeight="1">
      <c r="A33" s="27">
        <v>232</v>
      </c>
      <c r="B33" s="27">
        <f t="shared" si="0"/>
        <v>0.60766666666666658</v>
      </c>
      <c r="C33" s="27">
        <f t="shared" si="1"/>
        <v>0.12629703550151425</v>
      </c>
      <c r="D33" s="27">
        <f t="shared" si="2"/>
        <v>2.9768496748959622E-2</v>
      </c>
      <c r="E33" s="26"/>
      <c r="F33" s="26"/>
      <c r="G33" s="27">
        <v>0.751</v>
      </c>
      <c r="H33" s="27">
        <v>0.49</v>
      </c>
      <c r="I33" s="27">
        <v>0.41199999999999998</v>
      </c>
      <c r="J33" s="27">
        <v>0.66900000000000004</v>
      </c>
      <c r="K33" s="27">
        <v>0.61599999999999999</v>
      </c>
      <c r="L33" s="27">
        <v>0.74399999999999999</v>
      </c>
      <c r="M33" s="27">
        <v>0.54700000000000004</v>
      </c>
      <c r="N33" s="27">
        <v>0.57399999999999995</v>
      </c>
      <c r="O33" s="27">
        <v>0.48299999999999998</v>
      </c>
      <c r="P33" s="27">
        <v>0.45400000000000001</v>
      </c>
      <c r="Q33" s="27">
        <v>0.749</v>
      </c>
      <c r="R33" s="27">
        <v>0.57099999999999995</v>
      </c>
      <c r="S33" s="27">
        <v>0.6</v>
      </c>
      <c r="T33" s="27">
        <v>0.78200000000000003</v>
      </c>
      <c r="U33" s="27">
        <v>0.55100000000000005</v>
      </c>
      <c r="V33" s="27">
        <v>0.85199999999999998</v>
      </c>
      <c r="W33" s="27">
        <v>0.61699999999999999</v>
      </c>
      <c r="X33" s="27">
        <v>0.47599999999999998</v>
      </c>
    </row>
    <row r="34" spans="1:24" ht="17" customHeight="1">
      <c r="A34" s="27">
        <v>240</v>
      </c>
      <c r="B34" s="27">
        <f t="shared" si="0"/>
        <v>0.61944444444444446</v>
      </c>
      <c r="C34" s="27">
        <f t="shared" si="1"/>
        <v>0.13404749914169933</v>
      </c>
      <c r="D34" s="27">
        <f t="shared" si="2"/>
        <v>3.1595298548064504E-2</v>
      </c>
      <c r="E34" s="26"/>
      <c r="F34" s="26"/>
      <c r="G34" s="27">
        <v>0.77200000000000002</v>
      </c>
      <c r="H34" s="27">
        <v>0.47799999999999998</v>
      </c>
      <c r="I34" s="27">
        <v>0.52200000000000002</v>
      </c>
      <c r="J34" s="27">
        <v>0.70499999999999996</v>
      </c>
      <c r="K34" s="27">
        <v>0.65600000000000003</v>
      </c>
      <c r="L34" s="27">
        <v>0.79600000000000004</v>
      </c>
      <c r="M34" s="27">
        <v>0.52600000000000002</v>
      </c>
      <c r="N34" s="27">
        <v>0.56999999999999995</v>
      </c>
      <c r="O34" s="27">
        <v>0.48599999999999999</v>
      </c>
      <c r="P34" s="27">
        <v>0.44900000000000001</v>
      </c>
      <c r="Q34" s="27">
        <v>0.77500000000000002</v>
      </c>
      <c r="R34" s="27">
        <v>0.54900000000000004</v>
      </c>
      <c r="S34" s="27">
        <v>0.626</v>
      </c>
      <c r="T34" s="27">
        <v>0.80800000000000005</v>
      </c>
      <c r="U34" s="27">
        <v>0.47099999999999997</v>
      </c>
      <c r="V34" s="27">
        <v>0.85399999999999998</v>
      </c>
      <c r="W34" s="27">
        <v>0.6</v>
      </c>
      <c r="X34" s="27">
        <v>0.50700000000000001</v>
      </c>
    </row>
    <row r="35" spans="1:24" ht="17" customHeight="1">
      <c r="A35" s="27">
        <v>248</v>
      </c>
      <c r="B35" s="27">
        <f t="shared" si="0"/>
        <v>0.62194444444444441</v>
      </c>
      <c r="C35" s="27">
        <f t="shared" si="1"/>
        <v>0.1431903185283887</v>
      </c>
      <c r="D35" s="27">
        <f t="shared" si="2"/>
        <v>3.3750281743895133E-2</v>
      </c>
      <c r="E35" s="26"/>
      <c r="F35" s="26"/>
      <c r="G35" s="27">
        <v>0.75</v>
      </c>
      <c r="H35" s="27">
        <v>0.498</v>
      </c>
      <c r="I35" s="27">
        <v>0.43099999999999999</v>
      </c>
      <c r="J35" s="27">
        <v>0.66900000000000004</v>
      </c>
      <c r="K35" s="27">
        <v>0.63700000000000001</v>
      </c>
      <c r="L35" s="27">
        <v>0.82199999999999995</v>
      </c>
      <c r="M35" s="27">
        <v>0.499</v>
      </c>
      <c r="N35" s="27">
        <v>0.58799999999999997</v>
      </c>
      <c r="O35" s="27">
        <v>0.49199999999999999</v>
      </c>
      <c r="P35" s="27">
        <v>0.45900000000000002</v>
      </c>
      <c r="Q35" s="27">
        <v>0.78300000000000003</v>
      </c>
      <c r="R35" s="27">
        <v>0.627</v>
      </c>
      <c r="S35" s="27">
        <v>0.54700000000000004</v>
      </c>
      <c r="T35" s="27">
        <v>0.86199999999999999</v>
      </c>
      <c r="U35" s="27">
        <v>0.48399999999999999</v>
      </c>
      <c r="V35" s="27">
        <v>0.86899999999999999</v>
      </c>
      <c r="W35" s="27">
        <v>0.64700000000000002</v>
      </c>
      <c r="X35" s="27">
        <v>0.53100000000000003</v>
      </c>
    </row>
    <row r="36" spans="1:24" ht="17" customHeight="1">
      <c r="A36" s="27">
        <v>256</v>
      </c>
      <c r="B36" s="27">
        <f t="shared" si="0"/>
        <v>0.629</v>
      </c>
      <c r="C36" s="27">
        <f t="shared" si="1"/>
        <v>0.13468874794699587</v>
      </c>
      <c r="D36" s="27">
        <f t="shared" si="2"/>
        <v>3.1746442340948824E-2</v>
      </c>
      <c r="E36" s="26"/>
      <c r="F36" s="26"/>
      <c r="G36" s="27">
        <v>0.80700000000000005</v>
      </c>
      <c r="H36" s="27">
        <v>0.52200000000000002</v>
      </c>
      <c r="I36" s="27">
        <v>0.46600000000000003</v>
      </c>
      <c r="J36" s="27">
        <v>0.72299999999999998</v>
      </c>
      <c r="K36" s="27">
        <v>0.67900000000000005</v>
      </c>
      <c r="L36" s="27">
        <v>0.78800000000000003</v>
      </c>
      <c r="M36" s="27">
        <v>0.498</v>
      </c>
      <c r="N36" s="27">
        <v>0.63700000000000001</v>
      </c>
      <c r="O36" s="27">
        <v>0.45100000000000001</v>
      </c>
      <c r="P36" s="27">
        <v>0.49</v>
      </c>
      <c r="Q36" s="27">
        <v>0.73</v>
      </c>
      <c r="R36" s="27">
        <v>0.58899999999999997</v>
      </c>
      <c r="S36" s="27">
        <v>0.57499999999999996</v>
      </c>
      <c r="T36" s="27">
        <v>0.81799999999999995</v>
      </c>
      <c r="U36" s="27">
        <v>0.48199999999999998</v>
      </c>
      <c r="V36" s="27">
        <v>0.85299999999999998</v>
      </c>
      <c r="W36" s="27">
        <v>0.68</v>
      </c>
      <c r="X36" s="27">
        <v>0.53400000000000003</v>
      </c>
    </row>
    <row r="37" spans="1:24" ht="17" customHeight="1">
      <c r="A37" s="27">
        <v>264</v>
      </c>
      <c r="B37" s="27">
        <f t="shared" si="0"/>
        <v>0.63611111111111129</v>
      </c>
      <c r="C37" s="27">
        <f t="shared" si="1"/>
        <v>0.14447221955179479</v>
      </c>
      <c r="D37" s="27">
        <f t="shared" si="2"/>
        <v>3.4052428712715271E-2</v>
      </c>
      <c r="E37" s="26"/>
      <c r="F37" s="26"/>
      <c r="G37" s="27">
        <v>0.74199999999999999</v>
      </c>
      <c r="H37" s="27">
        <v>0.53300000000000003</v>
      </c>
      <c r="I37" s="27">
        <v>0.52200000000000002</v>
      </c>
      <c r="J37" s="27">
        <v>0.79400000000000004</v>
      </c>
      <c r="K37" s="27">
        <v>0.55200000000000005</v>
      </c>
      <c r="L37" s="27">
        <v>0.79900000000000004</v>
      </c>
      <c r="M37" s="27">
        <v>0.56299999999999994</v>
      </c>
      <c r="N37" s="27">
        <v>0.61399999999999999</v>
      </c>
      <c r="O37" s="27">
        <v>0.42599999999999999</v>
      </c>
      <c r="P37" s="27">
        <v>0.48</v>
      </c>
      <c r="Q37" s="27">
        <v>0.78200000000000003</v>
      </c>
      <c r="R37" s="27">
        <v>0.59699999999999998</v>
      </c>
      <c r="S37" s="27">
        <v>0.57499999999999996</v>
      </c>
      <c r="T37" s="27">
        <v>0.84699999999999998</v>
      </c>
      <c r="U37" s="27">
        <v>0.505</v>
      </c>
      <c r="V37" s="27">
        <v>0.94199999999999995</v>
      </c>
      <c r="W37" s="27">
        <v>0.60799999999999998</v>
      </c>
      <c r="X37" s="27">
        <v>0.56899999999999995</v>
      </c>
    </row>
    <row r="38" spans="1:24" ht="17" customHeight="1">
      <c r="A38" s="27">
        <v>272</v>
      </c>
      <c r="B38" s="27">
        <f t="shared" si="0"/>
        <v>0.62866666666666648</v>
      </c>
      <c r="C38" s="27">
        <f t="shared" si="1"/>
        <v>0.14521626873695184</v>
      </c>
      <c r="D38" s="27">
        <f t="shared" si="2"/>
        <v>3.4227802787502232E-2</v>
      </c>
      <c r="E38" s="26"/>
      <c r="F38" s="26"/>
      <c r="G38" s="27">
        <v>0.76700000000000002</v>
      </c>
      <c r="H38" s="27">
        <v>0.52800000000000002</v>
      </c>
      <c r="I38" s="27">
        <v>0.45</v>
      </c>
      <c r="J38" s="27">
        <v>0.749</v>
      </c>
      <c r="K38" s="27">
        <v>0.65</v>
      </c>
      <c r="L38" s="27">
        <v>0.76600000000000001</v>
      </c>
      <c r="M38" s="27">
        <v>0.51900000000000002</v>
      </c>
      <c r="N38" s="27">
        <v>0.60399999999999998</v>
      </c>
      <c r="O38" s="27">
        <v>0.48199999999999998</v>
      </c>
      <c r="P38" s="27">
        <v>0.5</v>
      </c>
      <c r="Q38" s="27">
        <v>0.75700000000000001</v>
      </c>
      <c r="R38" s="27">
        <v>0.54600000000000004</v>
      </c>
      <c r="S38" s="27">
        <v>0.6</v>
      </c>
      <c r="T38" s="27">
        <v>0.84099999999999997</v>
      </c>
      <c r="U38" s="27">
        <v>0.44700000000000001</v>
      </c>
      <c r="V38" s="27">
        <v>0.95299999999999996</v>
      </c>
      <c r="W38" s="27">
        <v>0.56499999999999995</v>
      </c>
      <c r="X38" s="27">
        <v>0.59199999999999997</v>
      </c>
    </row>
    <row r="39" spans="1:24" ht="17" customHeight="1">
      <c r="A39" s="27">
        <v>280</v>
      </c>
      <c r="B39" s="27">
        <f t="shared" si="0"/>
        <v>0.64361111111111113</v>
      </c>
      <c r="C39" s="27">
        <f t="shared" si="1"/>
        <v>0.13914577159092553</v>
      </c>
      <c r="D39" s="27">
        <f t="shared" si="2"/>
        <v>3.27969728884593E-2</v>
      </c>
      <c r="E39" s="26"/>
      <c r="F39" s="26"/>
      <c r="G39" s="27">
        <v>0.78</v>
      </c>
      <c r="H39" s="27">
        <v>0.54500000000000004</v>
      </c>
      <c r="I39" s="27">
        <v>0.46200000000000002</v>
      </c>
      <c r="J39" s="27">
        <v>0.81</v>
      </c>
      <c r="K39" s="27">
        <v>0.63100000000000001</v>
      </c>
      <c r="L39" s="27">
        <v>0.80900000000000005</v>
      </c>
      <c r="M39" s="27">
        <v>0.55400000000000005</v>
      </c>
      <c r="N39" s="27">
        <v>0.60199999999999998</v>
      </c>
      <c r="O39" s="27">
        <v>0.49399999999999999</v>
      </c>
      <c r="P39" s="27">
        <v>0.47699999999999998</v>
      </c>
      <c r="Q39" s="27">
        <v>0.76600000000000001</v>
      </c>
      <c r="R39" s="27">
        <v>0.629</v>
      </c>
      <c r="S39" s="27">
        <v>0.60699999999999998</v>
      </c>
      <c r="T39" s="27">
        <v>0.81599999999999995</v>
      </c>
      <c r="U39" s="27">
        <v>0.51300000000000001</v>
      </c>
      <c r="V39" s="27">
        <v>0.92900000000000005</v>
      </c>
      <c r="W39" s="27">
        <v>0.57799999999999996</v>
      </c>
      <c r="X39" s="27">
        <v>0.58299999999999996</v>
      </c>
    </row>
    <row r="40" spans="1:24" ht="17" customHeight="1">
      <c r="A40" s="27">
        <v>288</v>
      </c>
      <c r="B40" s="27">
        <f t="shared" si="0"/>
        <v>0.64527777777777784</v>
      </c>
      <c r="C40" s="27">
        <f t="shared" si="1"/>
        <v>0.12212568528583931</v>
      </c>
      <c r="D40" s="27">
        <f t="shared" si="2"/>
        <v>2.8785300074223717E-2</v>
      </c>
      <c r="E40" s="26"/>
      <c r="F40" s="26"/>
      <c r="G40" s="27">
        <v>0.71699999999999997</v>
      </c>
      <c r="H40" s="27">
        <v>0.502</v>
      </c>
      <c r="I40" s="27">
        <v>0.502</v>
      </c>
      <c r="J40" s="27">
        <v>0.81</v>
      </c>
      <c r="K40" s="27">
        <v>0.61599999999999999</v>
      </c>
      <c r="L40" s="27">
        <v>0.81299999999999994</v>
      </c>
      <c r="M40" s="27">
        <v>0.54600000000000004</v>
      </c>
      <c r="N40" s="27">
        <v>0.59599999999999997</v>
      </c>
      <c r="O40" s="27">
        <v>0.504</v>
      </c>
      <c r="P40" s="27">
        <v>0.51500000000000001</v>
      </c>
      <c r="Q40" s="27">
        <v>0.76500000000000001</v>
      </c>
      <c r="R40" s="27">
        <v>0.59899999999999998</v>
      </c>
      <c r="S40" s="27">
        <v>0.60299999999999998</v>
      </c>
      <c r="T40" s="27">
        <v>0.8</v>
      </c>
      <c r="U40" s="27">
        <v>0.53700000000000003</v>
      </c>
      <c r="V40" s="27">
        <v>0.85599999999999998</v>
      </c>
      <c r="W40" s="27">
        <v>0.63</v>
      </c>
      <c r="X40" s="27">
        <v>0.70399999999999996</v>
      </c>
    </row>
    <row r="41" spans="1:24" ht="17" customHeight="1">
      <c r="A41" s="27">
        <v>296</v>
      </c>
      <c r="B41" s="27">
        <f t="shared" si="0"/>
        <v>0.64433333333333342</v>
      </c>
      <c r="C41" s="27">
        <f t="shared" si="1"/>
        <v>0.140612107252122</v>
      </c>
      <c r="D41" s="27">
        <f t="shared" si="2"/>
        <v>3.3142591518301866E-2</v>
      </c>
      <c r="E41" s="26"/>
      <c r="F41" s="26"/>
      <c r="G41" s="27">
        <v>0.754</v>
      </c>
      <c r="H41" s="27">
        <v>0.51900000000000002</v>
      </c>
      <c r="I41" s="27">
        <v>0.52300000000000002</v>
      </c>
      <c r="J41" s="27">
        <v>0.77200000000000002</v>
      </c>
      <c r="K41" s="27">
        <v>0.56299999999999994</v>
      </c>
      <c r="L41" s="27">
        <v>0.79400000000000004</v>
      </c>
      <c r="M41" s="27">
        <v>0.53500000000000003</v>
      </c>
      <c r="N41" s="27">
        <v>0.59599999999999997</v>
      </c>
      <c r="O41" s="27">
        <v>0.496</v>
      </c>
      <c r="P41" s="27">
        <v>0.48</v>
      </c>
      <c r="Q41" s="27">
        <v>0.83699999999999997</v>
      </c>
      <c r="R41" s="27">
        <v>0.64300000000000002</v>
      </c>
      <c r="S41" s="27">
        <v>0.58399999999999996</v>
      </c>
      <c r="T41" s="27">
        <v>0.91700000000000004</v>
      </c>
      <c r="U41" s="27">
        <v>0.53100000000000003</v>
      </c>
      <c r="V41" s="27">
        <v>0.86799999999999999</v>
      </c>
      <c r="W41" s="27">
        <v>0.56299999999999994</v>
      </c>
      <c r="X41" s="27">
        <v>0.623</v>
      </c>
    </row>
    <row r="42" spans="1:24" ht="17" customHeight="1">
      <c r="A42" s="66" t="s">
        <v>39</v>
      </c>
      <c r="B42" s="27">
        <f>B41-B4</f>
        <v>0.29122222222222238</v>
      </c>
      <c r="C42" s="27">
        <f>AVERAGE(C41,C4)</f>
        <v>0.10819206256343292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17" customHeight="1">
      <c r="A43" s="66" t="s">
        <v>40</v>
      </c>
      <c r="B43" s="27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</sheetData>
  <pageMargins left="0.75" right="0.75" top="1" bottom="1" header="0.5" footer="0.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workbookViewId="0"/>
  </sheetViews>
  <sheetFormatPr baseColWidth="10" defaultColWidth="10.83203125" defaultRowHeight="15" customHeight="1" x14ac:dyDescent="0"/>
  <cols>
    <col min="1" max="256" width="10.83203125" style="70" customWidth="1"/>
  </cols>
  <sheetData>
    <row r="1" spans="1:23" ht="17" customHeight="1">
      <c r="A1" s="71" t="s">
        <v>11</v>
      </c>
      <c r="B1" s="69" t="s">
        <v>37</v>
      </c>
      <c r="C1" s="69" t="s">
        <v>38</v>
      </c>
      <c r="D1" s="69" t="s">
        <v>2</v>
      </c>
      <c r="E1" s="26"/>
      <c r="F1" s="27">
        <v>1</v>
      </c>
      <c r="G1" s="27">
        <v>3</v>
      </c>
      <c r="H1" s="27">
        <v>4</v>
      </c>
      <c r="I1" s="27">
        <v>5</v>
      </c>
      <c r="J1" s="27">
        <v>6</v>
      </c>
      <c r="K1" s="27">
        <v>7</v>
      </c>
      <c r="L1" s="27">
        <v>9</v>
      </c>
      <c r="M1" s="27">
        <v>13</v>
      </c>
      <c r="N1" s="27">
        <v>14</v>
      </c>
      <c r="O1" s="27">
        <v>16</v>
      </c>
      <c r="P1" s="27">
        <v>17</v>
      </c>
      <c r="Q1" s="27">
        <v>18</v>
      </c>
      <c r="R1" s="27">
        <v>19</v>
      </c>
      <c r="S1" s="27">
        <v>20</v>
      </c>
      <c r="T1" s="27">
        <v>21</v>
      </c>
      <c r="U1" s="27">
        <v>22</v>
      </c>
      <c r="V1" s="27">
        <v>23</v>
      </c>
      <c r="W1" s="27">
        <v>24</v>
      </c>
    </row>
    <row r="2" spans="1:23" ht="17" customHeight="1">
      <c r="A2" s="27">
        <v>-16</v>
      </c>
      <c r="B2" s="27">
        <f t="shared" ref="B2:B41" si="0">AVERAGE(F2:W2)</f>
        <v>0.99772222222222195</v>
      </c>
      <c r="C2" s="27">
        <f t="shared" ref="C2:C41" si="1">STDEV(F2:W2)</f>
        <v>2.7364222144887852E-2</v>
      </c>
      <c r="D2" s="27">
        <f t="shared" ref="D2:D41" si="2">C2/SQRT(18)</f>
        <v>6.4498090135150978E-3</v>
      </c>
      <c r="E2" s="26"/>
      <c r="F2" s="27">
        <v>0.96899999999999997</v>
      </c>
      <c r="G2" s="27">
        <v>1.0189999999999999</v>
      </c>
      <c r="H2" s="27">
        <v>0.98099999999999998</v>
      </c>
      <c r="I2" s="27">
        <v>1.0369999999999999</v>
      </c>
      <c r="J2" s="27">
        <v>0.96799999999999997</v>
      </c>
      <c r="K2" s="27">
        <v>0.95299999999999996</v>
      </c>
      <c r="L2" s="27">
        <v>0.97</v>
      </c>
      <c r="M2" s="27">
        <v>1.034</v>
      </c>
      <c r="N2" s="27">
        <v>0.96699999999999997</v>
      </c>
      <c r="O2" s="27">
        <v>1.0329999999999999</v>
      </c>
      <c r="P2" s="27">
        <v>0.98899999999999999</v>
      </c>
      <c r="Q2" s="27">
        <v>1.0109999999999999</v>
      </c>
      <c r="R2" s="27">
        <v>1.0129999999999999</v>
      </c>
      <c r="S2" s="27">
        <v>0.98399999999999999</v>
      </c>
      <c r="T2" s="27">
        <v>1.014</v>
      </c>
      <c r="U2" s="27">
        <v>1.0169999999999999</v>
      </c>
      <c r="V2" s="27">
        <v>1.024</v>
      </c>
      <c r="W2" s="27">
        <v>0.97599999999999998</v>
      </c>
    </row>
    <row r="3" spans="1:23" ht="17" customHeight="1">
      <c r="A3" s="27">
        <v>-8</v>
      </c>
      <c r="B3" s="27">
        <f t="shared" si="0"/>
        <v>1.0027222222222223</v>
      </c>
      <c r="C3" s="27">
        <f t="shared" si="1"/>
        <v>2.8410448690072476E-2</v>
      </c>
      <c r="D3" s="27">
        <f t="shared" si="2"/>
        <v>6.6964069751009056E-3</v>
      </c>
      <c r="E3" s="26"/>
      <c r="F3" s="27">
        <v>1.0329999999999999</v>
      </c>
      <c r="G3" s="27">
        <v>0.98099999999999998</v>
      </c>
      <c r="H3" s="27">
        <v>1.0189999999999999</v>
      </c>
      <c r="I3" s="27">
        <v>0.96299999999999997</v>
      </c>
      <c r="J3" s="27">
        <v>1.032</v>
      </c>
      <c r="K3" s="27">
        <v>1.0509999999999999</v>
      </c>
      <c r="L3" s="27">
        <v>1.032</v>
      </c>
      <c r="M3" s="27">
        <v>0.96499999999999997</v>
      </c>
      <c r="N3" s="27">
        <v>1.0349999999999999</v>
      </c>
      <c r="O3" s="27">
        <v>0.96699999999999997</v>
      </c>
      <c r="P3" s="27">
        <v>1.0109999999999999</v>
      </c>
      <c r="Q3" s="27">
        <v>0.98799999999999999</v>
      </c>
      <c r="R3" s="27">
        <v>0.98699999999999999</v>
      </c>
      <c r="S3" s="27">
        <v>1.0169999999999999</v>
      </c>
      <c r="T3" s="27">
        <v>0.98499999999999999</v>
      </c>
      <c r="U3" s="27">
        <v>0.98299999999999998</v>
      </c>
      <c r="V3" s="27">
        <v>0.97499999999999998</v>
      </c>
      <c r="W3" s="27">
        <v>1.0249999999999999</v>
      </c>
    </row>
    <row r="4" spans="1:23" ht="17" customHeight="1">
      <c r="A4" s="27">
        <v>0</v>
      </c>
      <c r="B4" s="27">
        <f t="shared" si="0"/>
        <v>0.33972222222222226</v>
      </c>
      <c r="C4" s="27">
        <f t="shared" si="1"/>
        <v>8.6406566713657568E-2</v>
      </c>
      <c r="D4" s="27">
        <f t="shared" si="2"/>
        <v>2.0366223087425028E-2</v>
      </c>
      <c r="E4" s="26"/>
      <c r="F4" s="27">
        <v>0.38</v>
      </c>
      <c r="G4" s="27">
        <v>0.372</v>
      </c>
      <c r="H4" s="27">
        <v>0.35099999999999998</v>
      </c>
      <c r="I4" s="27">
        <v>0.14499999999999999</v>
      </c>
      <c r="J4" s="27">
        <v>0.53700000000000003</v>
      </c>
      <c r="K4" s="27">
        <v>0.22900000000000001</v>
      </c>
      <c r="L4" s="27">
        <v>0.373</v>
      </c>
      <c r="M4" s="27">
        <v>0.36199999999999999</v>
      </c>
      <c r="N4" s="27">
        <v>0.38200000000000001</v>
      </c>
      <c r="O4" s="27">
        <v>0.41899999999999998</v>
      </c>
      <c r="P4" s="27">
        <v>0.35099999999999998</v>
      </c>
      <c r="Q4" s="27">
        <v>0.29799999999999999</v>
      </c>
      <c r="R4" s="27">
        <v>0.29199999999999998</v>
      </c>
      <c r="S4" s="27">
        <v>0.32800000000000001</v>
      </c>
      <c r="T4" s="27">
        <v>0.42299999999999999</v>
      </c>
      <c r="U4" s="27">
        <v>0.35599999999999998</v>
      </c>
      <c r="V4" s="27">
        <v>0.24</v>
      </c>
      <c r="W4" s="27">
        <v>0.27700000000000002</v>
      </c>
    </row>
    <row r="5" spans="1:23" ht="17" customHeight="1">
      <c r="A5" s="27">
        <v>8</v>
      </c>
      <c r="B5" s="27">
        <f t="shared" si="0"/>
        <v>0.40333333333333332</v>
      </c>
      <c r="C5" s="27">
        <f t="shared" si="1"/>
        <v>8.7777794324479366E-2</v>
      </c>
      <c r="D5" s="27">
        <f t="shared" si="2"/>
        <v>2.068942453481247E-2</v>
      </c>
      <c r="E5" s="26"/>
      <c r="F5" s="27">
        <v>0.47199999999999998</v>
      </c>
      <c r="G5" s="27">
        <v>0.48599999999999999</v>
      </c>
      <c r="H5" s="27">
        <v>0.376</v>
      </c>
      <c r="I5" s="27">
        <v>0.22</v>
      </c>
      <c r="J5" s="27">
        <v>0.6</v>
      </c>
      <c r="K5" s="27">
        <v>0.307</v>
      </c>
      <c r="L5" s="27">
        <v>0.44400000000000001</v>
      </c>
      <c r="M5" s="27">
        <v>0.40200000000000002</v>
      </c>
      <c r="N5" s="27">
        <v>0.40200000000000002</v>
      </c>
      <c r="O5" s="27">
        <v>0.49299999999999999</v>
      </c>
      <c r="P5" s="27">
        <v>0.38</v>
      </c>
      <c r="Q5" s="27">
        <v>0.36599999999999999</v>
      </c>
      <c r="R5" s="27">
        <v>0.28399999999999997</v>
      </c>
      <c r="S5" s="27">
        <v>0.39200000000000002</v>
      </c>
      <c r="T5" s="27">
        <v>0.49099999999999999</v>
      </c>
      <c r="U5" s="27">
        <v>0.40699999999999997</v>
      </c>
      <c r="V5" s="27">
        <v>0.39200000000000002</v>
      </c>
      <c r="W5" s="27">
        <v>0.34599999999999997</v>
      </c>
    </row>
    <row r="6" spans="1:23" ht="17" customHeight="1">
      <c r="A6" s="27">
        <v>16</v>
      </c>
      <c r="B6" s="27">
        <f t="shared" si="0"/>
        <v>0.48433333333333345</v>
      </c>
      <c r="C6" s="27">
        <f t="shared" si="1"/>
        <v>8.5547372497210242E-2</v>
      </c>
      <c r="D6" s="27">
        <f t="shared" si="2"/>
        <v>2.0163709068489639E-2</v>
      </c>
      <c r="E6" s="26"/>
      <c r="F6" s="27">
        <v>0.55100000000000005</v>
      </c>
      <c r="G6" s="27">
        <v>0.54100000000000004</v>
      </c>
      <c r="H6" s="27">
        <v>0.432</v>
      </c>
      <c r="I6" s="27">
        <v>0.33300000000000002</v>
      </c>
      <c r="J6" s="27">
        <v>0.63500000000000001</v>
      </c>
      <c r="K6" s="27">
        <v>0.41799999999999998</v>
      </c>
      <c r="L6" s="27">
        <v>0.54700000000000004</v>
      </c>
      <c r="M6" s="27">
        <v>0.44500000000000001</v>
      </c>
      <c r="N6" s="27">
        <v>0.48699999999999999</v>
      </c>
      <c r="O6" s="27">
        <v>0.52300000000000002</v>
      </c>
      <c r="P6" s="27">
        <v>0.51400000000000001</v>
      </c>
      <c r="Q6" s="27">
        <v>0.45400000000000001</v>
      </c>
      <c r="R6" s="27">
        <v>0.33500000000000002</v>
      </c>
      <c r="S6" s="27">
        <v>0.39400000000000002</v>
      </c>
      <c r="T6" s="27">
        <v>0.63100000000000001</v>
      </c>
      <c r="U6" s="27">
        <v>0.48199999999999998</v>
      </c>
      <c r="V6" s="27">
        <v>0.53600000000000003</v>
      </c>
      <c r="W6" s="27">
        <v>0.46</v>
      </c>
    </row>
    <row r="7" spans="1:23" ht="17" customHeight="1">
      <c r="A7" s="27">
        <v>24</v>
      </c>
      <c r="B7" s="27">
        <f t="shared" si="0"/>
        <v>0.5087222222222223</v>
      </c>
      <c r="C7" s="27">
        <f t="shared" si="1"/>
        <v>7.293978625071898E-2</v>
      </c>
      <c r="D7" s="27">
        <f t="shared" si="2"/>
        <v>1.7192072492060232E-2</v>
      </c>
      <c r="E7" s="26"/>
      <c r="F7" s="27">
        <v>0.55500000000000005</v>
      </c>
      <c r="G7" s="27">
        <v>0.57599999999999996</v>
      </c>
      <c r="H7" s="27">
        <v>0.49299999999999999</v>
      </c>
      <c r="I7" s="27">
        <v>0.38500000000000001</v>
      </c>
      <c r="J7" s="27">
        <v>0.622</v>
      </c>
      <c r="K7" s="27">
        <v>0.438</v>
      </c>
      <c r="L7" s="27">
        <v>0.61199999999999999</v>
      </c>
      <c r="M7" s="27">
        <v>0.50800000000000001</v>
      </c>
      <c r="N7" s="27">
        <v>0.51200000000000001</v>
      </c>
      <c r="O7" s="27">
        <v>0.53400000000000003</v>
      </c>
      <c r="P7" s="27">
        <v>0.52700000000000002</v>
      </c>
      <c r="Q7" s="27">
        <v>0.41499999999999998</v>
      </c>
      <c r="R7" s="27">
        <v>0.35199999999999998</v>
      </c>
      <c r="S7" s="27">
        <v>0.48699999999999999</v>
      </c>
      <c r="T7" s="27">
        <v>0.56499999999999995</v>
      </c>
      <c r="U7" s="27">
        <v>0.52500000000000002</v>
      </c>
      <c r="V7" s="27">
        <v>0.54700000000000004</v>
      </c>
      <c r="W7" s="27">
        <v>0.504</v>
      </c>
    </row>
    <row r="8" spans="1:23" ht="17" customHeight="1">
      <c r="A8" s="27">
        <v>32</v>
      </c>
      <c r="B8" s="27">
        <f t="shared" si="0"/>
        <v>0.53227777777777774</v>
      </c>
      <c r="C8" s="27">
        <f t="shared" si="1"/>
        <v>7.5374988483507432E-2</v>
      </c>
      <c r="D8" s="27">
        <f t="shared" si="2"/>
        <v>1.7766055162848678E-2</v>
      </c>
      <c r="E8" s="26"/>
      <c r="F8" s="27">
        <v>0.64400000000000002</v>
      </c>
      <c r="G8" s="27">
        <v>0.57499999999999996</v>
      </c>
      <c r="H8" s="27">
        <v>0.53600000000000003</v>
      </c>
      <c r="I8" s="27">
        <v>0.45100000000000001</v>
      </c>
      <c r="J8" s="27">
        <v>0.63500000000000001</v>
      </c>
      <c r="K8" s="27">
        <v>0.379</v>
      </c>
      <c r="L8" s="27">
        <v>0.59399999999999997</v>
      </c>
      <c r="M8" s="27">
        <v>0.54200000000000004</v>
      </c>
      <c r="N8" s="27">
        <v>0.51700000000000002</v>
      </c>
      <c r="O8" s="27">
        <v>0.57499999999999996</v>
      </c>
      <c r="P8" s="27">
        <v>0.51500000000000001</v>
      </c>
      <c r="Q8" s="27">
        <v>0.45600000000000002</v>
      </c>
      <c r="R8" s="27">
        <v>0.38300000000000001</v>
      </c>
      <c r="S8" s="27">
        <v>0.51100000000000001</v>
      </c>
      <c r="T8" s="27">
        <v>0.59799999999999998</v>
      </c>
      <c r="U8" s="27">
        <v>0.54400000000000004</v>
      </c>
      <c r="V8" s="27">
        <v>0.57799999999999996</v>
      </c>
      <c r="W8" s="27">
        <v>0.54800000000000004</v>
      </c>
    </row>
    <row r="9" spans="1:23" ht="17" customHeight="1">
      <c r="A9" s="27">
        <v>40</v>
      </c>
      <c r="B9" s="27">
        <f t="shared" si="0"/>
        <v>0.54888888888888887</v>
      </c>
      <c r="C9" s="27">
        <f t="shared" si="1"/>
        <v>8.7817919174304482E-2</v>
      </c>
      <c r="D9" s="27">
        <f t="shared" si="2"/>
        <v>2.0698882052614279E-2</v>
      </c>
      <c r="E9" s="26"/>
      <c r="F9" s="27">
        <v>0.68400000000000005</v>
      </c>
      <c r="G9" s="27">
        <v>0.60499999999999998</v>
      </c>
      <c r="H9" s="27">
        <v>0.53400000000000003</v>
      </c>
      <c r="I9" s="27">
        <v>0.433</v>
      </c>
      <c r="J9" s="27">
        <v>0.68600000000000005</v>
      </c>
      <c r="K9" s="27">
        <v>0.46899999999999997</v>
      </c>
      <c r="L9" s="27">
        <v>0.57799999999999996</v>
      </c>
      <c r="M9" s="27">
        <v>0.54100000000000004</v>
      </c>
      <c r="N9" s="27">
        <v>0.495</v>
      </c>
      <c r="O9" s="27">
        <v>0.57099999999999995</v>
      </c>
      <c r="P9" s="27">
        <v>0.504</v>
      </c>
      <c r="Q9" s="27">
        <v>0.44400000000000001</v>
      </c>
      <c r="R9" s="27">
        <v>0.34899999999999998</v>
      </c>
      <c r="S9" s="27">
        <v>0.58599999999999997</v>
      </c>
      <c r="T9" s="27">
        <v>0.63100000000000001</v>
      </c>
      <c r="U9" s="27">
        <v>0.57399999999999995</v>
      </c>
      <c r="V9" s="27">
        <v>0.59499999999999997</v>
      </c>
      <c r="W9" s="27">
        <v>0.60099999999999998</v>
      </c>
    </row>
    <row r="10" spans="1:23" ht="17" customHeight="1">
      <c r="A10" s="27">
        <v>48</v>
      </c>
      <c r="B10" s="27">
        <f t="shared" si="0"/>
        <v>0.58544444444444443</v>
      </c>
      <c r="C10" s="27">
        <f t="shared" si="1"/>
        <v>8.522994656134493E-2</v>
      </c>
      <c r="D10" s="27">
        <f t="shared" si="2"/>
        <v>2.0088891057898024E-2</v>
      </c>
      <c r="E10" s="26"/>
      <c r="F10" s="27">
        <v>0.69599999999999995</v>
      </c>
      <c r="G10" s="27">
        <v>0.68600000000000005</v>
      </c>
      <c r="H10" s="27">
        <v>0.53200000000000003</v>
      </c>
      <c r="I10" s="27">
        <v>0.53200000000000003</v>
      </c>
      <c r="J10" s="27">
        <v>0.72299999999999998</v>
      </c>
      <c r="K10" s="27">
        <v>0.47099999999999997</v>
      </c>
      <c r="L10" s="27">
        <v>0.69099999999999995</v>
      </c>
      <c r="M10" s="27">
        <v>0.55100000000000005</v>
      </c>
      <c r="N10" s="27">
        <v>0.54500000000000004</v>
      </c>
      <c r="O10" s="27">
        <v>0.60199999999999998</v>
      </c>
      <c r="P10" s="27">
        <v>0.56200000000000006</v>
      </c>
      <c r="Q10" s="27">
        <v>0.49199999999999999</v>
      </c>
      <c r="R10" s="27">
        <v>0.40500000000000003</v>
      </c>
      <c r="S10" s="27">
        <v>0.56999999999999995</v>
      </c>
      <c r="T10" s="27">
        <v>0.61699999999999999</v>
      </c>
      <c r="U10" s="27">
        <v>0.58599999999999997</v>
      </c>
      <c r="V10" s="27">
        <v>0.65400000000000003</v>
      </c>
      <c r="W10" s="27">
        <v>0.623</v>
      </c>
    </row>
    <row r="11" spans="1:23" ht="17" customHeight="1">
      <c r="A11" s="27">
        <v>56</v>
      </c>
      <c r="B11" s="27">
        <f t="shared" si="0"/>
        <v>0.57561111111111118</v>
      </c>
      <c r="C11" s="27">
        <f t="shared" si="1"/>
        <v>8.1619013708159813E-2</v>
      </c>
      <c r="D11" s="27">
        <f t="shared" si="2"/>
        <v>1.9237786022265863E-2</v>
      </c>
      <c r="E11" s="26"/>
      <c r="F11" s="27">
        <v>0.69099999999999995</v>
      </c>
      <c r="G11" s="27">
        <v>0.64200000000000002</v>
      </c>
      <c r="H11" s="27">
        <v>0.54600000000000004</v>
      </c>
      <c r="I11" s="27">
        <v>0.47499999999999998</v>
      </c>
      <c r="J11" s="27">
        <v>0.66800000000000004</v>
      </c>
      <c r="K11" s="27">
        <v>0.48399999999999999</v>
      </c>
      <c r="L11" s="27">
        <v>0.59</v>
      </c>
      <c r="M11" s="27">
        <v>0.53600000000000003</v>
      </c>
      <c r="N11" s="27">
        <v>0.54400000000000004</v>
      </c>
      <c r="O11" s="27">
        <v>0.63500000000000001</v>
      </c>
      <c r="P11" s="27">
        <v>0.55100000000000005</v>
      </c>
      <c r="Q11" s="27">
        <v>0.51300000000000001</v>
      </c>
      <c r="R11" s="27">
        <v>0.38</v>
      </c>
      <c r="S11" s="27">
        <v>0.59699999999999998</v>
      </c>
      <c r="T11" s="27">
        <v>0.66200000000000003</v>
      </c>
      <c r="U11" s="27">
        <v>0.56499999999999995</v>
      </c>
      <c r="V11" s="27">
        <v>0.67200000000000004</v>
      </c>
      <c r="W11" s="27">
        <v>0.61</v>
      </c>
    </row>
    <row r="12" spans="1:23" ht="17" customHeight="1">
      <c r="A12" s="27">
        <v>64</v>
      </c>
      <c r="B12" s="27">
        <f t="shared" si="0"/>
        <v>0.59472222222222226</v>
      </c>
      <c r="C12" s="27">
        <f t="shared" si="1"/>
        <v>8.2566055947775913E-2</v>
      </c>
      <c r="D12" s="27">
        <f t="shared" si="2"/>
        <v>1.946100601883341E-2</v>
      </c>
      <c r="E12" s="26"/>
      <c r="F12" s="27">
        <v>0.66700000000000004</v>
      </c>
      <c r="G12" s="27">
        <v>0.627</v>
      </c>
      <c r="H12" s="27">
        <v>0.55400000000000005</v>
      </c>
      <c r="I12" s="27">
        <v>0.54</v>
      </c>
      <c r="J12" s="27">
        <v>0.72799999999999998</v>
      </c>
      <c r="K12" s="27">
        <v>0.51300000000000001</v>
      </c>
      <c r="L12" s="27">
        <v>0.61899999999999999</v>
      </c>
      <c r="M12" s="27">
        <v>0.54800000000000004</v>
      </c>
      <c r="N12" s="27">
        <v>0.55400000000000005</v>
      </c>
      <c r="O12" s="27">
        <v>0.61099999999999999</v>
      </c>
      <c r="P12" s="27">
        <v>0.55500000000000005</v>
      </c>
      <c r="Q12" s="27">
        <v>0.48499999999999999</v>
      </c>
      <c r="R12" s="27">
        <v>0.42</v>
      </c>
      <c r="S12" s="27">
        <v>0.64900000000000002</v>
      </c>
      <c r="T12" s="27">
        <v>0.72799999999999998</v>
      </c>
      <c r="U12" s="27">
        <v>0.64800000000000002</v>
      </c>
      <c r="V12" s="27">
        <v>0.68300000000000005</v>
      </c>
      <c r="W12" s="27">
        <v>0.57599999999999996</v>
      </c>
    </row>
    <row r="13" spans="1:23" ht="17" customHeight="1">
      <c r="A13" s="27">
        <v>72</v>
      </c>
      <c r="B13" s="27">
        <f t="shared" si="0"/>
        <v>0.60033333333333339</v>
      </c>
      <c r="C13" s="27">
        <f t="shared" si="1"/>
        <v>8.8281634889842642E-2</v>
      </c>
      <c r="D13" s="27">
        <f t="shared" si="2"/>
        <v>2.0808180894947549E-2</v>
      </c>
      <c r="E13" s="26"/>
      <c r="F13" s="27">
        <v>0.70599999999999996</v>
      </c>
      <c r="G13" s="27">
        <v>0.58599999999999997</v>
      </c>
      <c r="H13" s="27">
        <v>0.56699999999999995</v>
      </c>
      <c r="I13" s="27">
        <v>0.49299999999999999</v>
      </c>
      <c r="J13" s="27">
        <v>0.73699999999999999</v>
      </c>
      <c r="K13" s="27">
        <v>0.51300000000000001</v>
      </c>
      <c r="L13" s="27">
        <v>0.67600000000000005</v>
      </c>
      <c r="M13" s="27">
        <v>0.58599999999999997</v>
      </c>
      <c r="N13" s="27">
        <v>0.54600000000000004</v>
      </c>
      <c r="O13" s="27">
        <v>0.58899999999999997</v>
      </c>
      <c r="P13" s="27">
        <v>0.501</v>
      </c>
      <c r="Q13" s="27">
        <v>0.59</v>
      </c>
      <c r="R13" s="27">
        <v>0.41899999999999998</v>
      </c>
      <c r="S13" s="27">
        <v>0.65500000000000003</v>
      </c>
      <c r="T13" s="27">
        <v>0.70599999999999996</v>
      </c>
      <c r="U13" s="27">
        <v>0.61099999999999999</v>
      </c>
      <c r="V13" s="27">
        <v>0.72699999999999998</v>
      </c>
      <c r="W13" s="27">
        <v>0.59799999999999998</v>
      </c>
    </row>
    <row r="14" spans="1:23" ht="17" customHeight="1">
      <c r="A14" s="27">
        <v>80</v>
      </c>
      <c r="B14" s="27">
        <f t="shared" si="0"/>
        <v>0.60766666666666658</v>
      </c>
      <c r="C14" s="27">
        <f t="shared" si="1"/>
        <v>8.1288882099221985E-2</v>
      </c>
      <c r="D14" s="27">
        <f t="shared" si="2"/>
        <v>1.9159973255811209E-2</v>
      </c>
      <c r="E14" s="26"/>
      <c r="F14" s="27">
        <v>0.73</v>
      </c>
      <c r="G14" s="27">
        <v>0.61099999999999999</v>
      </c>
      <c r="H14" s="27">
        <v>0.55900000000000005</v>
      </c>
      <c r="I14" s="27">
        <v>0.56899999999999995</v>
      </c>
      <c r="J14" s="27">
        <v>0.70299999999999996</v>
      </c>
      <c r="K14" s="27">
        <v>0.48299999999999998</v>
      </c>
      <c r="L14" s="27">
        <v>0.64800000000000002</v>
      </c>
      <c r="M14" s="27">
        <v>0.56200000000000006</v>
      </c>
      <c r="N14" s="27">
        <v>0.54400000000000004</v>
      </c>
      <c r="O14" s="27">
        <v>0.56799999999999995</v>
      </c>
      <c r="P14" s="27">
        <v>0.56599999999999995</v>
      </c>
      <c r="Q14" s="27">
        <v>0.497</v>
      </c>
      <c r="R14" s="27">
        <v>0.49199999999999999</v>
      </c>
      <c r="S14" s="27">
        <v>0.68899999999999995</v>
      </c>
      <c r="T14" s="27">
        <v>0.63900000000000001</v>
      </c>
      <c r="U14" s="27">
        <v>0.65400000000000003</v>
      </c>
      <c r="V14" s="27">
        <v>0.73</v>
      </c>
      <c r="W14" s="27">
        <v>0.69399999999999995</v>
      </c>
    </row>
    <row r="15" spans="1:23" ht="17" customHeight="1">
      <c r="A15" s="27">
        <v>88</v>
      </c>
      <c r="B15" s="27">
        <f t="shared" si="0"/>
        <v>0.62511111111111095</v>
      </c>
      <c r="C15" s="27">
        <f t="shared" si="1"/>
        <v>8.4771588531903433E-2</v>
      </c>
      <c r="D15" s="27">
        <f t="shared" si="2"/>
        <v>1.9980855034288231E-2</v>
      </c>
      <c r="E15" s="26"/>
      <c r="F15" s="27">
        <v>0.71699999999999997</v>
      </c>
      <c r="G15" s="27">
        <v>0.66200000000000003</v>
      </c>
      <c r="H15" s="27">
        <v>0.61099999999999999</v>
      </c>
      <c r="I15" s="27">
        <v>0.623</v>
      </c>
      <c r="J15" s="27">
        <v>0.76500000000000001</v>
      </c>
      <c r="K15" s="27">
        <v>0.51800000000000002</v>
      </c>
      <c r="L15" s="27">
        <v>0.65</v>
      </c>
      <c r="M15" s="27">
        <v>0.54800000000000004</v>
      </c>
      <c r="N15" s="27">
        <v>0.56999999999999995</v>
      </c>
      <c r="O15" s="27">
        <v>0.60799999999999998</v>
      </c>
      <c r="P15" s="27">
        <v>0.57799999999999996</v>
      </c>
      <c r="Q15" s="27">
        <v>0.51900000000000002</v>
      </c>
      <c r="R15" s="27">
        <v>0.44600000000000001</v>
      </c>
      <c r="S15" s="27">
        <v>0.72699999999999998</v>
      </c>
      <c r="T15" s="27">
        <v>0.70599999999999996</v>
      </c>
      <c r="U15" s="27">
        <v>0.65500000000000003</v>
      </c>
      <c r="V15" s="27">
        <v>0.71299999999999997</v>
      </c>
      <c r="W15" s="27">
        <v>0.63600000000000001</v>
      </c>
    </row>
    <row r="16" spans="1:23" ht="17" customHeight="1">
      <c r="A16" s="27">
        <v>96</v>
      </c>
      <c r="B16" s="27">
        <f t="shared" si="0"/>
        <v>0.6176666666666667</v>
      </c>
      <c r="C16" s="27">
        <f t="shared" si="1"/>
        <v>8.3563290561177367E-2</v>
      </c>
      <c r="D16" s="27">
        <f t="shared" si="2"/>
        <v>1.969605647135678E-2</v>
      </c>
      <c r="E16" s="26"/>
      <c r="F16" s="27">
        <v>0.71299999999999997</v>
      </c>
      <c r="G16" s="27">
        <v>0.65300000000000002</v>
      </c>
      <c r="H16" s="27">
        <v>0.627</v>
      </c>
      <c r="I16" s="27">
        <v>0.56799999999999995</v>
      </c>
      <c r="J16" s="27">
        <v>0.68799999999999994</v>
      </c>
      <c r="K16" s="27">
        <v>0.48499999999999999</v>
      </c>
      <c r="L16" s="27">
        <v>0.70499999999999996</v>
      </c>
      <c r="M16" s="27">
        <v>0.59399999999999997</v>
      </c>
      <c r="N16" s="27">
        <v>0.61</v>
      </c>
      <c r="O16" s="27">
        <v>0.56000000000000005</v>
      </c>
      <c r="P16" s="27">
        <v>0.51700000000000002</v>
      </c>
      <c r="Q16" s="27">
        <v>0.60899999999999999</v>
      </c>
      <c r="R16" s="27">
        <v>0.42199999999999999</v>
      </c>
      <c r="S16" s="27">
        <v>0.66700000000000004</v>
      </c>
      <c r="T16" s="27">
        <v>0.74399999999999999</v>
      </c>
      <c r="U16" s="27">
        <v>0.65600000000000003</v>
      </c>
      <c r="V16" s="27">
        <v>0.67500000000000004</v>
      </c>
      <c r="W16" s="27">
        <v>0.625</v>
      </c>
    </row>
    <row r="17" spans="1:23" ht="17" customHeight="1">
      <c r="A17" s="27">
        <v>104</v>
      </c>
      <c r="B17" s="27">
        <f t="shared" si="0"/>
        <v>0.62972222222222229</v>
      </c>
      <c r="C17" s="27">
        <f t="shared" si="1"/>
        <v>0.10314285100004841</v>
      </c>
      <c r="D17" s="27">
        <f t="shared" si="2"/>
        <v>2.4311003124349306E-2</v>
      </c>
      <c r="E17" s="26"/>
      <c r="F17" s="27">
        <v>0.83399999999999996</v>
      </c>
      <c r="G17" s="27">
        <v>0.57299999999999995</v>
      </c>
      <c r="H17" s="27">
        <v>0.58899999999999997</v>
      </c>
      <c r="I17" s="27">
        <v>0.624</v>
      </c>
      <c r="J17" s="27">
        <v>0.70899999999999996</v>
      </c>
      <c r="K17" s="27">
        <v>0.497</v>
      </c>
      <c r="L17" s="27">
        <v>0.74099999999999999</v>
      </c>
      <c r="M17" s="27">
        <v>0.59599999999999997</v>
      </c>
      <c r="N17" s="27">
        <v>0.60099999999999998</v>
      </c>
      <c r="O17" s="27">
        <v>0.59499999999999997</v>
      </c>
      <c r="P17" s="27">
        <v>0.51500000000000001</v>
      </c>
      <c r="Q17" s="27">
        <v>0.55700000000000005</v>
      </c>
      <c r="R17" s="27">
        <v>0.40500000000000003</v>
      </c>
      <c r="S17" s="27">
        <v>0.68400000000000005</v>
      </c>
      <c r="T17" s="27">
        <v>0.71699999999999997</v>
      </c>
      <c r="U17" s="27">
        <v>0.71399999999999997</v>
      </c>
      <c r="V17" s="27">
        <v>0.70599999999999996</v>
      </c>
      <c r="W17" s="27">
        <v>0.67800000000000005</v>
      </c>
    </row>
    <row r="18" spans="1:23" ht="17" customHeight="1">
      <c r="A18" s="27">
        <v>112</v>
      </c>
      <c r="B18" s="27">
        <f t="shared" si="0"/>
        <v>0.64311111111111097</v>
      </c>
      <c r="C18" s="27">
        <f t="shared" si="1"/>
        <v>9.0469292085534503E-2</v>
      </c>
      <c r="D18" s="27">
        <f t="shared" si="2"/>
        <v>2.1323816640942635E-2</v>
      </c>
      <c r="E18" s="26"/>
      <c r="F18" s="27">
        <v>0.83799999999999997</v>
      </c>
      <c r="G18" s="27">
        <v>0.67300000000000004</v>
      </c>
      <c r="H18" s="27">
        <v>0.625</v>
      </c>
      <c r="I18" s="27">
        <v>0.70499999999999996</v>
      </c>
      <c r="J18" s="27">
        <v>0.69399999999999995</v>
      </c>
      <c r="K18" s="27">
        <v>0.54100000000000004</v>
      </c>
      <c r="L18" s="27">
        <v>0.71899999999999997</v>
      </c>
      <c r="M18" s="27">
        <v>0.60299999999999998</v>
      </c>
      <c r="N18" s="27">
        <v>0.64800000000000002</v>
      </c>
      <c r="O18" s="27">
        <v>0.56399999999999995</v>
      </c>
      <c r="P18" s="27">
        <v>0.48</v>
      </c>
      <c r="Q18" s="27">
        <v>0.57999999999999996</v>
      </c>
      <c r="R18" s="27">
        <v>0.48199999999999998</v>
      </c>
      <c r="S18" s="27">
        <v>0.68899999999999995</v>
      </c>
      <c r="T18" s="27">
        <v>0.71299999999999997</v>
      </c>
      <c r="U18" s="27">
        <v>0.67400000000000004</v>
      </c>
      <c r="V18" s="27">
        <v>0.71299999999999997</v>
      </c>
      <c r="W18" s="27">
        <v>0.63500000000000001</v>
      </c>
    </row>
    <row r="19" spans="1:23" ht="17" customHeight="1">
      <c r="A19" s="27">
        <v>120</v>
      </c>
      <c r="B19" s="27">
        <f t="shared" si="0"/>
        <v>0.65294444444444444</v>
      </c>
      <c r="C19" s="27">
        <f t="shared" si="1"/>
        <v>9.4750118560982172E-2</v>
      </c>
      <c r="D19" s="27">
        <f t="shared" si="2"/>
        <v>2.2332817117566621E-2</v>
      </c>
      <c r="E19" s="26"/>
      <c r="F19" s="27">
        <v>0.84299999999999997</v>
      </c>
      <c r="G19" s="27">
        <v>0.69299999999999995</v>
      </c>
      <c r="H19" s="27">
        <v>0.63900000000000001</v>
      </c>
      <c r="I19" s="27">
        <v>0.64900000000000002</v>
      </c>
      <c r="J19" s="27">
        <v>0.68799999999999994</v>
      </c>
      <c r="K19" s="27">
        <v>0.59199999999999997</v>
      </c>
      <c r="L19" s="27">
        <v>0.69299999999999995</v>
      </c>
      <c r="M19" s="27">
        <v>0.54800000000000004</v>
      </c>
      <c r="N19" s="27">
        <v>0.62</v>
      </c>
      <c r="O19" s="27">
        <v>0.62</v>
      </c>
      <c r="P19" s="27">
        <v>0.5</v>
      </c>
      <c r="Q19" s="27">
        <v>0.57699999999999996</v>
      </c>
      <c r="R19" s="27">
        <v>0.47599999999999998</v>
      </c>
      <c r="S19" s="27">
        <v>0.70699999999999996</v>
      </c>
      <c r="T19" s="27">
        <v>0.79100000000000004</v>
      </c>
      <c r="U19" s="27">
        <v>0.73299999999999998</v>
      </c>
      <c r="V19" s="27">
        <v>0.73099999999999998</v>
      </c>
      <c r="W19" s="27">
        <v>0.65300000000000002</v>
      </c>
    </row>
    <row r="20" spans="1:23" ht="17" customHeight="1">
      <c r="A20" s="27">
        <v>128</v>
      </c>
      <c r="B20" s="27">
        <f t="shared" si="0"/>
        <v>0.65455555555555545</v>
      </c>
      <c r="C20" s="27">
        <f t="shared" si="1"/>
        <v>0.10662866970292051</v>
      </c>
      <c r="D20" s="27">
        <f t="shared" si="2"/>
        <v>2.5132618471945221E-2</v>
      </c>
      <c r="E20" s="26"/>
      <c r="F20" s="27">
        <v>0.90900000000000003</v>
      </c>
      <c r="G20" s="27">
        <v>0.65700000000000003</v>
      </c>
      <c r="H20" s="27">
        <v>0.61399999999999999</v>
      </c>
      <c r="I20" s="27">
        <v>0.59199999999999997</v>
      </c>
      <c r="J20" s="27">
        <v>0.745</v>
      </c>
      <c r="K20" s="27">
        <v>0.48399999999999999</v>
      </c>
      <c r="L20" s="27">
        <v>0.75900000000000001</v>
      </c>
      <c r="M20" s="27">
        <v>0.52400000000000002</v>
      </c>
      <c r="N20" s="27">
        <v>0.66900000000000004</v>
      </c>
      <c r="O20" s="27">
        <v>0.66400000000000003</v>
      </c>
      <c r="P20" s="27">
        <v>0.58099999999999996</v>
      </c>
      <c r="Q20" s="27">
        <v>0.59399999999999997</v>
      </c>
      <c r="R20" s="27">
        <v>0.47699999999999998</v>
      </c>
      <c r="S20" s="27">
        <v>0.74399999999999999</v>
      </c>
      <c r="T20" s="27">
        <v>0.71599999999999997</v>
      </c>
      <c r="U20" s="27">
        <v>0.71099999999999997</v>
      </c>
      <c r="V20" s="27">
        <v>0.69699999999999995</v>
      </c>
      <c r="W20" s="27">
        <v>0.64500000000000002</v>
      </c>
    </row>
    <row r="21" spans="1:23" ht="17" customHeight="1">
      <c r="A21" s="27">
        <v>136</v>
      </c>
      <c r="B21" s="27">
        <f t="shared" si="0"/>
        <v>0.65744444444444428</v>
      </c>
      <c r="C21" s="27">
        <f t="shared" si="1"/>
        <v>0.10657017694636341</v>
      </c>
      <c r="D21" s="27">
        <f t="shared" si="2"/>
        <v>2.5118831597007948E-2</v>
      </c>
      <c r="E21" s="26"/>
      <c r="F21" s="27">
        <v>0.92300000000000004</v>
      </c>
      <c r="G21" s="27">
        <v>0.67900000000000005</v>
      </c>
      <c r="H21" s="27">
        <v>0.628</v>
      </c>
      <c r="I21" s="27">
        <v>0.59</v>
      </c>
      <c r="J21" s="27">
        <v>0.7</v>
      </c>
      <c r="K21" s="27">
        <v>0.51</v>
      </c>
      <c r="L21" s="27">
        <v>0.73699999999999999</v>
      </c>
      <c r="M21" s="27">
        <v>0.56599999999999995</v>
      </c>
      <c r="N21" s="27">
        <v>0.68</v>
      </c>
      <c r="O21" s="27">
        <v>0.54600000000000004</v>
      </c>
      <c r="P21" s="27">
        <v>0.59199999999999997</v>
      </c>
      <c r="Q21" s="27">
        <v>0.60499999999999998</v>
      </c>
      <c r="R21" s="27">
        <v>0.5</v>
      </c>
      <c r="S21" s="27">
        <v>0.77600000000000002</v>
      </c>
      <c r="T21" s="27">
        <v>0.748</v>
      </c>
      <c r="U21" s="27">
        <v>0.70499999999999996</v>
      </c>
      <c r="V21" s="27">
        <v>0.74</v>
      </c>
      <c r="W21" s="27">
        <v>0.60899999999999999</v>
      </c>
    </row>
    <row r="22" spans="1:23" ht="17" customHeight="1">
      <c r="A22" s="27">
        <v>144</v>
      </c>
      <c r="B22" s="27">
        <f t="shared" si="0"/>
        <v>0.66416666666666679</v>
      </c>
      <c r="C22" s="27">
        <f t="shared" si="1"/>
        <v>0.10098704051976709</v>
      </c>
      <c r="D22" s="27">
        <f t="shared" si="2"/>
        <v>2.3802873721162656E-2</v>
      </c>
      <c r="E22" s="26"/>
      <c r="F22" s="27">
        <v>0.83499999999999996</v>
      </c>
      <c r="G22" s="27">
        <v>0.64</v>
      </c>
      <c r="H22" s="27">
        <v>0.64100000000000001</v>
      </c>
      <c r="I22" s="27">
        <v>0.63200000000000001</v>
      </c>
      <c r="J22" s="27">
        <v>0.78800000000000003</v>
      </c>
      <c r="K22" s="27">
        <v>0.52</v>
      </c>
      <c r="L22" s="27">
        <v>0.77300000000000002</v>
      </c>
      <c r="M22" s="27">
        <v>0.59699999999999998</v>
      </c>
      <c r="N22" s="27">
        <v>0.66900000000000004</v>
      </c>
      <c r="O22" s="27">
        <v>0.60599999999999998</v>
      </c>
      <c r="P22" s="27">
        <v>0.57599999999999996</v>
      </c>
      <c r="Q22" s="27">
        <v>0.61699999999999999</v>
      </c>
      <c r="R22" s="27">
        <v>0.49</v>
      </c>
      <c r="S22" s="27">
        <v>0.75</v>
      </c>
      <c r="T22" s="27">
        <v>0.85899999999999999</v>
      </c>
      <c r="U22" s="27">
        <v>0.64800000000000002</v>
      </c>
      <c r="V22" s="27">
        <v>0.66500000000000004</v>
      </c>
      <c r="W22" s="27">
        <v>0.64900000000000002</v>
      </c>
    </row>
    <row r="23" spans="1:23" ht="17" customHeight="1">
      <c r="A23" s="27">
        <v>152</v>
      </c>
      <c r="B23" s="27">
        <f t="shared" si="0"/>
        <v>0.66966666666666663</v>
      </c>
      <c r="C23" s="27">
        <f t="shared" si="1"/>
        <v>0.12819286939883151</v>
      </c>
      <c r="D23" s="27">
        <f t="shared" si="2"/>
        <v>3.0215349083891743E-2</v>
      </c>
      <c r="E23" s="26"/>
      <c r="F23" s="27">
        <v>0.93</v>
      </c>
      <c r="G23" s="27">
        <v>0.65100000000000002</v>
      </c>
      <c r="H23" s="27">
        <v>0.56399999999999995</v>
      </c>
      <c r="I23" s="27">
        <v>0.65500000000000003</v>
      </c>
      <c r="J23" s="27">
        <v>0.82299999999999995</v>
      </c>
      <c r="K23" s="27">
        <v>0.49199999999999999</v>
      </c>
      <c r="L23" s="27">
        <v>0.80600000000000005</v>
      </c>
      <c r="M23" s="27">
        <v>0.59299999999999997</v>
      </c>
      <c r="N23" s="27">
        <v>0.69799999999999995</v>
      </c>
      <c r="O23" s="27">
        <v>0.61</v>
      </c>
      <c r="P23" s="27">
        <v>0.55300000000000005</v>
      </c>
      <c r="Q23" s="27">
        <v>0.59899999999999998</v>
      </c>
      <c r="R23" s="27">
        <v>0.45</v>
      </c>
      <c r="S23" s="27">
        <v>0.83699999999999997</v>
      </c>
      <c r="T23" s="27">
        <v>0.80700000000000005</v>
      </c>
      <c r="U23" s="27">
        <v>0.68300000000000005</v>
      </c>
      <c r="V23" s="27">
        <v>0.67800000000000005</v>
      </c>
      <c r="W23" s="27">
        <v>0.625</v>
      </c>
    </row>
    <row r="24" spans="1:23" ht="17" customHeight="1">
      <c r="A24" s="27">
        <v>160</v>
      </c>
      <c r="B24" s="27">
        <f t="shared" si="0"/>
        <v>0.6798888888888891</v>
      </c>
      <c r="C24" s="27">
        <f t="shared" si="1"/>
        <v>0.11543263321287101</v>
      </c>
      <c r="D24" s="27">
        <f t="shared" si="2"/>
        <v>2.7207732571680195E-2</v>
      </c>
      <c r="E24" s="26"/>
      <c r="F24" s="27">
        <v>0.90300000000000002</v>
      </c>
      <c r="G24" s="27">
        <v>0.65800000000000003</v>
      </c>
      <c r="H24" s="27">
        <v>0.59099999999999997</v>
      </c>
      <c r="I24" s="27">
        <v>0.61799999999999999</v>
      </c>
      <c r="J24" s="27">
        <v>0.80200000000000005</v>
      </c>
      <c r="K24" s="27">
        <v>0.53</v>
      </c>
      <c r="L24" s="27">
        <v>0.77600000000000002</v>
      </c>
      <c r="M24" s="27">
        <v>0.64200000000000002</v>
      </c>
      <c r="N24" s="27">
        <v>0.71599999999999997</v>
      </c>
      <c r="O24" s="27">
        <v>0.59299999999999997</v>
      </c>
      <c r="P24" s="27">
        <v>0.54300000000000004</v>
      </c>
      <c r="Q24" s="27">
        <v>0.622</v>
      </c>
      <c r="R24" s="27">
        <v>0.48099999999999998</v>
      </c>
      <c r="S24" s="27">
        <v>0.83599999999999997</v>
      </c>
      <c r="T24" s="27">
        <v>0.81299999999999994</v>
      </c>
      <c r="U24" s="27">
        <v>0.73699999999999999</v>
      </c>
      <c r="V24" s="27">
        <v>0.70399999999999996</v>
      </c>
      <c r="W24" s="27">
        <v>0.67300000000000004</v>
      </c>
    </row>
    <row r="25" spans="1:23" ht="17" customHeight="1">
      <c r="A25" s="27">
        <v>168</v>
      </c>
      <c r="B25" s="27">
        <f t="shared" si="0"/>
        <v>0.67344444444444429</v>
      </c>
      <c r="C25" s="27">
        <f t="shared" si="1"/>
        <v>9.9971891474391117E-2</v>
      </c>
      <c r="D25" s="27">
        <f t="shared" si="2"/>
        <v>2.3563600796529187E-2</v>
      </c>
      <c r="E25" s="26"/>
      <c r="F25" s="27">
        <v>0.85299999999999998</v>
      </c>
      <c r="G25" s="27">
        <v>0.65500000000000003</v>
      </c>
      <c r="H25" s="27">
        <v>0.65700000000000003</v>
      </c>
      <c r="I25" s="27">
        <v>0.57199999999999995</v>
      </c>
      <c r="J25" s="27">
        <v>0.77800000000000002</v>
      </c>
      <c r="K25" s="27">
        <v>0.55300000000000005</v>
      </c>
      <c r="L25" s="27">
        <v>0.79200000000000004</v>
      </c>
      <c r="M25" s="27">
        <v>0.56999999999999995</v>
      </c>
      <c r="N25" s="27">
        <v>0.68</v>
      </c>
      <c r="O25" s="27">
        <v>0.60599999999999998</v>
      </c>
      <c r="P25" s="27">
        <v>0.58599999999999997</v>
      </c>
      <c r="Q25" s="27">
        <v>0.58199999999999996</v>
      </c>
      <c r="R25" s="27">
        <v>0.52700000000000002</v>
      </c>
      <c r="S25" s="27">
        <v>0.80200000000000005</v>
      </c>
      <c r="T25" s="27">
        <v>0.78600000000000003</v>
      </c>
      <c r="U25" s="27">
        <v>0.71699999999999997</v>
      </c>
      <c r="V25" s="27">
        <v>0.73199999999999998</v>
      </c>
      <c r="W25" s="27">
        <v>0.67400000000000004</v>
      </c>
    </row>
    <row r="26" spans="1:23" ht="17" customHeight="1">
      <c r="A26" s="27">
        <v>176</v>
      </c>
      <c r="B26" s="27">
        <f t="shared" si="0"/>
        <v>0.68661111111111106</v>
      </c>
      <c r="C26" s="27">
        <f t="shared" si="1"/>
        <v>0.10668267343133826</v>
      </c>
      <c r="D26" s="27">
        <f t="shared" si="2"/>
        <v>2.5145347272803074E-2</v>
      </c>
      <c r="E26" s="26"/>
      <c r="F26" s="27">
        <v>0.91500000000000004</v>
      </c>
      <c r="G26" s="27">
        <v>0.70099999999999996</v>
      </c>
      <c r="H26" s="27">
        <v>0.627</v>
      </c>
      <c r="I26" s="27">
        <v>0.60099999999999998</v>
      </c>
      <c r="J26" s="27">
        <v>0.82099999999999995</v>
      </c>
      <c r="K26" s="27">
        <v>0.51400000000000001</v>
      </c>
      <c r="L26" s="27">
        <v>0.68100000000000005</v>
      </c>
      <c r="M26" s="27">
        <v>0.63100000000000001</v>
      </c>
      <c r="N26" s="27">
        <v>0.69399999999999995</v>
      </c>
      <c r="O26" s="27">
        <v>0.64100000000000001</v>
      </c>
      <c r="P26" s="27">
        <v>0.58499999999999996</v>
      </c>
      <c r="Q26" s="27">
        <v>0.67300000000000004</v>
      </c>
      <c r="R26" s="27">
        <v>0.54100000000000004</v>
      </c>
      <c r="S26" s="27">
        <v>0.81899999999999995</v>
      </c>
      <c r="T26" s="27">
        <v>0.84699999999999998</v>
      </c>
      <c r="U26" s="27">
        <v>0.72499999999999998</v>
      </c>
      <c r="V26" s="27">
        <v>0.68200000000000005</v>
      </c>
      <c r="W26" s="27">
        <v>0.66100000000000003</v>
      </c>
    </row>
    <row r="27" spans="1:23" ht="17" customHeight="1">
      <c r="A27" s="27">
        <v>184</v>
      </c>
      <c r="B27" s="27">
        <f t="shared" si="0"/>
        <v>0.66805555555555562</v>
      </c>
      <c r="C27" s="27">
        <f t="shared" si="1"/>
        <v>0.10031918016260183</v>
      </c>
      <c r="D27" s="27">
        <f t="shared" si="2"/>
        <v>2.3645457525350244E-2</v>
      </c>
      <c r="E27" s="26"/>
      <c r="F27" s="27">
        <v>0.85299999999999998</v>
      </c>
      <c r="G27" s="27">
        <v>0.67700000000000005</v>
      </c>
      <c r="H27" s="27">
        <v>0.63600000000000001</v>
      </c>
      <c r="I27" s="27">
        <v>0.55900000000000005</v>
      </c>
      <c r="J27" s="27">
        <v>0.70899999999999996</v>
      </c>
      <c r="K27" s="27">
        <v>0.51200000000000001</v>
      </c>
      <c r="L27" s="27">
        <v>0.7</v>
      </c>
      <c r="M27" s="27">
        <v>0.57399999999999995</v>
      </c>
      <c r="N27" s="27">
        <v>0.626</v>
      </c>
      <c r="O27" s="27">
        <v>0.67900000000000005</v>
      </c>
      <c r="P27" s="27">
        <v>0.60299999999999998</v>
      </c>
      <c r="Q27" s="27">
        <v>0.57299999999999995</v>
      </c>
      <c r="R27" s="27">
        <v>0.54200000000000004</v>
      </c>
      <c r="S27" s="27">
        <v>0.84799999999999998</v>
      </c>
      <c r="T27" s="27">
        <v>0.78500000000000003</v>
      </c>
      <c r="U27" s="27">
        <v>0.76500000000000001</v>
      </c>
      <c r="V27" s="27">
        <v>0.70499999999999996</v>
      </c>
      <c r="W27" s="27">
        <v>0.67900000000000005</v>
      </c>
    </row>
    <row r="28" spans="1:23" ht="17" customHeight="1">
      <c r="A28" s="27">
        <v>192</v>
      </c>
      <c r="B28" s="27">
        <f t="shared" si="0"/>
        <v>0.68561111111111106</v>
      </c>
      <c r="C28" s="27">
        <f t="shared" si="1"/>
        <v>0.10269437173929323</v>
      </c>
      <c r="D28" s="27">
        <f t="shared" si="2"/>
        <v>2.4205295548848798E-2</v>
      </c>
      <c r="E28" s="26"/>
      <c r="F28" s="27">
        <v>0.873</v>
      </c>
      <c r="G28" s="27">
        <v>0.66100000000000003</v>
      </c>
      <c r="H28" s="27">
        <v>0.66200000000000003</v>
      </c>
      <c r="I28" s="27">
        <v>0.52900000000000003</v>
      </c>
      <c r="J28" s="27">
        <v>0.80600000000000005</v>
      </c>
      <c r="K28" s="27">
        <v>0.53400000000000003</v>
      </c>
      <c r="L28" s="27">
        <v>0.73</v>
      </c>
      <c r="M28" s="27">
        <v>0.61099999999999999</v>
      </c>
      <c r="N28" s="27">
        <v>0.71299999999999997</v>
      </c>
      <c r="O28" s="27">
        <v>0.64500000000000002</v>
      </c>
      <c r="P28" s="27">
        <v>0.62</v>
      </c>
      <c r="Q28" s="27">
        <v>0.64700000000000002</v>
      </c>
      <c r="R28" s="27">
        <v>0.52400000000000002</v>
      </c>
      <c r="S28" s="27">
        <v>0.83</v>
      </c>
      <c r="T28" s="27">
        <v>0.78800000000000003</v>
      </c>
      <c r="U28" s="27">
        <v>0.72199999999999998</v>
      </c>
      <c r="V28" s="27">
        <v>0.76600000000000001</v>
      </c>
      <c r="W28" s="27">
        <v>0.68</v>
      </c>
    </row>
    <row r="29" spans="1:23" ht="17" customHeight="1">
      <c r="A29" s="27">
        <v>200</v>
      </c>
      <c r="B29" s="27">
        <f t="shared" si="0"/>
        <v>0.69372222222222224</v>
      </c>
      <c r="C29" s="27">
        <f t="shared" si="1"/>
        <v>0.10606812769356477</v>
      </c>
      <c r="D29" s="27">
        <f t="shared" si="2"/>
        <v>2.5000497453293431E-2</v>
      </c>
      <c r="E29" s="26"/>
      <c r="F29" s="27">
        <v>0.874</v>
      </c>
      <c r="G29" s="27">
        <v>0.70199999999999996</v>
      </c>
      <c r="H29" s="27">
        <v>0.60199999999999998</v>
      </c>
      <c r="I29" s="27">
        <v>0.58699999999999997</v>
      </c>
      <c r="J29" s="27">
        <v>0.78700000000000003</v>
      </c>
      <c r="K29" s="27">
        <v>0.58499999999999996</v>
      </c>
      <c r="L29" s="27">
        <v>0.77300000000000002</v>
      </c>
      <c r="M29" s="27">
        <v>0.64300000000000002</v>
      </c>
      <c r="N29" s="27">
        <v>0.67400000000000004</v>
      </c>
      <c r="O29" s="27">
        <v>0.61799999999999999</v>
      </c>
      <c r="P29" s="27">
        <v>0.58899999999999997</v>
      </c>
      <c r="Q29" s="27">
        <v>0.66100000000000003</v>
      </c>
      <c r="R29" s="27">
        <v>0.51300000000000001</v>
      </c>
      <c r="S29" s="27">
        <v>0.89300000000000002</v>
      </c>
      <c r="T29" s="27">
        <v>0.81599999999999995</v>
      </c>
      <c r="U29" s="27">
        <v>0.74099999999999999</v>
      </c>
      <c r="V29" s="27">
        <v>0.73599999999999999</v>
      </c>
      <c r="W29" s="27">
        <v>0.69299999999999995</v>
      </c>
    </row>
    <row r="30" spans="1:23" ht="17" customHeight="1">
      <c r="A30" s="27">
        <v>208</v>
      </c>
      <c r="B30" s="27">
        <f t="shared" si="0"/>
        <v>0.70433333333333337</v>
      </c>
      <c r="C30" s="27">
        <f t="shared" si="1"/>
        <v>0.10133462331480284</v>
      </c>
      <c r="D30" s="27">
        <f t="shared" si="2"/>
        <v>2.388479977162717E-2</v>
      </c>
      <c r="E30" s="26"/>
      <c r="F30" s="27">
        <v>0.90400000000000003</v>
      </c>
      <c r="G30" s="27">
        <v>0.74099999999999999</v>
      </c>
      <c r="H30" s="27">
        <v>0.65200000000000002</v>
      </c>
      <c r="I30" s="27">
        <v>0.58799999999999997</v>
      </c>
      <c r="J30" s="27">
        <v>0.73699999999999999</v>
      </c>
      <c r="K30" s="27">
        <v>0.59099999999999997</v>
      </c>
      <c r="L30" s="27">
        <v>0.79100000000000004</v>
      </c>
      <c r="M30" s="27">
        <v>0.67400000000000004</v>
      </c>
      <c r="N30" s="27">
        <v>0.69699999999999995</v>
      </c>
      <c r="O30" s="27">
        <v>0.64500000000000002</v>
      </c>
      <c r="P30" s="27">
        <v>0.60799999999999998</v>
      </c>
      <c r="Q30" s="27">
        <v>0.66700000000000004</v>
      </c>
      <c r="R30" s="27">
        <v>0.51300000000000001</v>
      </c>
      <c r="S30" s="27">
        <v>0.87</v>
      </c>
      <c r="T30" s="27">
        <v>0.80500000000000005</v>
      </c>
      <c r="U30" s="27">
        <v>0.76300000000000001</v>
      </c>
      <c r="V30" s="27">
        <v>0.752</v>
      </c>
      <c r="W30" s="27">
        <v>0.68</v>
      </c>
    </row>
    <row r="31" spans="1:23" ht="17" customHeight="1">
      <c r="A31" s="27">
        <v>216</v>
      </c>
      <c r="B31" s="27">
        <f t="shared" si="0"/>
        <v>0.70172222222222225</v>
      </c>
      <c r="C31" s="27">
        <f t="shared" si="1"/>
        <v>0.10894240548298138</v>
      </c>
      <c r="D31" s="27">
        <f t="shared" si="2"/>
        <v>2.5677971225263552E-2</v>
      </c>
      <c r="E31" s="26"/>
      <c r="F31" s="27">
        <v>0.86599999999999999</v>
      </c>
      <c r="G31" s="27">
        <v>0.73399999999999999</v>
      </c>
      <c r="H31" s="27">
        <v>0.626</v>
      </c>
      <c r="I31" s="27">
        <v>0.57499999999999996</v>
      </c>
      <c r="J31" s="27">
        <v>0.85399999999999998</v>
      </c>
      <c r="K31" s="27">
        <v>0.624</v>
      </c>
      <c r="L31" s="27">
        <v>0.79900000000000004</v>
      </c>
      <c r="M31" s="27">
        <v>0.60899999999999999</v>
      </c>
      <c r="N31" s="27">
        <v>0.66800000000000004</v>
      </c>
      <c r="O31" s="27">
        <v>0.60399999999999998</v>
      </c>
      <c r="P31" s="27">
        <v>0.61099999999999999</v>
      </c>
      <c r="Q31" s="27">
        <v>0.70699999999999996</v>
      </c>
      <c r="R31" s="27">
        <v>0.49099999999999999</v>
      </c>
      <c r="S31" s="27">
        <v>0.84199999999999997</v>
      </c>
      <c r="T31" s="27">
        <v>0.82699999999999996</v>
      </c>
      <c r="U31" s="27">
        <v>0.73499999999999999</v>
      </c>
      <c r="V31" s="27">
        <v>0.77</v>
      </c>
      <c r="W31" s="27">
        <v>0.68899999999999995</v>
      </c>
    </row>
    <row r="32" spans="1:23" ht="17" customHeight="1">
      <c r="A32" s="27">
        <v>224</v>
      </c>
      <c r="B32" s="27">
        <f t="shared" si="0"/>
        <v>0.69100000000000017</v>
      </c>
      <c r="C32" s="27">
        <f t="shared" si="1"/>
        <v>0.11878750181831058</v>
      </c>
      <c r="D32" s="27">
        <f t="shared" si="2"/>
        <v>2.7998482685312253E-2</v>
      </c>
      <c r="E32" s="26"/>
      <c r="F32" s="27">
        <v>0.91900000000000004</v>
      </c>
      <c r="G32" s="27">
        <v>0.72599999999999998</v>
      </c>
      <c r="H32" s="27">
        <v>0.623</v>
      </c>
      <c r="I32" s="27">
        <v>0.52800000000000002</v>
      </c>
      <c r="J32" s="27">
        <v>0.83</v>
      </c>
      <c r="K32" s="27">
        <v>0.56699999999999995</v>
      </c>
      <c r="L32" s="27">
        <v>0.76200000000000001</v>
      </c>
      <c r="M32" s="27">
        <v>0.58599999999999997</v>
      </c>
      <c r="N32" s="27">
        <v>0.64700000000000002</v>
      </c>
      <c r="O32" s="27">
        <v>0.65900000000000003</v>
      </c>
      <c r="P32" s="27">
        <v>0.56899999999999995</v>
      </c>
      <c r="Q32" s="27">
        <v>0.65</v>
      </c>
      <c r="R32" s="27">
        <v>0.51200000000000001</v>
      </c>
      <c r="S32" s="27">
        <v>0.85799999999999998</v>
      </c>
      <c r="T32" s="27">
        <v>0.77200000000000002</v>
      </c>
      <c r="U32" s="27">
        <v>0.77200000000000002</v>
      </c>
      <c r="V32" s="27">
        <v>0.79700000000000004</v>
      </c>
      <c r="W32" s="27">
        <v>0.66100000000000003</v>
      </c>
    </row>
    <row r="33" spans="1:23" ht="17" customHeight="1">
      <c r="A33" s="27">
        <v>232</v>
      </c>
      <c r="B33" s="27">
        <f t="shared" si="0"/>
        <v>0.68933333333333335</v>
      </c>
      <c r="C33" s="27">
        <f t="shared" si="1"/>
        <v>0.10380411416532083</v>
      </c>
      <c r="D33" s="27">
        <f t="shared" si="2"/>
        <v>2.4466864347120306E-2</v>
      </c>
      <c r="E33" s="26"/>
      <c r="F33" s="27">
        <v>0.85299999999999998</v>
      </c>
      <c r="G33" s="27">
        <v>0.72099999999999997</v>
      </c>
      <c r="H33" s="27">
        <v>0.66800000000000004</v>
      </c>
      <c r="I33" s="27">
        <v>0.55000000000000004</v>
      </c>
      <c r="J33" s="27">
        <v>0.81599999999999995</v>
      </c>
      <c r="K33" s="27">
        <v>0.53100000000000003</v>
      </c>
      <c r="L33" s="27">
        <v>0.76600000000000001</v>
      </c>
      <c r="M33" s="27">
        <v>0.55400000000000005</v>
      </c>
      <c r="N33" s="27">
        <v>0.68500000000000005</v>
      </c>
      <c r="O33" s="27">
        <v>0.63500000000000001</v>
      </c>
      <c r="P33" s="27">
        <v>0.59</v>
      </c>
      <c r="Q33" s="27">
        <v>0.64600000000000002</v>
      </c>
      <c r="R33" s="27">
        <v>0.58499999999999996</v>
      </c>
      <c r="S33" s="27">
        <v>0.873</v>
      </c>
      <c r="T33" s="27">
        <v>0.77100000000000002</v>
      </c>
      <c r="U33" s="27">
        <v>0.73199999999999998</v>
      </c>
      <c r="V33" s="27">
        <v>0.73799999999999999</v>
      </c>
      <c r="W33" s="27">
        <v>0.69399999999999995</v>
      </c>
    </row>
    <row r="34" spans="1:23" ht="17" customHeight="1">
      <c r="A34" s="27">
        <v>240</v>
      </c>
      <c r="B34" s="27">
        <f t="shared" si="0"/>
        <v>0.70744444444444443</v>
      </c>
      <c r="C34" s="27">
        <f t="shared" si="1"/>
        <v>0.12855405007563797</v>
      </c>
      <c r="D34" s="27">
        <f t="shared" si="2"/>
        <v>3.0300480185826206E-2</v>
      </c>
      <c r="E34" s="26"/>
      <c r="F34" s="27">
        <v>0.90500000000000003</v>
      </c>
      <c r="G34" s="27">
        <v>0.72899999999999998</v>
      </c>
      <c r="H34" s="27">
        <v>0.621</v>
      </c>
      <c r="I34" s="27">
        <v>0.496</v>
      </c>
      <c r="J34" s="27">
        <v>0.878</v>
      </c>
      <c r="K34" s="27">
        <v>0.59499999999999997</v>
      </c>
      <c r="L34" s="27">
        <v>0.76200000000000001</v>
      </c>
      <c r="M34" s="27">
        <v>0.622</v>
      </c>
      <c r="N34" s="27">
        <v>0.68600000000000005</v>
      </c>
      <c r="O34" s="27">
        <v>0.66100000000000003</v>
      </c>
      <c r="P34" s="27">
        <v>0.61699999999999999</v>
      </c>
      <c r="Q34" s="27">
        <v>0.70299999999999996</v>
      </c>
      <c r="R34" s="27">
        <v>0.46899999999999997</v>
      </c>
      <c r="S34" s="27">
        <v>0.91500000000000004</v>
      </c>
      <c r="T34" s="27">
        <v>0.84899999999999998</v>
      </c>
      <c r="U34" s="27">
        <v>0.74199999999999999</v>
      </c>
      <c r="V34" s="27">
        <v>0.78</v>
      </c>
      <c r="W34" s="27">
        <v>0.70399999999999996</v>
      </c>
    </row>
    <row r="35" spans="1:23" ht="17" customHeight="1">
      <c r="A35" s="27">
        <v>248</v>
      </c>
      <c r="B35" s="27">
        <f t="shared" si="0"/>
        <v>0.69438888888888883</v>
      </c>
      <c r="C35" s="27">
        <f t="shared" si="1"/>
        <v>0.12932409760838265</v>
      </c>
      <c r="D35" s="27">
        <f t="shared" si="2"/>
        <v>3.0481982129906118E-2</v>
      </c>
      <c r="E35" s="26"/>
      <c r="F35" s="27">
        <v>0.89200000000000002</v>
      </c>
      <c r="G35" s="27">
        <v>0.71</v>
      </c>
      <c r="H35" s="27">
        <v>0.63400000000000001</v>
      </c>
      <c r="I35" s="27">
        <v>0.48599999999999999</v>
      </c>
      <c r="J35" s="27">
        <v>0.81200000000000006</v>
      </c>
      <c r="K35" s="27">
        <v>0.56299999999999994</v>
      </c>
      <c r="L35" s="27">
        <v>0.75700000000000001</v>
      </c>
      <c r="M35" s="27">
        <v>0.58199999999999996</v>
      </c>
      <c r="N35" s="27">
        <v>0.73499999999999999</v>
      </c>
      <c r="O35" s="27">
        <v>0.52200000000000002</v>
      </c>
      <c r="P35" s="27">
        <v>0.6</v>
      </c>
      <c r="Q35" s="27">
        <v>0.70499999999999996</v>
      </c>
      <c r="R35" s="27">
        <v>0.49299999999999999</v>
      </c>
      <c r="S35" s="27">
        <v>0.878</v>
      </c>
      <c r="T35" s="27">
        <v>0.82199999999999995</v>
      </c>
      <c r="U35" s="27">
        <v>0.81</v>
      </c>
      <c r="V35" s="27">
        <v>0.745</v>
      </c>
      <c r="W35" s="27">
        <v>0.753</v>
      </c>
    </row>
    <row r="36" spans="1:23" ht="17" customHeight="1">
      <c r="A36" s="27">
        <v>256</v>
      </c>
      <c r="B36" s="27">
        <f t="shared" si="0"/>
        <v>0.70738888888888884</v>
      </c>
      <c r="C36" s="27">
        <f t="shared" si="1"/>
        <v>0.13694831093986215</v>
      </c>
      <c r="D36" s="27">
        <f t="shared" si="2"/>
        <v>3.2279026445873465E-2</v>
      </c>
      <c r="E36" s="26"/>
      <c r="F36" s="27">
        <v>0.86499999999999999</v>
      </c>
      <c r="G36" s="27">
        <v>0.76500000000000001</v>
      </c>
      <c r="H36" s="27">
        <v>0.59799999999999998</v>
      </c>
      <c r="I36" s="27">
        <v>0.45700000000000002</v>
      </c>
      <c r="J36" s="27">
        <v>0.83799999999999997</v>
      </c>
      <c r="K36" s="27">
        <v>0.62</v>
      </c>
      <c r="L36" s="27">
        <v>0.72599999999999998</v>
      </c>
      <c r="M36" s="27">
        <v>0.61099999999999999</v>
      </c>
      <c r="N36" s="27">
        <v>0.67300000000000004</v>
      </c>
      <c r="O36" s="27">
        <v>0.66300000000000003</v>
      </c>
      <c r="P36" s="27">
        <v>0.59399999999999997</v>
      </c>
      <c r="Q36" s="27">
        <v>0.64800000000000002</v>
      </c>
      <c r="R36" s="27">
        <v>0.498</v>
      </c>
      <c r="S36" s="27">
        <v>0.96599999999999997</v>
      </c>
      <c r="T36" s="27">
        <v>0.878</v>
      </c>
      <c r="U36" s="27">
        <v>0.81399999999999995</v>
      </c>
      <c r="V36" s="27">
        <v>0.70699999999999996</v>
      </c>
      <c r="W36" s="27">
        <v>0.81200000000000006</v>
      </c>
    </row>
    <row r="37" spans="1:23" ht="17" customHeight="1">
      <c r="A37" s="27">
        <v>264</v>
      </c>
      <c r="B37" s="27">
        <f t="shared" si="0"/>
        <v>0.70877777777777773</v>
      </c>
      <c r="C37" s="27">
        <f t="shared" si="1"/>
        <v>0.13042038615256102</v>
      </c>
      <c r="D37" s="27">
        <f t="shared" si="2"/>
        <v>3.0740379817814668E-2</v>
      </c>
      <c r="E37" s="26"/>
      <c r="F37" s="27">
        <v>0.84499999999999997</v>
      </c>
      <c r="G37" s="27">
        <v>0.72299999999999998</v>
      </c>
      <c r="H37" s="27">
        <v>0.622</v>
      </c>
      <c r="I37" s="27">
        <v>0.46400000000000002</v>
      </c>
      <c r="J37" s="27">
        <v>0.85499999999999998</v>
      </c>
      <c r="K37" s="27">
        <v>0.53300000000000003</v>
      </c>
      <c r="L37" s="27">
        <v>0.80400000000000005</v>
      </c>
      <c r="M37" s="27">
        <v>0.60099999999999998</v>
      </c>
      <c r="N37" s="27">
        <v>0.75900000000000001</v>
      </c>
      <c r="O37" s="27">
        <v>0.67500000000000004</v>
      </c>
      <c r="P37" s="27">
        <v>0.67300000000000004</v>
      </c>
      <c r="Q37" s="27">
        <v>0.63700000000000001</v>
      </c>
      <c r="R37" s="27">
        <v>0.49199999999999999</v>
      </c>
      <c r="S37" s="27">
        <v>0.872</v>
      </c>
      <c r="T37" s="27">
        <v>0.89300000000000002</v>
      </c>
      <c r="U37" s="27">
        <v>0.745</v>
      </c>
      <c r="V37" s="27">
        <v>0.77400000000000002</v>
      </c>
      <c r="W37" s="27">
        <v>0.79100000000000004</v>
      </c>
    </row>
    <row r="38" spans="1:23" ht="17" customHeight="1">
      <c r="A38" s="27">
        <v>272</v>
      </c>
      <c r="B38" s="27">
        <f t="shared" si="0"/>
        <v>0.72033333333333349</v>
      </c>
      <c r="C38" s="27">
        <f t="shared" si="1"/>
        <v>0.1228356146860258</v>
      </c>
      <c r="D38" s="27">
        <f t="shared" si="2"/>
        <v>2.8952632038568907E-2</v>
      </c>
      <c r="E38" s="26"/>
      <c r="F38" s="27">
        <v>0.873</v>
      </c>
      <c r="G38" s="27">
        <v>0.745</v>
      </c>
      <c r="H38" s="27">
        <v>0.63200000000000001</v>
      </c>
      <c r="I38" s="27">
        <v>0.442</v>
      </c>
      <c r="J38" s="27">
        <v>0.86799999999999999</v>
      </c>
      <c r="K38" s="27">
        <v>0.60899999999999999</v>
      </c>
      <c r="L38" s="27">
        <v>0.81</v>
      </c>
      <c r="M38" s="27">
        <v>0.625</v>
      </c>
      <c r="N38" s="27">
        <v>0.72199999999999998</v>
      </c>
      <c r="O38" s="27">
        <v>0.69399999999999995</v>
      </c>
      <c r="P38" s="27">
        <v>0.626</v>
      </c>
      <c r="Q38" s="27">
        <v>0.71</v>
      </c>
      <c r="R38" s="27">
        <v>0.53100000000000003</v>
      </c>
      <c r="S38" s="27">
        <v>0.86899999999999999</v>
      </c>
      <c r="T38" s="27">
        <v>0.83199999999999996</v>
      </c>
      <c r="U38" s="27">
        <v>0.79700000000000004</v>
      </c>
      <c r="V38" s="27">
        <v>0.79900000000000004</v>
      </c>
      <c r="W38" s="27">
        <v>0.78200000000000003</v>
      </c>
    </row>
    <row r="39" spans="1:23" ht="17" customHeight="1">
      <c r="A39" s="27">
        <v>280</v>
      </c>
      <c r="B39" s="27">
        <f t="shared" si="0"/>
        <v>0.71577777777777774</v>
      </c>
      <c r="C39" s="27">
        <f t="shared" si="1"/>
        <v>0.13100945433129255</v>
      </c>
      <c r="D39" s="27">
        <f t="shared" si="2"/>
        <v>3.087922451906876E-2</v>
      </c>
      <c r="E39" s="26"/>
      <c r="F39" s="27">
        <v>0.873</v>
      </c>
      <c r="G39" s="27">
        <v>0.75700000000000001</v>
      </c>
      <c r="H39" s="27">
        <v>0.63500000000000001</v>
      </c>
      <c r="I39" s="27">
        <v>0.45</v>
      </c>
      <c r="J39" s="27">
        <v>0.88300000000000001</v>
      </c>
      <c r="K39" s="27">
        <v>0.56899999999999995</v>
      </c>
      <c r="L39" s="27">
        <v>0.81799999999999995</v>
      </c>
      <c r="M39" s="27">
        <v>0.58899999999999997</v>
      </c>
      <c r="N39" s="27">
        <v>0.69099999999999995</v>
      </c>
      <c r="O39" s="27">
        <v>0.63100000000000001</v>
      </c>
      <c r="P39" s="27">
        <v>0.64200000000000002</v>
      </c>
      <c r="Q39" s="27">
        <v>0.71499999999999997</v>
      </c>
      <c r="R39" s="27">
        <v>0.55800000000000005</v>
      </c>
      <c r="S39" s="27">
        <v>0.81899999999999995</v>
      </c>
      <c r="T39" s="27">
        <v>0.94299999999999995</v>
      </c>
      <c r="U39" s="27">
        <v>0.77200000000000002</v>
      </c>
      <c r="V39" s="27">
        <v>0.80700000000000005</v>
      </c>
      <c r="W39" s="27">
        <v>0.73199999999999998</v>
      </c>
    </row>
    <row r="40" spans="1:23" ht="17" customHeight="1">
      <c r="A40" s="27">
        <v>288</v>
      </c>
      <c r="B40" s="27">
        <f t="shared" si="0"/>
        <v>0.71127777777777768</v>
      </c>
      <c r="C40" s="27">
        <f t="shared" si="1"/>
        <v>0.13552634020325749</v>
      </c>
      <c r="D40" s="27">
        <f t="shared" si="2"/>
        <v>3.194386472903947E-2</v>
      </c>
      <c r="E40" s="26"/>
      <c r="F40" s="27">
        <v>0.83</v>
      </c>
      <c r="G40" s="27">
        <v>0.76600000000000001</v>
      </c>
      <c r="H40" s="27">
        <v>0.63400000000000001</v>
      </c>
      <c r="I40" s="27">
        <v>0.371</v>
      </c>
      <c r="J40" s="27">
        <v>0.90200000000000002</v>
      </c>
      <c r="K40" s="27">
        <v>0.61299999999999999</v>
      </c>
      <c r="L40" s="27">
        <v>0.79900000000000004</v>
      </c>
      <c r="M40" s="27">
        <v>0.63300000000000001</v>
      </c>
      <c r="N40" s="27">
        <v>0.71899999999999997</v>
      </c>
      <c r="O40" s="27">
        <v>0.64700000000000002</v>
      </c>
      <c r="P40" s="27">
        <v>0.60899999999999999</v>
      </c>
      <c r="Q40" s="27">
        <v>0.76200000000000001</v>
      </c>
      <c r="R40" s="27">
        <v>0.504</v>
      </c>
      <c r="S40" s="27">
        <v>0.83299999999999996</v>
      </c>
      <c r="T40" s="27">
        <v>0.88300000000000001</v>
      </c>
      <c r="U40" s="27">
        <v>0.76700000000000002</v>
      </c>
      <c r="V40" s="27">
        <v>0.77100000000000002</v>
      </c>
      <c r="W40" s="27">
        <v>0.76</v>
      </c>
    </row>
    <row r="41" spans="1:23" ht="17" customHeight="1">
      <c r="A41" s="27">
        <v>296</v>
      </c>
      <c r="B41" s="27">
        <f t="shared" si="0"/>
        <v>0.71988888888888891</v>
      </c>
      <c r="C41" s="27">
        <f t="shared" si="1"/>
        <v>0.13097547542726698</v>
      </c>
      <c r="D41" s="27">
        <f t="shared" si="2"/>
        <v>3.0871215614584172E-2</v>
      </c>
      <c r="E41" s="26"/>
      <c r="F41" s="27">
        <v>0.85599999999999998</v>
      </c>
      <c r="G41" s="27">
        <v>0.755</v>
      </c>
      <c r="H41" s="27">
        <v>0.63300000000000001</v>
      </c>
      <c r="I41" s="27">
        <v>0.40899999999999997</v>
      </c>
      <c r="J41" s="27">
        <v>0.88700000000000001</v>
      </c>
      <c r="K41" s="27">
        <v>0.61899999999999999</v>
      </c>
      <c r="L41" s="27">
        <v>0.78</v>
      </c>
      <c r="M41" s="27">
        <v>0.63900000000000001</v>
      </c>
      <c r="N41" s="27">
        <v>0.70499999999999996</v>
      </c>
      <c r="O41" s="27">
        <v>0.64800000000000002</v>
      </c>
      <c r="P41" s="27">
        <v>0.66900000000000004</v>
      </c>
      <c r="Q41" s="27">
        <v>0.754</v>
      </c>
      <c r="R41" s="27">
        <v>0.51900000000000002</v>
      </c>
      <c r="S41" s="27">
        <v>0.91800000000000004</v>
      </c>
      <c r="T41" s="27">
        <v>0.84799999999999998</v>
      </c>
      <c r="U41" s="27">
        <v>0.80700000000000005</v>
      </c>
      <c r="V41" s="27">
        <v>0.80100000000000005</v>
      </c>
      <c r="W41" s="27">
        <v>0.71099999999999997</v>
      </c>
    </row>
    <row r="42" spans="1:23" ht="17" customHeight="1">
      <c r="A42" s="66" t="s">
        <v>39</v>
      </c>
      <c r="B42" s="27">
        <f>B41-B4</f>
        <v>0.38016666666666665</v>
      </c>
      <c r="C42" s="27">
        <f>AVERAGE(C41,C4)</f>
        <v>0.10869102107046227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7" customHeight="1">
      <c r="A43" s="66" t="s">
        <v>40</v>
      </c>
      <c r="B43" s="27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</sheetData>
  <pageMargins left="0.75" right="0.75" top="1" bottom="1" header="0.5" footer="0.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workbookViewId="0"/>
  </sheetViews>
  <sheetFormatPr baseColWidth="10" defaultColWidth="10.83203125" defaultRowHeight="15" customHeight="1" x14ac:dyDescent="0"/>
  <cols>
    <col min="1" max="256" width="10.83203125" style="72" customWidth="1"/>
  </cols>
  <sheetData>
    <row r="1" spans="1:26" ht="17" customHeight="1">
      <c r="A1" s="71" t="s">
        <v>9</v>
      </c>
      <c r="B1" s="69" t="s">
        <v>37</v>
      </c>
      <c r="C1" s="69" t="s">
        <v>38</v>
      </c>
      <c r="D1" s="69" t="s">
        <v>2</v>
      </c>
      <c r="E1" s="26"/>
      <c r="F1" s="26"/>
      <c r="G1" s="26"/>
      <c r="H1" s="27">
        <v>2</v>
      </c>
      <c r="I1" s="27">
        <v>3</v>
      </c>
      <c r="J1" s="27">
        <v>4</v>
      </c>
      <c r="K1" s="27">
        <v>5</v>
      </c>
      <c r="L1" s="27">
        <v>6</v>
      </c>
      <c r="M1" s="27">
        <v>7</v>
      </c>
      <c r="N1" s="27">
        <v>8</v>
      </c>
      <c r="O1" s="27">
        <v>9</v>
      </c>
      <c r="P1" s="27">
        <v>10</v>
      </c>
      <c r="Q1" s="27">
        <v>13</v>
      </c>
      <c r="R1" s="27">
        <v>1</v>
      </c>
      <c r="S1" s="27">
        <v>2</v>
      </c>
      <c r="T1" s="27">
        <v>3</v>
      </c>
      <c r="U1" s="27">
        <v>5</v>
      </c>
      <c r="V1" s="27">
        <v>6</v>
      </c>
      <c r="W1" s="27">
        <v>7</v>
      </c>
      <c r="X1" s="27">
        <v>8</v>
      </c>
      <c r="Y1" s="27">
        <v>9</v>
      </c>
      <c r="Z1" s="27">
        <v>10</v>
      </c>
    </row>
    <row r="2" spans="1:26" ht="17" customHeight="1">
      <c r="A2" s="27">
        <v>-16</v>
      </c>
      <c r="B2" s="27">
        <f t="shared" ref="B2:B41" si="0">AVERAGE(H2:Z2)</f>
        <v>1.0112105263157893</v>
      </c>
      <c r="C2" s="27">
        <f t="shared" ref="C2:C41" si="1">STDEV(H2:Z2)</f>
        <v>2.0587425901825548E-2</v>
      </c>
      <c r="D2" s="27">
        <f t="shared" ref="D2:D41" si="2">C2/SQRT(19)</f>
        <v>4.7230794217731197E-3</v>
      </c>
      <c r="E2" s="26"/>
      <c r="F2" s="26"/>
      <c r="G2" s="26"/>
      <c r="H2" s="27">
        <v>0.99199999999999999</v>
      </c>
      <c r="I2" s="27">
        <v>0.98799999999999999</v>
      </c>
      <c r="J2" s="27">
        <v>0.99299999999999999</v>
      </c>
      <c r="K2" s="27">
        <v>1.0029999999999999</v>
      </c>
      <c r="L2" s="27">
        <v>1.038</v>
      </c>
      <c r="M2" s="27">
        <v>1.006</v>
      </c>
      <c r="N2" s="27">
        <v>1.0089999999999999</v>
      </c>
      <c r="O2" s="27">
        <v>1.0209999999999999</v>
      </c>
      <c r="P2" s="27">
        <v>1.0069999999999999</v>
      </c>
      <c r="Q2" s="27">
        <v>1.008</v>
      </c>
      <c r="R2" s="27">
        <v>1.014</v>
      </c>
      <c r="S2" s="27">
        <v>0.98199999999999998</v>
      </c>
      <c r="T2" s="27">
        <v>1.004</v>
      </c>
      <c r="U2" s="27">
        <v>1.034</v>
      </c>
      <c r="V2" s="27">
        <v>1.0449999999999999</v>
      </c>
      <c r="W2" s="27">
        <v>0.99</v>
      </c>
      <c r="X2" s="27">
        <v>1.0369999999999999</v>
      </c>
      <c r="Y2" s="27">
        <v>1.0489999999999999</v>
      </c>
      <c r="Z2" s="27">
        <v>0.99299999999999999</v>
      </c>
    </row>
    <row r="3" spans="1:26" ht="17" customHeight="1">
      <c r="A3" s="27">
        <v>-8</v>
      </c>
      <c r="B3" s="27">
        <f t="shared" si="0"/>
        <v>0.98863157894736853</v>
      </c>
      <c r="C3" s="27">
        <f t="shared" si="1"/>
        <v>2.0825226492874747E-2</v>
      </c>
      <c r="D3" s="27">
        <f t="shared" si="2"/>
        <v>4.7776346188835245E-3</v>
      </c>
      <c r="E3" s="26"/>
      <c r="F3" s="26"/>
      <c r="G3" s="26"/>
      <c r="H3" s="27">
        <v>1.008</v>
      </c>
      <c r="I3" s="27">
        <v>1.012</v>
      </c>
      <c r="J3" s="27">
        <v>1.0069999999999999</v>
      </c>
      <c r="K3" s="27">
        <v>0.997</v>
      </c>
      <c r="L3" s="27">
        <v>0.96199999999999997</v>
      </c>
      <c r="M3" s="27">
        <v>0.99399999999999999</v>
      </c>
      <c r="N3" s="27">
        <v>0.99099999999999999</v>
      </c>
      <c r="O3" s="27">
        <v>0.97899999999999998</v>
      </c>
      <c r="P3" s="27">
        <v>0.99199999999999999</v>
      </c>
      <c r="Q3" s="27">
        <v>0.99199999999999999</v>
      </c>
      <c r="R3" s="27">
        <v>0.98599999999999999</v>
      </c>
      <c r="S3" s="27">
        <v>1.018</v>
      </c>
      <c r="T3" s="27">
        <v>0.996</v>
      </c>
      <c r="U3" s="27">
        <v>0.96399999999999997</v>
      </c>
      <c r="V3" s="27">
        <v>0.95399999999999996</v>
      </c>
      <c r="W3" s="27">
        <v>1.0109999999999999</v>
      </c>
      <c r="X3" s="27">
        <v>0.96199999999999997</v>
      </c>
      <c r="Y3" s="27">
        <v>0.95199999999999996</v>
      </c>
      <c r="Z3" s="27">
        <v>1.0069999999999999</v>
      </c>
    </row>
    <row r="4" spans="1:26" ht="17" customHeight="1">
      <c r="A4" s="27">
        <v>0</v>
      </c>
      <c r="B4" s="27">
        <f t="shared" si="0"/>
        <v>0.30426315789473685</v>
      </c>
      <c r="C4" s="27">
        <f t="shared" si="1"/>
        <v>7.5498964014425171E-2</v>
      </c>
      <c r="D4" s="27">
        <f t="shared" si="2"/>
        <v>1.7320650235836482E-2</v>
      </c>
      <c r="E4" s="26"/>
      <c r="F4" s="26"/>
      <c r="G4" s="26"/>
      <c r="H4" s="27">
        <v>0.29599999999999999</v>
      </c>
      <c r="I4" s="27">
        <v>0.17</v>
      </c>
      <c r="J4" s="27">
        <v>0.255</v>
      </c>
      <c r="K4" s="27">
        <v>0.28399999999999997</v>
      </c>
      <c r="L4" s="27">
        <v>0.252</v>
      </c>
      <c r="M4" s="27">
        <v>0.28599999999999998</v>
      </c>
      <c r="N4" s="27">
        <v>0.35699999999999998</v>
      </c>
      <c r="O4" s="27">
        <v>0.34399999999999997</v>
      </c>
      <c r="P4" s="27">
        <v>0.24299999999999999</v>
      </c>
      <c r="Q4" s="27">
        <v>0.222</v>
      </c>
      <c r="R4" s="27">
        <v>0.36699999999999999</v>
      </c>
      <c r="S4" s="27">
        <v>0.40100000000000002</v>
      </c>
      <c r="T4" s="27">
        <v>0.41399999999999998</v>
      </c>
      <c r="U4" s="27">
        <v>0.33</v>
      </c>
      <c r="V4" s="27">
        <v>0.23</v>
      </c>
      <c r="W4" s="27">
        <v>0.29499999999999998</v>
      </c>
      <c r="X4" s="27">
        <v>0.22800000000000001</v>
      </c>
      <c r="Y4" s="27">
        <v>0.34599999999999997</v>
      </c>
      <c r="Z4" s="27">
        <v>0.46100000000000002</v>
      </c>
    </row>
    <row r="5" spans="1:26" ht="17" customHeight="1">
      <c r="A5" s="27">
        <v>8</v>
      </c>
      <c r="B5" s="27">
        <f t="shared" si="0"/>
        <v>0.35699999999999998</v>
      </c>
      <c r="C5" s="27">
        <f t="shared" si="1"/>
        <v>6.9384596433374357E-2</v>
      </c>
      <c r="D5" s="27">
        <f t="shared" si="2"/>
        <v>1.5917918110075337E-2</v>
      </c>
      <c r="E5" s="26"/>
      <c r="F5" s="26"/>
      <c r="G5" s="26"/>
      <c r="H5" s="27">
        <v>0.32</v>
      </c>
      <c r="I5" s="27">
        <v>0.27700000000000002</v>
      </c>
      <c r="J5" s="27">
        <v>0.317</v>
      </c>
      <c r="K5" s="27">
        <v>0.33200000000000002</v>
      </c>
      <c r="L5" s="27">
        <v>0.30099999999999999</v>
      </c>
      <c r="M5" s="27">
        <v>0.317</v>
      </c>
      <c r="N5" s="27">
        <v>0.35499999999999998</v>
      </c>
      <c r="O5" s="27">
        <v>0.376</v>
      </c>
      <c r="P5" s="27">
        <v>0.33200000000000002</v>
      </c>
      <c r="Q5" s="27">
        <v>0.32800000000000001</v>
      </c>
      <c r="R5" s="27">
        <v>0.38200000000000001</v>
      </c>
      <c r="S5" s="27">
        <v>0.46800000000000003</v>
      </c>
      <c r="T5" s="27">
        <v>0.505</v>
      </c>
      <c r="U5" s="27">
        <v>0.37</v>
      </c>
      <c r="V5" s="27">
        <v>0.28499999999999998</v>
      </c>
      <c r="W5" s="27">
        <v>0.32200000000000001</v>
      </c>
      <c r="X5" s="27">
        <v>0.28199999999999997</v>
      </c>
      <c r="Y5" s="27">
        <v>0.41799999999999998</v>
      </c>
      <c r="Z5" s="27">
        <v>0.496</v>
      </c>
    </row>
    <row r="6" spans="1:26" ht="17" customHeight="1">
      <c r="A6" s="27">
        <v>16</v>
      </c>
      <c r="B6" s="27">
        <f t="shared" si="0"/>
        <v>0.43542105263157893</v>
      </c>
      <c r="C6" s="27">
        <f t="shared" si="1"/>
        <v>7.5618424995701039E-2</v>
      </c>
      <c r="D6" s="27">
        <f t="shared" si="2"/>
        <v>1.7348056464524784E-2</v>
      </c>
      <c r="E6" s="26"/>
      <c r="F6" s="26"/>
      <c r="G6" s="26"/>
      <c r="H6" s="27">
        <v>0.38700000000000001</v>
      </c>
      <c r="I6" s="27">
        <v>0.39</v>
      </c>
      <c r="J6" s="27">
        <v>0.36399999999999999</v>
      </c>
      <c r="K6" s="27">
        <v>0.45300000000000001</v>
      </c>
      <c r="L6" s="27">
        <v>0.35899999999999999</v>
      </c>
      <c r="M6" s="27">
        <v>0.36199999999999999</v>
      </c>
      <c r="N6" s="27">
        <v>0.46800000000000003</v>
      </c>
      <c r="O6" s="27">
        <v>0.51600000000000001</v>
      </c>
      <c r="P6" s="27">
        <v>0.39100000000000001</v>
      </c>
      <c r="Q6" s="27">
        <v>0.46899999999999997</v>
      </c>
      <c r="R6" s="27">
        <v>0.41199999999999998</v>
      </c>
      <c r="S6" s="27">
        <v>0.52400000000000002</v>
      </c>
      <c r="T6" s="27">
        <v>0.57499999999999996</v>
      </c>
      <c r="U6" s="27">
        <v>0.41499999999999998</v>
      </c>
      <c r="V6" s="27">
        <v>0.32700000000000001</v>
      </c>
      <c r="W6" s="27">
        <v>0.44800000000000001</v>
      </c>
      <c r="X6" s="27">
        <v>0.33800000000000002</v>
      </c>
      <c r="Y6" s="27">
        <v>0.51900000000000002</v>
      </c>
      <c r="Z6" s="27">
        <v>0.55600000000000005</v>
      </c>
    </row>
    <row r="7" spans="1:26" ht="17" customHeight="1">
      <c r="A7" s="27">
        <v>24</v>
      </c>
      <c r="B7" s="27">
        <f t="shared" si="0"/>
        <v>0.46184210526315783</v>
      </c>
      <c r="C7" s="27">
        <f t="shared" si="1"/>
        <v>7.6917895012146076E-2</v>
      </c>
      <c r="D7" s="27">
        <f t="shared" si="2"/>
        <v>1.7646175331990314E-2</v>
      </c>
      <c r="E7" s="26"/>
      <c r="F7" s="26"/>
      <c r="G7" s="26"/>
      <c r="H7" s="27">
        <v>0.43</v>
      </c>
      <c r="I7" s="27">
        <v>0.376</v>
      </c>
      <c r="J7" s="27">
        <v>0.45900000000000002</v>
      </c>
      <c r="K7" s="27">
        <v>0.433</v>
      </c>
      <c r="L7" s="27">
        <v>0.42599999999999999</v>
      </c>
      <c r="M7" s="27">
        <v>0.36899999999999999</v>
      </c>
      <c r="N7" s="27">
        <v>0.45800000000000002</v>
      </c>
      <c r="O7" s="27">
        <v>0.48899999999999999</v>
      </c>
      <c r="P7" s="27">
        <v>0.39200000000000002</v>
      </c>
      <c r="Q7" s="27">
        <v>0.53</v>
      </c>
      <c r="R7" s="27">
        <v>0.42299999999999999</v>
      </c>
      <c r="S7" s="27">
        <v>0.53900000000000003</v>
      </c>
      <c r="T7" s="27">
        <v>0.61</v>
      </c>
      <c r="U7" s="27">
        <v>0.40300000000000002</v>
      </c>
      <c r="V7" s="27">
        <v>0.41199999999999998</v>
      </c>
      <c r="W7" s="27">
        <v>0.48</v>
      </c>
      <c r="X7" s="27">
        <v>0.39800000000000002</v>
      </c>
      <c r="Y7" s="27">
        <v>0.496</v>
      </c>
      <c r="Z7" s="27">
        <v>0.65200000000000002</v>
      </c>
    </row>
    <row r="8" spans="1:26" ht="17" customHeight="1">
      <c r="A8" s="27">
        <v>32</v>
      </c>
      <c r="B8" s="27">
        <f t="shared" si="0"/>
        <v>0.47668421052631571</v>
      </c>
      <c r="C8" s="27">
        <f t="shared" si="1"/>
        <v>8.4627321981326123E-2</v>
      </c>
      <c r="D8" s="27">
        <f t="shared" si="2"/>
        <v>1.9414839177846255E-2</v>
      </c>
      <c r="E8" s="26"/>
      <c r="F8" s="26"/>
      <c r="G8" s="26"/>
      <c r="H8" s="27">
        <v>0.42399999999999999</v>
      </c>
      <c r="I8" s="27">
        <v>0.39900000000000002</v>
      </c>
      <c r="J8" s="27">
        <v>0.46500000000000002</v>
      </c>
      <c r="K8" s="27">
        <v>0.41299999999999998</v>
      </c>
      <c r="L8" s="27">
        <v>0.41199999999999998</v>
      </c>
      <c r="M8" s="27">
        <v>0.41499999999999998</v>
      </c>
      <c r="N8" s="27">
        <v>0.49</v>
      </c>
      <c r="O8" s="27">
        <v>0.52400000000000002</v>
      </c>
      <c r="P8" s="27">
        <v>0.35299999999999998</v>
      </c>
      <c r="Q8" s="27">
        <v>0.59199999999999997</v>
      </c>
      <c r="R8" s="27">
        <v>0.432</v>
      </c>
      <c r="S8" s="27">
        <v>0.53900000000000003</v>
      </c>
      <c r="T8" s="27">
        <v>0.64</v>
      </c>
      <c r="U8" s="27">
        <v>0.45700000000000002</v>
      </c>
      <c r="V8" s="27">
        <v>0.42399999999999999</v>
      </c>
      <c r="W8" s="27">
        <v>0.51900000000000002</v>
      </c>
      <c r="X8" s="27">
        <v>0.41399999999999998</v>
      </c>
      <c r="Y8" s="27">
        <v>0.48</v>
      </c>
      <c r="Z8" s="27">
        <v>0.66500000000000004</v>
      </c>
    </row>
    <row r="9" spans="1:26" ht="17" customHeight="1">
      <c r="A9" s="27">
        <v>40</v>
      </c>
      <c r="B9" s="27">
        <f t="shared" si="0"/>
        <v>0.49489473684210522</v>
      </c>
      <c r="C9" s="27">
        <f t="shared" si="1"/>
        <v>7.9975617629404902E-2</v>
      </c>
      <c r="D9" s="27">
        <f t="shared" si="2"/>
        <v>1.834766501020136E-2</v>
      </c>
      <c r="E9" s="26"/>
      <c r="F9" s="26"/>
      <c r="G9" s="26"/>
      <c r="H9" s="27">
        <v>0.49</v>
      </c>
      <c r="I9" s="27">
        <v>0.42699999999999999</v>
      </c>
      <c r="J9" s="27">
        <v>0.52600000000000002</v>
      </c>
      <c r="K9" s="27">
        <v>0.48199999999999998</v>
      </c>
      <c r="L9" s="27">
        <v>0.39700000000000002</v>
      </c>
      <c r="M9" s="27">
        <v>0.39600000000000002</v>
      </c>
      <c r="N9" s="27">
        <v>0.47699999999999998</v>
      </c>
      <c r="O9" s="27">
        <v>0.46500000000000002</v>
      </c>
      <c r="P9" s="27">
        <v>0.39700000000000002</v>
      </c>
      <c r="Q9" s="27">
        <v>0.54800000000000004</v>
      </c>
      <c r="R9" s="27">
        <v>0.441</v>
      </c>
      <c r="S9" s="27">
        <v>0.59899999999999998</v>
      </c>
      <c r="T9" s="27">
        <v>0.68100000000000005</v>
      </c>
      <c r="U9" s="27">
        <v>0.48699999999999999</v>
      </c>
      <c r="V9" s="27">
        <v>0.435</v>
      </c>
      <c r="W9" s="27">
        <v>0.52500000000000002</v>
      </c>
      <c r="X9" s="27">
        <v>0.45500000000000002</v>
      </c>
      <c r="Y9" s="27">
        <v>0.53900000000000003</v>
      </c>
      <c r="Z9" s="27">
        <v>0.63600000000000001</v>
      </c>
    </row>
    <row r="10" spans="1:26" ht="17" customHeight="1">
      <c r="A10" s="27">
        <v>48</v>
      </c>
      <c r="B10" s="27">
        <f t="shared" si="0"/>
        <v>0.5055263157894736</v>
      </c>
      <c r="C10" s="27">
        <f t="shared" si="1"/>
        <v>9.2640504952719374E-2</v>
      </c>
      <c r="D10" s="27">
        <f t="shared" si="2"/>
        <v>2.1253189429867526E-2</v>
      </c>
      <c r="E10" s="26"/>
      <c r="F10" s="26"/>
      <c r="G10" s="26"/>
      <c r="H10" s="27">
        <v>0.51400000000000001</v>
      </c>
      <c r="I10" s="27">
        <v>0.42199999999999999</v>
      </c>
      <c r="J10" s="27">
        <v>0.54</v>
      </c>
      <c r="K10" s="27">
        <v>0.5</v>
      </c>
      <c r="L10" s="27">
        <v>0.39500000000000002</v>
      </c>
      <c r="M10" s="27">
        <v>0.39300000000000002</v>
      </c>
      <c r="N10" s="27">
        <v>0.47</v>
      </c>
      <c r="O10" s="27">
        <v>0.56200000000000006</v>
      </c>
      <c r="P10" s="27">
        <v>0.433</v>
      </c>
      <c r="Q10" s="27">
        <v>0.59299999999999997</v>
      </c>
      <c r="R10" s="27">
        <v>0.434</v>
      </c>
      <c r="S10" s="27">
        <v>0.61599999999999999</v>
      </c>
      <c r="T10" s="27">
        <v>0.68500000000000005</v>
      </c>
      <c r="U10" s="27">
        <v>0.499</v>
      </c>
      <c r="V10" s="27">
        <v>0.377</v>
      </c>
      <c r="W10" s="27">
        <v>0.48699999999999999</v>
      </c>
      <c r="X10" s="27">
        <v>0.47199999999999998</v>
      </c>
      <c r="Y10" s="27">
        <v>0.51700000000000002</v>
      </c>
      <c r="Z10" s="27">
        <v>0.69599999999999995</v>
      </c>
    </row>
    <row r="11" spans="1:26" ht="17" customHeight="1">
      <c r="A11" s="27">
        <v>56</v>
      </c>
      <c r="B11" s="27">
        <f t="shared" si="0"/>
        <v>0.52131578947368418</v>
      </c>
      <c r="C11" s="27">
        <f t="shared" si="1"/>
        <v>8.5574563089467773E-2</v>
      </c>
      <c r="D11" s="27">
        <f t="shared" si="2"/>
        <v>1.9632151191822933E-2</v>
      </c>
      <c r="E11" s="26"/>
      <c r="F11" s="26"/>
      <c r="G11" s="26"/>
      <c r="H11" s="27">
        <v>0.49399999999999999</v>
      </c>
      <c r="I11" s="27">
        <v>0.46200000000000002</v>
      </c>
      <c r="J11" s="27">
        <v>0.52</v>
      </c>
      <c r="K11" s="27">
        <v>0.53700000000000003</v>
      </c>
      <c r="L11" s="27">
        <v>0.439</v>
      </c>
      <c r="M11" s="27">
        <v>0.434</v>
      </c>
      <c r="N11" s="27">
        <v>0.435</v>
      </c>
      <c r="O11" s="27">
        <v>0.55000000000000004</v>
      </c>
      <c r="P11" s="27">
        <v>0.44800000000000001</v>
      </c>
      <c r="Q11" s="27">
        <v>0.624</v>
      </c>
      <c r="R11" s="27">
        <v>0.439</v>
      </c>
      <c r="S11" s="27">
        <v>0.67400000000000004</v>
      </c>
      <c r="T11" s="27">
        <v>0.66800000000000004</v>
      </c>
      <c r="U11" s="27">
        <v>0.50600000000000001</v>
      </c>
      <c r="V11" s="27">
        <v>0.41399999999999998</v>
      </c>
      <c r="W11" s="27">
        <v>0.51900000000000002</v>
      </c>
      <c r="X11" s="27">
        <v>0.49</v>
      </c>
      <c r="Y11" s="27">
        <v>0.59099999999999997</v>
      </c>
      <c r="Z11" s="27">
        <v>0.66100000000000003</v>
      </c>
    </row>
    <row r="12" spans="1:26" ht="17" customHeight="1">
      <c r="A12" s="27">
        <v>64</v>
      </c>
      <c r="B12" s="27">
        <f t="shared" si="0"/>
        <v>0.5277894736842107</v>
      </c>
      <c r="C12" s="27">
        <f t="shared" si="1"/>
        <v>9.6576727670206988E-2</v>
      </c>
      <c r="D12" s="27">
        <f t="shared" si="2"/>
        <v>2.2156220853277921E-2</v>
      </c>
      <c r="E12" s="26"/>
      <c r="F12" s="26"/>
      <c r="G12" s="26"/>
      <c r="H12" s="27">
        <v>0.49</v>
      </c>
      <c r="I12" s="27">
        <v>0.48799999999999999</v>
      </c>
      <c r="J12" s="27">
        <v>0.55000000000000004</v>
      </c>
      <c r="K12" s="27">
        <v>0.55400000000000005</v>
      </c>
      <c r="L12" s="27">
        <v>0.374</v>
      </c>
      <c r="M12" s="27">
        <v>0.41799999999999998</v>
      </c>
      <c r="N12" s="27">
        <v>0.499</v>
      </c>
      <c r="O12" s="27">
        <v>0.58799999999999997</v>
      </c>
      <c r="P12" s="27">
        <v>0.434</v>
      </c>
      <c r="Q12" s="27">
        <v>0.627</v>
      </c>
      <c r="R12" s="27">
        <v>0.42599999999999999</v>
      </c>
      <c r="S12" s="27">
        <v>0.67600000000000005</v>
      </c>
      <c r="T12" s="27">
        <v>0.68200000000000005</v>
      </c>
      <c r="U12" s="27">
        <v>0.52200000000000002</v>
      </c>
      <c r="V12" s="27">
        <v>0.39100000000000001</v>
      </c>
      <c r="W12" s="27">
        <v>0.59799999999999998</v>
      </c>
      <c r="X12" s="27">
        <v>0.46500000000000002</v>
      </c>
      <c r="Y12" s="27">
        <v>0.58399999999999996</v>
      </c>
      <c r="Z12" s="27">
        <v>0.66200000000000003</v>
      </c>
    </row>
    <row r="13" spans="1:26" ht="17" customHeight="1">
      <c r="A13" s="27">
        <v>72</v>
      </c>
      <c r="B13" s="27">
        <f t="shared" si="0"/>
        <v>0.53615789473684194</v>
      </c>
      <c r="C13" s="27">
        <f t="shared" si="1"/>
        <v>9.2448341826302724E-2</v>
      </c>
      <c r="D13" s="27">
        <f t="shared" si="2"/>
        <v>2.1209104185197787E-2</v>
      </c>
      <c r="E13" s="26"/>
      <c r="F13" s="26"/>
      <c r="G13" s="26"/>
      <c r="H13" s="27">
        <v>0.52100000000000002</v>
      </c>
      <c r="I13" s="27">
        <v>0.46500000000000002</v>
      </c>
      <c r="J13" s="27">
        <v>0.57199999999999995</v>
      </c>
      <c r="K13" s="27">
        <v>0.495</v>
      </c>
      <c r="L13" s="27">
        <v>0.433</v>
      </c>
      <c r="M13" s="27">
        <v>0.44700000000000001</v>
      </c>
      <c r="N13" s="27">
        <v>0.49299999999999999</v>
      </c>
      <c r="O13" s="27">
        <v>0.60499999999999998</v>
      </c>
      <c r="P13" s="27">
        <v>0.45500000000000002</v>
      </c>
      <c r="Q13" s="27">
        <v>0.63</v>
      </c>
      <c r="R13" s="27">
        <v>0.499</v>
      </c>
      <c r="S13" s="27">
        <v>0.70799999999999996</v>
      </c>
      <c r="T13" s="27">
        <v>0.73899999999999999</v>
      </c>
      <c r="U13" s="27">
        <v>0.50800000000000001</v>
      </c>
      <c r="V13" s="27">
        <v>0.44400000000000001</v>
      </c>
      <c r="W13" s="27">
        <v>0.55200000000000005</v>
      </c>
      <c r="X13" s="27">
        <v>0.43099999999999999</v>
      </c>
      <c r="Y13" s="27">
        <v>0.54300000000000004</v>
      </c>
      <c r="Z13" s="27">
        <v>0.64700000000000002</v>
      </c>
    </row>
    <row r="14" spans="1:26" ht="17" customHeight="1">
      <c r="A14" s="27">
        <v>80</v>
      </c>
      <c r="B14" s="27">
        <f t="shared" si="0"/>
        <v>0.54989473684210533</v>
      </c>
      <c r="C14" s="27">
        <f t="shared" si="1"/>
        <v>8.9108482410076004E-2</v>
      </c>
      <c r="D14" s="27">
        <f t="shared" si="2"/>
        <v>2.0442887886199627E-2</v>
      </c>
      <c r="E14" s="26"/>
      <c r="F14" s="26"/>
      <c r="G14" s="26"/>
      <c r="H14" s="27">
        <v>0.47</v>
      </c>
      <c r="I14" s="27">
        <v>0.47</v>
      </c>
      <c r="J14" s="27">
        <v>0.55900000000000005</v>
      </c>
      <c r="K14" s="27">
        <v>0.57999999999999996</v>
      </c>
      <c r="L14" s="27">
        <v>0.46400000000000002</v>
      </c>
      <c r="M14" s="27">
        <v>0.49199999999999999</v>
      </c>
      <c r="N14" s="27">
        <v>0.53500000000000003</v>
      </c>
      <c r="O14" s="27">
        <v>0.63200000000000001</v>
      </c>
      <c r="P14" s="27">
        <v>0.46</v>
      </c>
      <c r="Q14" s="27">
        <v>0.56999999999999995</v>
      </c>
      <c r="R14" s="27">
        <v>0.45300000000000001</v>
      </c>
      <c r="S14" s="27">
        <v>0.746</v>
      </c>
      <c r="T14" s="27">
        <v>0.67600000000000005</v>
      </c>
      <c r="U14" s="27">
        <v>0.50900000000000001</v>
      </c>
      <c r="V14" s="27">
        <v>0.46</v>
      </c>
      <c r="W14" s="27">
        <v>0.55800000000000005</v>
      </c>
      <c r="X14" s="27">
        <v>0.48799999999999999</v>
      </c>
      <c r="Y14" s="27">
        <v>0.66100000000000003</v>
      </c>
      <c r="Z14" s="27">
        <v>0.66500000000000004</v>
      </c>
    </row>
    <row r="15" spans="1:26" ht="17" customHeight="1">
      <c r="A15" s="27">
        <v>88</v>
      </c>
      <c r="B15" s="27">
        <f t="shared" si="0"/>
        <v>0.57131578947368422</v>
      </c>
      <c r="C15" s="27">
        <f t="shared" si="1"/>
        <v>8.7635642565985758E-2</v>
      </c>
      <c r="D15" s="27">
        <f t="shared" si="2"/>
        <v>2.010499525249386E-2</v>
      </c>
      <c r="E15" s="26"/>
      <c r="F15" s="26"/>
      <c r="G15" s="26"/>
      <c r="H15" s="27">
        <v>0.55800000000000005</v>
      </c>
      <c r="I15" s="27">
        <v>0.49099999999999999</v>
      </c>
      <c r="J15" s="27">
        <v>0.57299999999999995</v>
      </c>
      <c r="K15" s="27">
        <v>0.52</v>
      </c>
      <c r="L15" s="27">
        <v>0.45300000000000001</v>
      </c>
      <c r="M15" s="27">
        <v>0.503</v>
      </c>
      <c r="N15" s="27">
        <v>0.48599999999999999</v>
      </c>
      <c r="O15" s="27">
        <v>0.629</v>
      </c>
      <c r="P15" s="27">
        <v>0.53300000000000003</v>
      </c>
      <c r="Q15" s="27">
        <v>0.67500000000000004</v>
      </c>
      <c r="R15" s="27">
        <v>0.50800000000000001</v>
      </c>
      <c r="S15" s="27">
        <v>0.69499999999999995</v>
      </c>
      <c r="T15" s="27">
        <v>0.76900000000000002</v>
      </c>
      <c r="U15" s="27">
        <v>0.56699999999999995</v>
      </c>
      <c r="V15" s="27">
        <v>0.47299999999999998</v>
      </c>
      <c r="W15" s="27">
        <v>0.622</v>
      </c>
      <c r="X15" s="27">
        <v>0.50800000000000001</v>
      </c>
      <c r="Y15" s="27">
        <v>0.61699999999999999</v>
      </c>
      <c r="Z15" s="27">
        <v>0.67500000000000004</v>
      </c>
    </row>
    <row r="16" spans="1:26" ht="17" customHeight="1">
      <c r="A16" s="27">
        <v>96</v>
      </c>
      <c r="B16" s="27">
        <f t="shared" si="0"/>
        <v>0.57978947368421052</v>
      </c>
      <c r="C16" s="27">
        <f t="shared" si="1"/>
        <v>9.1362877792878744E-2</v>
      </c>
      <c r="D16" s="27">
        <f t="shared" si="2"/>
        <v>2.0960081657379726E-2</v>
      </c>
      <c r="E16" s="26"/>
      <c r="F16" s="26"/>
      <c r="G16" s="26"/>
      <c r="H16" s="27">
        <v>0.56999999999999995</v>
      </c>
      <c r="I16" s="27">
        <v>0.51800000000000002</v>
      </c>
      <c r="J16" s="27">
        <v>0.63500000000000001</v>
      </c>
      <c r="K16" s="27">
        <v>0.63800000000000001</v>
      </c>
      <c r="L16" s="27">
        <v>0.438</v>
      </c>
      <c r="M16" s="27">
        <v>0.501</v>
      </c>
      <c r="N16" s="27">
        <v>0.51600000000000001</v>
      </c>
      <c r="O16" s="27">
        <v>0.67100000000000004</v>
      </c>
      <c r="P16" s="27">
        <v>0.48099999999999998</v>
      </c>
      <c r="Q16" s="27">
        <v>0.68400000000000005</v>
      </c>
      <c r="R16" s="27">
        <v>0.501</v>
      </c>
      <c r="S16" s="27">
        <v>0.68600000000000005</v>
      </c>
      <c r="T16" s="27">
        <v>0.71099999999999997</v>
      </c>
      <c r="U16" s="27">
        <v>0.501</v>
      </c>
      <c r="V16" s="27">
        <v>0.435</v>
      </c>
      <c r="W16" s="27">
        <v>0.66800000000000004</v>
      </c>
      <c r="X16" s="27">
        <v>0.55800000000000005</v>
      </c>
      <c r="Y16" s="27">
        <v>0.64900000000000002</v>
      </c>
      <c r="Z16" s="27">
        <v>0.65500000000000003</v>
      </c>
    </row>
    <row r="17" spans="1:26" ht="17" customHeight="1">
      <c r="A17" s="27">
        <v>104</v>
      </c>
      <c r="B17" s="27">
        <f t="shared" si="0"/>
        <v>0.57326315789473681</v>
      </c>
      <c r="C17" s="27">
        <f t="shared" si="1"/>
        <v>9.7053159605824654E-2</v>
      </c>
      <c r="D17" s="27">
        <f t="shared" si="2"/>
        <v>2.2265521835427023E-2</v>
      </c>
      <c r="E17" s="26"/>
      <c r="F17" s="26"/>
      <c r="G17" s="26"/>
      <c r="H17" s="27">
        <v>0.53300000000000003</v>
      </c>
      <c r="I17" s="27">
        <v>0.53800000000000003</v>
      </c>
      <c r="J17" s="27">
        <v>0.61799999999999999</v>
      </c>
      <c r="K17" s="27">
        <v>0.56799999999999995</v>
      </c>
      <c r="L17" s="27">
        <v>0.45700000000000002</v>
      </c>
      <c r="M17" s="27">
        <v>0.52400000000000002</v>
      </c>
      <c r="N17" s="27">
        <v>0.53400000000000003</v>
      </c>
      <c r="O17" s="27">
        <v>0.65700000000000003</v>
      </c>
      <c r="P17" s="27">
        <v>0.46500000000000002</v>
      </c>
      <c r="Q17" s="27">
        <v>0.64300000000000002</v>
      </c>
      <c r="R17" s="27">
        <v>0.45</v>
      </c>
      <c r="S17" s="27">
        <v>0.73599999999999999</v>
      </c>
      <c r="T17" s="27">
        <v>0.75800000000000001</v>
      </c>
      <c r="U17" s="27">
        <v>0.48699999999999999</v>
      </c>
      <c r="V17" s="27">
        <v>0.46200000000000002</v>
      </c>
      <c r="W17" s="27">
        <v>0.68899999999999995</v>
      </c>
      <c r="X17" s="27">
        <v>0.51900000000000002</v>
      </c>
      <c r="Y17" s="27">
        <v>0.57299999999999995</v>
      </c>
      <c r="Z17" s="27">
        <v>0.68100000000000005</v>
      </c>
    </row>
    <row r="18" spans="1:26" ht="17" customHeight="1">
      <c r="A18" s="27">
        <v>112</v>
      </c>
      <c r="B18" s="27">
        <f t="shared" si="0"/>
        <v>0.58099999999999996</v>
      </c>
      <c r="C18" s="27">
        <f t="shared" si="1"/>
        <v>9.2085105563640218E-2</v>
      </c>
      <c r="D18" s="27">
        <f t="shared" si="2"/>
        <v>2.1125772071430668E-2</v>
      </c>
      <c r="E18" s="26"/>
      <c r="F18" s="26"/>
      <c r="G18" s="26"/>
      <c r="H18" s="27">
        <v>0.59799999999999998</v>
      </c>
      <c r="I18" s="27">
        <v>0.55000000000000004</v>
      </c>
      <c r="J18" s="27">
        <v>0.58099999999999996</v>
      </c>
      <c r="K18" s="27">
        <v>0.626</v>
      </c>
      <c r="L18" s="27">
        <v>0.48399999999999999</v>
      </c>
      <c r="M18" s="27">
        <v>0.58399999999999996</v>
      </c>
      <c r="N18" s="27">
        <v>0.47799999999999998</v>
      </c>
      <c r="O18" s="27">
        <v>0.69499999999999995</v>
      </c>
      <c r="P18" s="27">
        <v>0.44900000000000001</v>
      </c>
      <c r="Q18" s="27">
        <v>0.71799999999999997</v>
      </c>
      <c r="R18" s="27">
        <v>0.47699999999999998</v>
      </c>
      <c r="S18" s="27">
        <v>0.69499999999999995</v>
      </c>
      <c r="T18" s="27">
        <v>0.72899999999999998</v>
      </c>
      <c r="U18" s="27">
        <v>0.49199999999999999</v>
      </c>
      <c r="V18" s="27">
        <v>0.48199999999999998</v>
      </c>
      <c r="W18" s="27">
        <v>0.55400000000000005</v>
      </c>
      <c r="X18" s="27">
        <v>0.52700000000000002</v>
      </c>
      <c r="Y18" s="27">
        <v>0.64300000000000002</v>
      </c>
      <c r="Z18" s="27">
        <v>0.67700000000000005</v>
      </c>
    </row>
    <row r="19" spans="1:26" ht="17" customHeight="1">
      <c r="A19" s="27">
        <v>120</v>
      </c>
      <c r="B19" s="27">
        <f t="shared" si="0"/>
        <v>0.58857894736842109</v>
      </c>
      <c r="C19" s="27">
        <f t="shared" si="1"/>
        <v>9.0633152990793595E-2</v>
      </c>
      <c r="D19" s="27">
        <f t="shared" si="2"/>
        <v>2.0792671306385811E-2</v>
      </c>
      <c r="E19" s="26"/>
      <c r="F19" s="26"/>
      <c r="G19" s="26"/>
      <c r="H19" s="27">
        <v>0.56399999999999995</v>
      </c>
      <c r="I19" s="27">
        <v>0.56100000000000005</v>
      </c>
      <c r="J19" s="27">
        <v>0.65200000000000002</v>
      </c>
      <c r="K19" s="27">
        <v>0.60899999999999999</v>
      </c>
      <c r="L19" s="27">
        <v>0.46600000000000003</v>
      </c>
      <c r="M19" s="27">
        <v>0.56599999999999995</v>
      </c>
      <c r="N19" s="27">
        <v>0.55200000000000005</v>
      </c>
      <c r="O19" s="27">
        <v>0.73899999999999999</v>
      </c>
      <c r="P19" s="27">
        <v>0.48099999999999998</v>
      </c>
      <c r="Q19" s="27">
        <v>0.73499999999999999</v>
      </c>
      <c r="R19" s="27">
        <v>0.47499999999999998</v>
      </c>
      <c r="S19" s="27">
        <v>0.71299999999999997</v>
      </c>
      <c r="T19" s="27">
        <v>0.66400000000000003</v>
      </c>
      <c r="U19" s="27">
        <v>0.54700000000000004</v>
      </c>
      <c r="V19" s="27">
        <v>0.434</v>
      </c>
      <c r="W19" s="27">
        <v>0.63500000000000001</v>
      </c>
      <c r="X19" s="27">
        <v>0.52600000000000002</v>
      </c>
      <c r="Y19" s="27">
        <v>0.63</v>
      </c>
      <c r="Z19" s="27">
        <v>0.63400000000000001</v>
      </c>
    </row>
    <row r="20" spans="1:26" ht="17" customHeight="1">
      <c r="A20" s="27">
        <v>128</v>
      </c>
      <c r="B20" s="27">
        <f t="shared" si="0"/>
        <v>0.60763157894736852</v>
      </c>
      <c r="C20" s="27">
        <f t="shared" si="1"/>
        <v>9.1376030485944768E-2</v>
      </c>
      <c r="D20" s="27">
        <f t="shared" si="2"/>
        <v>2.0963099092111841E-2</v>
      </c>
      <c r="E20" s="26"/>
      <c r="F20" s="26"/>
      <c r="G20" s="26"/>
      <c r="H20" s="27">
        <v>0.59099999999999997</v>
      </c>
      <c r="I20" s="27">
        <v>0.625</v>
      </c>
      <c r="J20" s="27">
        <v>0.69199999999999995</v>
      </c>
      <c r="K20" s="27">
        <v>0.59599999999999997</v>
      </c>
      <c r="L20" s="27">
        <v>0.48099999999999998</v>
      </c>
      <c r="M20" s="27">
        <v>0.59799999999999998</v>
      </c>
      <c r="N20" s="27">
        <v>0.56100000000000005</v>
      </c>
      <c r="O20" s="27">
        <v>0.75</v>
      </c>
      <c r="P20" s="27">
        <v>0.46600000000000003</v>
      </c>
      <c r="Q20" s="27">
        <v>0.68100000000000005</v>
      </c>
      <c r="R20" s="27">
        <v>0.48099999999999998</v>
      </c>
      <c r="S20" s="27">
        <v>0.73099999999999998</v>
      </c>
      <c r="T20" s="27">
        <v>0.69499999999999995</v>
      </c>
      <c r="U20" s="27">
        <v>0.55900000000000005</v>
      </c>
      <c r="V20" s="27">
        <v>0.47599999999999998</v>
      </c>
      <c r="W20" s="27">
        <v>0.67200000000000004</v>
      </c>
      <c r="X20" s="27">
        <v>0.56100000000000005</v>
      </c>
      <c r="Y20" s="27">
        <v>0.60499999999999998</v>
      </c>
      <c r="Z20" s="27">
        <v>0.72399999999999998</v>
      </c>
    </row>
    <row r="21" spans="1:26" ht="17" customHeight="1">
      <c r="A21" s="27">
        <v>136</v>
      </c>
      <c r="B21" s="27">
        <f t="shared" si="0"/>
        <v>0.60526315789473673</v>
      </c>
      <c r="C21" s="27">
        <f t="shared" si="1"/>
        <v>8.7618391083952848E-2</v>
      </c>
      <c r="D21" s="27">
        <f t="shared" si="2"/>
        <v>2.0101037491082926E-2</v>
      </c>
      <c r="E21" s="26"/>
      <c r="F21" s="26"/>
      <c r="G21" s="26"/>
      <c r="H21" s="27">
        <v>0.60399999999999998</v>
      </c>
      <c r="I21" s="27">
        <v>0.54800000000000004</v>
      </c>
      <c r="J21" s="27">
        <v>0.71</v>
      </c>
      <c r="K21" s="27">
        <v>0.621</v>
      </c>
      <c r="L21" s="27">
        <v>0.498</v>
      </c>
      <c r="M21" s="27">
        <v>0.56299999999999994</v>
      </c>
      <c r="N21" s="27">
        <v>0.60099999999999998</v>
      </c>
      <c r="O21" s="27">
        <v>0.69699999999999995</v>
      </c>
      <c r="P21" s="27">
        <v>0.48299999999999998</v>
      </c>
      <c r="Q21" s="27">
        <v>0.67600000000000005</v>
      </c>
      <c r="R21" s="27">
        <v>0.438</v>
      </c>
      <c r="S21" s="27">
        <v>0.75800000000000001</v>
      </c>
      <c r="T21" s="27">
        <v>0.69899999999999995</v>
      </c>
      <c r="U21" s="27">
        <v>0.58299999999999996</v>
      </c>
      <c r="V21" s="27">
        <v>0.49399999999999999</v>
      </c>
      <c r="W21" s="27">
        <v>0.64600000000000002</v>
      </c>
      <c r="X21" s="27">
        <v>0.56499999999999995</v>
      </c>
      <c r="Y21" s="27">
        <v>0.64800000000000002</v>
      </c>
      <c r="Z21" s="27">
        <v>0.66800000000000004</v>
      </c>
    </row>
    <row r="22" spans="1:26" ht="17" customHeight="1">
      <c r="A22" s="27">
        <v>144</v>
      </c>
      <c r="B22" s="27">
        <f t="shared" si="0"/>
        <v>0.6110000000000001</v>
      </c>
      <c r="C22" s="27">
        <f t="shared" si="1"/>
        <v>9.8837689617315469E-2</v>
      </c>
      <c r="D22" s="27">
        <f t="shared" si="2"/>
        <v>2.267492109762723E-2</v>
      </c>
      <c r="E22" s="26"/>
      <c r="F22" s="26"/>
      <c r="G22" s="26"/>
      <c r="H22" s="27">
        <v>0.66900000000000004</v>
      </c>
      <c r="I22" s="27">
        <v>0.55100000000000005</v>
      </c>
      <c r="J22" s="27">
        <v>0.75900000000000001</v>
      </c>
      <c r="K22" s="27">
        <v>0.622</v>
      </c>
      <c r="L22" s="27">
        <v>0.51700000000000002</v>
      </c>
      <c r="M22" s="27">
        <v>0.59</v>
      </c>
      <c r="N22" s="27">
        <v>0.53300000000000003</v>
      </c>
      <c r="O22" s="27">
        <v>0.69399999999999995</v>
      </c>
      <c r="P22" s="27">
        <v>0.47699999999999998</v>
      </c>
      <c r="Q22" s="27">
        <v>0.71799999999999997</v>
      </c>
      <c r="R22" s="27">
        <v>0.45</v>
      </c>
      <c r="S22" s="27">
        <v>0.67700000000000005</v>
      </c>
      <c r="T22" s="27">
        <v>0.76600000000000001</v>
      </c>
      <c r="U22" s="27">
        <v>0.59199999999999997</v>
      </c>
      <c r="V22" s="27">
        <v>0.47599999999999998</v>
      </c>
      <c r="W22" s="27">
        <v>0.70699999999999996</v>
      </c>
      <c r="X22" s="27">
        <v>0.51900000000000002</v>
      </c>
      <c r="Y22" s="27">
        <v>0.61299999999999999</v>
      </c>
      <c r="Z22" s="27">
        <v>0.67900000000000005</v>
      </c>
    </row>
    <row r="23" spans="1:26" ht="17" customHeight="1">
      <c r="A23" s="27">
        <v>152</v>
      </c>
      <c r="B23" s="27">
        <f t="shared" si="0"/>
        <v>0.61505263157894741</v>
      </c>
      <c r="C23" s="27">
        <f t="shared" si="1"/>
        <v>7.5384550203319342E-2</v>
      </c>
      <c r="D23" s="27">
        <f t="shared" si="2"/>
        <v>1.7294401907396711E-2</v>
      </c>
      <c r="E23" s="26"/>
      <c r="F23" s="26"/>
      <c r="G23" s="26"/>
      <c r="H23" s="27">
        <v>0.628</v>
      </c>
      <c r="I23" s="27">
        <v>0.58099999999999996</v>
      </c>
      <c r="J23" s="27">
        <v>0.67300000000000004</v>
      </c>
      <c r="K23" s="27">
        <v>0.61099999999999999</v>
      </c>
      <c r="L23" s="27">
        <v>0.50900000000000001</v>
      </c>
      <c r="M23" s="27">
        <v>0.61899999999999999</v>
      </c>
      <c r="N23" s="27">
        <v>0.54</v>
      </c>
      <c r="O23" s="27">
        <v>0.74099999999999999</v>
      </c>
      <c r="P23" s="27">
        <v>0.52400000000000002</v>
      </c>
      <c r="Q23" s="27">
        <v>0.70899999999999996</v>
      </c>
      <c r="R23" s="27">
        <v>0.52200000000000002</v>
      </c>
      <c r="S23" s="27">
        <v>0.64200000000000002</v>
      </c>
      <c r="T23" s="27">
        <v>0.68799999999999994</v>
      </c>
      <c r="U23" s="27">
        <v>0.61199999999999999</v>
      </c>
      <c r="V23" s="27">
        <v>0.505</v>
      </c>
      <c r="W23" s="27">
        <v>0.61899999999999999</v>
      </c>
      <c r="X23" s="27">
        <v>0.56699999999999995</v>
      </c>
      <c r="Y23" s="27">
        <v>0.64900000000000002</v>
      </c>
      <c r="Z23" s="27">
        <v>0.747</v>
      </c>
    </row>
    <row r="24" spans="1:26" ht="17" customHeight="1">
      <c r="A24" s="27">
        <v>160</v>
      </c>
      <c r="B24" s="27">
        <f t="shared" si="0"/>
        <v>0.63831578947368417</v>
      </c>
      <c r="C24" s="27">
        <f t="shared" si="1"/>
        <v>8.0187317251254067E-2</v>
      </c>
      <c r="D24" s="27">
        <f t="shared" si="2"/>
        <v>1.8396232234308009E-2</v>
      </c>
      <c r="E24" s="26"/>
      <c r="F24" s="26"/>
      <c r="G24" s="26"/>
      <c r="H24" s="27">
        <v>0.72</v>
      </c>
      <c r="I24" s="27">
        <v>0.621</v>
      </c>
      <c r="J24" s="27">
        <v>0.72899999999999998</v>
      </c>
      <c r="K24" s="27">
        <v>0.64500000000000002</v>
      </c>
      <c r="L24" s="27">
        <v>0.55300000000000005</v>
      </c>
      <c r="M24" s="27">
        <v>0.626</v>
      </c>
      <c r="N24" s="27">
        <v>0.56799999999999995</v>
      </c>
      <c r="O24" s="27">
        <v>0.76400000000000001</v>
      </c>
      <c r="P24" s="27">
        <v>0.53600000000000003</v>
      </c>
      <c r="Q24" s="27">
        <v>0.752</v>
      </c>
      <c r="R24" s="27">
        <v>0.51500000000000001</v>
      </c>
      <c r="S24" s="27">
        <v>0.70299999999999996</v>
      </c>
      <c r="T24" s="27">
        <v>0.70399999999999996</v>
      </c>
      <c r="U24" s="27">
        <v>0.59499999999999997</v>
      </c>
      <c r="V24" s="27">
        <v>0.50900000000000001</v>
      </c>
      <c r="W24" s="27">
        <v>0.64100000000000001</v>
      </c>
      <c r="X24" s="27">
        <v>0.58899999999999997</v>
      </c>
      <c r="Y24" s="27">
        <v>0.65800000000000003</v>
      </c>
      <c r="Z24" s="27">
        <v>0.7</v>
      </c>
    </row>
    <row r="25" spans="1:26" ht="17" customHeight="1">
      <c r="A25" s="27">
        <v>168</v>
      </c>
      <c r="B25" s="27">
        <f t="shared" si="0"/>
        <v>0.64831578947368418</v>
      </c>
      <c r="C25" s="27">
        <f t="shared" si="1"/>
        <v>8.9648109995308756E-2</v>
      </c>
      <c r="D25" s="27">
        <f t="shared" si="2"/>
        <v>2.05666869446826E-2</v>
      </c>
      <c r="E25" s="26"/>
      <c r="F25" s="26"/>
      <c r="G25" s="26"/>
      <c r="H25" s="27">
        <v>0.67200000000000004</v>
      </c>
      <c r="I25" s="27">
        <v>0.628</v>
      </c>
      <c r="J25" s="27">
        <v>0.74</v>
      </c>
      <c r="K25" s="27">
        <v>0.67800000000000005</v>
      </c>
      <c r="L25" s="27">
        <v>0.52800000000000002</v>
      </c>
      <c r="M25" s="27">
        <v>0.71</v>
      </c>
      <c r="N25" s="27">
        <v>0.62</v>
      </c>
      <c r="O25" s="27">
        <v>0.74399999999999999</v>
      </c>
      <c r="P25" s="27">
        <v>0.53100000000000003</v>
      </c>
      <c r="Q25" s="27">
        <v>0.78</v>
      </c>
      <c r="R25" s="27">
        <v>0.52</v>
      </c>
      <c r="S25" s="27">
        <v>0.68300000000000005</v>
      </c>
      <c r="T25" s="27">
        <v>0.70799999999999996</v>
      </c>
      <c r="U25" s="27">
        <v>0.58499999999999996</v>
      </c>
      <c r="V25" s="27">
        <v>0.47799999999999998</v>
      </c>
      <c r="W25" s="27">
        <v>0.63400000000000001</v>
      </c>
      <c r="X25" s="27">
        <v>0.61599999999999999</v>
      </c>
      <c r="Y25" s="27">
        <v>0.67800000000000005</v>
      </c>
      <c r="Z25" s="27">
        <v>0.78500000000000003</v>
      </c>
    </row>
    <row r="26" spans="1:26" ht="17" customHeight="1">
      <c r="A26" s="27">
        <v>176</v>
      </c>
      <c r="B26" s="27">
        <f t="shared" si="0"/>
        <v>0.6393684210526317</v>
      </c>
      <c r="C26" s="27">
        <f t="shared" si="1"/>
        <v>8.1344405343586029E-2</v>
      </c>
      <c r="D26" s="27">
        <f t="shared" si="2"/>
        <v>1.8661686448163232E-2</v>
      </c>
      <c r="E26" s="26"/>
      <c r="F26" s="26"/>
      <c r="G26" s="26"/>
      <c r="H26" s="27">
        <v>0.69799999999999995</v>
      </c>
      <c r="I26" s="27">
        <v>0.623</v>
      </c>
      <c r="J26" s="27">
        <v>0.68400000000000005</v>
      </c>
      <c r="K26" s="27">
        <v>0.66700000000000004</v>
      </c>
      <c r="L26" s="27">
        <v>0.56599999999999995</v>
      </c>
      <c r="M26" s="27">
        <v>0.70399999999999996</v>
      </c>
      <c r="N26" s="27">
        <v>0.61799999999999999</v>
      </c>
      <c r="O26" s="27">
        <v>0.73299999999999998</v>
      </c>
      <c r="P26" s="27">
        <v>0.58199999999999996</v>
      </c>
      <c r="Q26" s="27">
        <v>0.76600000000000001</v>
      </c>
      <c r="R26" s="27">
        <v>0.47899999999999998</v>
      </c>
      <c r="S26" s="27">
        <v>0.68200000000000005</v>
      </c>
      <c r="T26" s="27">
        <v>0.67</v>
      </c>
      <c r="U26" s="27">
        <v>0.57599999999999996</v>
      </c>
      <c r="V26" s="27">
        <v>0.45500000000000002</v>
      </c>
      <c r="W26" s="27">
        <v>0.625</v>
      </c>
      <c r="X26" s="27">
        <v>0.63</v>
      </c>
      <c r="Y26" s="27">
        <v>0.66700000000000004</v>
      </c>
      <c r="Z26" s="27">
        <v>0.72299999999999998</v>
      </c>
    </row>
    <row r="27" spans="1:26" ht="17" customHeight="1">
      <c r="A27" s="27">
        <v>184</v>
      </c>
      <c r="B27" s="27">
        <f t="shared" si="0"/>
        <v>0.64373684210526316</v>
      </c>
      <c r="C27" s="27">
        <f t="shared" si="1"/>
        <v>8.7885558227897939E-2</v>
      </c>
      <c r="D27" s="27">
        <f t="shared" si="2"/>
        <v>2.0162329837477191E-2</v>
      </c>
      <c r="E27" s="26"/>
      <c r="F27" s="26"/>
      <c r="G27" s="26"/>
      <c r="H27" s="27">
        <v>0.67100000000000004</v>
      </c>
      <c r="I27" s="27">
        <v>0.67200000000000004</v>
      </c>
      <c r="J27" s="27">
        <v>0.72399999999999998</v>
      </c>
      <c r="K27" s="27">
        <v>0.64100000000000001</v>
      </c>
      <c r="L27" s="27">
        <v>0.49099999999999999</v>
      </c>
      <c r="M27" s="27">
        <v>0.72499999999999998</v>
      </c>
      <c r="N27" s="27">
        <v>0.58499999999999996</v>
      </c>
      <c r="O27" s="27">
        <v>0.67100000000000004</v>
      </c>
      <c r="P27" s="27">
        <v>0.55400000000000005</v>
      </c>
      <c r="Q27" s="27">
        <v>0.78600000000000003</v>
      </c>
      <c r="R27" s="27">
        <v>0.46899999999999997</v>
      </c>
      <c r="S27" s="27">
        <v>0.68700000000000006</v>
      </c>
      <c r="T27" s="27">
        <v>0.68899999999999995</v>
      </c>
      <c r="U27" s="27">
        <v>0.58099999999999996</v>
      </c>
      <c r="V27" s="27">
        <v>0.52300000000000002</v>
      </c>
      <c r="W27" s="27">
        <v>0.65400000000000003</v>
      </c>
      <c r="X27" s="27">
        <v>0.64800000000000002</v>
      </c>
      <c r="Y27" s="27">
        <v>0.71199999999999997</v>
      </c>
      <c r="Z27" s="27">
        <v>0.748</v>
      </c>
    </row>
    <row r="28" spans="1:26" ht="17" customHeight="1">
      <c r="A28" s="27">
        <v>192</v>
      </c>
      <c r="B28" s="27">
        <f t="shared" si="0"/>
        <v>0.6554210526315789</v>
      </c>
      <c r="C28" s="27">
        <f t="shared" si="1"/>
        <v>8.6958684819269855E-2</v>
      </c>
      <c r="D28" s="27">
        <f t="shared" si="2"/>
        <v>1.9949690494231672E-2</v>
      </c>
      <c r="E28" s="26"/>
      <c r="F28" s="26"/>
      <c r="G28" s="26"/>
      <c r="H28" s="27">
        <v>0.69399999999999995</v>
      </c>
      <c r="I28" s="27">
        <v>0.70599999999999996</v>
      </c>
      <c r="J28" s="27">
        <v>0.69099999999999995</v>
      </c>
      <c r="K28" s="27">
        <v>0.73499999999999999</v>
      </c>
      <c r="L28" s="27">
        <v>0.53500000000000003</v>
      </c>
      <c r="M28" s="27">
        <v>0.73099999999999998</v>
      </c>
      <c r="N28" s="27">
        <v>0.57899999999999996</v>
      </c>
      <c r="O28" s="27">
        <v>0.68100000000000005</v>
      </c>
      <c r="P28" s="27">
        <v>0.60299999999999998</v>
      </c>
      <c r="Q28" s="27">
        <v>0.86299999999999999</v>
      </c>
      <c r="R28" s="27">
        <v>0.48899999999999999</v>
      </c>
      <c r="S28" s="27">
        <v>0.66900000000000004</v>
      </c>
      <c r="T28" s="27">
        <v>0.65600000000000003</v>
      </c>
      <c r="U28" s="27">
        <v>0.61499999999999999</v>
      </c>
      <c r="V28" s="27">
        <v>0.53300000000000003</v>
      </c>
      <c r="W28" s="27">
        <v>0.64300000000000002</v>
      </c>
      <c r="X28" s="27">
        <v>0.63900000000000001</v>
      </c>
      <c r="Y28" s="27">
        <v>0.65200000000000002</v>
      </c>
      <c r="Z28" s="27">
        <v>0.73899999999999999</v>
      </c>
    </row>
    <row r="29" spans="1:26" ht="17" customHeight="1">
      <c r="A29" s="27">
        <v>200</v>
      </c>
      <c r="B29" s="27">
        <f t="shared" si="0"/>
        <v>0.65721052631578936</v>
      </c>
      <c r="C29" s="27">
        <f t="shared" si="1"/>
        <v>8.6133345554288379E-2</v>
      </c>
      <c r="D29" s="27">
        <f t="shared" si="2"/>
        <v>1.9760344681063757E-2</v>
      </c>
      <c r="E29" s="26"/>
      <c r="F29" s="26"/>
      <c r="G29" s="26"/>
      <c r="H29" s="27">
        <v>0.68200000000000005</v>
      </c>
      <c r="I29" s="27">
        <v>0.71699999999999997</v>
      </c>
      <c r="J29" s="27">
        <v>0.747</v>
      </c>
      <c r="K29" s="27">
        <v>0.77200000000000002</v>
      </c>
      <c r="L29" s="27">
        <v>0.52500000000000002</v>
      </c>
      <c r="M29" s="27">
        <v>0.70699999999999996</v>
      </c>
      <c r="N29" s="27">
        <v>0.66700000000000004</v>
      </c>
      <c r="O29" s="27">
        <v>0.68200000000000005</v>
      </c>
      <c r="P29" s="27">
        <v>0.55200000000000005</v>
      </c>
      <c r="Q29" s="27">
        <v>0.79700000000000004</v>
      </c>
      <c r="R29" s="27">
        <v>0.48399999999999999</v>
      </c>
      <c r="S29" s="27">
        <v>0.65400000000000003</v>
      </c>
      <c r="T29" s="27">
        <v>0.65300000000000002</v>
      </c>
      <c r="U29" s="27">
        <v>0.61599999999999999</v>
      </c>
      <c r="V29" s="27">
        <v>0.51700000000000002</v>
      </c>
      <c r="W29" s="27">
        <v>0.64500000000000002</v>
      </c>
      <c r="X29" s="27">
        <v>0.66400000000000003</v>
      </c>
      <c r="Y29" s="27">
        <v>0.68</v>
      </c>
      <c r="Z29" s="27">
        <v>0.72599999999999998</v>
      </c>
    </row>
    <row r="30" spans="1:26" ht="17" customHeight="1">
      <c r="A30" s="27">
        <v>208</v>
      </c>
      <c r="B30" s="27">
        <f t="shared" si="0"/>
        <v>0.6763684210526314</v>
      </c>
      <c r="C30" s="27">
        <f t="shared" si="1"/>
        <v>0.10044744923829367</v>
      </c>
      <c r="D30" s="27">
        <f t="shared" si="2"/>
        <v>2.3044225282429141E-2</v>
      </c>
      <c r="E30" s="26"/>
      <c r="F30" s="26"/>
      <c r="G30" s="26"/>
      <c r="H30" s="27">
        <v>0.76600000000000001</v>
      </c>
      <c r="I30" s="27">
        <v>0.78400000000000003</v>
      </c>
      <c r="J30" s="27">
        <v>0.74099999999999999</v>
      </c>
      <c r="K30" s="27">
        <v>0.80600000000000005</v>
      </c>
      <c r="L30" s="27">
        <v>0.54400000000000004</v>
      </c>
      <c r="M30" s="27">
        <v>0.78600000000000003</v>
      </c>
      <c r="N30" s="27">
        <v>0.59499999999999997</v>
      </c>
      <c r="O30" s="27">
        <v>0.66700000000000004</v>
      </c>
      <c r="P30" s="27">
        <v>0.52600000000000002</v>
      </c>
      <c r="Q30" s="27">
        <v>0.81699999999999995</v>
      </c>
      <c r="R30" s="27">
        <v>0.496</v>
      </c>
      <c r="S30" s="27">
        <v>0.72099999999999997</v>
      </c>
      <c r="T30" s="27">
        <v>0.67300000000000004</v>
      </c>
      <c r="U30" s="27">
        <v>0.63900000000000001</v>
      </c>
      <c r="V30" s="27">
        <v>0.52400000000000002</v>
      </c>
      <c r="W30" s="27">
        <v>0.65600000000000003</v>
      </c>
      <c r="X30" s="27">
        <v>0.71899999999999997</v>
      </c>
      <c r="Y30" s="27">
        <v>0.68400000000000005</v>
      </c>
      <c r="Z30" s="27">
        <v>0.70699999999999996</v>
      </c>
    </row>
    <row r="31" spans="1:26" ht="17" customHeight="1">
      <c r="A31" s="27">
        <v>216</v>
      </c>
      <c r="B31" s="27">
        <f t="shared" si="0"/>
        <v>0.67284210526315791</v>
      </c>
      <c r="C31" s="27">
        <f t="shared" si="1"/>
        <v>0.10037665906081195</v>
      </c>
      <c r="D31" s="27">
        <f t="shared" si="2"/>
        <v>2.3027984901911342E-2</v>
      </c>
      <c r="E31" s="26"/>
      <c r="F31" s="26"/>
      <c r="G31" s="26"/>
      <c r="H31" s="27">
        <v>0.73399999999999999</v>
      </c>
      <c r="I31" s="27">
        <v>0.8</v>
      </c>
      <c r="J31" s="27">
        <v>0.71</v>
      </c>
      <c r="K31" s="27">
        <v>0.82199999999999995</v>
      </c>
      <c r="L31" s="27">
        <v>0.51800000000000002</v>
      </c>
      <c r="M31" s="27">
        <v>0.746</v>
      </c>
      <c r="N31" s="27">
        <v>0.57699999999999996</v>
      </c>
      <c r="O31" s="27">
        <v>0.70699999999999996</v>
      </c>
      <c r="P31" s="27">
        <v>0.52400000000000002</v>
      </c>
      <c r="Q31" s="27">
        <v>0.84599999999999997</v>
      </c>
      <c r="R31" s="27">
        <v>0.51500000000000001</v>
      </c>
      <c r="S31" s="27">
        <v>0.69899999999999995</v>
      </c>
      <c r="T31" s="27">
        <v>0.68899999999999995</v>
      </c>
      <c r="U31" s="27">
        <v>0.64300000000000002</v>
      </c>
      <c r="V31" s="27">
        <v>0.56599999999999995</v>
      </c>
      <c r="W31" s="27">
        <v>0.622</v>
      </c>
      <c r="X31" s="27">
        <v>0.71299999999999997</v>
      </c>
      <c r="Y31" s="27">
        <v>0.63400000000000001</v>
      </c>
      <c r="Z31" s="27">
        <v>0.71899999999999997</v>
      </c>
    </row>
    <row r="32" spans="1:26" ht="17" customHeight="1">
      <c r="A32" s="27">
        <v>224</v>
      </c>
      <c r="B32" s="27">
        <f t="shared" si="0"/>
        <v>0.67094736842105274</v>
      </c>
      <c r="C32" s="27">
        <f t="shared" si="1"/>
        <v>9.3535776687146646E-2</v>
      </c>
      <c r="D32" s="27">
        <f t="shared" si="2"/>
        <v>2.1458578851834727E-2</v>
      </c>
      <c r="E32" s="26"/>
      <c r="F32" s="26"/>
      <c r="G32" s="26"/>
      <c r="H32" s="27">
        <v>0.73799999999999999</v>
      </c>
      <c r="I32" s="27">
        <v>0.73199999999999998</v>
      </c>
      <c r="J32" s="27">
        <v>0.748</v>
      </c>
      <c r="K32" s="27">
        <v>0.86799999999999999</v>
      </c>
      <c r="L32" s="27">
        <v>0.54200000000000004</v>
      </c>
      <c r="M32" s="27">
        <v>0.74299999999999999</v>
      </c>
      <c r="N32" s="27">
        <v>0.66400000000000003</v>
      </c>
      <c r="O32" s="27">
        <v>0.65800000000000003</v>
      </c>
      <c r="P32" s="27">
        <v>0.54900000000000004</v>
      </c>
      <c r="Q32" s="27">
        <v>0.78700000000000003</v>
      </c>
      <c r="R32" s="27">
        <v>0.51400000000000001</v>
      </c>
      <c r="S32" s="27">
        <v>0.73699999999999999</v>
      </c>
      <c r="T32" s="27">
        <v>0.65900000000000003</v>
      </c>
      <c r="U32" s="27">
        <v>0.61199999999999999</v>
      </c>
      <c r="V32" s="27">
        <v>0.56599999999999995</v>
      </c>
      <c r="W32" s="27">
        <v>0.58399999999999996</v>
      </c>
      <c r="X32" s="27">
        <v>0.68600000000000005</v>
      </c>
      <c r="Y32" s="27">
        <v>0.64500000000000002</v>
      </c>
      <c r="Z32" s="27">
        <v>0.71599999999999997</v>
      </c>
    </row>
    <row r="33" spans="1:26" ht="17" customHeight="1">
      <c r="A33" s="27">
        <v>232</v>
      </c>
      <c r="B33" s="27">
        <f t="shared" si="0"/>
        <v>0.68105263157894746</v>
      </c>
      <c r="C33" s="27">
        <f t="shared" si="1"/>
        <v>9.5150450272894579E-2</v>
      </c>
      <c r="D33" s="27">
        <f t="shared" si="2"/>
        <v>2.1829010377470502E-2</v>
      </c>
      <c r="E33" s="26"/>
      <c r="F33" s="26"/>
      <c r="G33" s="26"/>
      <c r="H33" s="27">
        <v>0.69699999999999995</v>
      </c>
      <c r="I33" s="27">
        <v>0.79300000000000004</v>
      </c>
      <c r="J33" s="27">
        <v>0.74299999999999999</v>
      </c>
      <c r="K33" s="27">
        <v>0.88900000000000001</v>
      </c>
      <c r="L33" s="27">
        <v>0.54</v>
      </c>
      <c r="M33" s="27">
        <v>0.76900000000000002</v>
      </c>
      <c r="N33" s="27">
        <v>0.63400000000000001</v>
      </c>
      <c r="O33" s="27">
        <v>0.67</v>
      </c>
      <c r="P33" s="27">
        <v>0.57299999999999995</v>
      </c>
      <c r="Q33" s="27">
        <v>0.82899999999999996</v>
      </c>
      <c r="R33" s="27">
        <v>0.55100000000000005</v>
      </c>
      <c r="S33" s="27">
        <v>0.73399999999999999</v>
      </c>
      <c r="T33" s="27">
        <v>0.67800000000000005</v>
      </c>
      <c r="U33" s="27">
        <v>0.621</v>
      </c>
      <c r="V33" s="27">
        <v>0.57799999999999996</v>
      </c>
      <c r="W33" s="27">
        <v>0.63400000000000001</v>
      </c>
      <c r="X33" s="27">
        <v>0.66800000000000004</v>
      </c>
      <c r="Y33" s="27">
        <v>0.63100000000000001</v>
      </c>
      <c r="Z33" s="27">
        <v>0.70799999999999996</v>
      </c>
    </row>
    <row r="34" spans="1:26" ht="17" customHeight="1">
      <c r="A34" s="27">
        <v>240</v>
      </c>
      <c r="B34" s="27">
        <f t="shared" si="0"/>
        <v>0.68647368421052624</v>
      </c>
      <c r="C34" s="27">
        <f t="shared" si="1"/>
        <v>0.11773575328819721</v>
      </c>
      <c r="D34" s="27">
        <f t="shared" si="2"/>
        <v>2.7010434243415166E-2</v>
      </c>
      <c r="E34" s="26"/>
      <c r="F34" s="26"/>
      <c r="G34" s="26"/>
      <c r="H34" s="27">
        <v>0.72599999999999998</v>
      </c>
      <c r="I34" s="27">
        <v>0.77400000000000002</v>
      </c>
      <c r="J34" s="27">
        <v>0.81</v>
      </c>
      <c r="K34" s="27">
        <v>0.93100000000000005</v>
      </c>
      <c r="L34" s="27">
        <v>0.55000000000000004</v>
      </c>
      <c r="M34" s="27">
        <v>0.77400000000000002</v>
      </c>
      <c r="N34" s="27">
        <v>0.64800000000000002</v>
      </c>
      <c r="O34" s="27">
        <v>0.74199999999999999</v>
      </c>
      <c r="P34" s="27">
        <v>0.54600000000000004</v>
      </c>
      <c r="Q34" s="27">
        <v>0.85399999999999998</v>
      </c>
      <c r="R34" s="27">
        <v>0.46500000000000002</v>
      </c>
      <c r="S34" s="27">
        <v>0.71799999999999997</v>
      </c>
      <c r="T34" s="27">
        <v>0.63100000000000001</v>
      </c>
      <c r="U34" s="27">
        <v>0.61299999999999999</v>
      </c>
      <c r="V34" s="27">
        <v>0.53200000000000003</v>
      </c>
      <c r="W34" s="27">
        <v>0.628</v>
      </c>
      <c r="X34" s="27">
        <v>0.70299999999999996</v>
      </c>
      <c r="Y34" s="27">
        <v>0.68899999999999995</v>
      </c>
      <c r="Z34" s="27">
        <v>0.70899999999999996</v>
      </c>
    </row>
    <row r="35" spans="1:26" ht="17" customHeight="1">
      <c r="A35" s="27">
        <v>248</v>
      </c>
      <c r="B35" s="27">
        <f t="shared" si="0"/>
        <v>0.67052631578947375</v>
      </c>
      <c r="C35" s="27">
        <f t="shared" si="1"/>
        <v>9.8388328362131683E-2</v>
      </c>
      <c r="D35" s="27">
        <f t="shared" si="2"/>
        <v>2.2571830555496244E-2</v>
      </c>
      <c r="E35" s="26"/>
      <c r="F35" s="26"/>
      <c r="G35" s="26"/>
      <c r="H35" s="27">
        <v>0.71699999999999997</v>
      </c>
      <c r="I35" s="27">
        <v>0.75700000000000001</v>
      </c>
      <c r="J35" s="27">
        <v>0.75800000000000001</v>
      </c>
      <c r="K35" s="27">
        <v>0.88500000000000001</v>
      </c>
      <c r="L35" s="27">
        <v>0.58099999999999996</v>
      </c>
      <c r="M35" s="27">
        <v>0.77800000000000002</v>
      </c>
      <c r="N35" s="27">
        <v>0.625</v>
      </c>
      <c r="O35" s="27">
        <v>0.70099999999999996</v>
      </c>
      <c r="P35" s="27">
        <v>0.59599999999999997</v>
      </c>
      <c r="Q35" s="27">
        <v>0.78400000000000003</v>
      </c>
      <c r="R35" s="27">
        <v>0.48899999999999999</v>
      </c>
      <c r="S35" s="27">
        <v>0.70499999999999996</v>
      </c>
      <c r="T35" s="27">
        <v>0.64700000000000002</v>
      </c>
      <c r="U35" s="27">
        <v>0.51800000000000002</v>
      </c>
      <c r="V35" s="27">
        <v>0.57399999999999995</v>
      </c>
      <c r="W35" s="27">
        <v>0.63600000000000001</v>
      </c>
      <c r="X35" s="27">
        <v>0.65400000000000003</v>
      </c>
      <c r="Y35" s="27">
        <v>0.64300000000000002</v>
      </c>
      <c r="Z35" s="27">
        <v>0.69199999999999995</v>
      </c>
    </row>
    <row r="36" spans="1:26" ht="17" customHeight="1">
      <c r="A36" s="27">
        <v>256</v>
      </c>
      <c r="B36" s="27">
        <f t="shared" si="0"/>
        <v>0.69031578947368433</v>
      </c>
      <c r="C36" s="27">
        <f t="shared" si="1"/>
        <v>0.11275984935131217</v>
      </c>
      <c r="D36" s="27">
        <f t="shared" si="2"/>
        <v>2.5868883590065266E-2</v>
      </c>
      <c r="E36" s="26"/>
      <c r="F36" s="26"/>
      <c r="G36" s="26"/>
      <c r="H36" s="27">
        <v>0.68600000000000005</v>
      </c>
      <c r="I36" s="27">
        <v>0.78700000000000003</v>
      </c>
      <c r="J36" s="27">
        <v>0.75</v>
      </c>
      <c r="K36" s="27">
        <v>0.95799999999999996</v>
      </c>
      <c r="L36" s="27">
        <v>0.58099999999999996</v>
      </c>
      <c r="M36" s="27">
        <v>0.753</v>
      </c>
      <c r="N36" s="27">
        <v>0.61499999999999999</v>
      </c>
      <c r="O36" s="27">
        <v>0.71799999999999997</v>
      </c>
      <c r="P36" s="27">
        <v>0.56699999999999995</v>
      </c>
      <c r="Q36" s="27">
        <v>0.84299999999999997</v>
      </c>
      <c r="R36" s="27">
        <v>0.498</v>
      </c>
      <c r="S36" s="27">
        <v>0.60499999999999998</v>
      </c>
      <c r="T36" s="27">
        <v>0.66900000000000004</v>
      </c>
      <c r="U36" s="27">
        <v>0.58699999999999997</v>
      </c>
      <c r="V36" s="27">
        <v>0.57899999999999996</v>
      </c>
      <c r="W36" s="27">
        <v>0.67900000000000005</v>
      </c>
      <c r="X36" s="27">
        <v>0.68600000000000005</v>
      </c>
      <c r="Y36" s="27">
        <v>0.76500000000000001</v>
      </c>
      <c r="Z36" s="27">
        <v>0.79</v>
      </c>
    </row>
    <row r="37" spans="1:26" ht="17" customHeight="1">
      <c r="A37" s="27">
        <v>264</v>
      </c>
      <c r="B37" s="27">
        <f t="shared" si="0"/>
        <v>0.6992631578947367</v>
      </c>
      <c r="C37" s="27">
        <f t="shared" si="1"/>
        <v>0.11663849283875405</v>
      </c>
      <c r="D37" s="27">
        <f t="shared" si="2"/>
        <v>2.6758705432159021E-2</v>
      </c>
      <c r="E37" s="26"/>
      <c r="F37" s="26"/>
      <c r="G37" s="26"/>
      <c r="H37" s="27">
        <v>0.79100000000000004</v>
      </c>
      <c r="I37" s="27">
        <v>0.81299999999999994</v>
      </c>
      <c r="J37" s="27">
        <v>0.77100000000000002</v>
      </c>
      <c r="K37" s="27">
        <v>0.94099999999999995</v>
      </c>
      <c r="L37" s="27">
        <v>0.47399999999999998</v>
      </c>
      <c r="M37" s="27">
        <v>0.83</v>
      </c>
      <c r="N37" s="27">
        <v>0.64400000000000002</v>
      </c>
      <c r="O37" s="27">
        <v>0.68</v>
      </c>
      <c r="P37" s="27">
        <v>0.65500000000000003</v>
      </c>
      <c r="Q37" s="27">
        <v>0.84099999999999997</v>
      </c>
      <c r="R37" s="27">
        <v>0.58199999999999996</v>
      </c>
      <c r="S37" s="27">
        <v>0.68300000000000005</v>
      </c>
      <c r="T37" s="27">
        <v>0.61699999999999999</v>
      </c>
      <c r="U37" s="27">
        <v>0.56399999999999995</v>
      </c>
      <c r="V37" s="27">
        <v>0.53800000000000003</v>
      </c>
      <c r="W37" s="27">
        <v>0.69699999999999995</v>
      </c>
      <c r="X37" s="27">
        <v>0.71899999999999997</v>
      </c>
      <c r="Y37" s="27">
        <v>0.71899999999999997</v>
      </c>
      <c r="Z37" s="27">
        <v>0.72699999999999998</v>
      </c>
    </row>
    <row r="38" spans="1:26" ht="17" customHeight="1">
      <c r="A38" s="27">
        <v>272</v>
      </c>
      <c r="B38" s="27">
        <f t="shared" si="0"/>
        <v>0.69831578947368433</v>
      </c>
      <c r="C38" s="27">
        <f t="shared" si="1"/>
        <v>0.10714115955213084</v>
      </c>
      <c r="D38" s="27">
        <f t="shared" si="2"/>
        <v>2.4579867746395045E-2</v>
      </c>
      <c r="E38" s="26"/>
      <c r="F38" s="26"/>
      <c r="G38" s="26"/>
      <c r="H38" s="27">
        <v>0.77200000000000002</v>
      </c>
      <c r="I38" s="27">
        <v>0.78300000000000003</v>
      </c>
      <c r="J38" s="27">
        <v>0.71199999999999997</v>
      </c>
      <c r="K38" s="27">
        <v>0.95</v>
      </c>
      <c r="L38" s="27">
        <v>0.52800000000000002</v>
      </c>
      <c r="M38" s="27">
        <v>0.82299999999999995</v>
      </c>
      <c r="N38" s="27">
        <v>0.60299999999999998</v>
      </c>
      <c r="O38" s="27">
        <v>0.73299999999999998</v>
      </c>
      <c r="P38" s="27">
        <v>0.61699999999999999</v>
      </c>
      <c r="Q38" s="27">
        <v>0.85099999999999998</v>
      </c>
      <c r="R38" s="27">
        <v>0.59699999999999998</v>
      </c>
      <c r="S38" s="27">
        <v>0.69499999999999995</v>
      </c>
      <c r="T38" s="27">
        <v>0.64300000000000002</v>
      </c>
      <c r="U38" s="27">
        <v>0.57599999999999996</v>
      </c>
      <c r="V38" s="27">
        <v>0.59199999999999997</v>
      </c>
      <c r="W38" s="27">
        <v>0.68700000000000006</v>
      </c>
      <c r="X38" s="27">
        <v>0.66900000000000004</v>
      </c>
      <c r="Y38" s="27">
        <v>0.67200000000000004</v>
      </c>
      <c r="Z38" s="27">
        <v>0.76500000000000001</v>
      </c>
    </row>
    <row r="39" spans="1:26" ht="17" customHeight="1">
      <c r="A39" s="27">
        <v>280</v>
      </c>
      <c r="B39" s="27">
        <f t="shared" si="0"/>
        <v>0.70942105263157895</v>
      </c>
      <c r="C39" s="27">
        <f t="shared" si="1"/>
        <v>0.112237009042607</v>
      </c>
      <c r="D39" s="27">
        <f t="shared" si="2"/>
        <v>2.5748935796946558E-2</v>
      </c>
      <c r="E39" s="26"/>
      <c r="F39" s="26"/>
      <c r="G39" s="26"/>
      <c r="H39" s="27">
        <v>0.69499999999999995</v>
      </c>
      <c r="I39" s="27">
        <v>0.83199999999999996</v>
      </c>
      <c r="J39" s="27">
        <v>0.746</v>
      </c>
      <c r="K39" s="27">
        <v>0.98499999999999999</v>
      </c>
      <c r="L39" s="27">
        <v>0.54700000000000004</v>
      </c>
      <c r="M39" s="27">
        <v>0.8</v>
      </c>
      <c r="N39" s="27">
        <v>0.621</v>
      </c>
      <c r="O39" s="27">
        <v>0.74299999999999999</v>
      </c>
      <c r="P39" s="27">
        <v>0.66700000000000004</v>
      </c>
      <c r="Q39" s="27">
        <v>0.876</v>
      </c>
      <c r="R39" s="27">
        <v>0.57399999999999995</v>
      </c>
      <c r="S39" s="27">
        <v>0.71499999999999997</v>
      </c>
      <c r="T39" s="27">
        <v>0.63200000000000001</v>
      </c>
      <c r="U39" s="27">
        <v>0.61099999999999999</v>
      </c>
      <c r="V39" s="27">
        <v>0.57899999999999996</v>
      </c>
      <c r="W39" s="27">
        <v>0.748</v>
      </c>
      <c r="X39" s="27">
        <v>0.67500000000000004</v>
      </c>
      <c r="Y39" s="27">
        <v>0.65600000000000003</v>
      </c>
      <c r="Z39" s="27">
        <v>0.77700000000000002</v>
      </c>
    </row>
    <row r="40" spans="1:26" ht="17" customHeight="1">
      <c r="A40" s="27">
        <v>288</v>
      </c>
      <c r="B40" s="27">
        <f t="shared" si="0"/>
        <v>0.71021052631578951</v>
      </c>
      <c r="C40" s="27">
        <f t="shared" si="1"/>
        <v>0.10185096898430035</v>
      </c>
      <c r="D40" s="27">
        <f t="shared" si="2"/>
        <v>2.3366214794961086E-2</v>
      </c>
      <c r="E40" s="26"/>
      <c r="F40" s="26"/>
      <c r="G40" s="26"/>
      <c r="H40" s="27">
        <v>0.77500000000000002</v>
      </c>
      <c r="I40" s="27">
        <v>0.79500000000000004</v>
      </c>
      <c r="J40" s="27">
        <v>0.74</v>
      </c>
      <c r="K40" s="27">
        <v>0.94699999999999995</v>
      </c>
      <c r="L40" s="27">
        <v>0.58099999999999996</v>
      </c>
      <c r="M40" s="27">
        <v>0.80700000000000005</v>
      </c>
      <c r="N40" s="27">
        <v>0.64</v>
      </c>
      <c r="O40" s="27">
        <v>0.80100000000000005</v>
      </c>
      <c r="P40" s="27">
        <v>0.61599999999999999</v>
      </c>
      <c r="Q40" s="27">
        <v>0.82</v>
      </c>
      <c r="R40" s="27">
        <v>0.59799999999999998</v>
      </c>
      <c r="S40" s="27">
        <v>0.68500000000000005</v>
      </c>
      <c r="T40" s="27">
        <v>0.629</v>
      </c>
      <c r="U40" s="27">
        <v>0.65900000000000003</v>
      </c>
      <c r="V40" s="27">
        <v>0.56799999999999995</v>
      </c>
      <c r="W40" s="27">
        <v>0.75600000000000001</v>
      </c>
      <c r="X40" s="27">
        <v>0.63800000000000001</v>
      </c>
      <c r="Y40" s="27">
        <v>0.65600000000000003</v>
      </c>
      <c r="Z40" s="27">
        <v>0.78300000000000003</v>
      </c>
    </row>
    <row r="41" spans="1:26" ht="17" customHeight="1">
      <c r="A41" s="27">
        <v>296</v>
      </c>
      <c r="B41" s="27">
        <f t="shared" si="0"/>
        <v>0.71231578947368412</v>
      </c>
      <c r="C41" s="27">
        <f t="shared" si="1"/>
        <v>0.11183671263229134</v>
      </c>
      <c r="D41" s="27">
        <f t="shared" si="2"/>
        <v>2.5657101502208238E-2</v>
      </c>
      <c r="E41" s="26"/>
      <c r="F41" s="26"/>
      <c r="G41" s="26"/>
      <c r="H41" s="27">
        <v>0.79900000000000004</v>
      </c>
      <c r="I41" s="27">
        <v>0.80300000000000005</v>
      </c>
      <c r="J41" s="27">
        <v>0.73199999999999998</v>
      </c>
      <c r="K41" s="27">
        <v>0.94699999999999995</v>
      </c>
      <c r="L41" s="27">
        <v>0.51900000000000002</v>
      </c>
      <c r="M41" s="27">
        <v>0.79</v>
      </c>
      <c r="N41" s="27">
        <v>0.66</v>
      </c>
      <c r="O41" s="27">
        <v>0.76500000000000001</v>
      </c>
      <c r="P41" s="27">
        <v>0.61499999999999999</v>
      </c>
      <c r="Q41" s="27">
        <v>0.90200000000000002</v>
      </c>
      <c r="R41" s="27">
        <v>0.57199999999999995</v>
      </c>
      <c r="S41" s="27">
        <v>0.73799999999999999</v>
      </c>
      <c r="T41" s="27">
        <v>0.66</v>
      </c>
      <c r="U41" s="27">
        <v>0.60799999999999998</v>
      </c>
      <c r="V41" s="27">
        <v>0.57599999999999996</v>
      </c>
      <c r="W41" s="27">
        <v>0.73699999999999999</v>
      </c>
      <c r="X41" s="27">
        <v>0.64400000000000002</v>
      </c>
      <c r="Y41" s="27">
        <v>0.71299999999999997</v>
      </c>
      <c r="Z41" s="27">
        <v>0.754</v>
      </c>
    </row>
    <row r="42" spans="1:26" ht="17" customHeight="1">
      <c r="A42" s="66" t="s">
        <v>39</v>
      </c>
      <c r="B42" s="27">
        <f>B41-B4</f>
        <v>0.40805263157894728</v>
      </c>
      <c r="C42" s="27">
        <f>AVERAGE(C41,C4)</f>
        <v>9.366783832335826E-2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7" customHeight="1">
      <c r="A43" s="66" t="s">
        <v>40</v>
      </c>
      <c r="B43" s="27">
        <v>19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</sheetData>
  <pageMargins left="0.75" right="0.75" top="1" bottom="1" header="0.5" footer="0.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workbookViewId="0"/>
  </sheetViews>
  <sheetFormatPr baseColWidth="10" defaultColWidth="10.83203125" defaultRowHeight="15" customHeight="1" x14ac:dyDescent="0"/>
  <cols>
    <col min="1" max="256" width="10.83203125" style="73" customWidth="1"/>
  </cols>
  <sheetData>
    <row r="1" spans="1:24" ht="17" customHeight="1">
      <c r="A1" s="71" t="s">
        <v>10</v>
      </c>
      <c r="B1" s="69" t="s">
        <v>37</v>
      </c>
      <c r="C1" s="69" t="s">
        <v>38</v>
      </c>
      <c r="D1" s="69" t="s">
        <v>2</v>
      </c>
      <c r="E1" s="26"/>
      <c r="F1" s="26"/>
      <c r="G1" s="27">
        <v>1</v>
      </c>
      <c r="H1" s="27">
        <v>2</v>
      </c>
      <c r="I1" s="27">
        <v>3</v>
      </c>
      <c r="J1" s="27">
        <v>4</v>
      </c>
      <c r="K1" s="27">
        <v>5</v>
      </c>
      <c r="L1" s="27">
        <v>6</v>
      </c>
      <c r="M1" s="27">
        <v>7</v>
      </c>
      <c r="N1" s="27">
        <v>8</v>
      </c>
      <c r="O1" s="27">
        <v>9</v>
      </c>
      <c r="P1" s="27">
        <v>11</v>
      </c>
      <c r="Q1" s="27">
        <v>15</v>
      </c>
      <c r="R1" s="27">
        <v>16</v>
      </c>
      <c r="S1" s="27">
        <v>17</v>
      </c>
      <c r="T1" s="27">
        <v>18</v>
      </c>
      <c r="U1" s="27">
        <v>19</v>
      </c>
      <c r="V1" s="27">
        <v>20</v>
      </c>
      <c r="W1" s="27">
        <v>21</v>
      </c>
      <c r="X1" s="27">
        <v>22</v>
      </c>
    </row>
    <row r="2" spans="1:24" ht="17" customHeight="1">
      <c r="A2" s="27">
        <v>-16</v>
      </c>
      <c r="B2" s="27">
        <f t="shared" ref="B2:B41" si="0">AVERAGE(G2:X2)</f>
        <v>0.99750000000000005</v>
      </c>
      <c r="C2" s="27">
        <f t="shared" ref="C2:C41" si="1">STDEV(G2:X2)</f>
        <v>2.947431583799099E-2</v>
      </c>
      <c r="D2" s="27">
        <f t="shared" ref="D2:D41" si="2">C2/SQRT(18)</f>
        <v>6.9471628666258299E-3</v>
      </c>
      <c r="E2" s="26"/>
      <c r="F2" s="26"/>
      <c r="G2" s="27">
        <v>0.93799999999999994</v>
      </c>
      <c r="H2" s="27">
        <v>0.98499999999999999</v>
      </c>
      <c r="I2" s="27">
        <v>0.99199999999999999</v>
      </c>
      <c r="J2" s="27">
        <v>0.99299999999999999</v>
      </c>
      <c r="K2" s="27">
        <v>0.99199999999999999</v>
      </c>
      <c r="L2" s="27">
        <v>1.0429999999999999</v>
      </c>
      <c r="M2" s="27">
        <v>0.97499999999999998</v>
      </c>
      <c r="N2" s="27">
        <v>0.97</v>
      </c>
      <c r="O2" s="27">
        <v>1.01</v>
      </c>
      <c r="P2" s="27">
        <v>1.028</v>
      </c>
      <c r="Q2" s="27">
        <v>1.006</v>
      </c>
      <c r="R2" s="27">
        <v>1.0169999999999999</v>
      </c>
      <c r="S2" s="27">
        <v>1.0149999999999999</v>
      </c>
      <c r="T2" s="27">
        <v>0.96</v>
      </c>
      <c r="U2" s="27">
        <v>1.0069999999999999</v>
      </c>
      <c r="V2" s="27">
        <v>0.97599999999999998</v>
      </c>
      <c r="W2" s="27">
        <v>1.0589999999999999</v>
      </c>
      <c r="X2" s="27">
        <v>0.98899999999999999</v>
      </c>
    </row>
    <row r="3" spans="1:24" ht="17" customHeight="1">
      <c r="A3" s="27">
        <v>-8</v>
      </c>
      <c r="B3" s="27">
        <f t="shared" si="0"/>
        <v>1.0027777777777778</v>
      </c>
      <c r="C3" s="27">
        <f t="shared" si="1"/>
        <v>3.038683065283683E-2</v>
      </c>
      <c r="D3" s="27">
        <f t="shared" si="2"/>
        <v>7.1622446711293898E-3</v>
      </c>
      <c r="E3" s="26"/>
      <c r="F3" s="26"/>
      <c r="G3" s="27">
        <v>1.0640000000000001</v>
      </c>
      <c r="H3" s="27">
        <v>1.0149999999999999</v>
      </c>
      <c r="I3" s="27">
        <v>1.008</v>
      </c>
      <c r="J3" s="27">
        <v>1.0069999999999999</v>
      </c>
      <c r="K3" s="27">
        <v>1.008</v>
      </c>
      <c r="L3" s="27">
        <v>0.95599999999999996</v>
      </c>
      <c r="M3" s="27">
        <v>1.026</v>
      </c>
      <c r="N3" s="27">
        <v>1.0309999999999999</v>
      </c>
      <c r="O3" s="27">
        <v>0.99</v>
      </c>
      <c r="P3" s="27">
        <v>0.97199999999999998</v>
      </c>
      <c r="Q3" s="27">
        <v>0.99399999999999999</v>
      </c>
      <c r="R3" s="27">
        <v>0.98299999999999998</v>
      </c>
      <c r="S3" s="27">
        <v>0.98499999999999999</v>
      </c>
      <c r="T3" s="27">
        <v>1.042</v>
      </c>
      <c r="U3" s="27">
        <v>0.99299999999999999</v>
      </c>
      <c r="V3" s="27">
        <v>1.026</v>
      </c>
      <c r="W3" s="27">
        <v>0.93899999999999995</v>
      </c>
      <c r="X3" s="27">
        <v>1.0109999999999999</v>
      </c>
    </row>
    <row r="4" spans="1:24" ht="17" customHeight="1">
      <c r="A4" s="27">
        <v>0</v>
      </c>
      <c r="B4" s="27">
        <f t="shared" si="0"/>
        <v>0.3671666666666667</v>
      </c>
      <c r="C4" s="27">
        <f t="shared" si="1"/>
        <v>4.8717975906954057E-2</v>
      </c>
      <c r="D4" s="27">
        <f t="shared" si="2"/>
        <v>1.1482937043163353E-2</v>
      </c>
      <c r="E4" s="26"/>
      <c r="F4" s="26"/>
      <c r="G4" s="27">
        <v>0.33100000000000002</v>
      </c>
      <c r="H4" s="27">
        <v>0.34200000000000003</v>
      </c>
      <c r="I4" s="27">
        <v>0.34300000000000003</v>
      </c>
      <c r="J4" s="27">
        <v>0.27400000000000002</v>
      </c>
      <c r="K4" s="27">
        <v>0.34</v>
      </c>
      <c r="L4" s="27">
        <v>0.42399999999999999</v>
      </c>
      <c r="M4" s="27">
        <v>0.44</v>
      </c>
      <c r="N4" s="27">
        <v>0.34300000000000003</v>
      </c>
      <c r="O4" s="27">
        <v>0.41</v>
      </c>
      <c r="P4" s="27">
        <v>0.34300000000000003</v>
      </c>
      <c r="Q4" s="27">
        <v>0.40300000000000002</v>
      </c>
      <c r="R4" s="27">
        <v>0.45800000000000002</v>
      </c>
      <c r="S4" s="27">
        <v>0.42699999999999999</v>
      </c>
      <c r="T4" s="27">
        <v>0.36699999999999999</v>
      </c>
      <c r="U4" s="27">
        <v>0.315</v>
      </c>
      <c r="V4" s="27">
        <v>0.35399999999999998</v>
      </c>
      <c r="W4" s="27">
        <v>0.34100000000000003</v>
      </c>
      <c r="X4" s="27">
        <v>0.35399999999999998</v>
      </c>
    </row>
    <row r="5" spans="1:24" ht="17" customHeight="1">
      <c r="A5" s="27">
        <v>8</v>
      </c>
      <c r="B5" s="27">
        <f t="shared" si="0"/>
        <v>0.41772222222222222</v>
      </c>
      <c r="C5" s="27">
        <f t="shared" si="1"/>
        <v>4.1971706934630801E-2</v>
      </c>
      <c r="D5" s="27">
        <f t="shared" si="2"/>
        <v>9.8928261971506278E-3</v>
      </c>
      <c r="E5" s="26"/>
      <c r="F5" s="26"/>
      <c r="G5" s="27">
        <v>0.372</v>
      </c>
      <c r="H5" s="27">
        <v>0.41199999999999998</v>
      </c>
      <c r="I5" s="27">
        <v>0.42599999999999999</v>
      </c>
      <c r="J5" s="27">
        <v>0.33800000000000002</v>
      </c>
      <c r="K5" s="27">
        <v>0.41699999999999998</v>
      </c>
      <c r="L5" s="27">
        <v>0.41699999999999998</v>
      </c>
      <c r="M5" s="27">
        <v>0.44</v>
      </c>
      <c r="N5" s="27">
        <v>0.38900000000000001</v>
      </c>
      <c r="O5" s="27">
        <v>0.47699999999999998</v>
      </c>
      <c r="P5" s="27">
        <v>0.39800000000000002</v>
      </c>
      <c r="Q5" s="27">
        <v>0.41599999999999998</v>
      </c>
      <c r="R5" s="27">
        <v>0.50700000000000001</v>
      </c>
      <c r="S5" s="27">
        <v>0.42499999999999999</v>
      </c>
      <c r="T5" s="27">
        <v>0.45</v>
      </c>
      <c r="U5" s="27">
        <v>0.36499999999999999</v>
      </c>
      <c r="V5" s="27">
        <v>0.39100000000000001</v>
      </c>
      <c r="W5" s="27">
        <v>0.47599999999999998</v>
      </c>
      <c r="X5" s="27">
        <v>0.40300000000000002</v>
      </c>
    </row>
    <row r="6" spans="1:24" ht="17" customHeight="1">
      <c r="A6" s="27">
        <v>16</v>
      </c>
      <c r="B6" s="27">
        <f t="shared" si="0"/>
        <v>0.48616666666666664</v>
      </c>
      <c r="C6" s="27">
        <f t="shared" si="1"/>
        <v>6.4879299698838988E-2</v>
      </c>
      <c r="D6" s="27">
        <f t="shared" si="2"/>
        <v>1.5292197591894461E-2</v>
      </c>
      <c r="E6" s="26"/>
      <c r="F6" s="26"/>
      <c r="G6" s="27">
        <v>0.39200000000000002</v>
      </c>
      <c r="H6" s="27">
        <v>0.42799999999999999</v>
      </c>
      <c r="I6" s="27">
        <v>0.49</v>
      </c>
      <c r="J6" s="27">
        <v>0.39800000000000002</v>
      </c>
      <c r="K6" s="27">
        <v>0.48399999999999999</v>
      </c>
      <c r="L6" s="27">
        <v>0.42799999999999999</v>
      </c>
      <c r="M6" s="27">
        <v>0.47199999999999998</v>
      </c>
      <c r="N6" s="27">
        <v>0.56399999999999995</v>
      </c>
      <c r="O6" s="27">
        <v>0.54300000000000004</v>
      </c>
      <c r="P6" s="27">
        <v>0.45700000000000002</v>
      </c>
      <c r="Q6" s="27">
        <v>0.52400000000000002</v>
      </c>
      <c r="R6" s="27">
        <v>0.61599999999999999</v>
      </c>
      <c r="S6" s="27">
        <v>0.501</v>
      </c>
      <c r="T6" s="27">
        <v>0.51100000000000001</v>
      </c>
      <c r="U6" s="27">
        <v>0.39500000000000002</v>
      </c>
      <c r="V6" s="27">
        <v>0.50700000000000001</v>
      </c>
      <c r="W6" s="27">
        <v>0.58199999999999996</v>
      </c>
      <c r="X6" s="27">
        <v>0.45900000000000002</v>
      </c>
    </row>
    <row r="7" spans="1:24" ht="17" customHeight="1">
      <c r="A7" s="27">
        <v>24</v>
      </c>
      <c r="B7" s="27">
        <f t="shared" si="0"/>
        <v>0.51083333333333336</v>
      </c>
      <c r="C7" s="27">
        <f t="shared" si="1"/>
        <v>5.8797008727435679E-2</v>
      </c>
      <c r="D7" s="27">
        <f t="shared" si="2"/>
        <v>1.3858587861551462E-2</v>
      </c>
      <c r="E7" s="26"/>
      <c r="F7" s="26"/>
      <c r="G7" s="27">
        <v>0.46</v>
      </c>
      <c r="H7" s="27">
        <v>0.49299999999999999</v>
      </c>
      <c r="I7" s="27">
        <v>0.54</v>
      </c>
      <c r="J7" s="27">
        <v>0.442</v>
      </c>
      <c r="K7" s="27">
        <v>0.46500000000000002</v>
      </c>
      <c r="L7" s="27">
        <v>0.44700000000000001</v>
      </c>
      <c r="M7" s="27">
        <v>0.49</v>
      </c>
      <c r="N7" s="27">
        <v>0.56799999999999995</v>
      </c>
      <c r="O7" s="27">
        <v>0.499</v>
      </c>
      <c r="P7" s="27">
        <v>0.49199999999999999</v>
      </c>
      <c r="Q7" s="27">
        <v>0.53800000000000003</v>
      </c>
      <c r="R7" s="27">
        <v>0.65200000000000002</v>
      </c>
      <c r="S7" s="27">
        <v>0.50900000000000001</v>
      </c>
      <c r="T7" s="27">
        <v>0.54500000000000004</v>
      </c>
      <c r="U7" s="27">
        <v>0.41799999999999998</v>
      </c>
      <c r="V7" s="27">
        <v>0.53800000000000003</v>
      </c>
      <c r="W7" s="27">
        <v>0.60299999999999998</v>
      </c>
      <c r="X7" s="27">
        <v>0.496</v>
      </c>
    </row>
    <row r="8" spans="1:24" ht="17" customHeight="1">
      <c r="A8" s="27">
        <v>32</v>
      </c>
      <c r="B8" s="27">
        <f t="shared" si="0"/>
        <v>0.52872222222222232</v>
      </c>
      <c r="C8" s="27">
        <f t="shared" si="1"/>
        <v>7.8799675690251439E-2</v>
      </c>
      <c r="D8" s="27">
        <f t="shared" si="2"/>
        <v>1.8573261678625847E-2</v>
      </c>
      <c r="E8" s="26"/>
      <c r="F8" s="26"/>
      <c r="G8" s="27">
        <v>0.47599999999999998</v>
      </c>
      <c r="H8" s="27">
        <v>0.48899999999999999</v>
      </c>
      <c r="I8" s="27">
        <v>0.5</v>
      </c>
      <c r="J8" s="27">
        <v>0.46</v>
      </c>
      <c r="K8" s="27">
        <v>0.45700000000000002</v>
      </c>
      <c r="L8" s="27">
        <v>0.41399999999999998</v>
      </c>
      <c r="M8" s="27">
        <v>0.504</v>
      </c>
      <c r="N8" s="27">
        <v>0.72399999999999998</v>
      </c>
      <c r="O8" s="27">
        <v>0.54</v>
      </c>
      <c r="P8" s="27">
        <v>0.53900000000000003</v>
      </c>
      <c r="Q8" s="27">
        <v>0.54400000000000004</v>
      </c>
      <c r="R8" s="27">
        <v>0.627</v>
      </c>
      <c r="S8" s="27">
        <v>0.497</v>
      </c>
      <c r="T8" s="27">
        <v>0.60099999999999998</v>
      </c>
      <c r="U8" s="27">
        <v>0.47399999999999998</v>
      </c>
      <c r="V8" s="27">
        <v>0.58299999999999996</v>
      </c>
      <c r="W8" s="27">
        <v>0.63300000000000001</v>
      </c>
      <c r="X8" s="27">
        <v>0.45500000000000002</v>
      </c>
    </row>
    <row r="9" spans="1:24" ht="17" customHeight="1">
      <c r="A9" s="27">
        <v>40</v>
      </c>
      <c r="B9" s="27">
        <f t="shared" si="0"/>
        <v>0.54655555555555557</v>
      </c>
      <c r="C9" s="27">
        <f t="shared" si="1"/>
        <v>7.6498536873529727E-2</v>
      </c>
      <c r="D9" s="27">
        <f t="shared" si="2"/>
        <v>1.8030878058040677E-2</v>
      </c>
      <c r="E9" s="26"/>
      <c r="F9" s="26"/>
      <c r="G9" s="27">
        <v>0.47799999999999998</v>
      </c>
      <c r="H9" s="27">
        <v>0.51900000000000002</v>
      </c>
      <c r="I9" s="27">
        <v>0.56000000000000005</v>
      </c>
      <c r="J9" s="27">
        <v>0.44600000000000001</v>
      </c>
      <c r="K9" s="27">
        <v>0.45900000000000002</v>
      </c>
      <c r="L9" s="27">
        <v>0.45600000000000002</v>
      </c>
      <c r="M9" s="27">
        <v>0.47599999999999998</v>
      </c>
      <c r="N9" s="27">
        <v>0.70299999999999996</v>
      </c>
      <c r="O9" s="27">
        <v>0.57499999999999996</v>
      </c>
      <c r="P9" s="27">
        <v>0.51400000000000001</v>
      </c>
      <c r="Q9" s="27">
        <v>0.58299999999999996</v>
      </c>
      <c r="R9" s="27">
        <v>0.66600000000000004</v>
      </c>
      <c r="S9" s="27">
        <v>0.55800000000000005</v>
      </c>
      <c r="T9" s="27">
        <v>0.59699999999999998</v>
      </c>
      <c r="U9" s="27">
        <v>0.51</v>
      </c>
      <c r="V9" s="27">
        <v>0.56599999999999995</v>
      </c>
      <c r="W9" s="27">
        <v>0.66800000000000004</v>
      </c>
      <c r="X9" s="27">
        <v>0.504</v>
      </c>
    </row>
    <row r="10" spans="1:24" ht="17" customHeight="1">
      <c r="A10" s="27">
        <v>48</v>
      </c>
      <c r="B10" s="27">
        <f t="shared" si="0"/>
        <v>0.54138888888888892</v>
      </c>
      <c r="C10" s="27">
        <f t="shared" si="1"/>
        <v>7.3929329441256575E-2</v>
      </c>
      <c r="D10" s="27">
        <f t="shared" si="2"/>
        <v>1.7425310058828934E-2</v>
      </c>
      <c r="E10" s="26"/>
      <c r="F10" s="26"/>
      <c r="G10" s="27">
        <v>0.52100000000000002</v>
      </c>
      <c r="H10" s="27">
        <v>0.55300000000000005</v>
      </c>
      <c r="I10" s="27">
        <v>0.59299999999999997</v>
      </c>
      <c r="J10" s="27">
        <v>0.47299999999999998</v>
      </c>
      <c r="K10" s="27">
        <v>0.45500000000000002</v>
      </c>
      <c r="L10" s="27">
        <v>0.40799999999999997</v>
      </c>
      <c r="M10" s="27">
        <v>0.49</v>
      </c>
      <c r="N10" s="27">
        <v>0.69499999999999995</v>
      </c>
      <c r="O10" s="27">
        <v>0.52300000000000002</v>
      </c>
      <c r="P10" s="27">
        <v>0.53100000000000003</v>
      </c>
      <c r="Q10" s="27">
        <v>0.55900000000000005</v>
      </c>
      <c r="R10" s="27">
        <v>0.68799999999999994</v>
      </c>
      <c r="S10" s="27">
        <v>0.51400000000000001</v>
      </c>
      <c r="T10" s="27">
        <v>0.57099999999999995</v>
      </c>
      <c r="U10" s="27">
        <v>0.51500000000000001</v>
      </c>
      <c r="V10" s="27">
        <v>0.57999999999999996</v>
      </c>
      <c r="W10" s="27">
        <v>0.59899999999999998</v>
      </c>
      <c r="X10" s="27">
        <v>0.47699999999999998</v>
      </c>
    </row>
    <row r="11" spans="1:24" ht="17" customHeight="1">
      <c r="A11" s="27">
        <v>56</v>
      </c>
      <c r="B11" s="27">
        <f t="shared" si="0"/>
        <v>0.56872222222222224</v>
      </c>
      <c r="C11" s="27">
        <f t="shared" si="1"/>
        <v>9.1804014749807941E-2</v>
      </c>
      <c r="D11" s="27">
        <f t="shared" si="2"/>
        <v>2.1638413789913009E-2</v>
      </c>
      <c r="E11" s="26"/>
      <c r="F11" s="26"/>
      <c r="G11" s="27">
        <v>0.54500000000000004</v>
      </c>
      <c r="H11" s="27">
        <v>0.52500000000000002</v>
      </c>
      <c r="I11" s="27">
        <v>0.59899999999999998</v>
      </c>
      <c r="J11" s="27">
        <v>0.50600000000000001</v>
      </c>
      <c r="K11" s="27">
        <v>0.46</v>
      </c>
      <c r="L11" s="27">
        <v>0.44500000000000001</v>
      </c>
      <c r="M11" s="27">
        <v>0.51300000000000001</v>
      </c>
      <c r="N11" s="27">
        <v>0.78300000000000003</v>
      </c>
      <c r="O11" s="27">
        <v>0.497</v>
      </c>
      <c r="P11" s="27">
        <v>0.56699999999999995</v>
      </c>
      <c r="Q11" s="27">
        <v>0.58299999999999996</v>
      </c>
      <c r="R11" s="27">
        <v>0.71599999999999997</v>
      </c>
      <c r="S11" s="27">
        <v>0.58199999999999996</v>
      </c>
      <c r="T11" s="27">
        <v>0.621</v>
      </c>
      <c r="U11" s="27">
        <v>0.51900000000000002</v>
      </c>
      <c r="V11" s="27">
        <v>0.60399999999999998</v>
      </c>
      <c r="W11" s="27">
        <v>0.69899999999999995</v>
      </c>
      <c r="X11" s="27">
        <v>0.47299999999999998</v>
      </c>
    </row>
    <row r="12" spans="1:24" ht="17" customHeight="1">
      <c r="A12" s="27">
        <v>64</v>
      </c>
      <c r="B12" s="27">
        <f t="shared" si="0"/>
        <v>0.57694444444444448</v>
      </c>
      <c r="C12" s="27">
        <f t="shared" si="1"/>
        <v>8.087933803055869E-2</v>
      </c>
      <c r="D12" s="27">
        <f t="shared" si="2"/>
        <v>1.9063442793095693E-2</v>
      </c>
      <c r="E12" s="26"/>
      <c r="F12" s="26"/>
      <c r="G12" s="27">
        <v>0.58599999999999997</v>
      </c>
      <c r="H12" s="27">
        <v>0.52300000000000002</v>
      </c>
      <c r="I12" s="27">
        <v>0.57199999999999995</v>
      </c>
      <c r="J12" s="27">
        <v>0.51700000000000002</v>
      </c>
      <c r="K12" s="27">
        <v>0.47299999999999998</v>
      </c>
      <c r="L12" s="27">
        <v>0.47099999999999997</v>
      </c>
      <c r="M12" s="27">
        <v>0.53800000000000003</v>
      </c>
      <c r="N12" s="27">
        <v>0.71299999999999997</v>
      </c>
      <c r="O12" s="27">
        <v>0.55600000000000005</v>
      </c>
      <c r="P12" s="27">
        <v>0.54800000000000004</v>
      </c>
      <c r="Q12" s="27">
        <v>0.53800000000000003</v>
      </c>
      <c r="R12" s="27">
        <v>0.72399999999999998</v>
      </c>
      <c r="S12" s="27">
        <v>0.57099999999999995</v>
      </c>
      <c r="T12" s="27">
        <v>0.61699999999999999</v>
      </c>
      <c r="U12" s="27">
        <v>0.52300000000000002</v>
      </c>
      <c r="V12" s="27">
        <v>0.64</v>
      </c>
      <c r="W12" s="27">
        <v>0.74299999999999999</v>
      </c>
      <c r="X12" s="27">
        <v>0.53200000000000003</v>
      </c>
    </row>
    <row r="13" spans="1:24" ht="17" customHeight="1">
      <c r="A13" s="27">
        <v>72</v>
      </c>
      <c r="B13" s="27">
        <f t="shared" si="0"/>
        <v>0.58400000000000007</v>
      </c>
      <c r="C13" s="27">
        <f t="shared" si="1"/>
        <v>8.5596866352757164E-2</v>
      </c>
      <c r="D13" s="27">
        <f t="shared" si="2"/>
        <v>2.0175374882117739E-2</v>
      </c>
      <c r="E13" s="26"/>
      <c r="F13" s="26"/>
      <c r="G13" s="27">
        <v>0.58599999999999997</v>
      </c>
      <c r="H13" s="27">
        <v>0.54900000000000004</v>
      </c>
      <c r="I13" s="27">
        <v>0.63800000000000001</v>
      </c>
      <c r="J13" s="27">
        <v>0.52400000000000002</v>
      </c>
      <c r="K13" s="27">
        <v>0.54200000000000004</v>
      </c>
      <c r="L13" s="27">
        <v>0.42599999999999999</v>
      </c>
      <c r="M13" s="27">
        <v>0.49399999999999999</v>
      </c>
      <c r="N13" s="27">
        <v>0.74399999999999999</v>
      </c>
      <c r="O13" s="27">
        <v>0.57399999999999995</v>
      </c>
      <c r="P13" s="27">
        <v>0.54200000000000004</v>
      </c>
      <c r="Q13" s="27">
        <v>0.54400000000000004</v>
      </c>
      <c r="R13" s="27">
        <v>0.75</v>
      </c>
      <c r="S13" s="27">
        <v>0.56699999999999995</v>
      </c>
      <c r="T13" s="27">
        <v>0.59299999999999997</v>
      </c>
      <c r="U13" s="27">
        <v>0.55000000000000004</v>
      </c>
      <c r="V13" s="27">
        <v>0.61199999999999999</v>
      </c>
      <c r="W13" s="27">
        <v>0.73099999999999998</v>
      </c>
      <c r="X13" s="27">
        <v>0.54600000000000004</v>
      </c>
    </row>
    <row r="14" spans="1:24" ht="17" customHeight="1">
      <c r="A14" s="27">
        <v>80</v>
      </c>
      <c r="B14" s="27">
        <f t="shared" si="0"/>
        <v>0.59766666666666657</v>
      </c>
      <c r="C14" s="27">
        <f t="shared" si="1"/>
        <v>7.1370615142945182E-2</v>
      </c>
      <c r="D14" s="27">
        <f t="shared" si="2"/>
        <v>1.6822215315010613E-2</v>
      </c>
      <c r="E14" s="26"/>
      <c r="F14" s="26"/>
      <c r="G14" s="27">
        <v>0.61899999999999999</v>
      </c>
      <c r="H14" s="27">
        <v>0.503</v>
      </c>
      <c r="I14" s="27">
        <v>0.61599999999999999</v>
      </c>
      <c r="J14" s="27">
        <v>0.55200000000000005</v>
      </c>
      <c r="K14" s="27">
        <v>0.53300000000000003</v>
      </c>
      <c r="L14" s="27">
        <v>0.49199999999999999</v>
      </c>
      <c r="M14" s="27">
        <v>0.55100000000000005</v>
      </c>
      <c r="N14" s="27">
        <v>0.73299999999999998</v>
      </c>
      <c r="O14" s="27">
        <v>0.54800000000000004</v>
      </c>
      <c r="P14" s="27">
        <v>0.51900000000000002</v>
      </c>
      <c r="Q14" s="27">
        <v>0.58699999999999997</v>
      </c>
      <c r="R14" s="27">
        <v>0.71</v>
      </c>
      <c r="S14" s="27">
        <v>0.64800000000000002</v>
      </c>
      <c r="T14" s="27">
        <v>0.69</v>
      </c>
      <c r="U14" s="27">
        <v>0.59199999999999997</v>
      </c>
      <c r="V14" s="27">
        <v>0.62</v>
      </c>
      <c r="W14" s="27">
        <v>0.67100000000000004</v>
      </c>
      <c r="X14" s="27">
        <v>0.57399999999999995</v>
      </c>
    </row>
    <row r="15" spans="1:24" ht="17" customHeight="1">
      <c r="A15" s="27">
        <v>88</v>
      </c>
      <c r="B15" s="27">
        <f t="shared" si="0"/>
        <v>0.59500000000000008</v>
      </c>
      <c r="C15" s="27">
        <f t="shared" si="1"/>
        <v>7.3249774141389654E-2</v>
      </c>
      <c r="D15" s="27">
        <f t="shared" si="2"/>
        <v>1.7265137338586548E-2</v>
      </c>
      <c r="E15" s="26"/>
      <c r="F15" s="26"/>
      <c r="G15" s="27">
        <v>0.64800000000000002</v>
      </c>
      <c r="H15" s="27">
        <v>0.54900000000000004</v>
      </c>
      <c r="I15" s="27">
        <v>0.64500000000000002</v>
      </c>
      <c r="J15" s="27">
        <v>0.59699999999999998</v>
      </c>
      <c r="K15" s="27">
        <v>0.495</v>
      </c>
      <c r="L15" s="27">
        <v>0.502</v>
      </c>
      <c r="M15" s="27">
        <v>0.49099999999999999</v>
      </c>
      <c r="N15" s="27">
        <v>0.70599999999999996</v>
      </c>
      <c r="O15" s="27">
        <v>0.498</v>
      </c>
      <c r="P15" s="27">
        <v>0.58199999999999996</v>
      </c>
      <c r="Q15" s="27">
        <v>0.58699999999999997</v>
      </c>
      <c r="R15" s="27">
        <v>0.69799999999999995</v>
      </c>
      <c r="S15" s="27">
        <v>0.60199999999999998</v>
      </c>
      <c r="T15" s="27">
        <v>0.67800000000000005</v>
      </c>
      <c r="U15" s="27">
        <v>0.58499999999999996</v>
      </c>
      <c r="V15" s="27">
        <v>0.59799999999999998</v>
      </c>
      <c r="W15" s="27">
        <v>0.70499999999999996</v>
      </c>
      <c r="X15" s="27">
        <v>0.54400000000000004</v>
      </c>
    </row>
    <row r="16" spans="1:24" ht="17" customHeight="1">
      <c r="A16" s="27">
        <v>96</v>
      </c>
      <c r="B16" s="27">
        <f t="shared" si="0"/>
        <v>0.5992777777777778</v>
      </c>
      <c r="C16" s="27">
        <f t="shared" si="1"/>
        <v>8.9255618083553145E-2</v>
      </c>
      <c r="D16" s="27">
        <f t="shared" si="2"/>
        <v>2.1037750935292358E-2</v>
      </c>
      <c r="E16" s="26"/>
      <c r="F16" s="26"/>
      <c r="G16" s="27">
        <v>0.67100000000000004</v>
      </c>
      <c r="H16" s="27">
        <v>0.49</v>
      </c>
      <c r="I16" s="27">
        <v>0.71099999999999997</v>
      </c>
      <c r="J16" s="27">
        <v>0.54400000000000004</v>
      </c>
      <c r="K16" s="27">
        <v>0.502</v>
      </c>
      <c r="L16" s="27">
        <v>0.48199999999999998</v>
      </c>
      <c r="M16" s="27">
        <v>0.51600000000000001</v>
      </c>
      <c r="N16" s="27">
        <v>0.68700000000000006</v>
      </c>
      <c r="O16" s="27">
        <v>0.56399999999999995</v>
      </c>
      <c r="P16" s="27">
        <v>0.58799999999999997</v>
      </c>
      <c r="Q16" s="27">
        <v>0.57299999999999995</v>
      </c>
      <c r="R16" s="27">
        <v>0.76100000000000001</v>
      </c>
      <c r="S16" s="27">
        <v>0.63800000000000001</v>
      </c>
      <c r="T16" s="27">
        <v>0.61199999999999999</v>
      </c>
      <c r="U16" s="27">
        <v>0.56499999999999995</v>
      </c>
      <c r="V16" s="27">
        <v>0.59899999999999998</v>
      </c>
      <c r="W16" s="27">
        <v>0.76500000000000001</v>
      </c>
      <c r="X16" s="27">
        <v>0.51900000000000002</v>
      </c>
    </row>
    <row r="17" spans="1:24" ht="17" customHeight="1">
      <c r="A17" s="27">
        <v>104</v>
      </c>
      <c r="B17" s="27">
        <f t="shared" si="0"/>
        <v>0.61538888888888899</v>
      </c>
      <c r="C17" s="27">
        <f t="shared" si="1"/>
        <v>8.9014300826518344E-2</v>
      </c>
      <c r="D17" s="27">
        <f t="shared" si="2"/>
        <v>2.0980871912336808E-2</v>
      </c>
      <c r="E17" s="26"/>
      <c r="F17" s="26"/>
      <c r="G17" s="27">
        <v>0.72499999999999998</v>
      </c>
      <c r="H17" s="27">
        <v>0.51600000000000001</v>
      </c>
      <c r="I17" s="27">
        <v>0.67300000000000004</v>
      </c>
      <c r="J17" s="27">
        <v>0.58299999999999996</v>
      </c>
      <c r="K17" s="27">
        <v>0.52200000000000002</v>
      </c>
      <c r="L17" s="27">
        <v>0.46500000000000002</v>
      </c>
      <c r="M17" s="27">
        <v>0.53800000000000003</v>
      </c>
      <c r="N17" s="27">
        <v>0.76700000000000002</v>
      </c>
      <c r="O17" s="27">
        <v>0.59899999999999998</v>
      </c>
      <c r="P17" s="27">
        <v>0.60899999999999999</v>
      </c>
      <c r="Q17" s="27">
        <v>0.55600000000000005</v>
      </c>
      <c r="R17" s="27">
        <v>0.72799999999999998</v>
      </c>
      <c r="S17" s="27">
        <v>0.63500000000000001</v>
      </c>
      <c r="T17" s="27">
        <v>0.72599999999999998</v>
      </c>
      <c r="U17" s="27">
        <v>0.54500000000000004</v>
      </c>
      <c r="V17" s="27">
        <v>0.56899999999999995</v>
      </c>
      <c r="W17" s="27">
        <v>0.72299999999999998</v>
      </c>
      <c r="X17" s="27">
        <v>0.59799999999999998</v>
      </c>
    </row>
    <row r="18" spans="1:24" ht="17" customHeight="1">
      <c r="A18" s="27">
        <v>112</v>
      </c>
      <c r="B18" s="27">
        <f t="shared" si="0"/>
        <v>0.61377777777777753</v>
      </c>
      <c r="C18" s="27">
        <f t="shared" si="1"/>
        <v>9.7705774141827684E-2</v>
      </c>
      <c r="D18" s="27">
        <f t="shared" si="2"/>
        <v>2.302947181892253E-2</v>
      </c>
      <c r="E18" s="26"/>
      <c r="F18" s="26"/>
      <c r="G18" s="27">
        <v>0.70299999999999996</v>
      </c>
      <c r="H18" s="27">
        <v>0.51300000000000001</v>
      </c>
      <c r="I18" s="27">
        <v>0.69599999999999995</v>
      </c>
      <c r="J18" s="27">
        <v>0.55700000000000005</v>
      </c>
      <c r="K18" s="27">
        <v>0.51300000000000001</v>
      </c>
      <c r="L18" s="27">
        <v>0.48599999999999999</v>
      </c>
      <c r="M18" s="27">
        <v>0.55300000000000005</v>
      </c>
      <c r="N18" s="27">
        <v>0.75700000000000001</v>
      </c>
      <c r="O18" s="27">
        <v>0.62</v>
      </c>
      <c r="P18" s="27">
        <v>0.56499999999999995</v>
      </c>
      <c r="Q18" s="27">
        <v>0.55600000000000005</v>
      </c>
      <c r="R18" s="27">
        <v>0.74099999999999999</v>
      </c>
      <c r="S18" s="27">
        <v>0.59299999999999997</v>
      </c>
      <c r="T18" s="27">
        <v>0.72699999999999998</v>
      </c>
      <c r="U18" s="27">
        <v>0.58099999999999996</v>
      </c>
      <c r="V18" s="27">
        <v>0.59699999999999998</v>
      </c>
      <c r="W18" s="27">
        <v>0.79500000000000004</v>
      </c>
      <c r="X18" s="27">
        <v>0.495</v>
      </c>
    </row>
    <row r="19" spans="1:24" ht="17" customHeight="1">
      <c r="A19" s="27">
        <v>120</v>
      </c>
      <c r="B19" s="27">
        <f t="shared" si="0"/>
        <v>0.631388888888889</v>
      </c>
      <c r="C19" s="27">
        <f t="shared" si="1"/>
        <v>8.9118651173186306E-2</v>
      </c>
      <c r="D19" s="27">
        <f t="shared" si="2"/>
        <v>2.1005467524919504E-2</v>
      </c>
      <c r="E19" s="26"/>
      <c r="F19" s="26"/>
      <c r="G19" s="27">
        <v>0.70499999999999996</v>
      </c>
      <c r="H19" s="27">
        <v>0.56100000000000005</v>
      </c>
      <c r="I19" s="27">
        <v>0.71</v>
      </c>
      <c r="J19" s="27">
        <v>0.59499999999999997</v>
      </c>
      <c r="K19" s="27">
        <v>0.52500000000000002</v>
      </c>
      <c r="L19" s="27">
        <v>0.52700000000000002</v>
      </c>
      <c r="M19" s="27">
        <v>0.54</v>
      </c>
      <c r="N19" s="27">
        <v>0.751</v>
      </c>
      <c r="O19" s="27">
        <v>0.57099999999999995</v>
      </c>
      <c r="P19" s="27">
        <v>0.64700000000000002</v>
      </c>
      <c r="Q19" s="27">
        <v>0.58299999999999996</v>
      </c>
      <c r="R19" s="27">
        <v>0.78600000000000003</v>
      </c>
      <c r="S19" s="27">
        <v>0.64600000000000002</v>
      </c>
      <c r="T19" s="27">
        <v>0.67500000000000004</v>
      </c>
      <c r="U19" s="27">
        <v>0.60699999999999998</v>
      </c>
      <c r="V19" s="27">
        <v>0.63400000000000001</v>
      </c>
      <c r="W19" s="27">
        <v>0.79</v>
      </c>
      <c r="X19" s="27">
        <v>0.51200000000000001</v>
      </c>
    </row>
    <row r="20" spans="1:24" ht="17" customHeight="1">
      <c r="A20" s="27">
        <v>128</v>
      </c>
      <c r="B20" s="27">
        <f t="shared" si="0"/>
        <v>0.63411111111111107</v>
      </c>
      <c r="C20" s="27">
        <f t="shared" si="1"/>
        <v>9.709721561942819E-2</v>
      </c>
      <c r="D20" s="27">
        <f t="shared" si="2"/>
        <v>2.2886033199610013E-2</v>
      </c>
      <c r="E20" s="26"/>
      <c r="F20" s="26"/>
      <c r="G20" s="27">
        <v>0.67900000000000005</v>
      </c>
      <c r="H20" s="27">
        <v>0.51100000000000001</v>
      </c>
      <c r="I20" s="27">
        <v>0.68</v>
      </c>
      <c r="J20" s="27">
        <v>0.55900000000000005</v>
      </c>
      <c r="K20" s="27">
        <v>0.46100000000000002</v>
      </c>
      <c r="L20" s="27">
        <v>0.5</v>
      </c>
      <c r="M20" s="27">
        <v>0.54300000000000004</v>
      </c>
      <c r="N20" s="27">
        <v>0.78200000000000003</v>
      </c>
      <c r="O20" s="27">
        <v>0.64400000000000002</v>
      </c>
      <c r="P20" s="27">
        <v>0.57999999999999996</v>
      </c>
      <c r="Q20" s="27">
        <v>0.60699999999999998</v>
      </c>
      <c r="R20" s="27">
        <v>0.81499999999999995</v>
      </c>
      <c r="S20" s="27">
        <v>0.67900000000000005</v>
      </c>
      <c r="T20" s="27">
        <v>0.71899999999999997</v>
      </c>
      <c r="U20" s="27">
        <v>0.64200000000000002</v>
      </c>
      <c r="V20" s="27">
        <v>0.64</v>
      </c>
      <c r="W20" s="27">
        <v>0.74099999999999999</v>
      </c>
      <c r="X20" s="27">
        <v>0.63200000000000001</v>
      </c>
    </row>
    <row r="21" spans="1:24" ht="17" customHeight="1">
      <c r="A21" s="27">
        <v>136</v>
      </c>
      <c r="B21" s="27">
        <f t="shared" si="0"/>
        <v>0.64533333333333331</v>
      </c>
      <c r="C21" s="27">
        <f t="shared" si="1"/>
        <v>0.101274815404888</v>
      </c>
      <c r="D21" s="27">
        <f t="shared" si="2"/>
        <v>2.3870702912070715E-2</v>
      </c>
      <c r="E21" s="26"/>
      <c r="F21" s="26"/>
      <c r="G21" s="27">
        <v>0.69899999999999995</v>
      </c>
      <c r="H21" s="27">
        <v>0.51900000000000002</v>
      </c>
      <c r="I21" s="27">
        <v>0.70099999999999996</v>
      </c>
      <c r="J21" s="27">
        <v>0.54800000000000004</v>
      </c>
      <c r="K21" s="27">
        <v>0.505</v>
      </c>
      <c r="L21" s="27">
        <v>0.45600000000000002</v>
      </c>
      <c r="M21" s="27">
        <v>0.57099999999999995</v>
      </c>
      <c r="N21" s="27">
        <v>0.77900000000000003</v>
      </c>
      <c r="O21" s="27">
        <v>0.68</v>
      </c>
      <c r="P21" s="27">
        <v>0.58499999999999996</v>
      </c>
      <c r="Q21" s="27">
        <v>0.63</v>
      </c>
      <c r="R21" s="27">
        <v>0.79800000000000004</v>
      </c>
      <c r="S21" s="27">
        <v>0.69699999999999995</v>
      </c>
      <c r="T21" s="27">
        <v>0.75</v>
      </c>
      <c r="U21" s="27">
        <v>0.65800000000000003</v>
      </c>
      <c r="V21" s="27">
        <v>0.64</v>
      </c>
      <c r="W21" s="27">
        <v>0.78900000000000003</v>
      </c>
      <c r="X21" s="27">
        <v>0.61099999999999999</v>
      </c>
    </row>
    <row r="22" spans="1:24" ht="17" customHeight="1">
      <c r="A22" s="27">
        <v>144</v>
      </c>
      <c r="B22" s="27">
        <f t="shared" si="0"/>
        <v>0.64861111111111092</v>
      </c>
      <c r="C22" s="27">
        <f t="shared" si="1"/>
        <v>0.11045954217502646</v>
      </c>
      <c r="D22" s="27">
        <f t="shared" si="2"/>
        <v>2.6035563772907552E-2</v>
      </c>
      <c r="E22" s="26"/>
      <c r="F22" s="26"/>
      <c r="G22" s="27">
        <v>0.747</v>
      </c>
      <c r="H22" s="27">
        <v>0.55100000000000005</v>
      </c>
      <c r="I22" s="27">
        <v>0.77400000000000002</v>
      </c>
      <c r="J22" s="27">
        <v>0.57899999999999996</v>
      </c>
      <c r="K22" s="27">
        <v>0.50700000000000001</v>
      </c>
      <c r="L22" s="27">
        <v>0.48199999999999998</v>
      </c>
      <c r="M22" s="27">
        <v>0.505</v>
      </c>
      <c r="N22" s="27">
        <v>0.80600000000000005</v>
      </c>
      <c r="O22" s="27">
        <v>0.60199999999999998</v>
      </c>
      <c r="P22" s="27">
        <v>0.61699999999999999</v>
      </c>
      <c r="Q22" s="27">
        <v>0.61099999999999999</v>
      </c>
      <c r="R22" s="27">
        <v>0.79800000000000004</v>
      </c>
      <c r="S22" s="27">
        <v>0.71199999999999997</v>
      </c>
      <c r="T22" s="27">
        <v>0.73199999999999998</v>
      </c>
      <c r="U22" s="27">
        <v>0.61</v>
      </c>
      <c r="V22" s="27">
        <v>0.65500000000000003</v>
      </c>
      <c r="W22" s="27">
        <v>0.81799999999999995</v>
      </c>
      <c r="X22" s="27">
        <v>0.56899999999999995</v>
      </c>
    </row>
    <row r="23" spans="1:24" ht="17" customHeight="1">
      <c r="A23" s="27">
        <v>152</v>
      </c>
      <c r="B23" s="27">
        <f t="shared" si="0"/>
        <v>0.65761111111111115</v>
      </c>
      <c r="C23" s="27">
        <f t="shared" si="1"/>
        <v>9.8278798437009346E-2</v>
      </c>
      <c r="D23" s="27">
        <f t="shared" si="2"/>
        <v>2.3164534940558396E-2</v>
      </c>
      <c r="E23" s="26"/>
      <c r="F23" s="26"/>
      <c r="G23" s="27">
        <v>0.72599999999999998</v>
      </c>
      <c r="H23" s="27">
        <v>0.54300000000000004</v>
      </c>
      <c r="I23" s="27">
        <v>0.68200000000000005</v>
      </c>
      <c r="J23" s="27">
        <v>0.64</v>
      </c>
      <c r="K23" s="27">
        <v>0.54800000000000004</v>
      </c>
      <c r="L23" s="27">
        <v>0.51600000000000001</v>
      </c>
      <c r="M23" s="27">
        <v>0.54500000000000004</v>
      </c>
      <c r="N23" s="27">
        <v>0.85699999999999998</v>
      </c>
      <c r="O23" s="27">
        <v>0.57699999999999996</v>
      </c>
      <c r="P23" s="27">
        <v>0.64300000000000002</v>
      </c>
      <c r="Q23" s="27">
        <v>0.60599999999999998</v>
      </c>
      <c r="R23" s="27">
        <v>0.8</v>
      </c>
      <c r="S23" s="27">
        <v>0.73199999999999998</v>
      </c>
      <c r="T23" s="27">
        <v>0.72399999999999998</v>
      </c>
      <c r="U23" s="27">
        <v>0.68500000000000005</v>
      </c>
      <c r="V23" s="27">
        <v>0.66300000000000003</v>
      </c>
      <c r="W23" s="27">
        <v>0.77500000000000002</v>
      </c>
      <c r="X23" s="27">
        <v>0.57499999999999996</v>
      </c>
    </row>
    <row r="24" spans="1:24" ht="17" customHeight="1">
      <c r="A24" s="27">
        <v>160</v>
      </c>
      <c r="B24" s="27">
        <f t="shared" si="0"/>
        <v>0.65450000000000008</v>
      </c>
      <c r="C24" s="27">
        <f t="shared" si="1"/>
        <v>0.10141426399267756</v>
      </c>
      <c r="D24" s="27">
        <f t="shared" si="2"/>
        <v>2.3903571259421674E-2</v>
      </c>
      <c r="E24" s="26"/>
      <c r="F24" s="26"/>
      <c r="G24" s="27">
        <v>0.73799999999999999</v>
      </c>
      <c r="H24" s="27">
        <v>0.63200000000000001</v>
      </c>
      <c r="I24" s="27">
        <v>0.76600000000000001</v>
      </c>
      <c r="J24" s="27">
        <v>0.51400000000000001</v>
      </c>
      <c r="K24" s="27">
        <v>0.505</v>
      </c>
      <c r="L24" s="27">
        <v>0.51500000000000001</v>
      </c>
      <c r="M24" s="27">
        <v>0.52600000000000002</v>
      </c>
      <c r="N24" s="27">
        <v>0.79800000000000004</v>
      </c>
      <c r="O24" s="27">
        <v>0.60899999999999999</v>
      </c>
      <c r="P24" s="27">
        <v>0.63600000000000001</v>
      </c>
      <c r="Q24" s="27">
        <v>0.622</v>
      </c>
      <c r="R24" s="27">
        <v>0.79300000000000004</v>
      </c>
      <c r="S24" s="27">
        <v>0.64</v>
      </c>
      <c r="T24" s="27">
        <v>0.749</v>
      </c>
      <c r="U24" s="27">
        <v>0.74099999999999999</v>
      </c>
      <c r="V24" s="27">
        <v>0.65900000000000003</v>
      </c>
      <c r="W24" s="27">
        <v>0.76</v>
      </c>
      <c r="X24" s="27">
        <v>0.57799999999999996</v>
      </c>
    </row>
    <row r="25" spans="1:24" ht="17" customHeight="1">
      <c r="A25" s="27">
        <v>168</v>
      </c>
      <c r="B25" s="27">
        <f t="shared" si="0"/>
        <v>0.65294444444444455</v>
      </c>
      <c r="C25" s="27">
        <f t="shared" si="1"/>
        <v>9.6439845452228182E-2</v>
      </c>
      <c r="D25" s="27">
        <f t="shared" si="2"/>
        <v>2.2731089565284392E-2</v>
      </c>
      <c r="E25" s="26"/>
      <c r="F25" s="26"/>
      <c r="G25" s="27">
        <v>0.75600000000000001</v>
      </c>
      <c r="H25" s="27">
        <v>0.56799999999999995</v>
      </c>
      <c r="I25" s="27">
        <v>0.73199999999999998</v>
      </c>
      <c r="J25" s="27">
        <v>0.55300000000000005</v>
      </c>
      <c r="K25" s="27">
        <v>0.48599999999999999</v>
      </c>
      <c r="L25" s="27">
        <v>0.52</v>
      </c>
      <c r="M25" s="27">
        <v>0.55000000000000004</v>
      </c>
      <c r="N25" s="27">
        <v>0.74299999999999999</v>
      </c>
      <c r="O25" s="27">
        <v>0.63400000000000001</v>
      </c>
      <c r="P25" s="27">
        <v>0.621</v>
      </c>
      <c r="Q25" s="27">
        <v>0.59899999999999998</v>
      </c>
      <c r="R25" s="27">
        <v>0.80400000000000005</v>
      </c>
      <c r="S25" s="27">
        <v>0.66600000000000004</v>
      </c>
      <c r="T25" s="27">
        <v>0.747</v>
      </c>
      <c r="U25" s="27">
        <v>0.70299999999999996</v>
      </c>
      <c r="V25" s="27">
        <v>0.65900000000000003</v>
      </c>
      <c r="W25" s="27">
        <v>0.79400000000000004</v>
      </c>
      <c r="X25" s="27">
        <v>0.61799999999999999</v>
      </c>
    </row>
    <row r="26" spans="1:24" ht="17" customHeight="1">
      <c r="A26" s="27">
        <v>176</v>
      </c>
      <c r="B26" s="27">
        <f t="shared" si="0"/>
        <v>0.67227777777777786</v>
      </c>
      <c r="C26" s="27">
        <f t="shared" si="1"/>
        <v>0.1106679216796304</v>
      </c>
      <c r="D26" s="27">
        <f t="shared" si="2"/>
        <v>2.6084679293162799E-2</v>
      </c>
      <c r="E26" s="26"/>
      <c r="F26" s="26"/>
      <c r="G26" s="27">
        <v>0.77</v>
      </c>
      <c r="H26" s="27">
        <v>0.55100000000000005</v>
      </c>
      <c r="I26" s="27">
        <v>0.77900000000000003</v>
      </c>
      <c r="J26" s="27">
        <v>0.54700000000000004</v>
      </c>
      <c r="K26" s="27">
        <v>0.49199999999999999</v>
      </c>
      <c r="L26" s="27">
        <v>0.53100000000000003</v>
      </c>
      <c r="M26" s="27">
        <v>0.57699999999999996</v>
      </c>
      <c r="N26" s="27">
        <v>0.81699999999999995</v>
      </c>
      <c r="O26" s="27">
        <v>0.68600000000000005</v>
      </c>
      <c r="P26" s="27">
        <v>0.63100000000000001</v>
      </c>
      <c r="Q26" s="27">
        <v>0.63100000000000001</v>
      </c>
      <c r="R26" s="27">
        <v>0.77100000000000002</v>
      </c>
      <c r="S26" s="27">
        <v>0.72</v>
      </c>
      <c r="T26" s="27">
        <v>0.68600000000000005</v>
      </c>
      <c r="U26" s="27">
        <v>0.71099999999999997</v>
      </c>
      <c r="V26" s="27">
        <v>0.71599999999999997</v>
      </c>
      <c r="W26" s="27">
        <v>0.89300000000000002</v>
      </c>
      <c r="X26" s="27">
        <v>0.59199999999999997</v>
      </c>
    </row>
    <row r="27" spans="1:24" ht="17" customHeight="1">
      <c r="A27" s="27">
        <v>184</v>
      </c>
      <c r="B27" s="27">
        <f t="shared" si="0"/>
        <v>0.68294444444444435</v>
      </c>
      <c r="C27" s="27">
        <f t="shared" si="1"/>
        <v>0.10837487891151251</v>
      </c>
      <c r="D27" s="27">
        <f t="shared" si="2"/>
        <v>2.5544203929533823E-2</v>
      </c>
      <c r="E27" s="26"/>
      <c r="F27" s="26"/>
      <c r="G27" s="27">
        <v>0.82499999999999996</v>
      </c>
      <c r="H27" s="27">
        <v>0.59099999999999997</v>
      </c>
      <c r="I27" s="27">
        <v>0.80900000000000005</v>
      </c>
      <c r="J27" s="27">
        <v>0.59599999999999997</v>
      </c>
      <c r="K27" s="27">
        <v>0.53600000000000003</v>
      </c>
      <c r="L27" s="27">
        <v>0.54200000000000004</v>
      </c>
      <c r="M27" s="27">
        <v>0.54400000000000004</v>
      </c>
      <c r="N27" s="27">
        <v>0.82099999999999995</v>
      </c>
      <c r="O27" s="27">
        <v>0.64200000000000002</v>
      </c>
      <c r="P27" s="27">
        <v>0.621</v>
      </c>
      <c r="Q27" s="27">
        <v>0.63300000000000001</v>
      </c>
      <c r="R27" s="27">
        <v>0.78600000000000003</v>
      </c>
      <c r="S27" s="27">
        <v>0.77300000000000002</v>
      </c>
      <c r="T27" s="27">
        <v>0.76300000000000001</v>
      </c>
      <c r="U27" s="27">
        <v>0.69599999999999995</v>
      </c>
      <c r="V27" s="27">
        <v>0.72699999999999998</v>
      </c>
      <c r="W27" s="27">
        <v>0.82099999999999995</v>
      </c>
      <c r="X27" s="27">
        <v>0.56699999999999995</v>
      </c>
    </row>
    <row r="28" spans="1:24" ht="17" customHeight="1">
      <c r="A28" s="27">
        <v>192</v>
      </c>
      <c r="B28" s="27">
        <f t="shared" si="0"/>
        <v>0.69472222222222224</v>
      </c>
      <c r="C28" s="27">
        <f t="shared" si="1"/>
        <v>0.12254881647041933</v>
      </c>
      <c r="D28" s="27">
        <f t="shared" si="2"/>
        <v>2.888503305087306E-2</v>
      </c>
      <c r="E28" s="26"/>
      <c r="F28" s="26"/>
      <c r="G28" s="27">
        <v>0.85</v>
      </c>
      <c r="H28" s="27">
        <v>0.61199999999999999</v>
      </c>
      <c r="I28" s="27">
        <v>0.84699999999999998</v>
      </c>
      <c r="J28" s="27">
        <v>0.59799999999999998</v>
      </c>
      <c r="K28" s="27">
        <v>0.52</v>
      </c>
      <c r="L28" s="27">
        <v>0.53900000000000003</v>
      </c>
      <c r="M28" s="27">
        <v>0.54600000000000004</v>
      </c>
      <c r="N28" s="27">
        <v>0.88600000000000001</v>
      </c>
      <c r="O28" s="27">
        <v>0.60599999999999998</v>
      </c>
      <c r="P28" s="27">
        <v>0.67300000000000004</v>
      </c>
      <c r="Q28" s="27">
        <v>0.66900000000000004</v>
      </c>
      <c r="R28" s="27">
        <v>0.83299999999999996</v>
      </c>
      <c r="S28" s="27">
        <v>0.70799999999999996</v>
      </c>
      <c r="T28" s="27">
        <v>0.78100000000000003</v>
      </c>
      <c r="U28" s="27">
        <v>0.69199999999999995</v>
      </c>
      <c r="V28" s="27">
        <v>0.68899999999999995</v>
      </c>
      <c r="W28" s="27">
        <v>0.87</v>
      </c>
      <c r="X28" s="27">
        <v>0.58599999999999997</v>
      </c>
    </row>
    <row r="29" spans="1:24" ht="17" customHeight="1">
      <c r="A29" s="27">
        <v>200</v>
      </c>
      <c r="B29" s="27">
        <f t="shared" si="0"/>
        <v>0.69494444444444425</v>
      </c>
      <c r="C29" s="27">
        <f t="shared" si="1"/>
        <v>0.11268512727284301</v>
      </c>
      <c r="D29" s="27">
        <f t="shared" si="2"/>
        <v>2.6560139211165488E-2</v>
      </c>
      <c r="E29" s="26"/>
      <c r="F29" s="26"/>
      <c r="G29" s="27">
        <v>0.82199999999999995</v>
      </c>
      <c r="H29" s="27">
        <v>0.63500000000000001</v>
      </c>
      <c r="I29" s="27">
        <v>0.82399999999999995</v>
      </c>
      <c r="J29" s="27">
        <v>0.60599999999999998</v>
      </c>
      <c r="K29" s="27">
        <v>0.53400000000000003</v>
      </c>
      <c r="L29" s="27">
        <v>0.59799999999999998</v>
      </c>
      <c r="M29" s="27">
        <v>0.55300000000000005</v>
      </c>
      <c r="N29" s="27">
        <v>0.82899999999999996</v>
      </c>
      <c r="O29" s="27">
        <v>0.71599999999999997</v>
      </c>
      <c r="P29" s="27">
        <v>0.69</v>
      </c>
      <c r="Q29" s="27">
        <v>0.60099999999999998</v>
      </c>
      <c r="R29" s="27">
        <v>0.77400000000000002</v>
      </c>
      <c r="S29" s="27">
        <v>0.66500000000000004</v>
      </c>
      <c r="T29" s="27">
        <v>0.79700000000000004</v>
      </c>
      <c r="U29" s="27">
        <v>0.70899999999999996</v>
      </c>
      <c r="V29" s="27">
        <v>0.69899999999999995</v>
      </c>
      <c r="W29" s="27">
        <v>0.91400000000000003</v>
      </c>
      <c r="X29" s="27">
        <v>0.54300000000000004</v>
      </c>
    </row>
    <row r="30" spans="1:24" ht="17" customHeight="1">
      <c r="A30" s="27">
        <v>208</v>
      </c>
      <c r="B30" s="27">
        <f t="shared" si="0"/>
        <v>0.72116666666666651</v>
      </c>
      <c r="C30" s="27">
        <f t="shared" si="1"/>
        <v>0.12692158301602749</v>
      </c>
      <c r="D30" s="27">
        <f t="shared" si="2"/>
        <v>2.9915704009854795E-2</v>
      </c>
      <c r="E30" s="26"/>
      <c r="F30" s="26"/>
      <c r="G30" s="27">
        <v>0.88500000000000001</v>
      </c>
      <c r="H30" s="27">
        <v>0.61399999999999999</v>
      </c>
      <c r="I30" s="27">
        <v>0.84499999999999997</v>
      </c>
      <c r="J30" s="27">
        <v>0.60399999999999998</v>
      </c>
      <c r="K30" s="27">
        <v>0.57399999999999995</v>
      </c>
      <c r="L30" s="27">
        <v>0.60599999999999998</v>
      </c>
      <c r="M30" s="27">
        <v>0.53900000000000003</v>
      </c>
      <c r="N30" s="27">
        <v>0.82099999999999995</v>
      </c>
      <c r="O30" s="27">
        <v>0.72899999999999998</v>
      </c>
      <c r="P30" s="27">
        <v>0.7</v>
      </c>
      <c r="Q30" s="27">
        <v>0.61899999999999999</v>
      </c>
      <c r="R30" s="27">
        <v>0.82799999999999996</v>
      </c>
      <c r="S30" s="27">
        <v>0.76100000000000001</v>
      </c>
      <c r="T30" s="27">
        <v>0.82</v>
      </c>
      <c r="U30" s="27">
        <v>0.70899999999999996</v>
      </c>
      <c r="V30" s="27">
        <v>0.71899999999999997</v>
      </c>
      <c r="W30" s="27">
        <v>1.0049999999999999</v>
      </c>
      <c r="X30" s="27">
        <v>0.60299999999999998</v>
      </c>
    </row>
    <row r="31" spans="1:24" ht="17" customHeight="1">
      <c r="A31" s="27">
        <v>216</v>
      </c>
      <c r="B31" s="27">
        <f t="shared" si="0"/>
        <v>0.71355555555555561</v>
      </c>
      <c r="C31" s="27">
        <f t="shared" si="1"/>
        <v>0.12812090898936568</v>
      </c>
      <c r="D31" s="27">
        <f t="shared" si="2"/>
        <v>3.0198387852721657E-2</v>
      </c>
      <c r="E31" s="26"/>
      <c r="F31" s="26"/>
      <c r="G31" s="27">
        <v>0.88800000000000001</v>
      </c>
      <c r="H31" s="27">
        <v>0.64600000000000002</v>
      </c>
      <c r="I31" s="27">
        <v>0.88200000000000001</v>
      </c>
      <c r="J31" s="27">
        <v>0.57399999999999995</v>
      </c>
      <c r="K31" s="27">
        <v>0.53300000000000003</v>
      </c>
      <c r="L31" s="27">
        <v>0.63100000000000001</v>
      </c>
      <c r="M31" s="27">
        <v>0.55300000000000005</v>
      </c>
      <c r="N31" s="27">
        <v>0.84</v>
      </c>
      <c r="O31" s="27">
        <v>0.63800000000000001</v>
      </c>
      <c r="P31" s="27">
        <v>0.65700000000000003</v>
      </c>
      <c r="Q31" s="27">
        <v>0.63900000000000001</v>
      </c>
      <c r="R31" s="27">
        <v>0.83899999999999997</v>
      </c>
      <c r="S31" s="27">
        <v>0.70799999999999996</v>
      </c>
      <c r="T31" s="27">
        <v>0.76100000000000001</v>
      </c>
      <c r="U31" s="27">
        <v>0.71699999999999997</v>
      </c>
      <c r="V31" s="27">
        <v>0.71699999999999997</v>
      </c>
      <c r="W31" s="27">
        <v>0.98899999999999999</v>
      </c>
      <c r="X31" s="27">
        <v>0.63200000000000001</v>
      </c>
    </row>
    <row r="32" spans="1:24" ht="17" customHeight="1">
      <c r="A32" s="27">
        <v>224</v>
      </c>
      <c r="B32" s="27">
        <f t="shared" si="0"/>
        <v>0.70955555555555527</v>
      </c>
      <c r="C32" s="27">
        <f t="shared" si="1"/>
        <v>0.13192476564637212</v>
      </c>
      <c r="D32" s="27">
        <f t="shared" si="2"/>
        <v>3.1094965464998608E-2</v>
      </c>
      <c r="E32" s="26"/>
      <c r="F32" s="26"/>
      <c r="G32" s="27">
        <v>0.878</v>
      </c>
      <c r="H32" s="27">
        <v>0.67100000000000004</v>
      </c>
      <c r="I32" s="27">
        <v>0.91800000000000004</v>
      </c>
      <c r="J32" s="27">
        <v>0.55400000000000005</v>
      </c>
      <c r="K32" s="27">
        <v>0.54400000000000004</v>
      </c>
      <c r="L32" s="27">
        <v>0.54400000000000004</v>
      </c>
      <c r="M32" s="27">
        <v>0.50700000000000001</v>
      </c>
      <c r="N32" s="27">
        <v>0.8</v>
      </c>
      <c r="O32" s="27">
        <v>0.65300000000000002</v>
      </c>
      <c r="P32" s="27">
        <v>0.69</v>
      </c>
      <c r="Q32" s="27">
        <v>0.627</v>
      </c>
      <c r="R32" s="27">
        <v>0.89700000000000002</v>
      </c>
      <c r="S32" s="27">
        <v>0.71599999999999997</v>
      </c>
      <c r="T32" s="27">
        <v>0.81499999999999995</v>
      </c>
      <c r="U32" s="27">
        <v>0.71799999999999997</v>
      </c>
      <c r="V32" s="27">
        <v>0.69399999999999995</v>
      </c>
      <c r="W32" s="27">
        <v>0.89400000000000002</v>
      </c>
      <c r="X32" s="27">
        <v>0.65200000000000002</v>
      </c>
    </row>
    <row r="33" spans="1:24" ht="17" customHeight="1">
      <c r="A33" s="27">
        <v>232</v>
      </c>
      <c r="B33" s="27">
        <f t="shared" si="0"/>
        <v>0.71550000000000002</v>
      </c>
      <c r="C33" s="27">
        <f t="shared" si="1"/>
        <v>0.12832690332758354</v>
      </c>
      <c r="D33" s="27">
        <f t="shared" si="2"/>
        <v>3.0246941183868285E-2</v>
      </c>
      <c r="E33" s="26"/>
      <c r="F33" s="26"/>
      <c r="G33" s="27">
        <v>0.91700000000000004</v>
      </c>
      <c r="H33" s="27">
        <v>0.68</v>
      </c>
      <c r="I33" s="27">
        <v>0.86</v>
      </c>
      <c r="J33" s="27">
        <v>0.59399999999999997</v>
      </c>
      <c r="K33" s="27">
        <v>0.54300000000000004</v>
      </c>
      <c r="L33" s="27">
        <v>0.54900000000000004</v>
      </c>
      <c r="M33" s="27">
        <v>0.55100000000000005</v>
      </c>
      <c r="N33" s="27">
        <v>0.871</v>
      </c>
      <c r="O33" s="27">
        <v>0.64100000000000001</v>
      </c>
      <c r="P33" s="27">
        <v>0.76500000000000001</v>
      </c>
      <c r="Q33" s="27">
        <v>0.64500000000000002</v>
      </c>
      <c r="R33" s="27">
        <v>0.871</v>
      </c>
      <c r="S33" s="27">
        <v>0.66700000000000004</v>
      </c>
      <c r="T33" s="27">
        <v>0.77100000000000002</v>
      </c>
      <c r="U33" s="27">
        <v>0.74199999999999999</v>
      </c>
      <c r="V33" s="27">
        <v>0.71199999999999997</v>
      </c>
      <c r="W33" s="27">
        <v>0.90500000000000003</v>
      </c>
      <c r="X33" s="27">
        <v>0.59499999999999997</v>
      </c>
    </row>
    <row r="34" spans="1:24" ht="17" customHeight="1">
      <c r="A34" s="27">
        <v>240</v>
      </c>
      <c r="B34" s="27">
        <f t="shared" si="0"/>
        <v>0.71783333333333332</v>
      </c>
      <c r="C34" s="27">
        <f t="shared" si="1"/>
        <v>0.14128204998179697</v>
      </c>
      <c r="D34" s="27">
        <f t="shared" si="2"/>
        <v>3.3300498534021797E-2</v>
      </c>
      <c r="E34" s="26"/>
      <c r="F34" s="26"/>
      <c r="G34" s="27">
        <v>0.89700000000000002</v>
      </c>
      <c r="H34" s="27">
        <v>0.61899999999999999</v>
      </c>
      <c r="I34" s="27">
        <v>0.96899999999999997</v>
      </c>
      <c r="J34" s="27">
        <v>0.63300000000000001</v>
      </c>
      <c r="K34" s="27">
        <v>0.48899999999999999</v>
      </c>
      <c r="L34" s="27">
        <v>0.55500000000000005</v>
      </c>
      <c r="M34" s="27">
        <v>0.56000000000000005</v>
      </c>
      <c r="N34" s="27">
        <v>0.85399999999999998</v>
      </c>
      <c r="O34" s="27">
        <v>0.60699999999999998</v>
      </c>
      <c r="P34" s="27">
        <v>0.68500000000000005</v>
      </c>
      <c r="Q34" s="27">
        <v>0.629</v>
      </c>
      <c r="R34" s="27">
        <v>0.91800000000000004</v>
      </c>
      <c r="S34" s="27">
        <v>0.8</v>
      </c>
      <c r="T34" s="27">
        <v>0.76</v>
      </c>
      <c r="U34" s="27">
        <v>0.73599999999999999</v>
      </c>
      <c r="V34" s="27">
        <v>0.69499999999999995</v>
      </c>
      <c r="W34" s="27">
        <v>0.88200000000000001</v>
      </c>
      <c r="X34" s="27">
        <v>0.63300000000000001</v>
      </c>
    </row>
    <row r="35" spans="1:24" ht="17" customHeight="1">
      <c r="A35" s="27">
        <v>248</v>
      </c>
      <c r="B35" s="27">
        <f t="shared" si="0"/>
        <v>0.73849999999999982</v>
      </c>
      <c r="C35" s="27">
        <f t="shared" si="1"/>
        <v>0.12958043152920232</v>
      </c>
      <c r="D35" s="27">
        <f t="shared" si="2"/>
        <v>3.0542400614459359E-2</v>
      </c>
      <c r="E35" s="26"/>
      <c r="F35" s="26"/>
      <c r="G35" s="27">
        <v>0.93600000000000005</v>
      </c>
      <c r="H35" s="27">
        <v>0.72699999999999998</v>
      </c>
      <c r="I35" s="27">
        <v>0.89200000000000002</v>
      </c>
      <c r="J35" s="27">
        <v>0.57299999999999995</v>
      </c>
      <c r="K35" s="27">
        <v>0.54400000000000004</v>
      </c>
      <c r="L35" s="27">
        <v>0.56699999999999995</v>
      </c>
      <c r="M35" s="27">
        <v>0.61699999999999999</v>
      </c>
      <c r="N35" s="27">
        <v>0.85</v>
      </c>
      <c r="O35" s="27">
        <v>0.71799999999999997</v>
      </c>
      <c r="P35" s="27">
        <v>0.752</v>
      </c>
      <c r="Q35" s="27">
        <v>0.61499999999999999</v>
      </c>
      <c r="R35" s="27">
        <v>0.91500000000000004</v>
      </c>
      <c r="S35" s="27">
        <v>0.72899999999999998</v>
      </c>
      <c r="T35" s="27">
        <v>0.83599999999999997</v>
      </c>
      <c r="U35" s="27">
        <v>0.751</v>
      </c>
      <c r="V35" s="27">
        <v>0.71599999999999997</v>
      </c>
      <c r="W35" s="27">
        <v>0.92</v>
      </c>
      <c r="X35" s="27">
        <v>0.63500000000000001</v>
      </c>
    </row>
    <row r="36" spans="1:24" ht="17" customHeight="1">
      <c r="A36" s="27">
        <v>256</v>
      </c>
      <c r="B36" s="27">
        <f t="shared" si="0"/>
        <v>0.73366666666666669</v>
      </c>
      <c r="C36" s="27">
        <f t="shared" si="1"/>
        <v>0.13241778803557844</v>
      </c>
      <c r="D36" s="27">
        <f t="shared" si="2"/>
        <v>3.1211171956560133E-2</v>
      </c>
      <c r="E36" s="26"/>
      <c r="F36" s="26"/>
      <c r="G36" s="27">
        <v>0.91</v>
      </c>
      <c r="H36" s="27">
        <v>0.69099999999999995</v>
      </c>
      <c r="I36" s="27">
        <v>0.92300000000000004</v>
      </c>
      <c r="J36" s="27">
        <v>0.55400000000000005</v>
      </c>
      <c r="K36" s="27">
        <v>0.51</v>
      </c>
      <c r="L36" s="27">
        <v>0.57399999999999995</v>
      </c>
      <c r="M36" s="27">
        <v>0.57599999999999996</v>
      </c>
      <c r="N36" s="27">
        <v>0.83099999999999996</v>
      </c>
      <c r="O36" s="27">
        <v>0.75600000000000001</v>
      </c>
      <c r="P36" s="27">
        <v>0.8</v>
      </c>
      <c r="Q36" s="27">
        <v>0.66100000000000003</v>
      </c>
      <c r="R36" s="27">
        <v>0.90300000000000002</v>
      </c>
      <c r="S36" s="27">
        <v>0.79100000000000004</v>
      </c>
      <c r="T36" s="27">
        <v>0.73199999999999998</v>
      </c>
      <c r="U36" s="27">
        <v>0.74299999999999999</v>
      </c>
      <c r="V36" s="27">
        <v>0.72199999999999998</v>
      </c>
      <c r="W36" s="27">
        <v>0.91100000000000003</v>
      </c>
      <c r="X36" s="27">
        <v>0.61799999999999999</v>
      </c>
    </row>
    <row r="37" spans="1:24" ht="17" customHeight="1">
      <c r="A37" s="27">
        <v>264</v>
      </c>
      <c r="B37" s="27">
        <f t="shared" si="0"/>
        <v>0.73</v>
      </c>
      <c r="C37" s="27">
        <f t="shared" si="1"/>
        <v>0.14727165775012724</v>
      </c>
      <c r="D37" s="27">
        <f t="shared" si="2"/>
        <v>3.471226262389978E-2</v>
      </c>
      <c r="E37" s="26"/>
      <c r="F37" s="26"/>
      <c r="G37" s="27">
        <v>0.93799999999999994</v>
      </c>
      <c r="H37" s="27">
        <v>0.68700000000000006</v>
      </c>
      <c r="I37" s="27">
        <v>0.89600000000000002</v>
      </c>
      <c r="J37" s="27">
        <v>0.52800000000000002</v>
      </c>
      <c r="K37" s="27">
        <v>0.54</v>
      </c>
      <c r="L37" s="27">
        <v>0.56599999999999995</v>
      </c>
      <c r="M37" s="27">
        <v>0.54200000000000004</v>
      </c>
      <c r="N37" s="27">
        <v>0.80600000000000005</v>
      </c>
      <c r="O37" s="27">
        <v>0.72</v>
      </c>
      <c r="P37" s="27">
        <v>0.76800000000000002</v>
      </c>
      <c r="Q37" s="27">
        <v>0.65700000000000003</v>
      </c>
      <c r="R37" s="27">
        <v>0.95499999999999996</v>
      </c>
      <c r="S37" s="27">
        <v>0.752</v>
      </c>
      <c r="T37" s="27">
        <v>0.80800000000000005</v>
      </c>
      <c r="U37" s="27">
        <v>0.79600000000000004</v>
      </c>
      <c r="V37" s="27">
        <v>0.70599999999999996</v>
      </c>
      <c r="W37" s="27">
        <v>0.94</v>
      </c>
      <c r="X37" s="27">
        <v>0.53500000000000003</v>
      </c>
    </row>
    <row r="38" spans="1:24" ht="17" customHeight="1">
      <c r="A38" s="27">
        <v>272</v>
      </c>
      <c r="B38" s="27">
        <f t="shared" si="0"/>
        <v>0.73861111111111122</v>
      </c>
      <c r="C38" s="27">
        <f t="shared" si="1"/>
        <v>0.14107825900328652</v>
      </c>
      <c r="D38" s="27">
        <f t="shared" si="2"/>
        <v>3.3252464539738673E-2</v>
      </c>
      <c r="E38" s="26"/>
      <c r="F38" s="26"/>
      <c r="G38" s="27">
        <v>0.92</v>
      </c>
      <c r="H38" s="27">
        <v>0.65400000000000003</v>
      </c>
      <c r="I38" s="27">
        <v>0.94099999999999995</v>
      </c>
      <c r="J38" s="27">
        <v>0.59399999999999997</v>
      </c>
      <c r="K38" s="27">
        <v>0.58199999999999996</v>
      </c>
      <c r="L38" s="27">
        <v>0.53100000000000003</v>
      </c>
      <c r="M38" s="27">
        <v>0.54700000000000004</v>
      </c>
      <c r="N38" s="27">
        <v>0.86</v>
      </c>
      <c r="O38" s="27">
        <v>0.68</v>
      </c>
      <c r="P38" s="27">
        <v>0.78300000000000003</v>
      </c>
      <c r="Q38" s="27">
        <v>0.66200000000000003</v>
      </c>
      <c r="R38" s="27">
        <v>0.94799999999999995</v>
      </c>
      <c r="S38" s="27">
        <v>0.78100000000000003</v>
      </c>
      <c r="T38" s="27">
        <v>0.81599999999999995</v>
      </c>
      <c r="U38" s="27">
        <v>0.79</v>
      </c>
      <c r="V38" s="27">
        <v>0.71599999999999997</v>
      </c>
      <c r="W38" s="27">
        <v>0.90500000000000003</v>
      </c>
      <c r="X38" s="27">
        <v>0.58499999999999996</v>
      </c>
    </row>
    <row r="39" spans="1:24" ht="17" customHeight="1">
      <c r="A39" s="27">
        <v>280</v>
      </c>
      <c r="B39" s="27">
        <f t="shared" si="0"/>
        <v>0.74822222222222223</v>
      </c>
      <c r="C39" s="27">
        <f t="shared" si="1"/>
        <v>0.14611742077382445</v>
      </c>
      <c r="D39" s="27">
        <f t="shared" si="2"/>
        <v>3.4440206359553131E-2</v>
      </c>
      <c r="E39" s="26"/>
      <c r="F39" s="26"/>
      <c r="G39" s="27">
        <v>0.98699999999999999</v>
      </c>
      <c r="H39" s="27">
        <v>0.67600000000000005</v>
      </c>
      <c r="I39" s="27">
        <v>0.97699999999999998</v>
      </c>
      <c r="J39" s="27">
        <v>0.55800000000000005</v>
      </c>
      <c r="K39" s="27">
        <v>0.56299999999999994</v>
      </c>
      <c r="L39" s="27">
        <v>0.60699999999999998</v>
      </c>
      <c r="M39" s="27">
        <v>0.56499999999999995</v>
      </c>
      <c r="N39" s="27">
        <v>0.81599999999999995</v>
      </c>
      <c r="O39" s="27">
        <v>0.76600000000000001</v>
      </c>
      <c r="P39" s="27">
        <v>0.73299999999999998</v>
      </c>
      <c r="Q39" s="27">
        <v>0.65100000000000002</v>
      </c>
      <c r="R39" s="27">
        <v>0.95299999999999996</v>
      </c>
      <c r="S39" s="27">
        <v>0.71199999999999997</v>
      </c>
      <c r="T39" s="27">
        <v>0.82299999999999995</v>
      </c>
      <c r="U39" s="27">
        <v>0.75900000000000001</v>
      </c>
      <c r="V39" s="27">
        <v>0.73699999999999999</v>
      </c>
      <c r="W39" s="27">
        <v>0.96099999999999997</v>
      </c>
      <c r="X39" s="27">
        <v>0.624</v>
      </c>
    </row>
    <row r="40" spans="1:24" ht="17" customHeight="1">
      <c r="A40" s="27">
        <v>288</v>
      </c>
      <c r="B40" s="27">
        <f t="shared" si="0"/>
        <v>0.76638888888888901</v>
      </c>
      <c r="C40" s="27">
        <f t="shared" si="1"/>
        <v>0.15887366008650014</v>
      </c>
      <c r="D40" s="27">
        <f t="shared" si="2"/>
        <v>3.7446880799696929E-2</v>
      </c>
      <c r="E40" s="26"/>
      <c r="F40" s="26"/>
      <c r="G40" s="27">
        <v>0.94099999999999995</v>
      </c>
      <c r="H40" s="27">
        <v>0.66900000000000004</v>
      </c>
      <c r="I40" s="27">
        <v>0.95499999999999996</v>
      </c>
      <c r="J40" s="27">
        <v>0.61699999999999999</v>
      </c>
      <c r="K40" s="27">
        <v>0.59</v>
      </c>
      <c r="L40" s="27">
        <v>0.63800000000000001</v>
      </c>
      <c r="M40" s="27">
        <v>0.59099999999999997</v>
      </c>
      <c r="N40" s="27">
        <v>0.77800000000000002</v>
      </c>
      <c r="O40" s="27">
        <v>0.755</v>
      </c>
      <c r="P40" s="27">
        <v>0.73299999999999998</v>
      </c>
      <c r="Q40" s="27">
        <v>0.65300000000000002</v>
      </c>
      <c r="R40" s="27">
        <v>0.95699999999999996</v>
      </c>
      <c r="S40" s="27">
        <v>0.76500000000000001</v>
      </c>
      <c r="T40" s="27">
        <v>0.82099999999999995</v>
      </c>
      <c r="U40" s="27">
        <v>0.84699999999999998</v>
      </c>
      <c r="V40" s="27">
        <v>0.75600000000000001</v>
      </c>
      <c r="W40" s="27">
        <v>1.159</v>
      </c>
      <c r="X40" s="27">
        <v>0.56999999999999995</v>
      </c>
    </row>
    <row r="41" spans="1:24" ht="17" customHeight="1">
      <c r="A41" s="27">
        <v>296</v>
      </c>
      <c r="B41" s="27">
        <f t="shared" si="0"/>
        <v>0.75227777777777793</v>
      </c>
      <c r="C41" s="27">
        <f t="shared" si="1"/>
        <v>0.14788421765038134</v>
      </c>
      <c r="D41" s="27">
        <f t="shared" si="2"/>
        <v>3.4856644377017326E-2</v>
      </c>
      <c r="E41" s="26"/>
      <c r="F41" s="26"/>
      <c r="G41" s="27">
        <v>0.94399999999999995</v>
      </c>
      <c r="H41" s="27">
        <v>0.66100000000000003</v>
      </c>
      <c r="I41" s="27">
        <v>0.95399999999999996</v>
      </c>
      <c r="J41" s="27">
        <v>0.55900000000000005</v>
      </c>
      <c r="K41" s="27">
        <v>0.52900000000000003</v>
      </c>
      <c r="L41" s="27">
        <v>0.64</v>
      </c>
      <c r="M41" s="27">
        <v>0.58799999999999997</v>
      </c>
      <c r="N41" s="27">
        <v>0.81</v>
      </c>
      <c r="O41" s="27">
        <v>0.65900000000000003</v>
      </c>
      <c r="P41" s="27">
        <v>0.74399999999999999</v>
      </c>
      <c r="Q41" s="27">
        <v>0.65800000000000003</v>
      </c>
      <c r="R41" s="27">
        <v>0.95399999999999996</v>
      </c>
      <c r="S41" s="27">
        <v>0.79500000000000004</v>
      </c>
      <c r="T41" s="27">
        <v>0.85599999999999998</v>
      </c>
      <c r="U41" s="27">
        <v>0.80300000000000005</v>
      </c>
      <c r="V41" s="27">
        <v>0.754</v>
      </c>
      <c r="W41" s="27">
        <v>1.0089999999999999</v>
      </c>
      <c r="X41" s="27">
        <v>0.624</v>
      </c>
    </row>
    <row r="42" spans="1:24" ht="17" customHeight="1">
      <c r="A42" s="66" t="s">
        <v>39</v>
      </c>
      <c r="B42" s="27">
        <f>B41-B4</f>
        <v>0.38511111111111124</v>
      </c>
      <c r="C42" s="27">
        <f>AVERAGE(C41,C4)</f>
        <v>9.8301096778667704E-2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17" customHeight="1">
      <c r="A43" s="66" t="s">
        <v>40</v>
      </c>
      <c r="B43" s="27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</sheetData>
  <pageMargins left="0.75" right="0.75" top="1" bottom="1" header="0.5" footer="0.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curve fitting</vt:lpstr>
      <vt:lpstr>empty vector</vt:lpstr>
      <vt:lpstr>tln-1i</vt:lpstr>
      <vt:lpstr>pat-3i</vt:lpstr>
      <vt:lpstr>pat-2i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 Hajnal</cp:lastModifiedBy>
  <dcterms:modified xsi:type="dcterms:W3CDTF">2016-08-29T08:26:15Z</dcterms:modified>
</cp:coreProperties>
</file>