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780" yWindow="0" windowWidth="24880" windowHeight="15620" tabRatio="500" activeTab="1"/>
  </bookViews>
  <sheets>
    <sheet name="1hr" sheetId="3" r:id="rId1"/>
    <sheet name="4h" sheetId="4"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87" i="4" l="1"/>
  <c r="A83" i="4"/>
  <c r="A73" i="4"/>
  <c r="A68" i="4"/>
  <c r="A66" i="4"/>
  <c r="A61" i="4"/>
  <c r="A55" i="4"/>
  <c r="A51" i="4"/>
  <c r="A44" i="4"/>
  <c r="A41" i="4"/>
  <c r="A39" i="4"/>
  <c r="A32" i="4"/>
  <c r="A25" i="4"/>
  <c r="A16" i="4"/>
  <c r="A15" i="4"/>
  <c r="A9" i="4"/>
  <c r="A7" i="4"/>
  <c r="A5" i="4"/>
  <c r="A3" i="4"/>
  <c r="A27" i="3"/>
  <c r="A114" i="3"/>
  <c r="A51" i="3"/>
  <c r="A99" i="3"/>
  <c r="A130" i="3"/>
  <c r="A115" i="3"/>
  <c r="A55" i="3"/>
  <c r="A97" i="3"/>
  <c r="A125" i="3"/>
  <c r="A24" i="3"/>
  <c r="A118" i="3"/>
  <c r="A140" i="3"/>
  <c r="A86" i="3"/>
  <c r="A126" i="3"/>
  <c r="A124" i="3"/>
  <c r="A96" i="3"/>
  <c r="A105" i="3"/>
  <c r="A34" i="3"/>
  <c r="A121" i="3"/>
  <c r="A89" i="3"/>
  <c r="A122" i="3"/>
  <c r="A111" i="3"/>
  <c r="A73" i="3"/>
  <c r="A43" i="3"/>
  <c r="A33" i="3"/>
  <c r="A4" i="3"/>
  <c r="A85" i="3"/>
  <c r="A48" i="3"/>
  <c r="A45" i="3"/>
  <c r="A68" i="3"/>
  <c r="A61" i="3"/>
  <c r="A103" i="3"/>
  <c r="A21" i="3"/>
  <c r="A37" i="3"/>
  <c r="A72" i="3"/>
  <c r="A150" i="3"/>
  <c r="A83" i="3"/>
  <c r="A47" i="3"/>
  <c r="A156" i="3"/>
  <c r="A160" i="3"/>
  <c r="A78" i="3"/>
  <c r="A65" i="3"/>
  <c r="A44" i="3"/>
  <c r="A28" i="3"/>
  <c r="A13" i="3"/>
</calcChain>
</file>

<file path=xl/sharedStrings.xml><?xml version="1.0" encoding="utf-8"?>
<sst xmlns="http://schemas.openxmlformats.org/spreadsheetml/2006/main" count="680" uniqueCount="613">
  <si>
    <t>table.logConc</t>
  </si>
  <si>
    <t>table.logFC</t>
  </si>
  <si>
    <t>table.PValue</t>
  </si>
  <si>
    <t>table.FDR</t>
  </si>
  <si>
    <t>found in ATH1</t>
  </si>
  <si>
    <t>Kozuka_2010_leaf_blade</t>
  </si>
  <si>
    <t>Kozuka_2010_petiole</t>
  </si>
  <si>
    <t>AT4G37770</t>
  </si>
  <si>
    <t>Encodes an auxin inducible ACC synthase.1-amino-cyclopropane-1-carboxylate synthase 8 (ACS8); CONTAINS InterPro DOMAIN/s: 1-aminocyclopropane-1-carboxylate synthase (InterPro:IPR001176), Pyridoxal phosphate-dependent transferase, major domain (InterPro:IPR015424), Aminotransferase, class I/classII (InterPro:IPR004839), Aminotransferases, class-I, pyridoxal-phosphate-binding site (InterPro:IPR004838), Pyridoxal phosphate-dependent transferase, major region, subdomain 2 (InterPro:IPR015422), Pyridoxal phosphate-dependent transferase, major region, subdomain 1 (InterPro:IPR015421); BEST Arabidopsis thaliana protein match is: 1-aminocyclopropane-1-carboxylate synthase 4 (TAIR:AT2G22810.1); Has 32273 Blast hits to 32271 proteins in 2940 species: Archae - 857; Bacteria - 22542; Metazoa - 664; Fungi - 765; Plants - 1331; Viruses - 0; Other Eukaryotes - 6114 (source: NCBI BLink).</t>
  </si>
  <si>
    <t>253066_at</t>
  </si>
  <si>
    <t>AT1G04180</t>
  </si>
  <si>
    <t>YUCCA 9 (YUC9); FUNCTIONS IN: NADP or NADPH binding, oxidoreductase activity, monooxygenase activity, FAD binding, flavin-containing monooxygenase activity; INVOLVED IN: oxidation reduction; EXPRESSED IN: root; CONTAINS InterPro DOMAIN/s: Pyridine nucleotide-disulphide oxidoreductase, class-II (InterPro:IPR000103), FAD-dependent pyridine nucleotide-disulphide oxidoreductase (InterPro:IPR013027), Flavin-containing monooxygenase-like (InterPro:IPR020946); BEST Arabidopsis thaliana protein match is: Flavin-binding monooxygenase family protein (TAIR:AT5G43890.1); Has 11871 Blast hits to 11852 proteins in 1762 species: Archae - 17; Bacteria - 7034; Metazoa - 796; Fungi - 1508; Plants - 659; Viruses - 0; Other Eukaryotes - 1857 (source: NCBI BLink).</t>
  </si>
  <si>
    <t>264323_at</t>
  </si>
  <si>
    <t>BEST Arabidopsis thaliana protein match is: hydroxyproline-rich glycoprotein family protein (TAIR:AT2G25930.1); Has 63 Blast hits to 58 proteins in 21 species: Archae - 0; Bacteria - 0; Metazoa - 3; Fungi - 0; Plants - 58; Viruses - 0; Other Eukaryotes - 2 (source: NCBI BLink).</t>
  </si>
  <si>
    <t>AT5G02580</t>
  </si>
  <si>
    <t>Plant protein 1589 of unknown function; CONTAINS InterPro DOMAIN/s: Conserved hypothetical protein CHP01589, plant (InterPro:IPR006476); BEST Arabidopsis thaliana protein match is: Plant protein 1589 of unknown function (TAIR:AT3G55240.1); Has 206 Blast hits to 206 proteins in 21 species: Archae - 0; Bacteria - 0; Metazoa - 0; Fungi - 0; Plants - 202; Viruses - 0; Other Eukaryotes - 4 (source: NCBI BLink).</t>
  </si>
  <si>
    <t>251012_at</t>
  </si>
  <si>
    <t>AT3G21330</t>
  </si>
  <si>
    <t>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(TAIR:AT4G00120.1); Has 2796 Blast hits to 2791 proteins in 104 species: Archae - 0; Bacteria - 0; Metazoa - 2; Fungi - 6; Plants - 2786; Viruses - 0; Other Eukaryotes - 2 (source: NCBI BLink). AtbHLH87</t>
  </si>
  <si>
    <t>AT4G31380</t>
  </si>
  <si>
    <t>encodes a small protein with unknown function and is similar to flower promoting factor 1. This gene is not expressed in apical meristem after floral induction but is expressed in roots, flowers, and in low abundance, leaves.FPF1-like protein 1 (FLP1); FUNCTIONS IN: molecular_function unknown; LOCATED IN: endomembrane system; BEST Arabidopsis thaliana protein match is: flowering promoting factor 1 (TAIR:AT5G24860.1); Has 122 Blast hits to 122 proteins in 14 species: Archae - 0; Bacteria - 0; Metazoa - 0; Fungi - 0; Plants - 122; Viruses - 0; Other Eukaryotes - 0 (source: NCBI BLink).</t>
  </si>
  <si>
    <t>AT1G02340</t>
  </si>
  <si>
    <t>Encodes a light-inducible, nuclear bHLH protein involved in phytochrome signaling. Mutants exhibit a long-hypocotyl phenotype only under far-red light but not under red light and are defective in other phytochrome A-related responses. Mutants also show blue light response defects. HFR1 interacts with COP1, co-localizes to the nuclear specks and is ubiquinated by COP1.LONG HYPOCOTYL IN FAR-RED (HFR1); CONTAINS InterPro DOMAIN/s: Helix-loop-helix DNA-binding domain (InterPro:IPR001092), Helix-loop-helix DNA-binding (InterPro:IPR011598); BEST Arabidopsis thaliana protein match is: phytochrome interacting factor 3 (TAIR:AT1G09530.2); Has 1715 Blast hits to 1709 proteins in 90 species: Archae - 0; Bacteria - 0; Metazoa - 4; Fungi - 4; Plants - 1707; Viruses - 0; Other Eukaryotes - 0 (source: NCBI BLink).</t>
  </si>
  <si>
    <t>259417_at</t>
  </si>
  <si>
    <t>AT4G32280</t>
  </si>
  <si>
    <t>Auxin inducible protein.indole-3-acetic acid inducible 29 (IAA29); FUNCTIONS IN: sequence-specific DNA binding transcription factor activity; INVOLVED IN: response to auxin stimulus, response to cyclopentenone, response to red light, response to far red light; LOCATED IN: nucleus; EXPRESSED IN: 7 plant structures; EXPRESSED DURING: 6 growth stages; CONTAINS InterPro DOMAIN/s: Aux/IAA-ARF-dimerisation (InterPro:IPR011525), AUX/IAA protein (InterPro:IPR003311); BEST Arabidopsis thaliana protein match is: indoleacetic acid-induced protein 10 (TAIR:AT1G04100.1); Has 30201 Blast hits to 17322 proteins in 780 species: Archae - 12; Bacteria - 1396; Metazoa - 17338; Fungi - 3422; Plants - 5037; Viruses - 0; Other Eukaryotes - 2996 (source: NCBI BLink).</t>
  </si>
  <si>
    <t>253423_at</t>
  </si>
  <si>
    <t>AT1G29490</t>
  </si>
  <si>
    <t>SAUR-like auxin-responsive protein family ; CONTAINS InterPro DOMAIN/s: Auxin responsive SAUR protein (InterPro:IPR003676); BEST Arabidopsis thaliana protein match is: SAUR-like auxin-responsive protein family  (TAIR:AT1G29420.1); Has 690 Blast hits to 677 proteins in 22 species: Archae - 0; Bacteria - 0; Metazoa - 0; Fungi - 0; Plants - 690; Viruses - 0; Other Eukaryotes - 0 (source: NCBI BLink).</t>
  </si>
  <si>
    <t>259785_at</t>
  </si>
  <si>
    <t>AT5G65800</t>
  </si>
  <si>
    <t>1-aminocyclopropane-1-carboxylate synthase (ACS) is encoded by a multigene family consisting of at least five members whose expression is induced by hormones, developmental signals, and protein synthesis inhibition.ACC synthase 5 (ACS5); CONTAINS InterPro DOMAIN/s: 1-aminocyclopropane-1-carboxylate synthase (InterPro:IPR001176), Pyridoxal phosphate-dependent transferase, major domain (InterPro:IPR015424), Aminotransferase, class I/classII (InterPro:IPR004839),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1-aminocyclopropane-1-carboxylate synthase 9 (TAIR:AT3G49700.1); Has 1807 Blast hits to 1807 proteins in 277 species: Archae - 0; Bacteria - 0; Metazoa - 736; Fungi - 347; Plants - 385; Viruses - 0; Other Eukaryotes - 339 (source: NCBI BLink).</t>
  </si>
  <si>
    <t>247159_at</t>
  </si>
  <si>
    <t>AT1G04610</t>
  </si>
  <si>
    <t>YUCCA 3 (YUC3); FUNCTIONS IN: NADP or NADPH binding, oxidoreductase activity, FAD binding, flavin-containing monooxygenase activity; INVOLVED IN: auxin biosynthetic process; EXPRESSED IN: 11 plant structures; EXPRESSED DURING: 4 anthesis, C globular stage, petal differentiation and expansion stage, D bilateral stage; CONTAINS InterPro DOMAIN/s: Pyridine nucleotide-disulphide oxidoreductase, class-II (InterPro:IPR000103), FAD-dependent pyridine nucleotide-disulphide oxidoreductase (InterPro:IPR013027), Flavin-containing monooxygenase-like (InterPro:IPR020946); BEST Arabidopsis thaliana protein match is: YUCCA 7 (TAIR:AT2G33230.1); Has 9657 Blast hits to 9637 proteins in 1196 species: Archae - 33; Bacteria - 4899; Metazoa - 784; Fungi - 1494; Plants - 670; Viruses - 0; Other Eukaryotes - 1777 (source: NCBI BLink).</t>
  </si>
  <si>
    <t>264598_at</t>
  </si>
  <si>
    <t>Encodes a sulfotransferase that acts specifically on 11- and 12-hydroxyjasmonic acid. Transcript levels for this enzyme are increased by treatments with jasmonic acid (JA), 12-hydroxyJA, JA-isoleucine, and 12-oxyphytodienoic acid (a JA precursor).sulfotransferase 2A (ST2A); CONTAINS InterPro DOMAIN/s: Sulfotransferase domain (InterPro:IPR000863); BEST Arabidopsis thaliana protein match is: sulfotransferase 2B (TAIR:AT5G07000.1); Has 30201 Blast hits to 17322 proteins in 780 species: Archae - 12; Bacteria - 1396; Metazoa - 17338; Fungi - 3422; Plants - 5037; Viruses - 0; Other Eukaryotes - 2996 (source: NCBI BLink).</t>
  </si>
  <si>
    <t>250662_at</t>
  </si>
  <si>
    <t>AT3G03830</t>
  </si>
  <si>
    <t>SAUR-like auxin-responsive protein family ; CONTAINS InterPro DOMAIN/s: Auxin responsive SAUR protein (InterPro:IPR003676); BEST Arabidopsis thaliana protein match is: SAUR-like auxin-responsive protein family  (TAIR:AT3G03850.1); Has 952 Blast hits to 946 proteins in 28 species: Archae - 0; Bacteria - 0; Metazoa - 0; Fungi - 0; Plants - 951; Viruses - 0; Other Eukaryotes - 1 (source: NCBI BLink).</t>
  </si>
  <si>
    <t>259332_at</t>
  </si>
  <si>
    <t>AT5G44260</t>
  </si>
  <si>
    <t>Zinc finger C-x8-C-x5-C-x3-H type family protein; CONTAINS InterPro DOMAIN/s: Zinc finger, CCCH-type (InterPro:IPR000571); BEST Arabidopsis thaliana protein match is: Zinc finger C-x8-C-x5-C-x3-H type family protein (TAIR:AT1G03790.1); Has 1182 Blast hits to 968 proteins in 143 species: Archae - 0; Bacteria - 0; Metazoa - 415; Fungi - 15; Plants - 396; Viruses - 3; Other Eukaryotes - 353 (source: NCBI BLink).</t>
  </si>
  <si>
    <t>249065_at</t>
  </si>
  <si>
    <t>AT4G36110</t>
  </si>
  <si>
    <t>SAUR-like auxin-responsive protein family ; CONTAINS InterPro DOMAIN/s: Auxin responsive SAUR protein (InterPro:IPR003676); BEST Arabidopsis thaliana protein match is: SAUR-like auxin-responsive protein family  (TAIR:AT2G18010.1); Has 1361 Blast hits to 1344 proteins in 26 species: Archae - 0; Bacteria - 0; Metazoa - 0; Fungi - 0; Plants - 1360; Viruses - 0; Other Eukaryotes - 1 (source: NCBI BLink).</t>
  </si>
  <si>
    <t>253103_at</t>
  </si>
  <si>
    <t>AT4G28720</t>
  </si>
  <si>
    <t>Auxin biosynthetic gene regulated by RVE1. Overexpression leads to suppression of bri1 phenotype.YUCCA 8 (YUC8); FUNCTIONS IN: NADP or NADPH binding, oxidoreductase activity, monooxygenase activity, FAD binding, flavin-containing monooxygenase activity; INVOLVED IN: brassinosteroid mediated signaling pathway, auxin biosynthetic process; EXPRESSED IN: 11 plant structures; EXPRESSED DURING: 4 anthesis; CONTAINS InterPro DOMAIN/s: Pyridine nucleotide-disulphide oxidoreductase, class-II (InterPro:IPR000103), FAD-dependent pyridine nucleotide-disulphide oxidoreductase (InterPro:IPR013027), Flavin-containing monooxygenase-like (InterPro:IPR020946); BEST Arabidopsis thaliana protein match is: Flavin-binding monooxygenase family protein (TAIR:AT5G43890.1); Has 11557 Blast hits to 11539 proteins in 1628 species: Archae - 52; Bacteria - 6582; Metazoa - 787; Fungi - 1560; Plants - 663; Viruses - 0; Other Eukaryotes - 1913 (source: NCBI BLink).</t>
  </si>
  <si>
    <t>253794_at</t>
  </si>
  <si>
    <t>AT5G18010</t>
  </si>
  <si>
    <t>SAUR-like auxin-responsive protein family ; CONTAINS InterPro DOMAIN/s: Auxin responsive SAUR protein (InterPro:IPR003676); BEST Arabidopsis thaliana protein match is: SAUR-like auxin-responsive protein family  (TAIR:AT5G18080.1); Has 1807 Blast hits to 1807 proteins in 277 species: Archae - 0; Bacteria - 0; Metazoa - 736; Fungi - 347; Plants - 385; Viruses - 0; Other Eukaryotes - 339 (source: NCBI BLink).</t>
  </si>
  <si>
    <t>AT3G15540</t>
  </si>
  <si>
    <t>Primary auxin-responsive gene. Involved in the regulation stamen filaments development.indole-3-acetic acid inducible 19 (IAA19); FUNCTIONS IN: sequence-specific DNA binding transcription factor activity; INVOLVED IN: phototropism, gravitropism, response to auxin stimulus, response to brassinosteroid stimulus, stamen filament development; LOCATED IN: nucleus; EXPRESSED IN: 22 plant structures; EXPRESSED DURING: 13 growth stages; CONTAINS InterPro DOMAIN/s: Aux/IAA-ARF-dimerisation (InterPro:IPR011525), AUX/IAA protein (InterPro:IPR003311); BEST Arabidopsis thaliana protein match is: indole-3-acetic acid 6 (TAIR:AT1G52830.1); Has 1781 Blast hits to 1780 proteins in 79 species: Archae - 0; Bacteria - 0; Metazoa - 0; Fungi - 0; Plants - 1780; Viruses - 0; Other Eukaryotes - 1 (source: NCBI BLink).</t>
  </si>
  <si>
    <t>258399_at</t>
  </si>
  <si>
    <t>AT5G18050</t>
  </si>
  <si>
    <t>SAUR-like auxin-responsive protein family ; CONTAINS InterPro DOMAIN/s: Auxin responsive SAUR protein (InterPro:IPR003676); BEST Arabidopsis thaliana protein match is: SAUR-like auxin-responsive protein family  (TAIR:AT5G18020.1); Has 1807 Blast hits to 1807 proteins in 277 species: Archae - 0; Bacteria - 0; Metazoa - 736; Fungi - 347; Plants - 385; Viruses - 0; Other Eukaryotes - 339 (source: NCBI BLink).</t>
  </si>
  <si>
    <t>Encodes ARGOS (Auxin-Regulated Gene Involved in Organ Size).  Inducible by auxin.  Involved in lateral organ size control. Transgenic plants expressing sense or antisense ARGOS cDNA display enlarged or reduced aerial organs, respectively. The alteration in organ size is attributable mainly to changes in cell number and the duration of organ growth.AUXIN-REGULATED GENE INVOLVED IN ORGAN SIZE (ARGOS); BEST Arabidopsis thaliana protein match is: ARGOS-like (TAIR:AT2G44080.1); Has 87 Blast hits to 87 proteins in 11 species: Archae - 0; Bacteria - 0; Metazoa - 0; Fungi - 0; Plants - 87; Viruses - 0; Other Eukaryotes - 0 (source: NCBI BLink).</t>
  </si>
  <si>
    <t>251436_at</t>
  </si>
  <si>
    <t>AT1G29460</t>
  </si>
  <si>
    <t>SAUR-like auxin-responsive protein family ; FUNCTIONS IN: molecular_function unknown; INVOLVED IN: response to auxin stimulus; LOCATED IN: mitochondrion; EXPRESSED IN: 12 plant structures; EXPRESSED DURING: 9 growth stages; CONTAINS InterPro DOMAIN/s: Auxin responsive SAUR protein (InterPro:IPR003676); BEST Arabidopsis thaliana protein match is: SAUR-like auxin-responsive protein family  (TAIR:AT1G29500.1); Has 775 Blast hits to 762 proteins in 22 species: Archae - 0; Bacteria - 0; Metazoa - 0; Fungi - 0; Plants - 775; Viruses - 0; Other Eukaryotes - 0 (source: NCBI BLink).</t>
  </si>
  <si>
    <t>259787_at</t>
  </si>
  <si>
    <t>AT2G22810</t>
  </si>
  <si>
    <t>key regulatory enzyme in the biosynthesis of the plant hormone ethylene. ACS4 is specifically induced by indoleacetic acid (IAA).1-aminocyclopropane-1-carboxylate synthase 4 (ACS4); CONTAINS InterPro DOMAIN/s: 1-aminocyclopropane-1-carboxylate synthase (InterPro:IPR001176), Pyridoxal phosphate-dependent transferase, major domain (InterPro:IPR015424), Aminotransferase, class I/classII (InterPro:IPR004839),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1-amino-cyclopropane-1-carboxylate synthase 8 (TAIR:AT4G37770.1); Has 28174 Blast hits to 28171 proteins in 2873 species: Archae - 784; Bacteria - 19102; Metazoa - 651; Fungi - 724; Plants - 1302; Viruses - 0; Other Eukaryotes - 5611 (source: NCBI BLink).</t>
  </si>
  <si>
    <t>266830_at</t>
  </si>
  <si>
    <t>Encodes an AT hook domain containing protein that acts redundantly with SOB3 to modulate hypocotyl growth inhibition in response to light.ESCAROLA (ESC); CONTAINS InterPro DOMAIN/s: Protein of unknown function DUF296 (InterPro:IPR005175), Predicted AT-hook DNA-binding (InterPro:IPR014476); BEST Arabidopsis thaliana protein match is: Predicted AT-hook DNA-binding family protein (TAIR:AT1G76500.1); Has 2335 Blast hits to 2120 proteins in 205 species: Archae - 0; Bacteria - 577; Metazoa - 531; Fungi - 95; Plants - 869; Viruses - 15; Other Eukaryotes - 248 (source: NCBI BLink).</t>
  </si>
  <si>
    <t>262805_at</t>
  </si>
  <si>
    <t>AT5G52900</t>
  </si>
  <si>
    <t>unknown protein; Has 30201 Blast hits to 17322 proteins in 780 species: Archae - 12; Bacteria - 1396; Metazoa - 17338; Fungi - 3422; Plants - 5037; Viruses - 0; Other Eukaryotes - 2996 (source: NCBI BLink).</t>
  </si>
  <si>
    <t>248282_at</t>
  </si>
  <si>
    <t>AT1G52830</t>
  </si>
  <si>
    <t>An extragenic dominant suppressor of the hy2 mutant phenotype. Also exhibits aspects of constitutive photomorphogenetic phenotype in the absence of hy2. Mutants have dominant leaf curling phenotype shortened hypocotyls and reduced apical hook. Induced by indole-3-acetic acid.indole-3-acetic acid 6 (IAA6); CONTAINS InterPro DOMAIN/s: Aux/IAA-ARF-dimerisation (InterPro:IPR011525), AUX/IAA protein (InterPro:IPR003311); BEST Arabidopsis thaliana protein match is: indole-3-acetic acid inducible 19 (TAIR:AT3G15540.1); Has 1737 Blast hits to 1736 proteins in 78 species: Archae - 0; Bacteria - 0; Metazoa - 0; Fungi - 0; Plants - 1736; Viruses - 0; Other Eukaryotes - 1 (source: NCBI BLink).</t>
  </si>
  <si>
    <t>260152_at</t>
  </si>
  <si>
    <t>ROTUNDIFOLIA like 21 (RTFL21); CONTAINS InterPro DOMAIN/s: DVL (InterPro:IPR012552); BEST Arabidopsis thaliana protein match is: ROTUNDIFOLIA like 18 (TAIR:AT5G16023.1); Has 118 Blast hits to 118 proteins in 11 species: Archae - 0; Bacteria - 0; Metazoa - 0; Fungi - 0; Plants - 118; Viruses - 0; Other Eukaryotes - 0 (source: NCBI BLink).</t>
  </si>
  <si>
    <t>NAD(P)-binding Rossmann-fold superfamily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(TAIR:AT2G37540.1); Has 30201 Blast hits to 17322 proteins in 780 species: Archae - 12; Bacteria - 1396; Metazoa - 17338; Fungi - 3422; Plants - 5037; Viruses - 0; Other Eukaryotes - 2996 (source: NCBI BLink).</t>
  </si>
  <si>
    <t>251013_at</t>
  </si>
  <si>
    <t>AT5G51810</t>
  </si>
  <si>
    <t>Encodes gibberellin 20-oxidase. Involved in gibberellin biosynthesis. Up-regulated by far red light in elongating petioles. Not regulated by a circadian clock.gibberellin 20 oxidase 2 (GA20OX2); CONTAINS InterPro DOMAIN/s: Isopenicillin N synthase (InterPro:IPR002283), Oxoglutarate/iron-dependent oxygenase (InterPro:IPR005123); BEST Arabidopsis thaliana protein match is: 2-oxoglutarate (2OG) and Fe(II)-dependent oxygenase superfamily protein (TAIR:AT4G25420.1); Has 8534 Blast hits to 8499 proteins in 990 species: Archae - 0; Bacteria - 1114; Metazoa - 120; Fungi - 1000; Plants - 4903; Viruses - 0; Other Eukaryotes - 1397 (source: NCBI BLink).</t>
  </si>
  <si>
    <t>248371_at</t>
  </si>
  <si>
    <t>AT5G46240</t>
  </si>
  <si>
    <t>Encodes a potassium channel protein (KAT1). ABA triggers KAT1 endocytosis  both in epidermal cells as  well as guard cells. Upon removal of ABA, KAT1 is recycled back to the plasma membrane. KAT1 is localized  within 0.5ñ0.6 &amp;#956;m diameter microdomains at the  plasma membrane surface.  KAT1 belongs to the Shaker family K+ channel. This family includes five groups based on phylogenetic analysis (FEBS Letters (2007) 581: 2357): I (inward rectifying channel): AKT1 (AT2G26650), AKT5 (AT4G32500) and SPIK (also known as AKT6, AT2G25600); II (inward rectifying channel): KAT1 (AT5G46240) and KAT2 (AT4G18290); III (weakly inward rectifying channel): AKT2 (AT4G22200); IV (regulatory subunit involved in inwardly rectifying conductance formation): KAT3 (also known as AtKC1, AT4G32650); V (outward rectifying channel): SKOR (AT3G02850) and GORK (AT5G37500).potassium channel in Arabidopsis thaliana 1 (KAT1); CONTAINS InterPro DOMAIN/s: Cyclic nucleotide-binding (InterPro:IPR000595), Cyclic nucleotide-binding-like (InterPro:IPR018490), Ion transport (InterPro:IPR005821), Potassium channel, voltage-dependent, EAG/ELK/ERG (InterPro:IPR003938), RmlC-like jelly roll fold (InterPro:IPR014710), Protein of unknown function DUF3354 (InterPro:IPR021789); BEST Arabidopsis thaliana protein match is: potassium channel in Arabidopsis thaliana 2 (TAIR:AT4G18290.1); Has 1807 Blast hits to 1807 proteins in 277 species: Archae - 0; Bacteria - 0; Metazoa - 736; Fungi - 347; Plants - 385; Viruses - 0; Other Eukaryotes - 339 (source: NCBI BLink).</t>
  </si>
  <si>
    <t>248888_at</t>
  </si>
  <si>
    <t>AT4G16780</t>
  </si>
  <si>
    <t>Encodes a homeodomain-leucine zipper protein that is rapidly and strongly induced by changes in the ratio of red to far-red light.  It is also involved in cell expansion and cell proliferation and in the response to auxin.homeobox protein 2 (HB-2); CONTAINS InterPro DOMAIN/s: HD-ZIP protein, N-terminal (InterPro:IPR006712), Helix-turn-helix motif, lambda-like repressor (InterPro:IPR000047), Homeobox (InterPro:IPR001356), Homeobox, conserved site (InterPro:IPR017970), Homeodomain-like (InterPro:IPR009057), Leucine zipper, homeobox-associated (InterPro:IPR003106), Homeodomain-related (InterPro:IPR012287); BEST Arabidopsis thaliana protein match is: Homeobox-leucine zipper protein 4 (HB-4) / HD-ZIP protein (TAIR:AT5G47370.1); Has 7230 Blast hits to 7123 proteins in 465 species: Archae - 0; Bacteria - 0; Metazoa - 4716; Fungi - 327; Plants - 2046; Viruses - 18; Other Eukaryotes - 123 (source: NCBI BLink).</t>
  </si>
  <si>
    <t>245276_at</t>
  </si>
  <si>
    <t>AT3G03850</t>
  </si>
  <si>
    <t>SAUR-like auxin-responsive protein family ; CONTAINS InterPro DOMAIN/s: Auxin responsive SAUR protein (InterPro:IPR003676); BEST Arabidopsis thaliana protein match is: SAUR-like auxin-responsive protein family  (TAIR:AT3G03830.1); Has 1105 Blast hits to 1099 proteins in 28 species: Archae - 0; Bacteria - 0; Metazoa - 0; Fungi - 0; Plants - 1104; Viruses - 0; Other Eukaryotes - 1 (source: NCBI BLink).</t>
  </si>
  <si>
    <t>auxin induced proteinindole-3-acetic acid inducible 5 (IAA5); FUNCTIONS IN: sequence-specific DNA binding transcription factor activity; INVOLVED IN: response to auxin stimulus, response to cyclopentenone, response to brassinosteroid stimulus; LOCATED IN: nucleus; EXPRESSED IN: flower; EXPRESSED DURING: petal differentiation and expansion stage; CONTAINS InterPro DOMAIN/s: Aux/IAA-ARF-dimerisation (InterPro:IPR011525), AUX/IAA protein (InterPro:IPR003311); BEST Arabidopsis thaliana protein match is: indole-3-acetic acid inducible 19 (TAIR:AT3G15540.1); Has 1807 Blast hits to 1806 proteins in 79 species: Archae - 0; Bacteria - 0; Metazoa - 0; Fungi - 0; Plants - 1806; Viruses - 0; Other Eukaryotes - 1 (source: NCBI BLink).</t>
  </si>
  <si>
    <t>261766_at</t>
  </si>
  <si>
    <t>Encodes a member of the Aux/IAA family of proteins implicated in auxin signaling. IAA30 lacks the conserved degron (domain II) found in many family members.  IAA30 transcripts are induced by auxin treatment and accumulate preferentially in the quiescent center cells of the root meristem. Overexpression of IAA30 leads to defects in gravitropism, root development, root meristem maintenance, and cotyledon vascular development. Target of LEC2 and AGL15. Promotes somatyic embryogenesis.indole-3-acetic acid inducible 30 (IAA30); FUNCTIONS IN: sequence-specific DNA binding transcription factor activity; INVOLVED IN: gravitropism, response to auxin stimulus, response to cyclopentenone, somatic embryogenesis, root development; LOCATED IN: nucleus, chloroplast; EXPRESSED IN: 16 plant structures; EXPRESSED DURING: 6 growth stages; CONTAINS InterPro DOMAIN/s: Aux/IAA-ARF-dimerisation (InterPro:IPR011525), AUX/IAA protein (InterPro:IPR003311); BEST Arabidopsis thaliana protein match is: indole-3-acetic acid inducible 20 (TAIR:AT2G46990.1); Has 1798 Blast hits to 1798 proteins in 77 species: Archae - 0; Bacteria - 0; Metazoa - 0; Fungi - 0; Plants - 1797; Viruses - 0; Other Eukaryotes - 1 (source: NCBI BLink).</t>
  </si>
  <si>
    <t>251246_at</t>
  </si>
  <si>
    <t>AT5G66580</t>
  </si>
  <si>
    <t>unknown protein; FUNCTIONS IN: molecular_function unknown; INVOLVED IN: N-terminal protein myristoylation; LOCATED IN: cellular_component unknown; BEST Arabidopsis thaliana protein match is: unknown protein (TAIR:AT3G50800.1); Has 1807 Blast hits to 1807 proteins in 277 species: Archae - 0; Bacteria - 0; Metazoa - 736; Fungi - 347; Plants - 385; Viruses - 0; Other Eukaryotes - 339 (source: NCBI BLink).</t>
  </si>
  <si>
    <t>AT5G12050</t>
  </si>
  <si>
    <t>unknown protein; BEST Arabidopsis thaliana protein match is: unknown protein (TAIR:AT3G13980.1); Has 1807 Blast hits to 1807 proteins in 277 species: Archae - 0; Bacteria - 0; Metazoa - 736; Fungi - 347; Plants - 385; Viruses - 0; Other Eukaryotes - 339 (source: NCBI BLink).</t>
  </si>
  <si>
    <t>250327_at</t>
  </si>
  <si>
    <t>Protein phosphatase 2C family protein; FUNCTIONS IN: protein serine/threonine phosphatase activity, catalytic activity; INVOLVED IN: protein amino acid dephosphorylation; LOCATED IN: protein serine/threonine phosphatase complex; EXPRESSED IN: 16 plant structures; EXPRESSED DURING: 10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(TAIR:AT3G51370.1); Has 1807 Blast hits to 1807 proteins in 277 species: Archae - 0; Bacteria - 0; Metazoa - 736; Fungi - 347; Plants - 385; Viruses - 0; Other Eukaryotes - 339 (source: NCBI BLink).</t>
  </si>
  <si>
    <t>247126_at</t>
  </si>
  <si>
    <t>AT1G21050</t>
  </si>
  <si>
    <t>Protein of unknown function, DUF617; CONTAINS InterPro DOMAIN/s: Protein of unknown function DUF617, plant (InterPro:IPR006460); BEST Arabidopsis thaliana protein match is: Protein of unknown function, DUF617 (TAIR:AT1G76610.1); Has 257 Blast hits to 256 proteins in 14 species: Archae - 0; Bacteria - 0; Metazoa - 0; Fungi - 0; Plants - 257; Viruses - 0; Other Eukaryotes - 0 (source: NCBI BLink).</t>
  </si>
  <si>
    <t>261456_at</t>
  </si>
  <si>
    <t>AT3G42800</t>
  </si>
  <si>
    <t>unknown protein; BEST Arabidopsis thaliana protein match is: unknown protein (TAIR:AT1G54200.1); Has 853 Blast hits to 340 proteins in 98 species: Archae - 0; Bacteria - 94; Metazoa - 145; Fungi - 62; Plants - 95; Viruses - 0; Other Eukaryotes - 457 (source: NCBI BLink).</t>
  </si>
  <si>
    <t>252765_at</t>
  </si>
  <si>
    <t>AT5G18060</t>
  </si>
  <si>
    <t>SAUR-like auxin-responsive protein family ; CONTAINS InterPro DOMAIN/s: Auxin responsive SAUR protein (InterPro:IPR003676); BEST Arabidopsis thaliana protein match is: SAUR-like auxin-responsive protein family  (TAIR:AT5G18050.1); Has 1807 Blast hits to 1807 proteins in 277 species: Archae - 0; Bacteria - 0; Metazoa - 736; Fungi - 347; Plants - 385; Viruses - 0; Other Eukaryotes - 339 (source: NCBI BLink).</t>
  </si>
  <si>
    <t>250012_x_at</t>
  </si>
  <si>
    <t>AT4G38820</t>
  </si>
  <si>
    <t>unknown protein; Has 4 Blast hits to 4 proteins in 1 species: Archae - 0; Bacteria - 0; Metazoa - 0; Fungi - 0; Plants - 4; Viruses - 0; Other Eukaryotes - 0 (source: NCBI BLink).</t>
  </si>
  <si>
    <t>252963_at</t>
  </si>
  <si>
    <t>AT4G38825</t>
  </si>
  <si>
    <t>SAUR-like auxin-responsive protein family ; FUNCTIONS IN: molecular_function unknown; INVOLVED IN: biological_process unknown; LOCATED IN: cellular_component unknown; CONTAINS InterPro DOMAIN/s: Auxin responsive SAUR protein (InterPro:IPR003676); BEST Arabidopsis thaliana protein match is: SAUR-like auxin-responsive protein family  (TAIR:AT5G18030.1); Has 30201 Blast hits to 17322 proteins in 780 species: Archae - 12; Bacteria - 1396; Metazoa - 17338; Fungi - 3422; Plants - 5037; Viruses - 0; Other Eukaryotes - 2996 (source: NCBI BLink).</t>
  </si>
  <si>
    <t>protoporphyrinogen oxidase-related; FUNCTIONS IN: molecular_function unknown; INVOLVED IN: siroheme biosynthetic process; Has 0 Blast hits to 0 proteins in 0 species (source: NCBI BLink).</t>
  </si>
  <si>
    <t>Protein phosphatase 2C family protein; FUNCTIONS IN: protein serine/threonine phosphatase activity, catalytic activity; INVOLVED IN: protein amino acid dephosphorylation; LOCATED IN: protein serine/threonine phosphatase complex; EXPRESSED IN: 15 plant structures; EXPRESSED DURING: 10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(TAIR:AT3G12620.2); Has 5768 Blast hits to 5765 proteins in 291 species: Archae - 2; Bacteria - 14; Metazoa - 1526; Fungi - 593; Plants - 2621; Viruses - 2; Other Eukaryotes - 1010 (source: NCBI BLink).</t>
  </si>
  <si>
    <t>251017_at</t>
  </si>
  <si>
    <t>SAUR-like auxin-responsive protein family ; CONTAINS InterPro DOMAIN/s: Auxin responsive SAUR protein (InterPro:IPR003676); BEST Arabidopsis thaliana protein match is: SAUR-like auxin-responsive protein family  (TAIR:AT1G29500.1); Has 675 Blast hits to 661 proteins in 20 species: Archae - 0; Bacteria - 0; Metazoa - 0; Fungi - 0; Plants - 675; Viruses - 0; Other Eukaryotes - 0 (source: NCBI BLink).</t>
  </si>
  <si>
    <t>259784_at</t>
  </si>
  <si>
    <t>AT5G62280</t>
  </si>
  <si>
    <t>Protein of unknown function (DUF1442); CONTAINS InterPro DOMAIN/s: Protein of unknown function DUF1442 (InterPro:IPR009902); BEST Arabidopsis thaliana protein match is: Protein of unknown function (DUF1442) (TAIR:AT2G45360.1); Has 92 Blast hits to 92 proteins in 12 species: Archae - 0; Bacteria - 0; Metazoa - 0; Fungi - 0; Plants - 92; Viruses - 0; Other Eukaryotes - 0 (source: NCBI BLink).</t>
  </si>
  <si>
    <t>247474_at</t>
  </si>
  <si>
    <t>Encodes ARL, a gene similar to ARGOS involved in cell expansion-dependent organ growth. Upregulated by brassinosteroid. Acts downstream of BRI1.ARGOS-like (ARL); BEST Arabidopsis thaliana protein match is: auxin-regulated gene involved in organ size (TAIR:AT3G59900.1); Has 88 Blast hits to 88 proteins in 12 species: Archae - 0; Bacteria - 0; Metazoa - 0; Fungi - 0; Plants - 88; Viruses - 0; Other Eukaryotes - 0 (source: NCBI BLink).</t>
  </si>
  <si>
    <t>267230_at</t>
  </si>
  <si>
    <t>AT4G34770</t>
  </si>
  <si>
    <t>SAUR-like auxin-responsive protein family ; CONTAINS InterPro DOMAIN/s: Auxin responsive SAUR protein (InterPro:IPR003676); BEST Arabidopsis thaliana protein match is: SAUR-like auxin-responsive protein family  (TAIR:AT2G21210.1); Has 1411 Blast hits to 1394 proteins in 28 species: Archae - 0; Bacteria - 0; Metazoa - 0; Fungi - 0; Plants - 1410; Viruses - 0; Other Eukaryotes - 1 (source: NCBI BLink).</t>
  </si>
  <si>
    <t>253207_at</t>
  </si>
  <si>
    <t>AT5G18080</t>
  </si>
  <si>
    <t>Homeodomain-like superfamily protein; FUNCTIONS IN: sequence-specific DNA binding transcription factor activity; INVOLVED IN: regulation of transcription; EXPRESSED IN: 9 plant structures; EXPRESSED DURING: 4 anthesis, 4 leaf senescence stage, petal differentiation and expansion stage;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myb-related protein 1 (TAIR:AT5G18240.2); Has 1677 Blast hits to 1670 proteins in 63 species: Archae - 0; Bacteria - 0; Metazoa - 0; Fungi - 0; Plants - 1656; Viruses - 0; Other Eukaryotes - 21 (source: NCBI BLink).</t>
  </si>
  <si>
    <t>258807_at</t>
  </si>
  <si>
    <t>AT1G29500</t>
  </si>
  <si>
    <t>SAUR-like auxin-responsive protein family ; CONTAINS InterPro DOMAIN/s: Auxin responsive SAUR protein (InterPro:IPR003676); BEST Arabidopsis thaliana protein match is: SAUR-like auxin-responsive protein family  (TAIR:AT1G29450.1); Has 853 Blast hits to 839 proteins in 22 species: Archae - 0; Bacteria - 0; Metazoa - 0; Fungi - 0; Plants - 853; Viruses - 0; Other Eukaryotes - 0 (source: NCBI BLink).</t>
  </si>
  <si>
    <t>259773_at</t>
  </si>
  <si>
    <t>AT3G03840</t>
  </si>
  <si>
    <t>SAUR-like auxin-responsive protein family ; CONTAINS InterPro DOMAIN/s: Auxin responsive SAUR protein (InterPro:IPR003676); BEST Arabidopsis thaliana protein match is: SAUR-like auxin-responsive protein family  (TAIR:AT3G03820.1); Has 1137 Blast hits to 1129 proteins in 28 species: Archae - 0; Bacteria - 0; Metazoa - 0; Fungi - 0; Plants - 1136; Viruses - 0; Other Eukaryotes - 1 (source: NCBI BLink).</t>
  </si>
  <si>
    <t>259331_at</t>
  </si>
  <si>
    <t>AT3G23030</t>
  </si>
  <si>
    <t>auxin inducible gene expressed in the nucleusindole-3-acetic acid inducible 2 (IAA2); CONTAINS InterPro DOMAIN/s: Aux/IAA-ARF-dimerisation (InterPro:IPR011525), AUX/IAA protein (InterPro:IPR003311); BEST Arabidopsis thaliana protein match is: indole-3-acetic acid inducible (TAIR:AT4G14560.1); Has 2163 Blast hits to 2162 proteins in 79 species: Archae - 0; Bacteria - 0; Metazoa - 0; Fungi - 0; Plants - 2162; Viruses - 0; Other Eukaryotes - 1 (source: NCBI BLink).</t>
  </si>
  <si>
    <t>257766_at</t>
  </si>
  <si>
    <t>encodes a member of the DREB subfamily A-2 of ERF/AP2 transcription factor family. The protein contains one AP2 domain. There are eight members in this subfamily including DREB2A AND DREB2B that are involved in response to drought.Integrase-type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(TAIR:AT5G18450.1); Has 5736 Blast hits to 5602 proteins in 247 species: Archae - 0; Bacteria - 2; Metazoa - 0; Fungi - 0; Plants - 5714; Viruses - 6; Other Eukaryotes - 14 (source: NCBI BLink).</t>
  </si>
  <si>
    <t>262977_at</t>
  </si>
  <si>
    <t>AT5G20820</t>
  </si>
  <si>
    <t>SAUR-like auxin-responsive protein family ; CONTAINS InterPro DOMAIN/s: Auxin responsive SAUR protein (InterPro:IPR003676); BEST Arabidopsis thaliana protein match is: SAUR-like auxin-responsive protein family  (TAIR:AT1G72430.1); Has 120 Blast hits to 120 proteins in 13 species: Archae - 0; Bacteria - 0; Metazoa - 0; Fungi - 0; Plants - 120; Viruses - 0; Other Eukaryotes - 0 (source: NCBI BLink).</t>
  </si>
  <si>
    <t>246000_at</t>
  </si>
  <si>
    <t>AT1G26945</t>
  </si>
  <si>
    <t>Encodes a basic helix-loop-helix (bHLH) protein involved in blue/far-red light signaling. Physically interacts with HFR1 and negatively regulates its activity.KIDARI (KDR); FUNCTIONS IN: transcription regulator activity; INVOLVED IN: response to light stimulus; LOCATED IN: nucleus, chloroplast; CONTAINS InterPro DOMAIN/s: Helix-loop-helix DNA-binding domain (InterPro:IPR001092), Helix-loop-helix DNA-binding (InterPro:IPR011598); BEST Arabidopsis thaliana protein match is: basic helix-loop-helix (bHLH) DNA-binding family protein (TAIR:AT3G28857.1); Has 97 Blast hits to 97 proteins in 12 species: Archae - 0; Bacteria - 0; Metazoa - 0; Fungi - 0; Plants - 97; Viruses - 0; Other Eukaryotes - 0 (source: NCBI BLink).</t>
  </si>
  <si>
    <t>AT3G62090</t>
  </si>
  <si>
    <t>encodes a novel Myc-related bHLH transcription factor, which physically associated with APRR1/TOC1 and is a member of PIF3 transcription factor family.phytochrome interacting factor 3-like 2 (PIL2); FUNCTIONS IN: protein binding, sequence-specific DNA binding transcription factor activity; INVOLVED IN: red or far-red light signaling pathway; LOCATED IN: nucleus; EXPRESSED IN: stem, hypocotyl, root; CONTAINS InterPro DOMAIN/s: Helix-loop-helix DNA-binding domain (InterPro:IPR001092), Helix-loop-helix DNA-binding (InterPro:IPR011598); BEST Arabidopsis thaliana protein match is: phytochrome interacting factor 3-like 1 (TAIR:AT2G46970.1); Has 1467 Blast hits to 1461 proteins in 52 species: Archae - 0; Bacteria - 0; Metazoa - 3; Fungi - 0; Plants - 1464; Viruses - 0; Other Eukaryotes - 0 (source: NCBI BLink).</t>
  </si>
  <si>
    <t>251245_at</t>
  </si>
  <si>
    <t>AT5G47370</t>
  </si>
  <si>
    <t>homeobox-leucine zipper genes induced by auxin, but not by other phytohormones.  Plays opposite roles in the shoot and root tissues in regulating auxin-mediated morphogenesis.HAT2; FUNCTIONS IN: transcription repressor activity, DNA binding, sequence-specific DNA binding transcription factor activity; INVOLVED IN: response to auxin stimulus, auxin mediated signaling pathway, shade avoidance, regulation of transcription, DNA-dependent, unidimensional cell growth; LOCATED IN: nucleus; EXPRESSED IN: 21 plant structures; EXPRESSED DURING: 13 growth stages; CONTAINS InterPro DOMAIN/s: HD-ZIP protein, N-terminal (InterPro:IPR006712), Homeobox, conserved site (InterPro:IPR017970), Homeobox (InterPro:IPR001356), Homeodomain-like (InterPro:IPR009057), Leucine zipper, homeobox-associated (InterPro:IPR003106), Homeodomain-related (InterPro:IPR012287); BEST Arabidopsis thaliana protein match is: Homeobox-leucine zipper protein 4 (HB-4) / HD-ZIP protein (TAIR:AT4G17460.1); Has 1807 Blast hits to 1807 proteins in 277 species: Archae - 0; Bacteria - 0; Metazoa - 736; Fungi - 347; Plants - 385; Viruses - 0; Other Eukaryotes - 339 (source: NCBI BLink).</t>
  </si>
  <si>
    <t>248801_at</t>
  </si>
  <si>
    <t>AT2G20835</t>
  </si>
  <si>
    <t>unknown protein; BEST Arabidopsis thaliana protein match is: unknown protein (TAIR:AT3G15534.1); Has 66 Blast hits to 66 proteins in 12 species: Archae - 0; Bacteria - 0; Metazoa - 0; Fungi - 0; Plants - 66; Viruses - 0; Other Eukaryotes - 0 (source: NCBI BLink).</t>
  </si>
  <si>
    <t>BR enhanced expression 3 (BEE3); FUNCTIONS IN: DNA binding, sequence-specific DNA binding transcription factor activity; INVOLVED IN: regulation of transcription; LOCATED IN: nucleus; EXPRESSED IN: 18 plant structures; EXPRESSED DURING: 10 growth stages; CONTAINS InterPro DOMAIN/s: Helix-loop-helix DNA-binding domain (InterPro:IPR001092), Helix-loop-helix DNA-binding (InterPro:IPR011598); BEST Arabidopsis thaliana protein match is: BR enhanced expression 1 (TAIR:AT1G18400.1); Has 2141 Blast hits to 2133 proteins in 100 species: Archae - 0; Bacteria - 4; Metazoa - 8; Fungi - 37; Plants - 2087; Viruses - 0; Other Eukaryotes - 5 (source: NCBI BLink).</t>
  </si>
  <si>
    <t>260070_at</t>
  </si>
  <si>
    <t>AT2G46970</t>
  </si>
  <si>
    <t>encodes a novel Myc-related bHLH transcription factor, which physically associated with APRR1/TOC1 and is a member of PIF3 transcription factor family.phytochrome interacting factor 3-like 1 (PIL1); FUNCTIONS IN: sequence-specific DNA binding transcription factor activity; INVOLVED IN: shade avoidance, red or far-red light signaling pathway, regulation of transcription; LOCATED IN: nucleus; CONTAINS InterPro DOMAIN/s: Helix-loop-helix DNA-binding domain (InterPro:IPR001092), Helix-loop-helix DNA-binding (InterPro:IPR011598); BEST Arabidopsis thaliana protein match is: phytochrome interacting factor 3-like 2 (TAIR:AT3G62090.2); Has 35333 Blast hits to 34131 proteins in 2444 species: Archae - 798; Bacteria - 22429; Metazoa - 974; Fungi - 991; Plants - 531; Viruses - 0; Other Eukaryotes - 9610 (source: NCBI BLink).</t>
  </si>
  <si>
    <t>AT4G14560</t>
  </si>
  <si>
    <t>auxin (indole-3-acetic acid) induced gene (IAA1) encoding a short-lived nuclear-localized transcriptional regulator protein.indole-3-acetic acid inducible (IAA1); CONTAINS InterPro DOMAIN/s: Aux/IAA-ARF-dimerisation (InterPro:IPR011525), AUX/IAA protein (InterPro:IPR003311); BEST Arabidopsis thaliana protein match is: indole-3-acetic acid inducible 2 (TAIR:AT3G23030.1); Has 1898 Blast hits to 1895 proteins in 83 species: Archae - 0; Bacteria - 0; Metazoa - 0; Fungi - 2; Plants - 1895; Viruses - 0; Other Eukaryotes - 1 (source: NCBI BLink).</t>
  </si>
  <si>
    <t>245397_at</t>
  </si>
  <si>
    <t>AT4G27260</t>
  </si>
  <si>
    <t>encodes an IAA-amido synthase that conjugates Asp and other amino acids to auxin in vitro. Lines carrying insertions in this gene are hypersensitive to auxin.WES1; CONTAINS InterPro DOMAIN/s: GH3 auxin-responsive promoter (InterPro:IPR004993); BEST Arabidopsis thaliana protein match is: Auxin-responsive GH3 family protein (TAIR:AT5G54510.1); Has 1807 Blast hits to 1807 proteins in 277 species: Archae - 0; Bacteria - 0; Metazoa - 736; Fungi - 347; Plants - 385; Viruses - 0; Other Eukaryotes - 339 (source: NCBI BLink).</t>
  </si>
  <si>
    <t>253908_at</t>
  </si>
  <si>
    <t>Plant invertase/pectin methylesterase inhibitor superfamily protein; FUNCTIONS IN: enzyme inhibitor activity, pectinesterase inhibitor activity, pectinesterase activity; INVOLVED IN: shade avoidance; LOCATED IN: endomembrane system; EXPRESSED IN: 21 plant structures; EXPRESSED DURING: 13 growth stages; CONTAINS InterPro DOMAIN/s: Pectinesterase inhibitor (InterPro:IPR006501); BEST Arabidopsis thaliana protein match is: Plant invertase/pectin methylesterase inhibitor superfamily protein (TAIR:AT5G62350.1); Has 774 Blast hits to 767 proteins in 43 species: Archae - 0; Bacteria - 0; Metazoa - 0; Fungi - 0; Plants - 774; Viruses - 0; Other Eukaryotes - 0 (source: NCBI BLink).</t>
  </si>
  <si>
    <t>254110_at</t>
  </si>
  <si>
    <t>AT1G29440</t>
  </si>
  <si>
    <t>SAUR-like auxin-responsive protein family ; CONTAINS InterPro DOMAIN/s: Auxin responsive SAUR protein (InterPro:IPR003676); BEST Arabidopsis thaliana protein match is: SAUR-like auxin-responsive protein family  (TAIR:AT1G29430.1); Has 30201 Blast hits to 17322 proteins in 780 species: Archae - 12; Bacteria - 1396; Metazoa - 17338; Fungi - 3422; Plants - 5037; Viruses - 0; Other Eukaryotes - 2996 (source: NCBI BLink).</t>
  </si>
  <si>
    <t>257506_at</t>
  </si>
  <si>
    <t>AT5G66590</t>
  </si>
  <si>
    <t>CAP (Cysteine-rich secretory proteins, Antigen 5, and Pathogenesis-related 1 protein) superfamily protein; FUNCTIONS IN: molecular_function unknown; INVOLVED IN: biological_process unknown; LOCATED IN: endomembrane system, extracellular region; EXPRESSED IN: 22 plant structures; EXPRESSED DURING: 13 growth stages; CONTAINS InterPro DOMAIN/s: Allergen V5/Tpx-1 related (InterPro:IPR001283), SCP-like extracellular (InterPro:IPR014044); BEST Arabidopsis thaliana protein match is: CAP (Cysteine-rich secretory proteins, Antigen 5, and Pathogenesis-related 1 protein) superfamily protein (TAIR:AT5G57625.1); Has 1807 Blast hits to 1807 proteins in 277 species: Archae - 0; Bacteria - 0; Metazoa - 736; Fungi - 347; Plants - 385; Viruses - 0; Other Eukaryotes - 339 (source: NCBI BLink).</t>
  </si>
  <si>
    <t>247074_at</t>
  </si>
  <si>
    <t>BR enhanced expression 1 (BEE1); FUNCTIONS IN: sequence-specific DNA binding transcription factor activity; INVOLVED IN: regulation of transcription; LOCATED IN: nucleus; EXPRESSED IN: 22 plant structures; EXPRESSED DURING: 13 growth stages; CONTAINS InterPro DOMAIN/s: Helix-loop-helix DNA-binding domain (InterPro:IPR001092), Helix-loop-helix DNA-binding (InterPro:IPR011598); BEST Arabidopsis thaliana protein match is: BR enhanced expression 3 (TAIR:AT1G73830.1); Has 2046 Blast hits to 2038 proteins in 98 species: Archae - 0; Bacteria - 0; Metazoa - 6; Fungi - 35; Plants - 1999; Viruses - 0; Other Eukaryotes - 6 (source: NCBI BLink).</t>
  </si>
  <si>
    <t>261717_at</t>
  </si>
  <si>
    <t>AT1G29465</t>
  </si>
  <si>
    <t>unknown protein; FUNCTIONS IN: molecular_function unknown; INVOLVED IN: biological_process unknown; LOCATED IN: endomembrane system; Has 30201 Blast hits to 17322 proteins in 780 species: Archae - 12; Bacteria - 1396; Metazoa - 17338; Fungi - 3422; Plants - 5037; Viruses - 0; Other Eukaryotes - 2996 (source: NCBI BLink).</t>
  </si>
  <si>
    <t>AT2G26710</t>
  </si>
  <si>
    <t>Encodes a member of the cytochrome p450 family that serves as a control point between multiple photoreceptor systems and brassinosteroid signal transduction. Involved in brassinolide metabolism. Mediates response to a variety of light signals including hypocotyl elongation and cotyledon expansion.PHYB ACTIVATION TAGGED SUPPRESSOR 1 (BAS1); FUNCTIONS IN: steroid hydroxylase activity, oxygen binding; INVOLVED IN: response to light stimulus, response to brassinosteroid stimulus, brassinosteroid homeostasis, brassinosteroid metabolic process; LOCATED IN: endomembrane system; EXPRESSED IN: 13 plant structures; EXPRESSED DURING: 6 growth stages; CONTAINS InterPro DOMAIN/s: Cytochrome P450 (InterPro:IPR001128), Cytochrome P450, E-class, group I (InterPro:IPR002401), Cytochrome P450, conserved site (InterPro:IPR017972); BEST Arabidopsis thaliana protein match is: cytochrome P450, family 72, subfamily A, polypeptide 8 (TAIR:AT3G14620.1); Has 34717 Blast hits to 34565 proteins in 1738 species: Archae - 71; Bacteria - 6148; Metazoa - 11470; Fungi - 6879; Plants - 8435; Viruses - 3; Other Eukaryotes - 1711 (source: NCBI BLink).</t>
  </si>
  <si>
    <t>267614_at</t>
  </si>
  <si>
    <t>AT3G55740</t>
  </si>
  <si>
    <t>Encodes a proline transporter with affinity for gly betaine, proline, and GABA.  Protein is expressed most highly in the roots.proline transporter 2 (PROT2); CONTAINS InterPro DOMAIN/s: Amino acid transporter, transmembrane (InterPro:IPR013057); BEST Arabidopsis thaliana protein match is: proline transporter 1 (TAIR:AT2G39890.2); Has 1444 Blast hits to 1438 proteins in 147 species: Archae - 0; Bacteria - 3; Metazoa - 114; Fungi - 146; Plants - 1153; Viruses - 0; Other Eukaryotes - 28 (source: NCBI BLink).</t>
  </si>
  <si>
    <t>251752_at</t>
  </si>
  <si>
    <t>Encodes PRE1 (PACLOBUTRAZOL RESISTANCE1).  PRE1 and IBH1 form a pair of antagonistic HLH/bHLH transcription factors that function downstream of BZR1 to mediate brassinosteroid regulation of cell elongation.  BNQ1 is directly and negatively regulated by AP3 and PI in petals.Required for appropriate regulation of flowering time.PACLOBUTRAZOL  RESISTANCE1 (PRE1); FUNCTIONS IN: DNA binding, sequence-specific DNA binding transcription factor activity; INVOLVED IN: response to brassinosteroid stimulus, unidimensional cell growth, photomorphogenesis, regulation of timing of transition from vegetative to reproductive phase; EXPRESSED IN: 22 plant structures; EXPRESSED DURING: 14 growth stages; CONTAINS InterPro DOMAIN/s: Helix-loop-helix DNA-binding domain (InterPro:IPR001092); BEST Arabidopsis thaliana protein match is: basic helix-loop-helix (bHLH) DNA-binding family protein (TAIR:AT3G28857.1); Has 97 Blast hits to 97 proteins in 12 species: Archae - 0; Bacteria - 0; Metazoa - 0; Fungi - 0; Plants - 97; Viruses - 0; Other Eukaryotes - 0 (source: NCBI BLink).</t>
  </si>
  <si>
    <t>249383_at</t>
  </si>
  <si>
    <t>encodes a member of the ERF (ethylene response factor) subfamily B-6 of ERF/AP2 transcription factor family. The protein contains one AP2 domain. There are 12 members in this subfamily including RAP2.11.Integrase-type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(TAIR:AT1G15360.1); Has 1807 Blast hits to 1807 proteins in 277 species: Archae - 0; Bacteria - 0; Metazoa - 736; Fungi - 347; Plants - 385; Viruses - 0; Other Eukaryotes - 339 (source: NCBI BLink).</t>
  </si>
  <si>
    <t>246932_at</t>
  </si>
  <si>
    <t>AT1G64660</t>
  </si>
  <si>
    <t>Encodes a functional methionine gamma-lyase, a cytosolic enzyme catalyzes the degradation of methionine into methanethiol, alpha-ketobutyrate and ammonia. The catabolism of excess methionine is important to methionine homeostasis.methionine gamma-lyase (MGL); CONTAINS InterPro DOMAIN/s: Pyridoxal phosphate-dependent transferase, major domain (InterPro:IPR015424), Cys/Met metabolism, pyridoxal phosphate-dependent enzyme (InterPro:IPR000277), Pyridoxal phosphate-dependent transferase, major region, subdomain 1 (InterPro:IPR015421), Pyridoxal phosphate-dependent transferase, major region, subdomain 2 (InterPro:IPR015422); BEST Arabidopsis thaliana protein match is: Pyridoxal phosphate (PLP)-dependent transferases superfamily protein (TAIR:AT3G01120.1); Has 19547 Blast hits to 19544 proteins in 2474 species: Archae - 216; Bacteria - 11847; Metazoa - 211; Fungi - 771; Plants - 270; Viruses - 0; Other Eukaryotes - 6232 (source: NCBI BLink).</t>
  </si>
  <si>
    <t>261957_at</t>
  </si>
  <si>
    <t>AT2G23170</t>
  </si>
  <si>
    <t>encodes an IAA-amido synthase that conjugates Asp and other amino acids to auxin in vitro.GH3.3; CONTAINS InterPro DOMAIN/s: GH3 auxin-responsive promoter (InterPro:IPR004993); BEST Arabidopsis thaliana protein match is: Auxin-responsive GH3 family protein (TAIR:AT4G37390.1); Has 1734 Blast hits to 1530 proteins in 236 species: Archae - 0; Bacteria - 610; Metazoa - 53; Fungi - 2; Plants - 676; Viruses - 0; Other Eukaryotes - 393 (source: NCBI BLink).</t>
  </si>
  <si>
    <t>245076_at</t>
  </si>
  <si>
    <t>AT4G38850</t>
  </si>
  <si>
    <t>mRNA is rapidly induced by auxin and is very short-lived. Has been used as a reporter gene in studying auxin mutants.SMALL AUXIN UPREGULATED 15 (SAUR15); CONTAINS InterPro DOMAIN/s: Auxin responsive SAUR protein (InterPro:IPR003676); BEST Arabidopsis thaliana protein match is: SAUR-like auxin-responsive protein family  (TAIR:AT5G18050.1); Has 1222 Blast hits to 1213 proteins in 28 species: Archae - 0; Bacteria - 0; Metazoa - 0; Fungi - 0; Plants - 1221; Viruses - 0; Other Eukaryotes - 1 (source: NCBI BLink).</t>
  </si>
  <si>
    <t>252970_at</t>
  </si>
  <si>
    <t>AT5G57760</t>
  </si>
  <si>
    <t>unknown protein; Has 5 Blast hits to 5 proteins in 2 species: Archae - 0; Bacteria - 0; Metazoa - 0; Fungi - 0; Plants - 5; Viruses - 0; Other Eukaryotes - 0 (source: NCBI BLink).</t>
  </si>
  <si>
    <t>247878_at</t>
  </si>
  <si>
    <t>Phototropic-responsive NPH3 family protein; FUNCTIONS IN: signal transducer activity; INVOLVED IN: response to light stimulus; LOCATED IN: cellular_component unknown; EXPRESSED IN: cultured cell; CONTAINS InterPro DOMAIN/s: NPH3 (InterPro:IPR004249), BTB/POZ fold (InterPro:IPR011333); BEST Arabidopsis thaliana protein match is: Phototropic-responsive NPH3 family protein (TAIR:AT3G26490.1); Has 888 Blast hits to 861 proteins in 30 species: Archae - 0; Bacteria - 0; Metazoa - 6; Fungi - 0; Plants - 877; Viruses - 0; Other Eukaryotes - 5 (source: NCBI BLink).</t>
  </si>
  <si>
    <t>AT5G18020</t>
  </si>
  <si>
    <t>AT5G41400</t>
  </si>
  <si>
    <t>RING/U-box superfamily protein; FUNCTIONS IN: zinc ion binding; LOCATED IN: endomembrane system; EXPRESSED IN: 17 plant structures; EXPRESSED DURING: 8 growth stages; CONTAINS InterPro DOMAIN/s: Zinc finger, RING-type (InterPro:IPR001841), Zinc finger, C3HC4 RING-type (InterPro:IPR018957); BEST Arabidopsis thaliana protein match is: RING/U-box superfamily protein (TAIR:AT1G63840.1); Has 1807 Blast hits to 1807 proteins in 277 species: Archae - 0; Bacteria - 0; Metazoa - 736; Fungi - 347; Plants - 385; Viruses - 0; Other Eukaryotes - 339 (source: NCBI BLink).</t>
  </si>
  <si>
    <t>249306_at</t>
  </si>
  <si>
    <t>AT4G24275</t>
  </si>
  <si>
    <t>Identified as a screen for stress-responsive genes.unknown protein; Has 11 Blast hits to 11 proteins in 4 species: Archae - 0; Bacteria - 0; Metazoa - 0; Fungi - 0; Plants - 11; Viruses - 0; Other Eukaryotes - 0 (source: NCBI BLink).</t>
  </si>
  <si>
    <t>AT5G55250</t>
  </si>
  <si>
    <t>Encodes an enzyme which specifically converts IAA to its methyl ester form MelIAA. This gene belongs to the family of carboxyl methyltransferases whose members  catalyze the transfer of the methyl group from S-adenosyl-L-methionine to carboxylic acid-containing substrates to form small molecule methyl esters. Expression of TCP genes is downregulated in mutant iamt1-D.IAA carboxylmethyltransferase 1 (IAMT1); CONTAINS InterPro DOMAIN/s: SAM dependent carboxyl methyltransferase (InterPro:IPR005299); BEST Arabidopsis thaliana protein match is: gibberellic acid methyltransferase 2 (TAIR:AT5G56300.1); Has 1807 Blast hits to 1807 proteins in 277 species: Archae - 0; Bacteria - 0; Metazoa - 736; Fungi - 347; Plants - 385; Viruses - 0; Other Eukaryotes - 339 (source: NCBI BLink).</t>
  </si>
  <si>
    <t>248104_at</t>
  </si>
  <si>
    <t>ROTUNDIFOLIA like 16 (RTFL16); FUNCTIONS IN: molecular_function unknown; INVOLVED IN: shoot development; LOCATED IN: mitochondrion; CONTAINS InterPro DOMAIN/s: DVL (InterPro:IPR012552); BEST Arabidopsis thaliana protein match is: ROTUNDIFOLIA like 17 (TAIR:AT1G13245.1); Has 67 Blast hits to 67 proteins in 11 species: Archae - 0; Bacteria - 0; Metazoa - 0; Fungi - 0; Plants - 67; Viruses - 0; Other Eukaryotes - 0 (source: NCBI BLink).</t>
  </si>
  <si>
    <t>AT3G03820</t>
  </si>
  <si>
    <t>SAUR-like auxin-responsive protein family ; CONTAINS InterPro DOMAIN/s: Auxin responsive SAUR protein (InterPro:IPR003676); BEST Arabidopsis thaliana protein match is: SAUR-like auxin-responsive protein family  (TAIR:AT3G03840.1); Has 1097 Blast hits to 1091 proteins in 28 species: Archae - 0; Bacteria - 0; Metazoa - 0; Fungi - 0; Plants - 1096; Viruses - 0; Other Eukaryotes - 1 (source: NCBI BLink).</t>
  </si>
  <si>
    <t>Encodes a root meristem growth factor (RGF).  Belongs to a family of functionally redundant homologous peptides that are secreted, tyrosine-sulfated, and expressed mainly in the stem cell area and the innermost layer of central columella cells. RGFs are required for maintenance of the root stem cell niche and transit amplifying cell proliferation.  Members of this family include: At5g60810 (RGF1), At1g13620 (RGF2), At2g04025 (RGF3), At3g30350 (RGF4), At5g51451 (RGF5), At4g16515 (RGF6), At3g02240 (RGF7), At2g03830 (RGF8) and At5g64770 (RGF9).root meristem growth factor 6 (RGF6); FUNCTIONS IN: molecular_function unknown; LOCATED IN: endomembrane system; EXPRESSED IN: 16 plant structures; EXPRESSED DURING: 10 growth stages; Has 30201 Blast hits to 17322 proteins in 780 species: Archae - 12; Bacteria - 1396; Metazoa - 17338; Fungi - 3422; Plants - 5037; Viruses - 0; Other Eukaryotes - 2996 (source: NCBI BLink).</t>
  </si>
  <si>
    <t>245336_at</t>
  </si>
  <si>
    <t>encodes a member of the ERF (ethylene response factor) subfamily B-6 of ERF/AP2 transcription factor family. The protein contains one AP2 domain. There are 12 members in this subfamily including RAP2.11.shine3 (SHN3); FUNCTIONS IN: DNA binding, sequence-specific DNA binding transcription factor activity; INVOLVED IN: regulation of transcription, DNA-dependent; LOCATED IN: mitochondrion, nucleus; EXPRESSED IN: anther dehiscence zone, fruit dehiscence zone; CONTAINS InterPro DOMAIN/s: DNA-binding, integrase-type (InterPro:IPR016177), Pathogenesis-related transcriptional factor/ERF, DNA-binding (InterPro:IPR001471); BEST Arabidopsis thaliana protein match is: Integrase-type DNA-binding superfamily protein (TAIR:AT5G25390.2); Has 1807 Blast hits to 1807 proteins in 277 species: Archae - 0; Bacteria - 0; Metazoa - 736; Fungi - 347; Plants - 385; Viruses - 0; Other Eukaryotes - 339 (source: NCBI BLink).</t>
  </si>
  <si>
    <t>AT3G05890</t>
  </si>
  <si>
    <t>RARE-COLD-INDUCIBLE 2B (RCI2B); CONTAINS InterPro DOMAIN/s: Uncharacterised protein family UPF0057 (InterPro:IPR000612); BEST Arabidopsis thaliana protein match is: Low temperature and salt responsive protein family (TAIR:AT3G05880.1); Has 1391 Blast hits to 1391 proteins in 471 species: Archae - 0; Bacteria - 653; Metazoa - 37; Fungi - 280; Plants - 382; Viruses - 0; Other Eukaryotes - 39 (source: NCBI BLink).</t>
  </si>
  <si>
    <t>258751_at</t>
  </si>
  <si>
    <t>AT3G50340</t>
  </si>
  <si>
    <t>unknown protein; BEST Arabidopsis thaliana protein match is: unknown protein (TAIR:AT5G67020.1); Has 128 Blast hits to 128 proteins in 39 species: Archae - 0; Bacteria - 46; Metazoa - 0; Fungi - 3; Plants - 76; Viruses - 0; Other Eukaryotes - 3 (source: NCBI BLink).</t>
  </si>
  <si>
    <t>252204_at</t>
  </si>
  <si>
    <t>CONTAINS InterPro DOMAIN/s: Pleckstrin-like, plant (InterPro:IPR013666), Protein of unknown function DUF828 (InterPro:IPR008546); BEST Arabidopsis thaliana protein match is: Plant protein of unknown function (DUF828) with plant pleckstrin homology-like region (TAIR:AT3G22810.1); Has 171 Blast hits to 171 proteins in 15 species: Archae - 0; Bacteria - 2; Metazoa - 0; Fungi - 0; Plants - 169; Viruses - 0; Other Eukaryotes - 0 (source: NCBI BLink).</t>
  </si>
  <si>
    <t>247879_at</t>
  </si>
  <si>
    <t>AT3G50350</t>
  </si>
  <si>
    <t>Protein of unknown function (DUF1685); FUNCTIONS IN: molecular_function unknown; INVOLVED IN: biological_process unknown; LOCATED IN: chloroplast; EXPRESSED IN: 18 plant structures; EXPRESSED DURING: LP.04 four leaves visible, 4 anthesis, C globular stage, 4 leaf senescence stage, petal differentiation and expansion stage; CONTAINS InterPro DOMAIN/s: Protein of unknown function DUF1685 (InterPro:IPR012881); BEST Arabidopsis thaliana protein match is: Protein of unknown function (DUF1685) (TAIR:AT4G33985.1); Has 199 Blast hits to 199 proteins in 14 species: Archae - 0; Bacteria - 0; Metazoa - 0; Fungi - 0; Plants - 199; Viruses - 0; Other Eukaryotes - 0 (source: NCBI BLink).</t>
  </si>
  <si>
    <t>252205_at</t>
  </si>
  <si>
    <t>AT5G07000</t>
  </si>
  <si>
    <t>Encodes a member of the sulfotransferase family of proteins. Although it has 85% amino acid identity with ST2A (At5g07010), this protein is not able to transfer a sulfate group to 11- or 12-hydroxyjasmonic acid in vitro. It may be able to act on structurally related jasmonates.sulfotransferase 2B (ST2B); CONTAINS InterPro DOMAIN/s: Sulfotransferase domain (InterPro:IPR000863); BEST Arabidopsis thaliana protein match is: sulfotransferase 2A (TAIR:AT5G07010.1); Has 2767 Blast hits to 2724 proteins in 192 species: Archae - 0; Bacteria - 213; Metazoa - 1685; Fungi - 1; Plants - 536; Viruses - 0; Other Eukaryotes - 332 (source: NCBI BLink).</t>
  </si>
  <si>
    <t>250657_at</t>
  </si>
  <si>
    <t>AT1G70940</t>
  </si>
  <si>
    <t>A regulator of auxin efflux and involved in differential growth. PIN3 is expressed in gravity-sensing tissues, with PIN3 protein accumulating predominantly at the lateral cell surface. PIN3 localizes to the plasma membrane and to vesicles. In roots, PIN3 is expressed without pronounced polarity in tiers two and three of the columella cells, at the basal side of vascular cells, and to the lateral side of pericycle cells of the elongation zone. PIN3 overexpression inhibits root cell growth. Protein phosphorylation plays a role in PIN3 trafficking to  the plasma membrane.PIN-FORMED 3 (PIN3); FUNCTIONS IN: auxin:hydrogen symporter activity, transporter activity; INVOLVED IN: in 8 processes; LOCATED IN: lateral plasma membrane, plasma membrane, vesicle membrane, cell surface; EXPRESSED IN: 26 plant structures; EXPRESSED DURING: 13 growth stages; CONTAINS InterPro DOMAIN/s: Auxin efflux carrier, subgroup (InterPro:IPR014024), Auxin efflux carrier (InterPro:IPR004776); BEST Arabidopsis thaliana protein match is: Auxin efflux carrier family protein (TAIR:AT1G23080.1); Has 1983 Blast hits to 1757 proteins in 550 species: Archae - 37; Bacteria - 1198; Metazoa - 14; Fungi - 0; Plants - 487; Viruses - 0; Other Eukaryotes - 247 (source: NCBI BLink).</t>
  </si>
  <si>
    <t>262263_at</t>
  </si>
  <si>
    <t>AT4G14130</t>
  </si>
  <si>
    <t>xyloglucan endotransglycosylase-related protein (XTR7)xyloglucan endotransglucosylase/hydrolase 15 (XTH15); FUNCTIONS IN: hydrolase activity, acting on glycosyl bonds, xyloglucan:xyloglucosyl transferase activity, hydrolase activity, hydrolyzing O-glycosyl compounds; INVOLVED IN: N-terminal protein myristoylation, carbohydrate metabolic process, cellular glucan metabolic process; LOCATED IN: endomembrane system, apoplast, cell wall; EXPRESSED IN: 23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16 (TAIR:AT3G23730.1); Has 30201 Blast hits to 17322 proteins in 780 species: Archae - 12; Bacteria - 1396; Metazoa - 17338; Fungi - 3422; Plants - 5037; Viruses - 0; Other Eukaryotes - 2996 (source: NCBI BLink).</t>
  </si>
  <si>
    <t>245325_at</t>
  </si>
  <si>
    <t>AT5G04190</t>
  </si>
  <si>
    <t>Encodes phytochrome kinase substrate 4, a phytochrome signaling component involved in phototropism.phytochrome kinase substrate 4 (PKS4); Has 1807 Blast hits to 1807 proteins in 277 species: Archae - 0; Bacteria - 0; Metazoa - 736; Fungi - 347; Plants - 385; Viruses - 0; Other Eukaryotes - 339 (source: NCBI BLink).</t>
  </si>
  <si>
    <t>245696_at</t>
  </si>
  <si>
    <t>AT5G39850</t>
  </si>
  <si>
    <t>Ribosomal protein S4; FUNCTIONS IN: structural constituent of ribosome; INVOLVED IN: translation; LOCATED IN: cytosolic small ribosomal subunit, membrane; EXPRESSED IN: 22 plant structures; EXPRESSED DURING: 13 growth stages; CONTAINS InterPro DOMAIN/s: Ribosomal protein S4 (InterPro:IPR001912), Ribosomal protein S4, conserved site (InterPro:IPR018079), Ribosomal protein S4/S9, eukaryotic/archaeal (InterPro:IPR005710), RNA-binding S4 (InterPro:IPR002942); BEST Arabidopsis thaliana protein match is: Ribosomal protein S4 (TAIR:AT5G15200.1); Has 6814 Blast hits to 6810 proteins in 3349 species: Archae - 264; Bacteria - 730; Metazoa - 422; Fungi - 285; Plants - 4172; Viruses - 0; Other Eukaryotes - 941 (source: NCBI BLink).</t>
  </si>
  <si>
    <t>249427_at</t>
  </si>
  <si>
    <t>Lupeol synthase. Converts oxidosqualene to multiple triterpene alcohols and a triterpene diols. This conversion proceeds through the formation of a 17&amp;#946;-dammarenyl cation.lupeol synthase 1 (LUP1);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lupeol synthase 2 (TAIR:AT1G78960.1); Has 2106 Blast hits to 1984 proteins in 578 species: Archae - 2; Bacteria - 957; Metazoa - 82; Fungi - 241; Plants - 614; Viruses - 0; Other Eukaryotes - 210 (source: NCBI BLink).</t>
  </si>
  <si>
    <t>264100_at</t>
  </si>
  <si>
    <t>Encodes AtLEA5 (late embryogenesis abundant like protein).  Also known as SENESCENCE-ASSOCIATED GENE 21 (SAG21).  Has a role on oxidative stress tolerance. mRNA levels are elevated in response to various stresses.senescence-associated gene 21 (SAG21); CONTAINS InterPro DOMAIN/s: Late embryogenesis abundant protein, group 3 (InterPro:IPR004926); BEST Arabidopsis thaliana protein match is: Late embryogenesis abundant 3 (LEA3) family protein (TAIR:AT1G02820.1); Has 181 Blast hits to 176 proteins in 36 species: Archae - 0; Bacteria - 0; Metazoa - 0; Fungi - 0; Plants - 181; Viruses - 0; Other Eukaryotes - 0 (source: NCBI BLink).</t>
  </si>
  <si>
    <t>255479_at</t>
  </si>
  <si>
    <t>AT5G54585</t>
  </si>
  <si>
    <t>member of MEKK subfamilymitogen-activated protein kinase kinase kinase 14 (MAPKKK14); FUNCTIONS IN: protein serine/threonine kinase activity, protein kinase activity, kinase activity, ATP binding; INVOLVED IN: protein amino acid phosphorylation; EXPRESSED IN: 21 plant structures; EXPRESSED DURING: 11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mitogen-activated protein kinase kinase kinase 13 (TAIR:AT1G07150.2); Has 109483 Blast hits to 108488 proteins in 3028 species: Archae - 134; Bacteria - 12042; Metazoa - 41245; Fungi - 11323; Plants - 26137; Viruses - 476; Other Eukaryotes - 18126 (source: NCBI BLink).</t>
  </si>
  <si>
    <t>266832_at</t>
  </si>
  <si>
    <t>AT5G65610</t>
  </si>
  <si>
    <t>unknown protein; Has 1807 Blast hits to 1807 proteins in 277 species: Archae - 0; Bacteria - 0; Metazoa - 736; Fungi - 347; Plants - 385; Viruses - 0; Other Eukaryotes - 339 (source: NCBI BLink).</t>
  </si>
  <si>
    <t>247146_at</t>
  </si>
  <si>
    <t>AT1G04240</t>
  </si>
  <si>
    <t>SHY2/IAA3 regulates multiple auxin responses in roots. It is induced rapidly by IAA, and has been shown to be phosphorylated by oat phytochrome A in vitro.SHORT HYPOCOTYL 2 (SHY2); FUNCTIONS IN: sequence-specific DNA binding transcription factor activity; INVOLVED IN: response to auxin stimulus, response to cyclopentenone, response to brassinosteroid stimulus; LOCATED IN: nucleus; EXPRESSED IN: 22 plant structures; EXPRESSED DURING: 13 growth stages; CONTAINS InterPro DOMAIN/s: Aux/IAA-ARF-dimerisation (InterPro:IPR011525), AUX/IAA protein (InterPro:IPR003311); BEST Arabidopsis thaliana protein match is: AUX/IAA transcriptional regulator family protein (TAIR:AT5G43700.1); Has 1823 Blast hits to 1821 proteins in 83 species: Archae - 0; Bacteria - 0; Metazoa - 0; Fungi - 0; Plants - 1822; Viruses - 0; Other Eukaryotes - 1 (source: NCBI BLink).</t>
  </si>
  <si>
    <t>263656_at</t>
  </si>
  <si>
    <t>AT3G55240</t>
  </si>
  <si>
    <t>Overexpression leads to PEL (Pseudo-Etiolation in Light) phenotype.FUNCTIONS IN: molecular_function unknown; INVOLVED IN: developmental process; LOCATED IN: endomembrane system; CONTAINS InterPro DOMAIN/s: Conserved hypothetical protein CHP01589, plant (InterPro:IPR006476); BEST Arabidopsis thaliana protein match is: Plant protein 1589 of unknown function (TAIR:AT3G28990.1); Has 220 Blast hits to 220 proteins in 21 species: Archae - 0; Bacteria - 0; Metazoa - 0; Fungi - 0; Plants - 215; Viruses - 0; Other Eukaryotes - 5 (source: NCBI BLink).</t>
  </si>
  <si>
    <t>member of Alpha-Expansin Gene Family. Naming convention from the Expansin Working Group (Kende et al, 2004. Plant Mol Bio).  Involved in the formation of nematode-induced syncytia in roots of Arabidopsis thaliana.expansin A8 (EXPA8); INVOLVED IN: plant-type cell wall modification involved in multidimensional cell growth, syncytium formation, unidimensional cell growth, plant-type cell wall loosening; LOCATED IN: endomembrane system, extracellular region; EXPRESSED IN: 21 plant structures; EXPRESSED DURING: 10 growth stages; CONTAINS InterPro DOMAIN/s: Pollen allergen, N-terminal (InterPro:IPR014734), Rare lipoprotein A (InterPro:IPR005132), Pollen allergen/expansin, C-terminal (InterPro:IPR007117), Barwin-related endoglucanase (InterPro:IPR009009), Expansin (InterPro:IPR002963), Expansin/Lol pI (InterPro:IPR007118), Expansin 45, endoglucanase-like (InterPro:IPR007112); BEST Arabidopsis thaliana protein match is: expansin A2 (TAIR:AT5G05290.1); Has 2297 Blast hits to 2294 proteins in 186 species: Archae - 0; Bacteria - 19; Metazoa - 0; Fungi - 45; Plants - 2187; Viruses - 0; Other Eukaryotes - 46 (source: NCBI BLink).</t>
  </si>
  <si>
    <t>255822_at</t>
  </si>
  <si>
    <t>AT5G50335</t>
  </si>
  <si>
    <t>248509_at</t>
  </si>
  <si>
    <t>member of EXPANSIN-LIKE. Naming convention from the Expansin Working Group (Kende et al, 2004. Plant Mol Bio)expansin-like A2 (EXLA2); INVOLVED IN: response to cyclopentenone, plant-type cell wall organization, unidimensional cell growth, plant-type cell wall loosening; LOCATED IN: endomembrane system, extracellular region; EXPRESSED IN: 18 plant structures; EXPRESSED DURING: 13 growth stages; CONTAINS InterPro DOMAIN/s: Barwin-related endoglucanase (InterPro:IPR009009), Pollen allergen, N-terminal (InterPro:IPR014734), Rare lipoprotein A (InterPro:IPR005132), Major pollen allergen Lol pI (InterPro:IPR005795), Expansin/Lol pI (InterPro:IPR007118), Expansin 45, endoglucanase-like (InterPro:IPR007112), Pollen allergen/expansin, C-terminal (InterPro:IPR007117); BEST Arabidopsis thaliana protein match is: expansin-like A1 (TAIR:AT3G45970.1); Has 1877 Blast hits to 1874 proteins in 122 species: Archae - 0; Bacteria - 0; Metazoa - 0; Fungi - 0; Plants - 1869; Viruses - 0; Other Eukaryotes - 8 (source: NCBI BLink).</t>
  </si>
  <si>
    <t>252997_at</t>
  </si>
  <si>
    <t>AT5G06930</t>
  </si>
  <si>
    <t>LOCATED IN: chloroplast; EXPRESSED IN: 15 plant structures; EXPRESSED DURING: 7 growth stages; BEST Arabidopsis thaliana protein match is: nucleolar protein gar2-related (TAIR:AT2G42320.2); Has 3369 Blast hits to 1526 proteins in 313 species: Archae - 2; Bacteria - 910; Metazoa - 754; Fungi - 336; Plants - 137; Viruses - 11; Other Eukaryotes - 1219 (source: NCBI BLink).</t>
  </si>
  <si>
    <t>250653_at</t>
  </si>
  <si>
    <t>AT4G28240</t>
  </si>
  <si>
    <t>Wound-responsive family protein; CONTAINS InterPro DOMAIN/s: Protein of unknown function wound-induced (InterPro:IPR022251); Has 30201 Blast hits to 17322 proteins in 780 species: Archae - 12; Bacteria - 1396; Metazoa - 17338; Fungi - 3422; Plants - 5037; Viruses - 0; Other Eukaryotes - 2996 (source: NCBI BLink).</t>
  </si>
  <si>
    <t>253812_at</t>
  </si>
  <si>
    <t>AT2G30930</t>
  </si>
  <si>
    <t>unknown protein; FUNCTIONS IN: molecular_function unknown; INVOLVED IN: biological_process unknown; LOCATED IN: chloroplast, plasma membrane, membrane; EXPRESSED IN: 24 plant structures; EXPRESSED DURING: 14 growth stages; BEST Arabidopsis thaliana protein match is: unknown protein (TAIR:AT1G06540.1); Has 194 Blast hits to 176 proteins in 78 species: Archae - 0; Bacteria - 101; Metazoa - 15; Fungi - 25; Plants - 12; Viruses - 4; Other Eukaryotes - 37 (source: NCBI BLink).</t>
  </si>
  <si>
    <t>267209_at</t>
  </si>
  <si>
    <t>AT3G19380</t>
  </si>
  <si>
    <t>plant U-box 25 (PUB25); FUNCTIONS IN: ubiquitin-protein ligase activity, binding; INVOLVED IN: response to chitin; LOCATED IN: ubiquitin ligase complex; EXPRESSED IN: 22 plant structures; EXPRESSED DURING: 12 growth stages; CONTAINS InterPro DOMAIN/s: U box domain (InterPro:IPR003613), Armadillo-like helical (InterPro:IPR011989), Armadillo-type fold (InterPro:IPR016024); BEST Arabidopsis thaliana protein match is: plant U-box 26 (TAIR:AT1G49780.1); Has 2521 Blast hits to 2449 proteins in 133 species: Archae - 0; Bacteria - 22; Metazoa - 177; Fungi - 24; Plants - 2091; Viruses - 3; Other Eukaryotes - 204 (source: NCBI BLink).</t>
  </si>
  <si>
    <t>258021_at</t>
  </si>
  <si>
    <t>AT5G25460</t>
  </si>
  <si>
    <t>Protein of unknown function, DUF642; FUNCTIONS IN: molecular_function unknown; INVOLVED IN: response to karrikin; LOCATED IN: plant-type cell wall; EXPRESSED IN: 22 plant structures; EXPRESSED DURING: 13 growth stages; CONTAINS InterPro DOMAIN/s: Protein of unknown function DUF642 (InterPro:IPR006946); BEST Arabidopsis thaliana protein match is: Protein of unknown function, DUF642 (TAIR:AT5G11420.1); Has 1807 Blast hits to 1807 proteins in 277 species: Archae - 0; Bacteria - 0; Metazoa - 736; Fungi - 347; Plants - 385; Viruses - 0; Other Eukaryotes - 339 (source: NCBI BLink).</t>
  </si>
  <si>
    <t>246919_at</t>
  </si>
  <si>
    <t>Protein of unknown function, DUF547; FUNCTIONS IN: molecular_function unknown; INVOLVED IN: biological_process unknown; LOCATED IN: chloroplast; EXPRESSED IN: 16 plant structures; EXPRESSED DURING: 8 growth stages; CONTAINS InterPro DOMAIN/s: Protein of unknown function DUF547 (InterPro:IPR006869); BEST Arabidopsis thaliana protein match is: Protein of unknown function, DUF547 (TAIR:AT1G76620.1); Has 536 Blast hits to 524 proteins in 67 species: Archae - 0; Bacteria - 34; Metazoa - 26; Fungi - 3; Plants - 441; Viruses - 0; Other Eukaryotes - 32 (source: NCBI BLink).</t>
  </si>
  <si>
    <t>261451_at</t>
  </si>
  <si>
    <t>AT1G29430</t>
  </si>
  <si>
    <t>SAUR-like auxin-responsive protein family ; CONTAINS InterPro DOMAIN/s: Auxin responsive SAUR protein (InterPro:IPR003676); BEST Arabidopsis thaliana protein match is: SAUR-like auxin-responsive protein family  (TAIR:AT5G27780.1); Has 636 Blast hits to 622 proteins in 19 species: Archae - 0; Bacteria - 0; Metazoa - 0; Fungi - 0; Plants - 636; Viruses - 0; Other Eukaryotes - 0 (source: NCBI BLink).</t>
  </si>
  <si>
    <t>AT5G15160</t>
  </si>
  <si>
    <t>BNQ2 belongs to a family of  atypical non-DNA binding basic helix-loop-helix (bHLH) proteins that heterodimerize with and negatively regulate bHLH  transcription factors. Directly and negatively regulated by AP3 and PI in petals.Required for appropriate regulation of flowering time.BANQUO 2 (BNQ2); FUNCTIONS IN: DNA binding, sequence-specific DNA binding transcription factor activity; INVOLVED IN: photomorphogenesis, regulation of timing of transition from vegetative to reproductive phase; LOCATED IN: vacuole; EXPRESSED IN: 21 plant structures; EXPRESSED DURING: 12 growth stages; CONTAINS InterPro DOMAIN/s: Helix-loop-helix DNA-binding domain (InterPro:IPR001092); BEST Arabidopsis thaliana protein match is: basic helix-loop-helix (bHLH) DNA-binding family protein (TAIR:AT3G28857.1); Has 97 Blast hits to 97 proteins in 12 species: Archae - 0; Bacteria - 0; Metazoa - 0; Fungi - 0; Plants - 97; Viruses - 0; Other Eukaryotes - 0 (source: NCBI BLink).</t>
  </si>
  <si>
    <t>250155_at</t>
  </si>
  <si>
    <t>alpha/beta-Hydrolases superfamily protein; FUNCTIONS IN: triglyceride lipase activity; INVOLVED IN: lipid metabolic process; LOCATED IN: cellular_component unknown; EXPRESSED IN: 24 plant structures; EXPRESSED DURING: 15 growth stages; CONTAINS InterPro DOMAIN/s: Lipase, class 3 (InterPro:IPR002921); BEST Arabidopsis thaliana protein match is: alpha/beta-Hydrolases superfamily protein (TAIR:AT3G62590.1); Has 747 Blast hits to 737 proteins in 148 species: Archae - 0; Bacteria - 27; Metazoa - 209; Fungi - 146; Plants - 175; Viruses - 15; Other Eukaryotes - 175 (source: NCBI BLink).</t>
  </si>
  <si>
    <t>260915_at</t>
  </si>
  <si>
    <t>encodes an ethylene receptor related to bacterial two-component histidine kinases.ethylene response sensor 2 (ERS2); FUNCTIONS IN: ethylene binding, protein histidine kinase activity, receptor activity, glycogen synthase kinase 3 activity; INVOLVED IN: negative regulation of ethylene mediated signaling pathway; LOCATED IN: endomembrane system, membrane; EXPRESSED IN: 22 plant structures; EXPRESSED DURING: 9 growth stages; CONTAINS InterPro DOMAIN/s: Signal transduction histidine kinase, subgroup 1, dimerisation/phosphoacceptor domain (InterPro:IPR003661), GAF (InterPro:IPR003018); BEST Arabidopsis thaliana protein match is: Signal transduction histidine kinase, hybrid-type, ethylene sensor (TAIR:AT3G23150.1); Has 9957 Blast hits to 9833 proteins in 1310 species: Archae - 33; Bacteria - 8177; Metazoa - 2; Fungi - 375; Plants - 1006; Viruses - 0; Other Eukaryotes - 364 (source: NCBI BLink).</t>
  </si>
  <si>
    <t>263653_at</t>
  </si>
  <si>
    <t>AT3G61460</t>
  </si>
  <si>
    <t>Encodes a novel ring finger protein and forms an N-terminal hydrophobic domain and a C-terminal RING-H2 signature. Expression is down regulated by brassinolide.brassinosteroid-responsive RING-H2 (BRH1); FUNCTIONS IN: zinc ion binding; INVOLVED IN: response to brassinosteroid stimulus, response to chitin; LOCATED IN: endomembrane system; EXPRESSED IN: 22 plant structures; EXPRESSED DURING: 13 growth stages; CONTAINS InterPro DOMAIN/s: Zinc finger, RING-type (InterPro:IPR001841), Zinc finger, C3HC4 RING-type (InterPro:IPR018957); BEST Arabidopsis thaliana protein match is: RING/U-box superfamily protein (TAIR:AT1G63840.1); Has 6755 Blast hits to 6739 proteins in 268 species: Archae - 0; Bacteria - 0; Metazoa - 1714; Fungi - 535; Plants - 3593; Viruses - 29; Other Eukaryotes - 884 (source: NCBI BLink).</t>
  </si>
  <si>
    <t>251321_at</t>
  </si>
  <si>
    <t>AT1G29395</t>
  </si>
  <si>
    <t>Integral membrane protein in the inner  envelope of chloroplasts. Provide  freezing tolerance. Expression is induced by short-term cold-treatment, water deprivation, and abscisic acid treatment.COLD REGULATED 314 INNER MEMBRANE 1 (COR413IM1); FUNCTIONS IN: molecular_function unknown; INVOLVED IN: cold acclimation, cellular response to water deprivation, cellular response to cold, response to abscisic acid stimulus; LOCATED IN: integral to chloroplast inner membrane, chloroplast thylakoid membrane, chloroplast, chloroplast envelope; EXPRESSED IN: 21 plant structures; EXPRESSED DURING: 12 growth stages; CONTAINS InterPro DOMAIN/s: Cold acclimation WCOR413 (InterPro:IPR008892); BEST Arabidopsis thaliana protein match is: cold regulated 314 thylakoid membrane 2 (TAIR:AT1G29390.1); Has 150 Blast hits to 147 proteins in 27 species: Archae - 0; Bacteria - 0; Metazoa - 0; Fungi - 0; Plants - 150; Viruses - 0; Other Eukaryotes - 0 (source: NCBI BLink).</t>
  </si>
  <si>
    <t>259789_at</t>
  </si>
  <si>
    <t>Protein phosphatase 2C family protein; FUNCTIONS IN: protein serine/threonine phosphatase activity, catalytic activity; INVOLVED IN: response to water deprivation; LOCATED IN: cellular_component unknown; EXPRESSED IN: 22 plant structures; EXPRESSED DURING: 13 growth stages; CONTAINS InterPro DOMAIN/s: Protein phosphatase 2C-related (InterPro:IPR001932), Protein phosphatase 2C (InterPro:IPR015655), Protein phosphatase 2C, N-terminal (InterPro:IPR014045); BEST Arabidopsis thaliana protein match is: Protein phosphatase 2C family protein (TAIR:AT5G27930.2); Has 5684 Blast hits to 5679 proteins in 292 species: Archae - 2; Bacteria - 4; Metazoa - 1387; Fungi - 671; Plants - 2430; Viruses - 5; Other Eukaryotes - 1185 (source: NCBI BLink).</t>
  </si>
  <si>
    <t>258901_at</t>
  </si>
  <si>
    <t>AT5G48900</t>
  </si>
  <si>
    <t>Pectin lyase-like superfamily protein; FUNCTIONS IN: lyase activity, pectate lyase activity; LOCATED IN: endomembrane system; EXPRESSED IN: 22 plant structures; EXPRESSED DURING: 14 growth stages; CONTAINS InterPro DOMAIN/s: Pectin lyase fold/virulence factor (InterPro:IPR011050), AmbAllergen (InterPro:IPR018082), Pectate lyase/Amb allergen (InterPro:IPR002022), Pectin lyase fold (InterPro:IPR012334), Parallel beta-helix repeat (InterPro:IPR006626); BEST Arabidopsis thaliana protein match is: Pectin lyase-like superfamily protein (TAIR:AT3G07010.1); Has 30201 Blast hits to 17322 proteins in 780 species: Archae - 12; Bacteria - 1396; Metazoa - 17338; Fungi - 3422; Plants - 5037; Viruses - 0; Other Eukaryotes - 2996 (source: NCBI BLink).</t>
  </si>
  <si>
    <t>248681_at</t>
  </si>
  <si>
    <t>AT1G74670</t>
  </si>
  <si>
    <t>Gibberellin-regulated family protein; FUNCTIONS IN: molecular_function unknown; INVOLVED IN: in 6 processes; LOCATED IN: endomembrane system; EXPRESSED IN: 21 plant structures; EXPRESSED DURING: 13 growth stages; CONTAINS InterPro DOMAIN/s: Gibberellin regulated protein (InterPro:IPR003854); BEST Arabidopsis thaliana protein match is: GAST1 protein homolog 4 (TAIR:AT5G15230.1); Has 479 Blast hits to 479 proteins in 44 species: Archae - 0; Bacteria - 0; Metazoa - 0; Fungi - 0; Plants - 479; Viruses - 0; Other Eukaryotes - 0 (source: NCBI BLink).</t>
  </si>
  <si>
    <t>260221_at</t>
  </si>
  <si>
    <t>fasciclin-like arabinogalactan-protein 9 (Fla9)FASCICLIN-like arabinoogalactan 9 (FLA9); LOCATED IN: anchored to plasma membrane, plasma membrane, anchored to membrane; EXPRESSED IN: 23 plant structures; EXPRESSED DURING: 14 growth stages; CONTAINS InterPro DOMAIN/s: FAS1 domain (InterPro:IPR000782); BEST Arabidopsis thaliana protein match is: FASCICLIN-like arabinogalactan protein 13 precursor (TAIR:AT5G44130.1); Has 1005 Blast hits to 985 proteins in 182 species: Archae - 18; Bacteria - 304; Metazoa - 15; Fungi - 9; Plants - 624; Viruses - 0; Other Eukaryotes - 35 (source: NCBI BLink).</t>
  </si>
  <si>
    <t>265066_at</t>
  </si>
  <si>
    <t>** Referred to as MIPS2 in Mitsuhashi et al 2008. myo-inositol-1-phosphate synthase isoform 1.Expressed in leaf, root and silique. Immunolocalization experiments with an antibody recognizing MIPS1, MIPS2, and MIPS3 showed endosperm localization.myo-inositol-1-phosphate synthase 1 (MIPS1); CONTAINS InterPro DOMAIN/s: Myo-inositol-1-phosphate synthase (InterPro:IPR002587), Myo-inositol-1-phosphate synthase, GAPDH-like (InterPro:IPR013021), NAD(P)-binding domain (InterPro:IPR016040); BEST Arabidopsis thaliana protein match is: myo-inositol-1-phosphate synthase 2 (TAIR:AT2G22240.1); Has 1863 Blast hits to 1859 proteins in 511 species: Archae - 107; Bacteria - 438; Metazoa - 126; Fungi - 158; Plants - 764; Viruses - 0; Other Eukaryotes - 270 (source: NCBI BLink).</t>
  </si>
  <si>
    <t>252863_at</t>
  </si>
  <si>
    <t>AT5G54510</t>
  </si>
  <si>
    <t>Encodes an IAA-amido synthase that conjugates Ala, Asp, Phe, and Trp to auxin. Lines overexpressing this gene accumulate IAA-ASP and are hypersensitive to several auxins.  Identified as a dominant mutation that displays shorter hypocotyls in light grown plants when compared to wild type siblings. Protein is similar to auxin inducible gene from pea (GH3).DWARF IN LIGHT 1 (DFL1); FUNCTIONS IN: indole-3-acetic acid amido synthetase activity; INVOLVED IN: auxin homeostasis, response to auxin stimulus, auxin mediated signaling pathway, unidimensional cell growth; LOCATED IN: chloroplast, cytoplasm; EXPRESSED IN: 19 plant structures; EXPRESSED DURING: 12 growth stages; CONTAINS InterPro DOMAIN/s: GH3 auxin-responsive promoter (InterPro:IPR004993); BEST Arabidopsis thaliana protein match is: Auxin-responsive GH3 family protein (TAIR:AT4G27260.1); Has 1807 Blast hits to 1807 proteins in 277 species: Archae - 0; Bacteria - 0; Metazoa - 736; Fungi - 347; Plants - 385; Viruses - 0; Other Eukaryotes - 339 (source: NCBI BLink).</t>
  </si>
  <si>
    <t>248163_at</t>
  </si>
  <si>
    <t>ROTUNDIFOLIA like 17 (RTFL17); CONTAINS InterPro DOMAIN/s: DVL (InterPro:IPR012552); BEST Arabidopsis thaliana protein match is: ROTUNDIFOLIA like 15 (TAIR:AT1G68825.2); Has 124 Blast hits to 124 proteins in 12 species: Archae - 0; Bacteria - 0; Metazoa - 0; Fungi - 0; Plants - 124; Viruses - 0; Other Eukaryotes - 0 (source: NCBI BLink).</t>
  </si>
  <si>
    <t>BRASSINOSTEROID-SIGNALING KINASE 5,  BSK5. Protein kinase protein with tetratricopeptide repeat domain; FUNCTIONS IN: binding, protein kinase activity, ATP binding; INVOLVED IN: protein amino acid phosphorylation, N-terminal protein myristoylation; LOCATED IN: plasma membrane; EXPRESSED IN: 20 plant structures; EXPRESSED DURING: 10 growth stages; CONTAINS InterPro DOMAIN/s: Tetratricopeptide-like helical (InterPro:IPR011990), Protein kinase, catalytic domain (InterPro:IPR000719), Serine-threonine/tyrosine-protein kinase (InterPro:IPR001245), Protein kinase-like domain (InterPro:IPR011009); BEST Arabidopsis thaliana protein match is: Protein kinase protein with tetratricopeptide repeat domain (TAIR:AT3G54030.1); Has 30201 Blast hits to 17322 proteins in 780 species: Archae - 12; Bacteria - 1396; Metazoa - 17338; Fungi - 3422; Plants - 5037; Viruses - 0; Other Eukaryotes - 2996 (source: NCBI BLink).</t>
  </si>
  <si>
    <t>247743_at</t>
  </si>
  <si>
    <t>HXXXD-type acyl-transferase family protein; FUNCTIONS IN: transferase activity, transferring acyl groups other than amino-acyl groups, transferase activity; INVOLVED IN: biological_process unknown; LOCATED IN: cellular_component unknown; EXPRESSED IN: 22 plant structures; EXPRESSED DURING: 13 growth stages; CONTAINS InterPro DOMAIN/s: Transferase (InterPro:IPR003480); BEST Arabidopsis thaliana protein match is: HXXXD-type acyl-transferase family protein (TAIR:AT2G39980.1); Has 1807 Blast hits to 1807 proteins in 277 species: Archae - 0; Bacteria - 0; Metazoa - 736; Fungi - 347; Plants - 385; Viruses - 0; Other Eukaryotes - 339 (source: NCBI BLink).</t>
  </si>
  <si>
    <t>251144_at</t>
  </si>
  <si>
    <t>AT3G30180</t>
  </si>
  <si>
    <t>Encodes a cytochrome p450 enzyme that catalyzes the last reaction in the production of brassinolide.  It is capable of converting 6-deoxocastasterone into castasterone, a C-6 oxidation, as well as the further conversion of castasterone into brassinolide by a Baeyer-Villinger oxidation reaction at C-6, resulting in the formation of an unusual seven-membered lactone ring.  The enzyme possesses high affinity for both C28- and C27-Brassinosteroids. The expression of the gene using a CYP85A2 promoter:LUC fusion construct was shown to be under circadian and light control.brassinosteroid-6-oxidase 2 (BR6OX2); FUNCTIONS IN: monooxygenase activity, oxygen binding; INVOLVED IN: response to light stimulus, circadian rhythm, brassinosteroid biosynthetic process; LOCATED IN: endomembrane system; EXPRESSED IN: 24 plant structures; EXPRESSED DURING: 14 growth stages; CONTAINS InterPro DOMAIN/s: Cytochrome P450 (InterPro:IPR001128), Cytochrome P450, E-class, group I (InterPro:IPR002401), Cytochrome P450, conserved site (InterPro:IPR017972); BEST Arabidopsis thaliana protein match is: brassinosteroid-6-oxidase 1 (TAIR:AT5G38970.1); Has 29372 Blast hits to 29308 proteins in 1622 species: Archae - 48; Bacteria - 4489; Metazoa - 10449; Fungi - 5456; Plants - 7735; Viruses - 3; Other Eukaryotes - 1192 (source: NCBI BLink).</t>
  </si>
  <si>
    <t>256598_at</t>
  </si>
  <si>
    <t>AT5G01215</t>
  </si>
  <si>
    <t>Potential natural antisense gene, locus overlaps with AT5G01210</t>
  </si>
  <si>
    <t>AT1G64640</t>
  </si>
  <si>
    <t>early nodulin-like protein 8 (ENODL8); FUNCTIONS IN: electron carrier activity, copper ion binding; LOCATED IN: anchored to membrane; EXPRESSED IN: 18 plant structures; EXPRESSED DURING: 13 growth stages; CONTAINS InterPro DOMAIN/s: Plastocyanin-like (InterPro:IPR003245), Cupredoxin (InterPro:IPR008972); BEST Arabidopsis thaliana protein match is: early nodulin-like protein 3 (TAIR:AT4G28365.1); Has 1336 Blast hits to 1294 proteins in 65 species: Archae - 0; Bacteria - 0; Metazoa - 0; Fungi - 0; Plants - 1335; Viruses - 0; Other Eukaryotes - 1 (source: NCBI BLink).</t>
  </si>
  <si>
    <t>261975_at</t>
  </si>
  <si>
    <t>ENTH/ANTH/VHS superfamily protein; FUNCTIONS IN: phospholipid binding, clathrin binding, binding, phosphatidylinositol binding; INVOLVED IN: N-terminal protein myristoylation, clathrin coat assembly; LOCATED IN: clathrin coat, mitochondrion; EXPRESSED IN: 23 plant structures; EXPRESSED DURING: 14 growth stages; CONTAINS InterPro DOMAIN/s: Epsin-like, N-terminal (InterPro:IPR013809), ANTH (InterPro:IPR011417), ENTH/VHS (InterPro:IPR008942), Clathrin adaptor, phosphoinositide-binding, GAT-like (InterPro:IPR014712); BEST Arabidopsis thaliana protein match is: ENTH/ANTH/VHS superfamily protein (TAIR:AT2G01600.1); Has 1433 Blast hits to 1265 proteins in 231 species: Archae - 2; Bacteria - 84; Metazoa - 471; Fungi - 269; Plants - 492; Viruses - 2; Other Eukaryotes - 113 (source: NCBI BLink).</t>
  </si>
  <si>
    <t>262856_at</t>
  </si>
  <si>
    <t>AT1G14920</t>
  </si>
  <si>
    <t>Similar to a putative transcription factor and transcriptional coactivators. Repressor of GA responses and involved in gibberellic acid mediated signaling. Member of the DELLA proteins that restrain the cell proliferation and expansion that drives plant growth. The protein undergoes degradation in response to GA via the 26S proteasome. GAI may be involved in reducing ROS accumulation in response to stress by up-regulating the transcription of superoxide dismutases. Represses GA-induced vegetative growth and floral initiation. Rapidly degraded in response to GA.GIBBERELLIC ACID INSENSITIVE (GAI); CONTAINS InterPro DOMAIN/s: Transcriptional factor DELLA, N-terminal (InterPro:IPR021914), Transcription factor GRAS (InterPro:IPR005202); BEST Arabidopsis thaliana protein match is: GRAS family transcription factor family protein (TAIR:AT2G01570.1); Has 2718 Blast hits to 2657 proteins in 311 species: Archae - 0; Bacteria - 4; Metazoa - 0; Fungi - 0; Plants - 2714; Viruses - 0; Other Eukaryotes - 0 (source: NCBI BLink).</t>
  </si>
  <si>
    <t>262850_at</t>
  </si>
  <si>
    <t>AT2G38120</t>
  </si>
  <si>
    <t>Encodes an auxin influx transporter.  AUX1 resides at the apical plasma membrane of protophloem cells and at highly dynamic subpopulations of Golgi apparatus and endosomes in all cell types.  AUX1 action in the lateral root cap and/or epidermal cells influences lateral root initiation and positioning.AUXIN RESISTANT 1 (AUX1); CONTAINS InterPro DOMAIN/s: Amino acid transporter, transmembrane (InterPro:IPR013057); BEST Arabidopsis thaliana protein match is: like AUXIN RESISTANT 1 (TAIR:AT5G01240.1); Has 1256 Blast hits to 1251 proteins in 143 species: Archae - 0; Bacteria - 0; Metazoa - 116; Fungi - 283; Plants - 825; Viruses - 0; Other Eukaryotes - 32 (source: NCBI BLink).</t>
  </si>
  <si>
    <t>267092_at</t>
  </si>
  <si>
    <t>AT3G23050</t>
  </si>
  <si>
    <t>Transcription regulator acting as repressor of auxin-inducible gene expression. Plays role in the control of gravitropic growth and development in light-grown seedlings. Auxin induces the degradation of the protein in a dosage-dependent manner in a process mediated by AtRac1. Auxin induced the relocalization of the protein within the nucleus from a diffused nucleoplasmic pattern to a discrete particulated pattern named nuclear protein bodies or NPB in a process also mediated by Rac1. Colocalizes with SCF, CSN and 26S proteasome components.indole-3-acetic acid 7 (IAA7); CONTAINS InterPro DOMAIN/s: Aux/IAA-ARF-dimerisation (InterPro:IPR011525), AUX/IAA protein (InterPro:IPR003311); BEST Arabidopsis thaliana protein match is: indole-3-acetic acid inducible 14 (TAIR:AT4G14550.1); Has 1682 Blast hits to 1681 proteins in 74 species: Archae - 0; Bacteria - 0; Metazoa - 0; Fungi - 0; Plants - 1681; Viruses - 0; Other Eukaryotes - 1 (source: NCBI BLink).</t>
  </si>
  <si>
    <t>257769_at</t>
  </si>
  <si>
    <t>AT1G75500</t>
  </si>
  <si>
    <t>An Arabidopsis thaliana homolog of Medicago truncatula NODULIN21 (MtN21). The gene encodes a plant-specific, predicted integral membrane protein and is a member of the Plant-Drug/Metabolite Exporter (P-DME) family (Transporter Classification number: TC 2.A.7.3).Walls Are Thin 1 (WAT1); INVOLVED IN: positive regulation of auxin metabolic process, positive regulation of tryptophan metabolic process, secondary cell wall biogenesis, unidimensional cell growth; LOCATED IN: plant-type vacuole membrane, plasma membrane, membrane; EXPRESSED IN: 28 plant structures; EXPRESSED DURING: 13 growth stages; CONTAINS InterPro DOMAIN/s: Protein of unknown function DUF6, transmembrane (InterPro:IPR000620); BEST Arabidopsis thaliana protein match is: nodulin MtN21 /EamA-like transporter family protein (TAIR:AT3G53210.1); Has 4164 Blast hits to 4147 proteins in 615 species: Archae - 25; Bacteria - 1869; Metazoa - 6; Fungi - 0; Plants - 1248; Viruses - 0; Other Eukaryotes - 1016 (source: NCBI BLink).</t>
  </si>
  <si>
    <t>262951_at</t>
  </si>
  <si>
    <t>AT4G22485</t>
  </si>
  <si>
    <t>Encodes a Protease inhibitor/seed storage/LTP family proteinBifunctional inhibitor/lipid-transfer protein/seed storage 2S albumin superfamily protein; FUNCTIONS IN: molecular_function unknown; INVOLVED IN: lipid transport; LOCATED IN: cellular_component unknown; EXPRESSED IN: sperm cell; CONTAINS InterPro DOMAIN/s: Bifunctional inhibitor/plant lipid transfer protein/seed storage (InterPro:IPR016140), Plant lipid transfer protein/hydrophobic protein, helical domain (InterPro:IPR013770); BEST Arabidopsis thaliana protein match is: protease inhibitor/seed storage/lipid transfer protein (LTP) family protein (TAIR:AT4G22470.1); Has 30201 Blast hits to 17322 proteins in 780 species: Archae - 12; Bacteria - 1396; Metazoa - 17338; Fungi - 3422; Plants - 5037; Viruses - 0; Other Eukaryotes - 2996 (source: NCBI BLink).</t>
  </si>
  <si>
    <t>AT3G45140</t>
  </si>
  <si>
    <t>Chloroplast lipoxygenase required for wound-induced jasmonic acid accumulation in Arabidopsis.Mutants are resistant to Staphylococcus aureus and accumulate salicylic acid upon infection.lipoxygenase 2 (LOX2); FUNCTIONS IN: lipoxygenase activity; INVOLVED IN: in 7 processes; LOCATED IN: chloroplast thylakoid membrane, chloroplast stroma, chloroplast, chloroplast envelope; EXPRESSED IN: 24 plant structures; EXPRESSED DURING: 13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(TAIR:AT1G67560.1); Has 1459 Blast hits to 1423 proteins in 177 species: Archae - 0; Bacteria - 74; Metazoa - 524; Fungi - 48; Plants - 784; Viruses - 0; Other Eukaryotes - 29 (source: NCBI BLink).</t>
  </si>
  <si>
    <t>252618_at</t>
  </si>
  <si>
    <t>AT2G36120</t>
  </si>
  <si>
    <t>Encodes a glycine rich protein that is involved in leaf vascular patterning. dot1 mutants have an aberrant open-class venation pattern in leaves and cotyledons, as well as several other leaf development defects.DEFECTIVELY ORGANIZED TRIBUTARIES 1 (DOT1); INVOLVED IN: cotyledon vascular tissue pattern formation, phloem or xylem histogenesis, leaf vascular tissue pattern formation, leaf development; LOCATED IN: endomembrane system; EXPRESSED IN: 9 plant structures; EXPRESSED DURING: LP.06 six leaves visible, LP.04 four leaves visible, LP.10 ten leaves visible, petal differentiation and expansion stage; Has 433761 Blast hits to 69211 proteins in 2973 species: Archae - 1140; Bacteria - 107056; Metazoa - 166195; Fungi - 29774; Plants - 43479; Viruses - 5777; Other Eukaryotes - 80340 (source: NCBI BLink).</t>
  </si>
  <si>
    <t>263285_at</t>
  </si>
  <si>
    <t>AT1G77760</t>
  </si>
  <si>
    <t>Encodes the cytosolic minor isoform of nitrate reductase (NR). Involved in the first step of nitrate assimilation, it contributes about 15% of the nitrate reductase activity in shoots. Similar to molybdopterin oxidoreductases at the N-terminus, and to FAD/NAD-binding cytochrome reductases at the C-terminus. Cofactors: FAD, heme iron (cytochrome B-557), and molybdenum-pterin.nitrate reductase 1 (NIA1); FUNCTIONS IN: nitrate reductase activity, protein binding; INVOLVED IN: nitric oxide biosynthetic process, nitrate assimilation, response to light stimulus; LOCATED IN: cytosol; EXPRESSED IN: 24 plant structures; EXPRESSED DURING: 13 growth stages; CONTAINS InterPro DOMAIN/s: Cytochrome b5, heme-binding site (InterPro:IPR018506), Nitrate reductase NADH dependent (InterPro:IPR012137), Ferredoxin reductase-type FAD-binding domain (InterPro:IPR017927), Oxidoreductase, FAD-binding domain (InterPro:IPR008333), Immunoglobulin E-set (InterPro:IPR014756), Cytochrome b5 (InterPro:IPR001199), NADH:cytochrome b5 reductase (CBR) (InterPro:IPR001834), Oxidoreductase, molybdopterin-binding domain (InterPro:IPR000572), Oxidoreductase FAD/NAD(P)-binding (InterPro:IPR001433), Oxidoreductase, molybdopterin binding site (InterPro:IPR022407), Riboflavin synthase-like beta-barrel (InterPro:IPR017938), Eukaryotic molybdopterin oxidoreductase (InterPro:IPR008335), Flavoprotein pyridine nucleotide cytochrome reductase (InterPro:IPR001709), Moybdenum cofactor oxidoreductase, dimerisation (InterPro:IPR005066); BEST Arabidopsis thaliana protein match is: nitrate reductase 2 (TAIR:AT1G37130.1); Has 14813 Blast hits to 14437 proteins in 2198 species: Archae - 168; Bacteria - 6976; Metazoa - 1728; Fungi - 2215; Plants - 1479; Viruses - 3; Other Eukaryotes - 2244 (source: NCBI BLink).</t>
  </si>
  <si>
    <t>259681_at</t>
  </si>
  <si>
    <t>AT3G30775</t>
  </si>
  <si>
    <t>Encodes a proline oxidase that is predicted to localize to the inner mitochondrial membrane, its mRNA expression induced by high levels of Al and by osmotic stress.  The promoter contains an L-proline-inducible element.EARLY RESPONSIVE TO DEHYDRATION 5 (ERD5); CONTAINS InterPro DOMAIN/s: Proline dehydrogenase (InterPro:IPR002872), Proline oxidase (InterPro:IPR015659); BEST Arabidopsis thaliana protein match is: Methylenetetrahydrofolate reductase family protein (TAIR:AT5G38710.1); Has 2269 Blast hits to 2250 proteins in 878 species: Archae - 1; Bacteria - 1355; Metazoa - 205; Fungi - 217; Plants - 85; Viruses - 2; Other Eukaryotes - 404 (source: NCBI BLink).</t>
  </si>
  <si>
    <t>257315_at</t>
  </si>
  <si>
    <t>glycine-rich protein; Has 22251 Blast hits to 8348 proteins in 789 species: Archae - 21; Bacteria - 7328; Metazoa - 6126; Fungi - 1280; Plants - 3980; Viruses - 524; Other Eukaryotes - 2992 (source: NCBI BLink).</t>
  </si>
  <si>
    <t>AT4G08870</t>
  </si>
  <si>
    <t>Encodes one of the two arginase in the genome. Gene expression is enhanced by methyl jasmonate treatment.Arginase/deacetylase superfamily protein; FUNCTIONS IN: arginase activity, cobalt ion binding, agmatinase activity; INVOLVED IN: response to jasmonic acid stimulus, polyamine metabolic process; LOCATED IN: mitochondrion, chloroplast; EXPRESSED IN: sepal vascular system, cotyledon vascular system, root vascular system, style, leaf; EXPRESSED DURING: seedling growth; CONTAINS InterPro DOMAIN/s: Ureohydrolase (InterPro:IPR006035); BEST Arabidopsis thaliana protein match is: arginase (TAIR:AT4G08900.1); Has 8845 Blast hits to 8843 proteins in 1673 species: Archae - 297; Bacteria - 4692; Metazoa - 410; Fungi - 370; Plants - 72; Viruses - 0; Other Eukaryotes - 3004 (source: NCBI BLink).</t>
  </si>
  <si>
    <t>AT4G37409</t>
  </si>
  <si>
    <t>unknown protein; FUNCTIONS IN: molecular_function unknown; INVOLVED IN: biological_process unknown; LOCATED IN: cellular_component unknown; Has 30201 Blast hits to 17322 proteins in 780 species: Archae - 12; Bacteria - 1396; Metazoa - 17338; Fungi - 3422; Plants - 5037; Viruses - 0; Other Eukaryotes - 2996 (source: NCBI BLink).</t>
  </si>
  <si>
    <t>AT4G37410</t>
  </si>
  <si>
    <t>member of CYP81Fcytochrome P450, family 81, subfamily F, polypeptide 4 (CYP81F4); FUNCTIONS IN: electron carrier activity, monooxygenase activity, iron ion binding, oxygen binding, heme binding; INVOLVED IN: oxidation reduction; LOCATED IN: endoplasmic reticulum; EXPRESSED IN: 12 plant structures; EXPRESSED DURING: 7 growth stages; CONTAINS InterPro DOMAIN/s: Cytochrome P450 (InterPro:IPR001128), Cytochrome P450, conserved site (InterPro:IPR017972), Cytochrome P450, E-class, group I (InterPro:IPR002401); BEST Arabidopsis thaliana protein match is: cytochrome P450, family 81, subfamily F, polypeptide 3 (TAIR:AT4G37400.1); Has 35936 Blast hits to 35767 proteins in 1827 species: Archae - 66; Bacteria - 5738; Metazoa - 11729; Fungi - 7404; Plants - 9478; Viruses - 6; Other Eukaryotes - 1515 (source: NCBI BLink).</t>
  </si>
  <si>
    <t>253073_at</t>
  </si>
  <si>
    <t>AT4G29700</t>
  </si>
  <si>
    <t>Alkaline-phosphatase-like family protein; FUNCTIONS IN: hydrolase activity, catalytic activity; INVOLVED IN: metabolic process, nucleotide metabolic process; LOCATED IN: vacuole; EXPRESSED IN: 21 plant structures; EXPRESSED DURING: 12 growth stages; CONTAINS InterPro DOMAIN/s: Alkaline phosphatase-like, alpha/beta/alpha (InterPro:IPR017849), Type I phosphodiesterase/nucleotide pyrophosphatase/phosphate transferase (InterPro:IPR002591), Alkaline-phosphatase-like, core domain (InterPro:IPR017850); BEST Arabidopsis thaliana protein match is: Alkaline-phosphatase-like family protein (TAIR:AT4G29690.1); Has 2237 Blast hits to 2218 proteins in 571 species: Archae - 24; Bacteria - 916; Metazoa - 704; Fungi - 177; Plants - 108; Viruses - 6; Other Eukaryotes - 302 (source: NCBI BLink).</t>
  </si>
  <si>
    <t>253697_at</t>
  </si>
  <si>
    <t>AT3G22740</t>
  </si>
  <si>
    <t>homocysteine S-methyltransferase (HMT3)homocysteine S-methyltransferase 3 (HMT3); FUNCTIONS IN: homocysteine S-methyltransferase activity; INVOLVED IN: biological_process unknown; LOCATED IN: plasma membrane; EXPRESSED IN: 16 plant structures; EXPRESSED DURING: 7 growth stages; CONTAINS InterPro DOMAIN/s: Homocysteine S-methyltransferase (InterPro:IPR003726); BEST Arabidopsis thaliana protein match is: homocysteine methyltransferase 2 (TAIR:AT3G63250.1); Has 6696 Blast hits to 6688 proteins in 1870 species: Archae - 4; Bacteria - 4184; Metazoa - 339; Fungi - 135; Plants - 163; Viruses - 0; Other Eukaryotes - 1871 (source: NCBI BLink).</t>
  </si>
  <si>
    <t>258322_at</t>
  </si>
  <si>
    <t>AT5G42800</t>
  </si>
  <si>
    <t>dihydroflavonol reductase. Catalyzes the conversion of dihydroquercetin to leucocyanidin in the biosynthesis of anthocyanins.dihydroflavonol 4-reductase (DFR); CONTAINS InterPro DOMAIN/s: NAD-dependent epimerase/dehydratase (InterPro:IPR001509), NAD(P)-binding domain (InterPro:IPR016040); BEST Arabidopsis thaliana protein match is: NAD(P)-binding Rossmann-fold superfamily protein (TAIR:AT2G45400.1); Has 1807 Blast hits to 1807 proteins in 277 species: Archae - 0; Bacteria - 0; Metazoa - 736; Fungi - 347; Plants - 385; Viruses - 0; Other Eukaryotes - 339 (source: NCBI BLink).</t>
  </si>
  <si>
    <t>249215_at</t>
  </si>
  <si>
    <t>AT4G22880</t>
  </si>
  <si>
    <t>encodes leucoanthocyanidin dioxygenase, which is involved in proanthocyanin biosynthesis. Mutant analysis suggests that this gene is also involved in vacuole formation.leucoanthocyanidin dioxygenase (LDOX); CONTAINS InterPro DOMAIN/s: Oxoglutarate/iron-dependent oxygenase (InterPro:IPR005123); BEST Arabidopsis thaliana protein match is: flavonol synthase 1 (TAIR:AT5G08640.2); Has 8356 Blast hits to 8311 proteins in 977 species: Archae - 0; Bacteria - 1058; Metazoa - 85; Fungi - 889; Plants - 4934; Viruses - 0; Other Eukaryotes - 1390 (source: NCBI BLink).</t>
  </si>
  <si>
    <t>AT1G70700</t>
  </si>
  <si>
    <t>JAZ9 is a protein presumed to be involved in jasmonate signaling. JAZ9 transcript levels rise in response to a jasmonate stimulus. JAZ9 can interact with the COI1 F-box subunit of an SCF E3 ubiquitin ligase in a yeast-two-hybrid assay only in the presence of jasmonate-isoleucine (JA-ILE) or coronatine. The Jas domain appears to be important for JAZ9-COI1 interactions in the presence of coronatine. Two positive residues (R205 and R206) in the Jas domain shown to be important for coronatine -dependent COI1 binding are not required for binding AtMYC2.TIFY7; CONTAINS InterPro DOMAIN/s: Tify (InterPro:IPR010399), CCT domain-like (InterPro:IPR018467); BEST Arabidopsis thaliana protein match is: jasmonate-zim-domain protein 4 (TAIR:AT1G48500.1); Has 360 Blast hits to 360 proteins in 27 species: Archae - 0; Bacteria - 0; Metazoa - 0; Fungi - 0; Plants - 360; Viruses - 0; Other Eukaryotes - 0 (source: NCBI BLink).</t>
  </si>
  <si>
    <t>260205_at</t>
  </si>
  <si>
    <t>AT5G25620</t>
  </si>
  <si>
    <t>YUCCA6 (YUC6); FUNCTIONS IN: NADP or NADPH binding, oxidoreductase activity, monooxygenase activity, FAD binding, flavin-containing monooxygenase activity; INVOLVED IN: auxin biosynthetic process; EXPRESSED IN: sepal; EXPRESSED DURING: petal differentiation and expansion stage; CONTAINS InterPro DOMAIN/s: Pyridine nucleotide-disulphide oxidoreductase, class-II (InterPro:IPR000103), FAD-dependent pyridine nucleotide-disulphide oxidoreductase (InterPro:IPR013027), Flavin-containing monooxygenase-like (InterPro:IPR020946); BEST Arabidopsis thaliana protein match is: Flavin-binding monooxygenase family protein (TAIR:AT4G13260.1); Has 30201 Blast hits to 17322 proteins in 780 species: Archae - 12; Bacteria - 1396; Metazoa - 17338; Fungi - 3422; Plants - 5037; Viruses - 0; Other Eukaryotes - 2996 (source: NCBI BLink).</t>
  </si>
  <si>
    <t>246900_at</t>
  </si>
  <si>
    <t>GDA1/CD39 nucleoside phosphatase family protein; FUNCTIONS IN: hydrolase activity; INVOLVED IN: biological_process unknown; LOCATED IN: vacuole; EXPRESSED IN: male gametophyte, cultured cell, pollen tube; EXPRESSED DURING: L mature pollen stage, M germinated pollen stage; CONTAINS InterPro DOMAIN/s: Nucleoside phosphatase GDA1/CD39 (InterPro:IPR000407); BEST Arabidopsis thaliana protein match is: GDA1/CD39 nucleoside phosphatase family protein (TAIR:AT1G14240.4); Has 1463 Blast hits to 1456 proteins in 234 species: Archae - 0; Bacteria - 39; Metazoa - 610; Fungi - 315; Plants - 332; Viruses - 0; Other Eukaryotes - 167 (source: NCBI BLink).</t>
  </si>
  <si>
    <t>AT2G05440</t>
  </si>
  <si>
    <t>GLYCINE RICH PROTEIN 9 (GRP9); FUNCTIONS IN: molecular_function unknown; INVOLVED IN: biological_process unknown; LOCATED IN: endomembrane system; CONTAINS InterPro DOMAIN/s: Glycine rich protein (InterPro:IPR010800); BEST Arabidopsis thaliana protein match is: Glycine-rich protein family (TAIR:AT2G05510.1); Has 109633 Blast hits to 26829 proteins in 1834 species: Archae - 115; Bacteria - 41993; Metazoa - 34143; Fungi - 5967; Plants - 10276; Viruses - 1307; Other Eukaryotes - 15832 (source: NCBI BLink).</t>
  </si>
  <si>
    <t>AT5G14760</t>
  </si>
  <si>
    <t>At5g14760 encodes for L-aspartate oxidase involved in the early steps of NAD biosynthesis. In contrary to the EC 1.4.3.16 (l-aspartate oxidase - deaminating) the enzyme catalyzes the reaction  L-aspartate + O2 = iminoaspartate (alpha-iminosuccinate) + H2O2L-aspartate oxidase (AO); FUNCTIONS IN: electron carrier activity, oxidoreductase activity, L-aspartate oxidase activity; INVOLVED IN: NAD biosynthetic process; LOCATED IN: chloroplast; EXPRESSED IN: 24 plant structures; EXPRESSED DURING: 14 growth stages; CONTAINS InterPro DOMAIN/s: Fumarate reductase/succinate dehydrogenase flavoprotein-like, C-terminal (InterPro:IPR015939), Fumarate reductase/succinate dehydrogenase flavoprotein, N-terminal (InterPro:IPR003953), Fumarate reductase/succinate dehydrogenase flavoprotein, C-terminal (InterPro:IPR004112), L-aspartate oxidase (InterPro:IPR005288); BEST Arabidopsis thaliana protein match is: succinate dehydrogenase 1-1 (TAIR:AT5G66760.1); Has 30201 Blast hits to 17322 proteins in 780 species: Archae - 12; Bacteria - 1396; Metazoa - 17338; Fungi - 3422; Plants - 5037; Viruses - 0; Other Eukaryotes - 2996 (source: NCBI BLink).</t>
  </si>
  <si>
    <t>246597_at</t>
  </si>
  <si>
    <t>AT2G47180</t>
  </si>
  <si>
    <t>galactinol synthase 1 (GolS1); FUNCTIONS IN: transferase activity, transferring hexosyl groups, transferase activity, transferring glycosyl groups; INVOLVED IN: response to high light intensity, carbohydrate biosynthetic process, response to hydrogen peroxide, response to heat; LOCATED IN: cellular_component unknown; EXPRESSED IN: 19 plant structures; EXPRESSED DURING: 11 growth stages; CONTAINS InterPro DOMAIN/s: Glycosyl transferase, family 8 (InterPro:IPR002495); BEST Arabidopsis thaliana protein match is: galactinol synthase 2 (TAIR:AT1G56600.1); Has 1198 Blast hits to 1197 proteins in 285 species: Archae - 0; Bacteria - 104; Metazoa - 258; Fungi - 278; Plants - 420; Viruses - 71; Other Eukaryotes - 67 (source: NCBI BLink).</t>
  </si>
  <si>
    <t>263320_at</t>
  </si>
  <si>
    <t>AT1G45145</t>
  </si>
  <si>
    <t>encodes a cytosolic thioredoxin that reduces disulfide bridges of target proteins by the reversible formation of a disulfide bridge between two neighboring Cys residues present in the active site. Thioredoxins have been found to regulate a variety of biological reactions in prokaryotic and eukaryotic cells.thioredoxin H-type 5 (TRX5); FUNCTIONS IN: oxidoreductase activity, acting on sulfur group of donors, disulfide as acceptor; INVOLVED IN: response to oxidative stress, response to cadmium ion, defense response to fungus, response to microbial phytotoxin; LOCATED IN: cytosol, plasma membrane; EXPRESSED IN: 25 plant structures; EXPRESSED DURING: 15 growth stages; CONTAINS InterPro DOMAIN/s: Thioredoxin fold (InterPro:IPR012335), Thioredoxin, core (InterPro:IPR015467), Thioredoxin domain (InterPro:IPR013766), Thioredoxin, conserved site (InterPro:IPR017937), Thioredoxin-like subdomain (InterPro:IPR006662), Thioredoxin-like (InterPro:IPR017936), Thioredoxin-like fold (InterPro:IPR012336); BEST Arabidopsis thaliana protein match is: thioredoxin 3 (TAIR:AT5G42980.1); Has 18724 Blast hits to 18448 proteins in 2947 species: Archae - 261; Bacteria - 10598; Metazoa - 1825; Fungi - 834; Plants - 1766; Viruses - 10; Other Eukaryotes - 3430 (source: NCBI BLink).</t>
  </si>
  <si>
    <t>260943_at</t>
  </si>
  <si>
    <t>AT1G17380</t>
  </si>
  <si>
    <t>jasmonate-zim-domain protein 5 (JAZ5); CONTAINS InterPro DOMAIN/s: Tify (InterPro:IPR010399), CCT domain-like (InterPro:IPR018467); BEST Arabidopsis thaliana protein match is: jasmonate-zim-domain protein 6 (TAIR:AT1G72450.1); Has 301 Blast hits to 296 proteins in 28 species: Archae - 0; Bacteria - 0; Metazoa - 0; Fungi - 0; Plants - 301; Viruses - 0; Other Eukaryotes - 0 (source: NCBI BLink).</t>
  </si>
  <si>
    <t>261033_at</t>
  </si>
  <si>
    <t>alpha/beta-Hydrolases superfamily protein; FUNCTIONS IN: palmitoyl-(protein) hydrolase activity; INVOLVED IN: protein modification process; LOCATED IN: endomembrane system; EXPRESSED IN: 11 plant structures; EXPRESSED DURING: LP.06 six leaves visible, LP.04 four leaves visible, C globular stage, petal differentiation and expansion stage; CONTAINS InterPro DOMAIN/s: Palmitoyl protein thioesterase (InterPro:IPR002472); BEST Arabidopsis thaliana protein match is: alpha/beta-Hydrolases superfamily protein (TAIR:AT4G17480.1); Has 628 Blast hits to 624 proteins in 157 species: Archae - 0; Bacteria - 0; Metazoa - 330; Fungi - 94; Plants - 142; Viruses - 0; Other Eukaryotes - 62 (source: NCBI BLink).</t>
  </si>
  <si>
    <t>245422_at</t>
  </si>
  <si>
    <t>AT2G39330</t>
  </si>
  <si>
    <t>jacalin-related lectin 23 (JAL23); FUNCTIONS IN: molecular_function unknown; INVOLVED IN: biological_process unknown; LOCATED IN: vacuole; EXPRESSED IN: 24 plant structures; EXPRESSED DURING: 14 growth stages; CONTAINS InterPro DOMAIN/s: Mannose-binding lectin (InterPro:IPR001229); BEST Arabidopsis thaliana protein match is: jacalin-related lectin 22 (TAIR:AT2G39310.3); Has 1977 Blast hits to 736 proteins in 44 species: Archae - 0; Bacteria - 9; Metazoa - 0; Fungi - 4; Plants - 1953; Viruses - 0; Other Eukaryotes - 11 (source: NCBI BLink).</t>
  </si>
  <si>
    <t>266989_at</t>
  </si>
  <si>
    <t>AT5G05600</t>
  </si>
  <si>
    <t>2-oxoglutarate (2OG) and Fe(II)-dependent oxygenase superfamily protein; FUNCTIONS IN: oxidoreductase activity, iron ion binding; INVOLVED IN: response to salt stress, response to karrikin; EXPRESSED IN: 15 plant structures; EXPRESSED DURING: 9 growth stages; CONTAINS InterPro DOMAIN/s: Isopenicillin N synthase (InterPro:IPR002283), Oxoglutarate/iron-dependent oxygenase (InterPro:IPR005123); BEST Arabidopsis thaliana protein match is: 2-oxoglutarate (2OG) and Fe(II)-dependent oxygenase superfamily protein (TAIR:AT3G11180.1); Has 1807 Blast hits to 1807 proteins in 277 species: Archae - 0; Bacteria - 0; Metazoa - 736; Fungi - 347; Plants - 385; Viruses - 0; Other Eukaryotes - 339 (source: NCBI BLink).</t>
  </si>
  <si>
    <t>250793_at</t>
  </si>
  <si>
    <t>AT1G74930</t>
  </si>
  <si>
    <t>encodes a member of the DREB subfamily A-5 of ERF/AP2 transcription factor family. The protein contains one AP2 domain. There are 15 members in this subfamily including RAP2.1, RAP2.9 and RAP2.10.ORA47; CONTAINS InterPro DOMAIN/s: DNA-binding, integrase-type (InterPro:IPR016177), Pathogenesis-related transcriptional factor/ERF, DNA-binding (InterPro:IPR001471); BEST Arabidopsis thaliana protein match is: Integrase-type DNA-binding superfamily protein (TAIR:AT1G19210.1); Has 5510 Blast hits to 5399 proteins in 239 species: Archae - 0; Bacteria - 0; Metazoa - 0; Fungi - 0; Plants - 5503; Viruses - 0; Other Eukaryotes - 7 (source: NCBI BLink).</t>
  </si>
  <si>
    <t>262211_at</t>
  </si>
  <si>
    <t>Has acid phosphatase activity dependent on the presence of divalent cations (Mg2+, Co2+, Zn2+, Mn2+) and anti-insect activity. Insects fed with the protein show a retarded development. Induced in response to abscisic acid, jasmonic acid, salt, water deficiency and wounding.vegetative storage protein 2 (VSP2); FUNCTIONS IN: acid phosphatase activity; INVOLVED IN: in 8 processes; LOCATED IN: cytosolic ribosome, vacuole; EXPRESSED IN: fruit, flower, leaf; EXPRESSED DURING: seedling growth, 4 leaf senescence stage; CONTAINS InterPro DOMAIN/s: Acid phosphatase (Class B) (InterPro:IPR005519), Vegetative storage protein/acid phosphatase (InterPro:IPR014403), Acid phosphatase, plant (InterPro:IPR010028); BEST Arabidopsis thaliana protein match is: vegetative storage protein 1 (TAIR:AT5G24780.1); Has 30201 Blast hits to 17322 proteins in 780 species: Archae - 12; Bacteria - 1396; Metazoa - 17338; Fungi - 3422; Plants - 5037; Viruses - 0; Other Eukaryotes - 2996 (source: NCBI BLink).</t>
  </si>
  <si>
    <t>AT5G24780</t>
  </si>
  <si>
    <t>encodes an acid phosphatase similar to soybean vegetative storage proteins. Gene expression is induced by wounding and jasmonic acid.vegetative storage protein 1 (VSP1); FUNCTIONS IN: transcription factor binding, acid phosphatase activity; INVOLVED IN: response to jasmonic acid stimulus, response to wounding, defense response; LOCATED IN: vacuole; EXPRESSED IN: fruit, gynoecium, valve; CONTAINS InterPro DOMAIN/s: Acid phosphatase (Class B) (InterPro:IPR005519), Vegetative storage protein/acid phosphatase (InterPro:IPR014403), Acid phosphatase, plant (InterPro:IPR010028); BEST Arabidopsis thaliana protein match is: vegetative storage protein 2 (TAIR:AT5G24770.1); Has 30201 Blast hits to 17322 proteins in 780 species: Archae - 12; Bacteria - 1396; Metazoa - 17338; Fungi - 3422; Plants - 5037; Viruses - 0; Other Eukaryotes - 2996 (source: NCBI BLink).</t>
  </si>
  <si>
    <t>AT5G14750</t>
  </si>
  <si>
    <t>Encodes a MyB-related protein containing R2 and R3 repeats, involved in  root and hypocotyl epidermal cell fate determination. Loss of function mutations make extra root hairs. Nuclear localized protein is a positive regulator for expression of CAPRICE (CPC).myb domain protein 66 (MYB66); CONTAINS InterPro DOMAIN/s: SANT, DNA-binding (InterPro:IPR001005), Myb, DNA-binding (InterPro:IPR014778), Homeodomain-like (InterPro:IPR009057), Homeodomain-related (InterPro:IPR012287), Myb transcription factor (InterPro:IPR015495), HTH transcriptional regulator, Myb-type, DNA-binding (InterPro:IPR017930); BEST Arabidopsis thaliana protein match is: myb domain protein 23 (TAIR:AT5G40330.1); Has 9181 Blast hits to 8410 proteins in 556 species: Archae - 0; Bacteria - 0; Metazoa - 822; Fungi - 534; Plants - 5944; Viruses - 3; Other Eukaryotes - 1878 (source: NCBI BLink).</t>
  </si>
  <si>
    <t>246585_at</t>
  </si>
  <si>
    <t>AT3G44860</t>
  </si>
  <si>
    <t>Encodes a farnesoic acid carboxyl-O-methyltransferase.farnesoic acid carboxyl-O-methyltransferase (FAMT); FUNCTIONS IN: S-adenosylmethionine-dependent methyltransferase activity, farnesoic acid O-methyltransferase activity; INVOLVED IN: biological_process unknown; LOCATED IN: cellular_component unknown; EXPRESSED IN: leaf; EXPRESSED DURING: seedling growth; CONTAINS InterPro DOMAIN/s: SAM dependent carboxyl methyltransferase (InterPro:IPR005299); BEST Arabidopsis thaliana protein match is: S-adenosyl-L-methionine-dependent methyltransferases superfamily protein (TAIR:AT3G44870.1); Has 885 Blast hits to 875 proteins in 112 species: Archae - 0; Bacteria - 44; Metazoa - 9; Fungi - 5; Plants - 718; Viruses - 0; Other Eukaryotes - 109 (source: NCBI BLink).</t>
  </si>
  <si>
    <t>AT4G15210</t>
  </si>
  <si>
    <t>cytosolic beta-amylase expressed in rosette leaves and inducible by sugar. RAM1 mutants have reduced beta amylase in leaves and stems.beta-amylase 5 (BAM5); FUNCTIONS IN: beta-amylase activity; INVOLVED IN: response to herbivore, starch catabolic process; LOCATED IN: endomembrane system; EXPRESSED IN: 19 plant structures; EXPRESSED DURING: 14 growth stages; CONTAINS InterPro DOMAIN/s: Glycoside hydrolase, family 14, conserved site (InterPro:IPR018238), Glycoside hydrolase, family 14 (InterPro:IPR001554), Glycoside hydrolase, catalytic core (InterPro:IPR017853), Glycoside hydrolase, family 14B, plant (InterPro:IPR001371), Glycoside hydrolase, subgroup, catalytic core (InterPro:IPR013781); BEST Arabidopsis thaliana protein match is: beta-amylase 6 (TAIR:AT2G32290.1); Has 30201 Blast hits to 17322 proteins in 780 species: Archae - 12; Bacteria - 1396; Metazoa - 17338; Fungi - 3422; Plants - 5037; Viruses - 0; Other Eukaryotes - 2996 (source: NCBI BLink).</t>
  </si>
  <si>
    <t>245275_at</t>
  </si>
  <si>
    <t>AT3G43340</t>
  </si>
  <si>
    <t>Pseudouridine synthase family protein; FUNCTIONS IN: pseudouridine synthase activity, RNA binding; INVOLVED IN: pseudouridine synthesis, RNA modification; LOCATED IN: cellular_component unknown; CONTAINS InterPro DOMAIN/s: Pseudouridine synthase, catalytic domain (InterPro:IPR020103); BEST Arabidopsis thaliana protein match is: pseudouridine synthase family protein (TAIR:AT2G39140.1); Has 1058 Blast hits to 1058 proteins in 413 species: Archae - 0; Bacteria - 872; Metazoa - 0; Fungi - 0; Plants - 35; Viruses - 0; Other Eukaryotes - 151 (source: NCBI BLink).</t>
  </si>
  <si>
    <t>AT5G39535</t>
  </si>
  <si>
    <t>tRNA-Pro (anticodon: AGG)</t>
  </si>
  <si>
    <t>basic helix-loop-helix (bHLH) DNA-binding superfamily protein; FUNCTIONS IN: sequence-specific DNA binding transcription factor activity; INVOLVED IN: regulation of transcription; LOCATED IN: nucleus; EXPRESSED IN: 7 plant structures; EXPRESSED DURING: LP.06 six leaves visible, 4 anthesis, LP.10 ten leaves visible, petal differentiation and expansion stage, LP.08 eight leaves visible; CONTAINS InterPro DOMAIN/s: Helix-loop-helix DNA-binding domain (InterPro:IPR001092), Helix-loop-helix DNA-binding (InterPro:IPR011598); BEST Arabidopsis thaliana protein match is: basic helix-loop-helix (bHLH) DNA-binding superfamily protein (TAIR:AT1G10586.1); Has 97 Blast hits to 96 proteins in 11 species: Archae - 0; Bacteria - 0; Metazoa - 0; Fungi - 0; Plants - 97; Viruses - 0; Other Eukaryotes - 0 (source: NCBI BLink).</t>
  </si>
  <si>
    <t>263210_at</t>
  </si>
  <si>
    <t>AT3G28740</t>
  </si>
  <si>
    <t>Encodes a member of the cytochrome p450 family. Expression is upregulated in response to cis-jasmonate treatment. Overexpression induces synthesis of volatile compounds that affect chemical ecology and insect interactions.CYP81D1; FUNCTIONS IN: electron carrier activity, monooxygenase activity, iron ion binding, oxygen binding, heme binding; INVOLVED IN: response to cyclopentenone, defense response to insect; LOCATED IN: endomembrane system; EXPRESSED IN: 10 plant structures; EXPRESSED DURING: 4 anthesis, C globular stage, petal differentiation and expansion stage; CONTAINS InterPro DOMAIN/s: Cytochrome P450 (InterPro:IPR001128), Cytochrome P450, conserved site (InterPro:IPR017972), Cytochrome P450, E-class, group I (InterPro:IPR002401); BEST Arabidopsis thaliana protein match is: cytochrome P450, family 81, subfamily D, polypeptide 7 (TAIR:AT2G23190.1); Has 36095 Blast hits to 35936 proteins in 1857 species: Archae - 61; Bacteria - 5661; Metazoa - 11857; Fungi - 7468; Plants - 9503; Viruses - 3; Other Eukaryotes - 1542 (source: NCBI BLink).</t>
  </si>
  <si>
    <t>256589_at</t>
  </si>
  <si>
    <t>Encodes a UDP-glucosyltransferase, UGT74E2,  that acts on IBA (indole-3-butyric acid) and affects auxin homeostasis. The transcript and protein levels of this enzyme are strongly induced by H2O2 and may allow integration of ROS (reactive oxygen species) and auxin signaling. This enzyme can also transfer glycosyl groups to several compounds related to the explosive TNT when this synthetic compound is taken up from the environment.Uridine diphosphate glycosyltransferase 74E2 (UGT74E2); CONTAINS InterPro DOMAIN/s: UDP-glucuronosyl/UDP-glucosyltransferase (InterPro:IPR002213); BEST Arabidopsis thaliana protein match is: UDP-Glycosyltransferase superfamily protein (TAIR:AT1G05675.1); Has 8397 Blast hits to 8309 proteins in 513 species: Archae - 0; Bacteria - 605; Metazoa - 2499; Fungi - 31; Plants - 5061; Viruses - 123; Other Eukaryotes - 78 (source: NCBI BLink).</t>
  </si>
  <si>
    <t>263231_at</t>
  </si>
  <si>
    <t>AT2G45220</t>
  </si>
  <si>
    <t>Plant invertase/pectin methylesterase inhibitor superfamily; FUNCTIONS IN: enzyme inhibitor activity, pectinesterase activity; INVOLVED IN: cell wall modification; LOCATED IN: membrane, plant-type cell wall; EXPRESSED IN: 9 plant structures; EXPRESSED DURING: 4 anthesis, C globular stage, petal differentiation and expansion stage; CONTAINS InterPro DOMAIN/s: Carbohydrate-binding/sugar hydrolysis domain (InterPro:IPR006633),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(TAIR:AT5G51490.1); Has 2773 Blast hits to 2723 proteins in 340 species: Archae - 10; Bacteria - 616; Metazoa - 1; Fungi - 203; Plants - 1907; Viruses - 0; Other Eukaryotes - 36 (source: NCBI BLink).</t>
  </si>
  <si>
    <t>245148_at</t>
  </si>
  <si>
    <t>jasmonate-regulated gene 21 (JRG21); FUNCTIONS IN: oxidoreductase activity, iron ion binding; INVOLVED IN: oxidation reduction; LOCATED IN: cellular_component unknown; EXPRESSED IN: 10 plant structures; EXPRESSED DURING: LP.06 six leaves visible, LP.04 four leaves visible, 4 anthesis, C globular stage, petal differentiation and expansion stage; CONTAINS InterPro DOMAIN/s: Isopenicillin N synthase (InterPro:IPR002283), Oxoglutarate/iron-dependent oxygenase (InterPro:IPR005123); BEST Arabidopsis thaliana protein match is: 2-oxoglutarate (2OG) and Fe(II)-dependent oxygenase superfamily protein (TAIR:AT5G05600.1); Has 8809 Blast hits to 8750 proteins in 1005 species: Archae - 0; Bacteria - 1115; Metazoa - 109; Fungi - 1073; Plants - 4993; Viruses - 0; Other Eukaryotes - 1519 (source: NCBI BLink).</t>
  </si>
  <si>
    <t>251770_at</t>
  </si>
  <si>
    <t>AT4G37990</t>
  </si>
  <si>
    <t>Encodes an aromatic alcohol:NADP+ oxidoreductase whose mRNA levels are increased in response to treatment with a variety of phytopathogenic bacteria.  Though similar to mannitol dehydrogenases, this enzyme does not have mannitol dehydrogenase activity.elicitor-activated gene 3-2 (ELI3-2);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elicitor-activated gene 3-1 (TAIR:AT4G37980.1); Has 39982 Blast hits to 39962 proteins in 3075 species: Archae - 828; Bacteria - 26485; Metazoa - 1263; Fungi - 3046; Plants - 3202; Viruses - 3; Other Eukaryotes - 5155 (source: NCBI BLink).</t>
  </si>
  <si>
    <t>252984_at</t>
  </si>
  <si>
    <t>CYP94B3 is a jasmonoyl-isoleucine-12-hydroxylase that catalyzes the formation of 12-OH-JA-Ile from JA-Ile. By reducing the levels of this the biologically active phytohormone, CYP94B3 attenuates the jasmonic  acid signaling cascade. CYP94B3 transcript levels rise in response to wounding.); FUNCTIONS IN: electron carrier activity, monooxygenase activity, iron ion binding, oxygen binding, heme binding; INVOLVED IN: oxidation reduction; LOCATED IN: endomembrane system; EXPRESSED IN: 14 plant structures; EXPRESSED DURING: 7 growth stages; CONTAINS InterPro DOMAIN/s: Cytochrome P450 (InterPro:IPR001128), Cytochrome P450, E-class, group I (InterPro:IPR002401); BEST Arabidopsis thaliana protein match is: cytochrome P450, family 94, subfamily B, polypeptide 1 (TAIR:AT5G63450.1); Has 27655 Blast hits to 27536 proteins in 1435 species: Archae - 44; Bacteria - 2616; Metazoa - 10459; Fungi - 5693; Plants - 7745; Viruses - 3; Other Eukaryotes - 1095 (source: NCBI BLink).</t>
  </si>
  <si>
    <t>252368_at</t>
  </si>
  <si>
    <t>AT4G16260</t>
  </si>
  <si>
    <t>Glycosyl hydrolase superfamily protein; FUNCTIONS IN: cation binding, hydrolase activity, hydrolyzing O-glycosyl compounds, catalytic activity; INVOLVED IN: defense response to fungus, incompatible interaction, response to salt stress; LOCATED IN: cell wall, plasma membrane; EXPRESSED IN: 11 plant structures; EXPRESSED DURING: LP.06 six leaves visible, LP.04 four leaves visible, 4 anthesis, petal differentiation and expansion stage, LP.08 eight leaves visible; CONTAINS InterPro DOMAIN/s: Glycoside hydrolase, catalytic core (InterPro:IPR017853), Glycoside hydrolase, family 17 (InterPro:IPR000490), Glycoside hydrolase, subgroup, catalytic core (InterPro:IPR013781); BEST Arabidopsis thaliana protein match is: beta-1,3-glucanase 1 (TAIR:AT3G57270.1); Has 2169 Blast hits to 2154 proteins in 141 species: Archae - 0; Bacteria - 6; Metazoa - 5; Fungi - 22; Plants - 2121; Viruses - 0; Other Eukaryotes - 15 (source: NCBI BLink).</t>
  </si>
  <si>
    <t>245393_at</t>
  </si>
  <si>
    <t>AT1G05340</t>
  </si>
  <si>
    <t>unknown protein; FUNCTIONS IN: molecular_function unknown; INVOLVED IN: biological_process unknown; LOCATED IN: chloroplast; EXPRESSED IN: 14 plant structures; EXPRESSED DURING: 7 growth stages; BEST Arabidopsis thaliana protein match is: unknown protein (TAIR:AT2G32210.1); Has 189 Blast hits to 189 proteins in 27 species: Archae - 0; Bacteria - 0; Metazoa - 0; Fungi - 21; Plants - 168; Viruses - 0; Other Eukaryotes - 0 (source: NCBI BLink).</t>
  </si>
  <si>
    <t>264580_at</t>
  </si>
  <si>
    <t>AT5G16960</t>
  </si>
  <si>
    <t>Zinc-binding dehydrogenase family protein; FUNCTIONS IN: oxidoreductase activity, binding, zinc ion binding, catalytic activity; INVOLVED IN: response to oxidative stress; EXPRESSED IN: leaf whorl, sepal, flower, stamen; EXPRESSED DURING: 4 anthesis, petal differentiation and expansion stage; CONTAINS InterPro DOMAIN/s: GroES-like (InterPro:IPR011032), NAD(P)-binding domain (InterPro:IPR016040), Alcohol dehydrogenase, C-terminal (InterPro:IPR013149), Alcohol dehydrogenase superfamily, zinc-containing (InterPro:IPR002085); BEST Arabidopsis thaliana protein match is: Zinc-binding dehydrogenase family protein (TAIR:AT5G37980.1); Has 1807 Blast hits to 1807 proteins in 277 species: Archae - 0; Bacteria - 0; Metazoa - 736; Fungi - 347; Plants - 385; Viruses - 0; Other Eukaryotes - 339 (source: NCBI BLink).</t>
  </si>
  <si>
    <t>246418_at</t>
  </si>
  <si>
    <t>AT5G17860</t>
  </si>
  <si>
    <t>calcium exchanger 7 (CAX7); FUNCTIONS IN: cation:cation antiporter activity, calcium:sodium antiporter activity; INVOLVED IN: cation transport, transmembrane transport; LOCATED IN: endomembrane system, integral to membrane; EXPRESSED IN: 19 plant structures; EXPRESSED DURING: 10 growth stages; CONTAINS InterPro DOMAIN/s: Sodium/calcium exchanger membrane region (InterPro:IPR004837); BEST Arabidopsis thaliana protein match is: cation calcium exchanger 4 (TAIR:AT1G54115.1); Has 1807 Blast hits to 1807 proteins in 277 species: Archae - 0; Bacteria - 0; Metazoa - 736; Fungi - 347; Plants - 385; Viruses - 0; Other Eukaryotes - 339 (source: NCBI BLink).</t>
  </si>
  <si>
    <t>250054_at</t>
  </si>
  <si>
    <t>encodes a member of the ERF (ethylene response factor) subfamily B-4 of ERF/AP2 transcription factor family (RAP2.6). The protein contains one AP2 domain. There are 7 members in this subfamily.related to AP2 6 (RAP2.6); CONTAINS InterPro DOMAIN/s: DNA-binding, integrase-type (InterPro:IPR016177), Pathogenesis-related transcriptional factor/ERF, DNA-binding (InterPro:IPR001471); BEST Arabidopsis thaliana protein match is: Integrase-type DNA-binding superfamily protein (TAIR:AT5G61890.1); Has 6219 Blast hits to 5840 proteins in 256 species: Archae - 0; Bacteria - 2; Metazoa - 0; Fungi - 0; Plants - 6203; Viruses - 0; Other Eukaryotes - 14 (source: NCBI BLink).</t>
  </si>
  <si>
    <t>264415_at</t>
  </si>
  <si>
    <t>Encodes an enzyme that catalyzes the hydrolysis of indole-3-acetonitrile (IAN) to indole-3-acetic acid (IAA) (nitrile aminohydrolase, EC 3.5.5.1) and IAN to indole-3-acetamide (IAM) at lower levels. Mutants have reduced sensitivity to IAN and are sensitive to IAA. This enzyme likely participates in other non-auxin-related metabolic pathways.nitrilase 2 (NIT2); FUNCTIONS IN: indole-3-acetonitrile nitrilase activity, nitrilase activity, indole-3-acetonitrile nitrile hydratase activity; INVOLVED IN: response to cadmium ion, indoleacetic acid biosynthetic process, response to bacterium; LOCATED IN: cellular_component unknown; EXPRESSED IN: cotyledon, cultured cell; CONTAINS InterPro DOMAIN/s: Nitrilase/cyanide hydratase and apolipoprotein N-acyltransferase (InterPro:IPR003010), Nitrilase/cyanide hydratase, conserved site (InterPro:IPR000132); BEST Arabidopsis thaliana protein match is: nitrilase 1 (TAIR:AT3G44310.3); Has 7677 Blast hits to 7598 proteins in 1742 species: Archae - 157; Bacteria - 4958; Metazoa - 446; Fungi - 568; Plants - 325; Viruses - 11; Other Eukaryotes - 1212 (source: NCBI BLink).</t>
  </si>
  <si>
    <t>AT1G52890</t>
  </si>
  <si>
    <t>encodes a NAC transcription factor whose expression is induced by drought, high salt, and abscisic acid. This gene binds to ERD1 promoter in vitro.NAC domain containing protein 19 (NAC019); CONTAINS InterPro DOMAIN/s: No apical meristem (NAM) protein (InterPro:IPR003441); BEST Arabidopsis thaliana protein match is: NAC domain containing protein 3 (TAIR:AT3G15500.1); Has 3041 Blast hits to 3033 proteins in 75 species: Archae - 0; Bacteria - 0; Metazoa - 0; Fungi - 0; Plants - 3041; Viruses - 0; Other Eukaryotes - 0 (source: NCBI BLink).</t>
  </si>
  <si>
    <t>260203_at</t>
  </si>
  <si>
    <t>AT4G22470</t>
  </si>
  <si>
    <t>protease inhibitor/seed storage/lipid transfer protein (LTP) family protein; FUNCTIONS IN: lipid binding; INVOLVED IN: lipid transport; LOCATED IN: endomembrane system; EXPRESSED IN: embryo, hypocotyl, sepal, stamen; EXPRESSED DURING: 4 anthesis, C globular stage, petal differentiation and expansion stage; CONTAINS InterPro DOMAIN/s: Bifunctional inhibitor/plant lipid transfer protein/seed storage (InterPro:IPR016140), Plant lipid transfer protein/hydrophobic protein, helical domain (InterPro:IPR013770); BEST Arabidopsis thaliana protein match is: Bifunctional inhibitor/lipid-transfer protein/seed storage 2S albumin superfamily protein (TAIR:AT4G22485.1); Has 219939 Blast hits to 80042 proteins in 2746 species: Archae - 655; Bacteria - 50351; Metazoa - 79801; Fungi - 26960; Plants - 28532; Viruses - 6737; Other Eukaryotes - 26903 (source: NCBI BLink).</t>
  </si>
  <si>
    <t>254314_at</t>
  </si>
  <si>
    <t>AT1G61120</t>
  </si>
  <si>
    <t>Encodes a geranyllinalool synthase that produces a precursor to TMTT, a volatile plant defense C16-homoterpene. GES transcript levels rise in response to alamethicin, a fungal peptide mixture that damages membranes. This transcriptional response is blocked in JA biosynthetic and JA signaling mutants, but GES transcript levels still rise in response to alamethicin in mutants with salicylic acid and ethylene biosynthetic and/or signaling defects. GES transcripts also accumulate in response to a larval infestation. This enzyme does not localize to the plastids, and it may be present in the cytosol or endoplasmic reticulum.terpene synthase 04 (TPS04);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(TAIR:AT1G79460.1); Has 1879 Blast hits to 1869 proteins in 199 species: Archae - 0; Bacteria - 12; Metazoa - 0; Fungi - 7; Plants - 1856; Viruses - 0; Other Eukaryotes - 4 (source: NCBI BLink).</t>
  </si>
  <si>
    <t>264886_at</t>
  </si>
  <si>
    <t>AT3G26830</t>
  </si>
  <si>
    <t>Mutations in pad3 are defective in biosynthesis of the indole derived phytoalexin camalexin. Encodes a cytochrome P450 enzyme that catalyzes the conversion of dihydrocamalexic acid to camalexin.PHYTOALEXIN DEFICIENT 3 (PAD3); FUNCTIONS IN: dihydrocamalexic acid decarboxylase activity, monooxygenase activity, oxygen binding; INVOLVED IN: in 6 processes; LOCATED IN: endoplasmic reticulum, microsome; EXPRESSED IN: 15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28 (TAIR:AT1G13090.1); Has 31909 Blast hits to 31706 proteins in 1646 species: Archae - 46; Bacteria - 3053; Metazoa - 11727; Fungi - 6529; Plants - 9477; Viruses - 0; Other Eukaryotes - 1077 (source: NCBI BLink).</t>
  </si>
  <si>
    <t>258277_at</t>
  </si>
  <si>
    <t>AT1G51780</t>
  </si>
  <si>
    <t>encodes a member of the six Arabidopsis IAA-amino acid conjugate hydrolase subfamily and conjugates and is very similar to IAR3.IAA-leucine resistant (ILR)-like gene 5 (ILL5); FUNCTIONS IN: metallopeptidase activity, IAA-amino acid conjugate hydrolase activity; INVOLVED IN: proteolysis, regulation of systemic acquired resistance; LOCATED IN: endomembrane system; CONTAINS InterPro DOMAIN/s: Peptidase M20 (InterPro:IPR002933), Peptidase M20, dimerisation (InterPro:IPR011650), Peptidase M20D, amidohydrolase (InterPro:IPR010168), Peptidase M20D, mername-AA028/carboxypeptidase Ss1 (InterPro:IPR017439); BEST Arabidopsis thaliana protein match is: peptidase M20/M25/M40 family protein (TAIR:AT1G51760.1); Has 13227 Blast hits to 13219 proteins in 2009 species: Archae - 135; Bacteria - 9794; Metazoa - 77; Fungi - 235; Plants - 313; Viruses - 0; Other Eukaryotes - 2673 (source: NCBI BLink).</t>
  </si>
  <si>
    <t>AT2G37770</t>
  </si>
  <si>
    <t>NAD(P)-linked oxidoreductase superfamily protein; FUNCTIONS IN: oxidoreductase activity; INVOLVED IN: oxidation reduction; EXPRESSED IN: 12 plant structures; EXPRESSED DURING: LP.04 four leaves visible, 4 anthesis, petal differentiation and expansion stage; CONTAINS InterPro DOMAIN/s: Aldo/keto reductase (InterPro:IPR001395), Aldo/keto reductase subgroup (InterPro:IPR020471), Aldo/keto reductase, conserved site (InterPro:IPR018170); BEST Arabidopsis thaliana protein match is: NAD(P)-linked oxidoreductase superfamily protein (TAIR:AT2G37790.1); Has 35333 Blast hits to 34131 proteins in 2444 species: Archae - 798; Bacteria - 22429; Metazoa - 974; Fungi - 991; Plants - 531; Viruses - 0; Other Eukaryotes - 9610 (source: NCBI BLink).</t>
  </si>
  <si>
    <t>267168_at</t>
  </si>
  <si>
    <t>AT3G17050</t>
  </si>
  <si>
    <t>pseudogene, glycine-rich protein, similar to glycine-rich protein TIGR:At1g53620.1 (Arabidopsis thaliana)</t>
  </si>
  <si>
    <t>AT2G18115</t>
  </si>
  <si>
    <t>pseudogene, glycine-rich protein, predicted proteins, Arabidopsis thaliana</t>
  </si>
  <si>
    <t>265803_at</t>
  </si>
  <si>
    <t>Acyl-CoA N-acyltransferases (NAT) superfamily protein; FUNCTIONS IN: N-acetyltransferase activity; INVOLVED IN: metabolic process; LOCATED IN: cellular_component unknown; EXPRESSED IN: 13 plant structures; EXPRESSED DURING: 10 growth stages; CONTAINS InterPro DOMAIN/s: GCN5-related N-acetyltransferase, C-terminal (InterPro:IPR022610), GCN5-related N-acetyltransferase (InterPro:IPR000182), Acyl-CoA N-acyltransferase (InterPro:IPR016181); BEST Arabidopsis thaliana protein match is: Acyl-CoA N-acyltransferases (NAT) superfamily protein (TAIR:AT2G39020.1); Has 1996 Blast hits to 1996 proteins in 707 species: Archae - 30; Bacteria - 1221; Metazoa - 280; Fungi - 96; Plants - 60; Viruses - 0; Other Eukaryotes - 309 (source: NCBI BLink).</t>
  </si>
  <si>
    <t>266142_at</t>
  </si>
  <si>
    <t>AT3G49620</t>
  </si>
  <si>
    <t>encodes a protein similar to 2-oxoacid-dependent dioxygenase. Expression is induced after 24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cell.DARK INDUCIBLE 11 (DIN11); FUNCTIONS IN: oxidoreductase activity, iron ion binding; INVOLVED IN: aging, response to light stimulus, response to sucrose stimulus, cellular response to starvation; EXPRESSED IN: 6 plant structures; EXPRESSED DURING: LP.06 six leaves visible, LP.04 four leaves visible, LP.10 ten leaves visible, LP.08 eight leaves visible; CONTAINS InterPro DOMAIN/s: Isopenicillin N synthase (InterPro:IPR002283), Oxoglutarate/iron-dependent oxygenase (InterPro:IPR005123); BEST Arabidopsis thaliana protein match is: 2-oxoglutarate (2OG) and Fe(II)-dependent oxygenase superfamily protein (TAIR:AT3G49630.1); Has 8746 Blast hits to 8700 proteins in 1000 species: Archae - 0; Bacteria - 1165; Metazoa - 118; Fungi - 1060; Plants - 4722; Viruses - 0; Other Eukaryotes - 1681 (source: NCBI BLink).</t>
  </si>
  <si>
    <t>252265_at</t>
  </si>
  <si>
    <t>AT5G05340</t>
  </si>
  <si>
    <t>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- 0; Bacteria - 0; Metazoa - 736; Fungi - 347; Plants - 385; Viruses - 0; Other Eukaryotes - 339 (source: NCBI BLink).</t>
  </si>
  <si>
    <t>250798_at</t>
  </si>
  <si>
    <t>AT2G30770</t>
  </si>
  <si>
    <t>putative cytochrome P450cytochrome P450, family 71, subfamily A, polypeptide 13 (CYP71A13); CONTAINS InterPro DOMAIN/s: Cytochrome P450 (InterPro:IPR001128), Cytochrome P450, E-class, group I (InterPro:IPR002401), Cytochrome P450, conserved site (InterPro:IPR017972); BEST Arabidopsis thaliana protein match is: cytochrome P450, family 71, subfamily A, polypeptide 12 (TAIR:AT2G30750.1); Has 35333 Blast hits to 34131 proteins in 2444 species: Archae - 798; Bacteria - 22429; Metazoa - 974; Fungi - 991; Plants - 531; Viruses - 0; Other Eukaryotes - 9610 (source: NCBI BLink).</t>
  </si>
  <si>
    <t>267567_at</t>
  </si>
  <si>
    <t>AT2G07707</t>
  </si>
  <si>
    <t>Plant mitochondrial ATPase, F0 complex, subunit 8 protein; FUNCTIONS IN: cobalt ion binding; INVOLVED IN: ATP synthesis coupled proton transport; LOCATED IN: mitochondrion, vacuole, membrane; EXPRESSED IN: cultured cell, leaf; CONTAINS InterPro DOMAIN/s: ATPase, F0 complex, subunit 8, mitochondrial, plant (InterPro:IPR003319), Protein of unknown function DUF1082, plant mitochondria (InterPro:IPR009455); BEST Arabidopsis thaliana protein match is: Plant mitochondrial ATPase, F0 complex, subunit 8 protein (TAIR:ATMG00480.1); Has 226 Blast hits to 226 proteins in 79 species: Archae - 0; Bacteria - 0; Metazoa - 0; Fungi - 0; Plants - 218; Viruses - 0; Other Eukaryotes - 8 (source: NCBI BLink).</t>
  </si>
  <si>
    <t>AT1G15790</t>
  </si>
  <si>
    <t>unknown protein; BEST Arabidopsis thaliana protein match is: unknown protein (TAIR:AT1G15780.1); Has 170 Blast hits to 94 proteins in 14 species: Archae - 0; Bacteria - 0; Metazoa - 0; Fungi - 0; Plants - 170; Viruses - 0; Other Eukaryotes - 0 (source: NCBI BLink).</t>
  </si>
  <si>
    <t>259489_at</t>
  </si>
  <si>
    <t>AT5G07010</t>
  </si>
  <si>
    <t>AT4G21680</t>
  </si>
  <si>
    <t>Encodes a nitrate transporter (NRT1.8).  Functions in nitrate removal from the xylem sap. Mediates cadmium tolerance.NITRATE TRANSPORTER 1.8 (NRT1.8); FUNCTIONS IN: transporter activity, nitrate transmembrane transporter activity; INVOLVED IN: response to cadmium ion, oligopeptide transport, response to nitrate; LOCATED IN: plasma membrane, membrane; EXPRESSED IN: 9 plant structures; EXPRESSED DURING: LP.04 four leaves visible, 4 anthesis, petal differentiation and expansion stage; CONTAINS InterPro DOMAIN/s: Oligopeptide transporter (InterPro:IPR000109), Major facilitator superfamily, general substrate transporter (InterPro:IPR016196); BEST Arabidopsis thaliana protein match is: nitrate transporter 1.5 (TAIR:AT1G32450.1); Has 7448 Blast hits to 7020 proteins in 1418 species: Archae - 0; Bacteria - 3502; Metazoa - 786; Fungi - 405; Plants - 2210; Viruses - 0; Other Eukaryotes - 545 (source: NCBI BLink).</t>
  </si>
  <si>
    <t>254396_at</t>
  </si>
  <si>
    <t>AT2G45570</t>
  </si>
  <si>
    <t>member of CYP76Ccytochrome P450, family 76, subfamily C, polypeptide 2 (CYP76C2); FUNCTIONS IN: electron carrier activity, monooxygenase activity, iron ion binding, oxygen binding, heme binding; INVOLVED IN: oxidation reduction; EXPRESSED IN: stem, sepal, male gametophyte, carpel, stamen; EXPRESSED DURING: 4 anthesis; CONTAINS InterPro DOMAIN/s: Cytochrome P450 (InterPro:IPR001128), Cytochrome P450, E-class, group I (InterPro:IPR002401), Cytochrome P450, conserved site (InterPro:IPR017972); BEST Arabidopsis thaliana protein match is: cytochrome P450, family 76, subfamily C, polypeptide 4 (TAIR:AT2G45550.1); Has 34313 Blast hits to 34043 proteins in 1718 species: Archae - 48; Bacteria - 4021; Metazoa - 12101; Fungi - 7308; Plants - 9587; Viruses - 3; Other Eukaryotes - 1245 (source: NCBI BLink).</t>
  </si>
  <si>
    <t>267559_at</t>
  </si>
  <si>
    <t>similar to Eucalyptus gunnii alcohol dehydrogenase of unknown physiological function (GI:1143445), Vigna unguiculata (gi:1854445), NOT a cinnamyl-alcohol dehydrogenaseNAD(P)-binding Rossmann-fold superfamily protein; FUNCTIONS IN: alcohol dehydrogenase (NAD) activity, cinnamyl-alcohol dehydrogenase activity; INVOLVED IN: lignin biosynthetic process, cellular metabolic process, metabolic process; LOCATED IN: endomembrane system; EXPRESSED IN: 9 plant structures; EXPRESSED DURING: LP.06 six leaves visible, LP.04 four leaves visible, 4 anthesis, petal differentiation and expansion stage; CONTAINS InterPro DOMAIN/s: NAD-dependent epimerase/dehydratase (InterPro:IPR001509), NAD(P)-binding domain (InterPro:IPR016040); BEST Arabidopsis thaliana protein match is: NAD(P)-binding Rossmann-fold superfamily protein (TAIR:AT1G09510.1); Has 9627 Blast hits to 9614 proteins in 1666 species: Archae - 148; Bacteria - 3563; Metazoa - 355; Fungi - 930; Plants - 2402; Viruses - 50; Other Eukaryotes - 2179 (source: NCBI BLink).</t>
  </si>
  <si>
    <t>264514_at</t>
  </si>
  <si>
    <t>AT3G45060</t>
  </si>
  <si>
    <t>member of High affinity nitrate transporter familyhigh affinity nitrate transporter 2.6 (NRT2.6); FUNCTIONS IN: nitrate transmembrane transporter activity; INVOLVED IN: response to karrikin; LOCATED IN: plasma membrane, chloroplast; EXPRESSED IN: sepal, root, flower; EXPRESSED DURING: petal differentiation and expansion stage; CONTAINS InterPro DOMAIN/s: Major facilitator superfamily (InterPro:IPR020846), Major facilitator superfamily MFS-1 (InterPro:IPR011701), Major facilitator superfamily, general substrate transporter (InterPro:IPR016196); BEST Arabidopsis thaliana protein match is: nitrate transporter 2.3 (TAIR:AT5G60780.1); Has 6705 Blast hits to 6593 proteins in 1499 species: Archae - 65; Bacteria - 5860; Metazoa - 18; Fungi - 311; Plants - 270; Viruses - 0; Other Eukaryotes - 181 (source: NCBI BLink).</t>
  </si>
  <si>
    <t>252604_at</t>
  </si>
  <si>
    <t>UDP-glucosyl transferase 76E12 (UGT76E12); FUNCTIONS IN: quercetin 3-O-glucosyltransferase activity, UDP-glycosyltransferase activity, quercetin 7-O-glucosyltransferase activity, transferase activity, transferring glycosyl groups; INVOLVED IN: metabolic process; LOCATED IN: cellular_component unknown; EXPRESSED IN: 7 plant structures; EXPRESSED DURING: 4 anthesis, petal differentiation and expansion stage; CONTAINS InterPro DOMAIN/s: UDP-glucuronosyl/UDP-glucosyltransferase (InterPro:IPR002213); BEST Arabidopsis thaliana protein match is: UDP-glucosyl transferase 76E11 (TAIR:AT3G46670.1); Has 7938 Blast hits to 7861 proteins in 449 species: Archae - 0; Bacteria - 456; Metazoa - 2216; Fungi - 28; Plants - 5081; Viruses - 98; Other Eukaryotes - 59 (source: NCBI BLink).</t>
  </si>
  <si>
    <t>252487_at</t>
  </si>
  <si>
    <t>AT1G06080</t>
  </si>
  <si>
    <t>homologous to delta 9 acyl-lipid desaturases of cyanobacteria and acyl-CoA desaturases of yeast and mammals. expression down-regulated by cold temperature.delta 9 desaturase 1 (ADS1); FUNCTIONS IN: oxidoreductase activity, oxidoreductase activity, acting on paired donors, with oxidation of a pair of donors resulting in the reduction of molecular oxygen to two molecules of water; INVOLVED IN: oxidation reduction, lipid metabolic process; EXPRESSED IN: 17 plant structures; EXPRESSED DURING: 13 growth stages; CONTAINS InterPro DOMAIN/s: Fatty acid desaturase, type 1, core (InterPro:IPR015876), Fatty acid desaturase, type 1 (InterPro:IPR005804); BEST Arabidopsis thaliana protein match is: 16:0delta9 desaturase 2 (TAIR:AT2G31360.1); Has 3455 Blast hits to 3455 proteins in 832 species: Archae - 0; Bacteria - 1551; Metazoa - 796; Fungi - 234; Plants - 106; Viruses - 4; Other Eukaryotes - 764 (source: NCBI BLink).</t>
  </si>
  <si>
    <t>260957_at</t>
  </si>
  <si>
    <t>AT5G64120</t>
  </si>
  <si>
    <t>encodes a cell wall bound peroxidase that is induced by hypo-osmolarityPeroxidase superfamily protein; FUNCTIONS IN: peroxidase activity; INVOLVED IN: defense response to fungus, N-terminal protein myristoylation, respiratory burst; LOCATED IN: apoplast, cell wall, membrane; EXPRESSED IN: 17 plant structures; EXPRESSED DURING: 10 growth stages;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(TAIR:AT5G39580.1); Has 1807 Blast hits to 1807 proteins in 277 species: Archae - 0; Bacteria - 0; Metazoa - 736; Fungi - 347; Plants - 385; Viruses - 0; Other Eukaryotes - 339 (source: NCBI BLink).</t>
  </si>
  <si>
    <t>247327_at</t>
  </si>
  <si>
    <t>senescence-associated gene SAG13 encoding a short-chain alcohol dehydrogenasesenescence-associated gene 13 (SAG13);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(TAIR:AT2G29290.2); Has 124599 Blast hits to 124224 proteins in 3643 species: Archae - 998; Bacteria - 81817; Metazoa - 5872; Fungi - 6443; Plants - 2971; Viruses - 5; Other Eukaryotes - 26493 (source: NCBI BLink).</t>
  </si>
  <si>
    <t>266292_at</t>
  </si>
  <si>
    <t>AT3G46658</t>
  </si>
  <si>
    <t>Potential natural antisense gene, locus overlaps with AT3G46660</t>
  </si>
  <si>
    <t>AT2G38380</t>
  </si>
  <si>
    <t>Peroxidase superfamily protein; FUNCTIONS IN: peroxidase activity, heme binding; INVOLVED IN: response to zinc ion, response to salt stress; LOCATED IN: plant-type cell wall; EXPRESSED IN: stem, root;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(TAIR:AT2G38390.1); Has 4386 Blast hits to 4361 proteins in 262 species: Archae - 0; Bacteria - 0; Metazoa - 1; Fungi - 86; Plants - 4250; Viruses - 0; Other Eukaryotes - 49 (source: NCBI BLink).</t>
  </si>
  <si>
    <t>AT3G25905</t>
  </si>
  <si>
    <t>Member of a large family of putative ligands homologous to the Clavata3 gene.  Consists of a single exon.CLAVATA3/ESR-RELATED 27 (CLE27); Has 9 Blast hits to 9 proteins in 4 species: Archae - 0; Bacteria - 0; Metazoa - 0; Fungi - 0; Plants - 9; Viruses - 0; Other Eukaryotes - 0 (source: NCBI BLink).</t>
  </si>
  <si>
    <t>258082_at</t>
  </si>
  <si>
    <t>AT1G15800</t>
  </si>
  <si>
    <t>unknown protein; BEST Arabidopsis thaliana protein match is: unknown protein (TAIR:AT1G80610.1); Has 56 Blast hits to 52 proteins in 9 species: Archae - 0; Bacteria - 0; Metazoa - 0; Fungi - 0; Plants - 56; Viruses - 0; Other Eukaryotes - 0 (source: NCBI BLink).</t>
  </si>
  <si>
    <t>AT2G33380</t>
  </si>
  <si>
    <t>Encodes a calcium binding protein whose mRNA is induced upon treatment with NaCl, ABA and in response to dessication.  mRNA expression under drought conditions is apparent particularly in leaves and flowers. Isoform of caleosin with a role as a peroxygenase involved in oxylipin metabolism during biotic and abiotic stress.RESPONSIVE TO DESSICATION 20 (RD20); FUNCTIONS IN: lipoxygenase activity, calcium ion binding; INVOLVED IN: in 7 processes; LOCATED IN: chloroplast membrane, microsome, vacuole; EXPRESSED IN: 21 plant structures; EXPRESSED DURING: 13 growth stages; CONTAINS InterPro DOMAIN/s: Caleosin related (InterPro:IPR007736); BEST Arabidopsis thaliana protein match is: seed gene 1 (TAIR:AT4G26740.1); Has 344 Blast hits to 339 proteins in 61 species: Archae - 0; Bacteria - 0; Metazoa - 0; Fungi - 60; Plants - 279; Viruses - 0; Other Eukaryotes - 5 (source: NCBI BLink).</t>
  </si>
  <si>
    <t>255795_at</t>
  </si>
  <si>
    <t>AT5G61820</t>
  </si>
  <si>
    <t>FUNCTIONS IN: molecular_function unknown; INVOLVED IN: biological_process unknown; LOCATED IN: vacuole; EXPRESSED IN: 24 plant structures; EXPRESSED DURING: 15 growth stages; CONTAINS InterPro DOMAIN/s: Stress up-regulated Nod 19 (InterPro:IPR011692); Has 30201 Blast hits to 17322 proteins in 780 species: Archae - 12; Bacteria - 1396; Metazoa - 17338; Fungi - 3422; Plants - 5037; Viruses - 0; Other Eukaryotes - 2996 (source: NCBI BLink).</t>
  </si>
  <si>
    <t>247488_at</t>
  </si>
  <si>
    <t>encodes a member of the ERF (ethylene response factor) subfamily B-4 of ERF/AP2 transcription factor family. The protein contains one AP2 domain. There are 7 members in this subfamily.related to AP2 6l (Rap2.6L); FUNCTIONS IN: DNA binding, sequence-specific DNA binding transcription factor activity; INVOLVED IN: regulation of transcription, DNA-dependent; LOCATED IN: nucleus; EXPRESSED IN: 11 plant structures; EXPRESSED DURING: LP.04 four leaves visible, 4 anthesis, C globular stage, petal differentiation and expansion stage, E expanded cotyledon stage; CONTAINS InterPro DOMAIN/s: DNA-binding, integrase-type (InterPro:IPR016177), Pathogenesis-related transcriptional factor/ERF, DNA-binding (InterPro:IPR001471); BEST Arabidopsis thaliana protein match is: Integrase-type DNA-binding superfamily protein (TAIR:AT5G61890.1); Has 1807 Blast hits to 1807 proteins in 277 species: Archae - 0; Bacteria - 0; Metazoa - 736; Fungi - 347; Plants - 385; Viruses - 0; Other Eukaryotes - 339 (source: NCBI BLink).</t>
  </si>
  <si>
    <t>250287_at</t>
  </si>
  <si>
    <t>AT4G02380</t>
  </si>
  <si>
    <t>AT2G07708</t>
  </si>
  <si>
    <t>unknown protein; BEST Arabidopsis thaliana protein match is: unknown protein (TAIR:ATMG00500.1); Has 9 Blast hits to 9 proteins in 2 species: Archae - 0; Bacteria - 0; Metazoa - 0; Fungi - 0; Plants - 9; Viruses - 0; Other Eukaryotes - 0 (source: NCBI BLink).</t>
  </si>
  <si>
    <t>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PCD.MSS1; FUNCTIONS IN: carbohydrate transmembrane transporter activity, high-affinity hydrogen:glucose symporter activity, sugar:hydrogen symporter activity, hexose:hydrogen symporter activity; INVOLVED IN: response to salt stress, apoptosis, phosphorylation; LOCATED IN: plasma membrane, membrane; EXPRESSED IN: 22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sugar transporter protein 7 (TAIR:AT4G02050.1); Has 1807 Blast hits to 1807 proteins in 277 species: Archae - 0; Bacteria - 0; Metazoa - 736; Fungi - 347; Plants - 385; Viruses - 0; Other Eukaryotes - 339 (source: NCBI BLink).</t>
  </si>
  <si>
    <t>246831_at</t>
  </si>
  <si>
    <t>AT4G01870</t>
  </si>
  <si>
    <t>tolB protein-related; FUNCTIONS IN: molecular_function unknown; INVOLVED IN: response to cyclopentenone; LOCATED IN: membrane; EXPRESSED IN: 22 plant structures; EXPRESSED DURING: 13 growth stages; CONTAINS InterPro DOMAIN/s: WD40-like Beta Propeller (InterPro:IPR011659), Peptidase S9B, dipeptidylpeptidase IV N-terminal (InterPro:IPR002469), Six-bladed beta-propeller, TolB-like (InterPro:IPR011042); BEST Arabidopsis thaliana protein match is: DPP6 N-terminal domain-like protein (TAIR:AT1G21680.1); Has 6090 Blast hits to 4220 proteins in 1098 species: Archae - 42; Bacteria - 3414; Metazoa - 20; Fungi - 42; Plants - 120; Viruses - 0; Other Eukaryotes - 2452 (source: NCBI BLink).</t>
  </si>
  <si>
    <t>255543_at</t>
  </si>
  <si>
    <t>AT2G39980</t>
  </si>
  <si>
    <t>HXXXD-type acyl-transferase family protein; FUNCTIONS IN: transferase activity, transferring acyl groups other than amino-acyl groups, transferase activity; INVOLVED IN: response to karrikin; LOCATED IN: cellular_component unknown; EXPRESSED IN: 17 plant structures; EXPRESSED DURING: 10 growth stages; CONTAINS InterPro DOMAIN/s: Transferase (InterPro:IPR003480); BEST Arabidopsis thaliana protein match is: HXXXD-type acyl-transferase family protein (TAIR:AT5G01210.1); Has 2459 Blast hits to 2362 proteins in 147 species: Archae - 0; Bacteria - 2; Metazoa - 0; Fungi - 105; Plants - 2350; Viruses - 0; Other Eukaryotes - 2 (source: NCBI BLink).</t>
  </si>
  <si>
    <t>267337_at</t>
  </si>
  <si>
    <t>AT2G39725</t>
  </si>
  <si>
    <t>LYR family of Fe/S cluster biogenesis protein; FUNCTIONS IN: catalytic activity; LOCATED IN: mitochondrion; EXPRESSED IN: 23 plant structures; EXPRESSED DURING: 15 growth stages; CONTAINS InterPro DOMAIN/s: Complex 1 LYR protein (InterPro:IPR008011); Has 162 Blast hits to 162 proteins in 89 species: Archae - 0; Bacteria - 0; Metazoa - 39; Fungi - 70; Plants - 45; Viruses - 0; Other Eukaryotes - 8 (source: NCBI BLink).</t>
  </si>
  <si>
    <t>245064_at</t>
  </si>
  <si>
    <t>Encodes a CBL-interacting serine/threonine protein kinase comprised of an N-terminal kinase catalytic domain similar to SNF1/AMPK and a unique C-terminal regulatory domain.CBL-interacting protein kinase 20 (CIPK20);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SOS3-interacting protein 1 (TAIR:AT5G58380.1); Has 132772 Blast hits to 130743 proteins in 4620 species: Archae - 210; Bacteria - 15587; Metazoa - 48907; Fungi - 13398; Plants - 32037; Viruses - 531; Other Eukaryotes - 22102 (source: NCBI BLink).</t>
  </si>
  <si>
    <t>248910_at</t>
  </si>
  <si>
    <t>AT1G12080</t>
  </si>
  <si>
    <t>Vacuolar calcium-binding protein-related; Has 7161 Blast hits to 3135 proteins in 433 species: Archae - 55; Bacteria - 867; Metazoa - 2008; Fungi - 476; Plants - 327; Viruses - 233; Other Eukaryotes - 3195 (source: NCBI BLink).</t>
  </si>
  <si>
    <t>264342_at</t>
  </si>
  <si>
    <t>AT5G57770</t>
  </si>
  <si>
    <t>AT5G02760</t>
  </si>
  <si>
    <t>AT5G20230</t>
  </si>
  <si>
    <t>Al-stress-induced geneblue-copper-binding protein (BCB); FUNCTIONS IN: electron carrier activity, copper ion binding; INVOLVED IN: response to oxidative stress, response to salt stress, aluminum ion transport, response to wounding, response to absence of light; LOCATED IN: anchored to plasma membrane, plasma membrane, vacuole, anchored to membrane; EXPRESSED IN: 24 plant structures; EXPRESSED DURING: 12 growth stages; CONTAINS InterPro DOMAIN/s: Plastocyanin-like (InterPro:IPR003245), Cupredoxin (InterPro:IPR008972), Blue (type 1) copper domain (InterPro:IPR000923); BEST Arabidopsis thaliana protein match is: Cupredoxin superfamily protein (TAIR:AT1G72230.1); Has 2817 Blast hits to 1998 proteins in 202 species: Archae - 2; Bacteria - 847; Metazoa - 51; Fungi - 106; Plants - 1463; Viruses - 11; Other Eukaryotes - 337 (source: NCBI BLink).</t>
  </si>
  <si>
    <t>246099_at</t>
  </si>
  <si>
    <t>Encodes arabinogalactan-protein (AGP2).arabinogalactan protein 2 (AGP2); BEST Arabidopsis thaliana protein match is: arabinogalactan protein 3 (TAIR:AT4G40090.1); Has 40526 Blast hits to 18637 proteins in 1352 species: Archae - 307; Bacteria - 12509; Metazoa - 8294; Fungi - 3358; Plants - 6174; Viruses - 1616; Other Eukaryotes - 8268 (source: NCBI BLink).</t>
  </si>
  <si>
    <t>264005_at</t>
  </si>
  <si>
    <t>AT1G17420</t>
  </si>
  <si>
    <t>Lipoxygenaselipoxygenase 3 (LOX3); FUNCTIONS IN: oxidoreductase activity, acting on single donors with incorporation of molecular oxygen, incorporation of two atoms of oxygen, lipoxygenase activity, iron ion binding, metal ion binding; INVOLVED IN: growth, response to fungus, jasmonic acid biosynthetic process, response to wounding, defense response; LOCATED IN: chloroplast; EXPRESSED IN: 22 plant structures; EXPRESSED DURING: 12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(TAIR:AT1G72520.1); Has 1470 Blast hits to 1436 proteins in 179 species: Archae - 0; Bacteria - 76; Metazoa - 529; Fungi - 49; Plants - 787; Viruses - 0; Other Eukaryotes - 29 (source: NCBI BLink).</t>
  </si>
  <si>
    <t>261037_at</t>
  </si>
  <si>
    <t>AT5G46730</t>
  </si>
  <si>
    <t>glycine-rich protein; FUNCTIONS IN: molecular_function unknown; INVOLVED IN: biological_process unknown; LOCATED IN: endomembrane system; EXPRESSED IN: 21 plant structures; EXPRESSED DURING: 13 growth stages; Has 448555 Blast hits to 73639 proteins in 3057 species: Archae - 1103; Bacteria - 116328; Metazoa - 161151; Fungi - 31669; Plants - 45641; Viruses - 5898; Other Eukaryotes - 86765 (source: NCBI BLink).</t>
  </si>
  <si>
    <t>248862_at</t>
  </si>
  <si>
    <t>a member of the plasma membrane intrinsic protein PIP2. functions as aquaporin and is involved in dessication.RESPONSIVE TO DESICCATION 28 (RD28); FUNCTIONS IN: water channel activity; INVOLVED IN: response to desiccation, response to water deprivation, transport, response to osmotic stress; LOCATED IN: plasma membrane, membrane; EXPRESSED IN: shoot, root, flower, cultured cell, leaf; CONTAINS InterPro DOMAIN/s: Major intrinsic protein, conserved site (InterPro:IPR022357), Aquaporin (InterPro:IPR012269), Major intrinsic protein (InterPro:IPR000425); BEST Arabidopsis thaliana protein match is: plasma membrane intrinsic protein 2 (TAIR:AT2G37170.1); Has 10809 Blast hits to 10795 proteins in 2215 species: Archae - 81; Bacteria - 5139; Metazoa - 1474; Fungi - 455; Plants - 2518; Viruses - 2; Other Eukaryotes - 1140 (source: NCBI BLink).</t>
  </si>
  <si>
    <t>AT4G34710</t>
  </si>
  <si>
    <t>encodes a arginine decarboxylase (ADC), a rate-limiting enzyme that catalyzes the first step of polyamine (PA) biosynthesis via ADC pathway in Arabidopsis thaliana. Arabidopsis genome has two ADC paralogs, ADC1 and ADC2. ADC2 is stress-inducible (osmotic stress). Double mutant analysis showed that ADC genes are essential for the production of PA, and are required for normal seed development. Overexpression causes phenotypes similar to GA-deficient plants and these plants show reduced levels of GA due to lower expression levels of AtGA20ox1, AtGA3ox3 and AtGA3ox1.arginine decarboxylase 2 (ADC2); CONTAINS InterPro DOMAIN/s: Orn/DAP/Arg decarboxylase 2, C-terminal (InterPro:IPR022643), Orn/DAP/Arg decarboxylase 2, conserved site (InterPro:IPR022657), Orn/DAP/Arg decarboxylase 2, pyridoxal-phosphate binding site (InterPro:IPR022653), Ornithine/DAP/Arg decarboxylase (InterPro:IPR000183), Arginine decarboxylase (InterPro:IPR002985), Orn/DAP/Arg decarboxylase 2, N-terminal (InterPro:IPR022644); BEST Arabidopsis thaliana protein match is: arginine decarboxylase 1 (TAIR:AT2G16500.1); Has 7853 Blast hits to 7777 proteins in 2122 species: Archae - 112; Bacteria - 5255; Metazoa - 102; Fungi - 32; Plants - 645; Viruses - 2; Other Eukaryotes - 1705 (source: NCBI BLink).</t>
  </si>
  <si>
    <t>253203_at</t>
  </si>
  <si>
    <t>AT4G23600</t>
  </si>
  <si>
    <t>Encodes cystine lyase which is expected to be involved in amino acid metabolism, providing the plant with cysteine and the generation of precursors of ethylene biosynthesis.  mRNA levels are elevated in response to wounding.CORONATINE INDUCED 1 (CORI3); FUNCTIONS IN: cystathionine beta-lyase activity, transaminase activity; INVOLVED IN: in 8 processes; LOCATED IN: apoplast, vacuole; EXPRESSED IN: 18 plant structures; EXPRESSED DURING: 14 growth stages; CONTAINS InterPro DOMAIN/s: 1-aminocyclopropane-1-carboxylate synthase (InterPro:IPR001176), Pyridoxal phosphate-dependent transferase, major domain (InterPro:IPR015424), Aminotransferase, class I/classII (InterPro:IPR004839), Tyrosine transaminase (InterPro:IPR021178), Tyrosine/nicotianamine aminotransferase (InterPro:IPR005958), Pyridoxal phosphate-dependent transferase, major region, subdomain 1 (InterPro:IPR015421); BEST Arabidopsis thaliana protein match is: Tyrosine transaminase family protein (TAIR:AT4G23590.1); Has 36474 Blast hits to 36468 proteins in 2971 species: Archae - 924; Bacteria - 25970; Metazoa - 732; Fungi - 654; Plants - 1240; Viruses - 0; Other Eukaryotes - 6954 (source: NCBI BLink).</t>
  </si>
  <si>
    <t>254232_at</t>
  </si>
  <si>
    <t>AT2G42540</t>
  </si>
  <si>
    <t>A cold-regulated gene whose product is targeted to the chloroplast. Cor15am  protects stromal proteins from aggregation under various stress conditions. Constitutive expression increases freezing tolerance in protoplasts in vitro and chloroplasts in vivo. NMR and x-ray diffraction studies suggest that COR15a alters the intrinsic curvature of the inner membrane of chloroplast envelope.  Late Embryogenesis abundant protein (LEA).cold-regulated 15a (COR15A); FUNCTIONS IN: molecular_function unknown; INVOLVED IN: in 9 processes; LOCATED IN: chloroplast stroma, chloroplast, chloroplast envelope; EXPRESSED IN: 21 plant structures; EXPRESSED DURING: 13 growth stages; BEST Arabidopsis thaliana protein match is: cold regulated 15b (TAIR:AT2G42530.1); Has 189 Blast hits to 128 proteins in 40 species: Archae - 0; Bacteria - 9; Metazoa - 3; Fungi - 13; Plants - 155; Viruses - 0; Other Eukaryotes - 9 (source: NCBI BLink).</t>
  </si>
  <si>
    <t>263497_at</t>
  </si>
  <si>
    <t>AT5G57660</t>
  </si>
  <si>
    <t>CONSTANS-like 5 (COL5); FUNCTIONS IN: sequence-specific DNA binding transcription factor activity, zinc ion binding; INVOLVED IN: regulation of transcription; LOCATED IN: intracellular; EXPRESSED IN: 23 plant structures; EXPRESSED DURING: 13 growth stages; CONTAINS InterPro DOMAIN/s: CCT domain (InterPro:IPR010402), Zinc finger, B-box (InterPro:IPR000315); BEST Arabidopsis thaliana protein match is: CONSTANS-like 4 (TAIR:AT5G24930.1); Has 30201 Blast hits to 17322 proteins in 780 species: Archae - 12; Bacteria - 1396; Metazoa - 17338; Fungi - 3422; Plants - 5037; Viruses - 0; Other Eukaryotes - 2996 (source: NCBI BLink).</t>
  </si>
  <si>
    <t>247921_at</t>
  </si>
  <si>
    <t>AT5G22580</t>
  </si>
  <si>
    <t>Stress responsive A/B Barrel Domain; FUNCTIONS IN: molecular_function unknown; INVOLVED IN: biological_process unknown; LOCATED IN: chloroplast; EXPRESSED IN: 22 plant structures; EXPRESSED DURING: 13 growth stages; CONTAINS InterPro DOMAIN/s: Stress responsive alpha-beta barrel (InterPro:IPR013097), Dimeric alpha-beta barrel (InterPro:IPR011008); BEST Arabidopsis thaliana protein match is: heat stable protein 1 (TAIR:AT3G17210.1); Has 30201 Blast hits to 17322 proteins in 780 species: Archae - 12; Bacteria - 1396; Metazoa - 17338; Fungi - 3422; Plants - 5037; Viruses - 0; Other Eukaryotes - 2996 (source: NCBI BLink).</t>
  </si>
  <si>
    <t>249894_at</t>
  </si>
  <si>
    <t>AT3G28220</t>
  </si>
  <si>
    <t>TRAF-like family protein; FUNCTIONS IN: molecular_function unknown; INVOLVED IN: response to salt stress; LOCATED IN: vacuole, chloroplast envelope; EXPRESSED IN: 19 plant structures; EXPRESSED DURING: 13 growth stages; CONTAINS InterPro DOMAIN/s: TRAF-like (InterPro:IPR008974), MATH (InterPro:IPR002083); BEST Arabidopsis thaliana protein match is: TRAF-like family protein (TAIR:AT1G58270.1); Has 1242 Blast hits to 999 proteins in 83 species: Archae - 0; Bacteria - 0; Metazoa - 320; Fungi - 0; Plants - 865; Viruses - 0; Other Eukaryotes - 57 (source: NCBI BLink).</t>
  </si>
  <si>
    <t>256577_at</t>
  </si>
  <si>
    <t>AT3G23450</t>
  </si>
  <si>
    <t>unknown protein; FUNCTIONS IN: molecular_function unknown; INVOLVED IN: biological_process unknown; LOCATED IN: endomembrane system; EXPRESSED IN: 14 plant structures; EXPRESSED DURING: 8 growth stages; Has 694543 Blast hits to 47111 proteins in 2535 species: Archae - 1794; Bacteria - 163056; Metazoa - 258989; Fungi - 49151; Plants - 70496; Viruses - 8919; Other Eukaryotes - 142138 (source: NCBI BLink).</t>
  </si>
  <si>
    <t>258289_at</t>
  </si>
  <si>
    <t>AT5G22500</t>
  </si>
  <si>
    <t>Encodes a member of the eight-member gene family encoding alcohol-forming fatty acyl-CoA reductases (FARs) identified in Arabidopsis thaliana.  Three of the FARs, FAR1 (At5g22500), FAR4 (At3g44540) and FAR5 (At3g44550), are shown to generate the fatty alcohols found in root, seed coat, and wound-induced leaf tissue.fatty acid reductase 1 (FAR1); FUNCTIONS IN: oxidoreductase activity, acting on the CH-CH group of donors, fatty-acyl-CoA reductase (alcohol-forming) activity, long-chain-fatty-acyl-CoA reductase activity; INVOLVED IN: response to salt stress, microsporogenesis, response to wounding, suberin biosynthetic process; LOCATED IN: chloroplast; EXPRESSED IN: 22 plant structures; EXPRESSED DURING: 13 growth stages; CONTAINS InterPro DOMAIN/s: Male sterility (InterPro:IPR004262), NAD(P)-binding domain (InterPro:IPR016040), Male sterility, NAD-binding (InterPro:IPR013120); BEST Arabidopsis thaliana protein match is: fatty acid reductase 4 (TAIR:AT3G44540.1); Has 2592 Blast hits to 2555 proteins in 497 species: Archae - 6; Bacteria - 759; Metazoa - 1002; Fungi - 307; Plants - 285; Viruses - 0; Other Eukaryotes - 233 (source: NCBI BLink).</t>
  </si>
  <si>
    <t>249895_at</t>
  </si>
  <si>
    <t>AT1G62380</t>
  </si>
  <si>
    <t>Encodes a protein similar to 1-aminocyclopropane-1-carboxylic oxidase (ACC oxidase). Expression of the AtACO2 transcripts is affected by ethylene.ACC oxidase 2 (ACO2); FUNCTIONS IN: 1-aminocyclopropane-1-carboxylate oxidase activity, copper ion binding; INVOLVED IN: response to salt stress, detection of ethylene stimulus, ethylene biosynthetic process; LOCATED IN: cell wall, plasma membrane; EXPRESSED IN: 24 plant structures; EXPRESSED DURING: 14 growth stages; CONTAINS InterPro DOMAIN/s: Oxoglutarate/iron-dependent oxygenase (InterPro:IPR005123); BEST Arabidopsis thaliana protein match is: 2-oxoglutarate (2OG) and Fe(II)-dependent oxygenase superfamily protein (TAIR:AT1G12010.1); Has 8564 Blast hits to 8520 proteins in 992 species: Archae - 0; Bacteria - 1100; Metazoa - 104; Fungi - 1037; Plants - 4951; Viruses - 0; Other Eukaryotes - 1372 (source: NCBI BLink).</t>
  </si>
  <si>
    <t>260637_at</t>
  </si>
  <si>
    <t>phenazine biosynthesis PhzC/PhzF family protein; FUNCTIONS IN: catalytic activity; INVOLVED IN: biosynthetic process; LOCATED IN: endomembrane system; EXPRESSED IN: 14 plant structures; EXPRESSED DURING: 9 growth stages; CONTAINS InterPro DOMAIN/s: Phenazine biosynthesis PhzC/PhzF protein (InterPro:IPR003719); BEST Arabidopsis thaliana protein match is: Phenazine biosynthesis PhzC/PhzF protein (TAIR:AT1G03210.1); Has 3282 Blast hits to 3279 proteins in 1066 species: Archae - 40; Bacteria - 2414; Metazoa - 118; Fungi - 78; Plants - 90; Viruses - 0; Other Eukaryotes - 542 (source: NCBI BLink).</t>
  </si>
  <si>
    <t>255450_at</t>
  </si>
  <si>
    <t>AT1G16410</t>
  </si>
  <si>
    <t>member of CYP79Fcytochrome p450 79f1 (CYP79F1); CONTAINS InterPro DOMAIN/s: Cytochrome P450 (InterPro:IPR001128), Cytochrome P450, conserved site (InterPro:IPR017972), Cytochrome P450, E-class, group I (InterPro:IPR002401); BEST Arabidopsis thaliana protein match is: cytochrome P450, family 79, subfamily F, polypeptide 2 (TAIR:AT1G16400.1); Has 27252 Blast hits to 27093 proteins in 1494 species: Archae - 44; Bacteria - 2170; Metazoa - 10673; Fungi - 5027; Plants - 8510; Viruses - 0; Other Eukaryotes - 828 (source: NCBI BLink).</t>
  </si>
  <si>
    <t>AT5G08640</t>
  </si>
  <si>
    <t>Encodes a flavonol synthase that catalyzes formation of flavonols from dihydroflavonols.flavonol synthase 1 (FLS1); CONTAINS InterPro DOMAIN/s: Oxoglutarate/iron-dependent oxygenase (InterPro:IPR005123); BEST Arabidopsis thaliana protein match is: flavonol synthase 3 (TAIR:AT5G63590.1); Has 8476 Blast hits to 8432 proteins in 992 species: Archae - 0; Bacteria - 1104; Metazoa - 92; Fungi - 925; Plants - 4948; Viruses - 0; Other Eukaryotes - 1407 (source: NCBI BLink).</t>
  </si>
  <si>
    <t>250533_at</t>
  </si>
  <si>
    <t>AT3G58990</t>
  </si>
  <si>
    <t>isopropylmalate isomerase 1 (IPMI1); FUNCTIONS IN: hydro-lyase activity, 3-isopropylmalate dehydratase activity; INVOLVED IN: leucine biosynthetic process, metabolic process; LOCATED IN: plastid; EXPRESSED IN: 19 plant structures; EXPRESSED DURING: 9 growth stages; CONTAINS InterPro DOMAIN/s: 3-isopropylmalate dehydratase, small subunit-like (InterPro:IPR012305), Aconitase A/isopropylmalate dehydratase small subunit, swivel (InterPro:IPR000573), Aconitase/3-isopropylmalate dehydratase, swivel (InterPro:IPR015928), Aconitase-like core (InterPro:IPR015937); BEST Arabidopsis thaliana protein match is: Aconitase/3-isopropylmalate dehydratase protein (TAIR:AT2G43090.1); Has 8940 Blast hits to 8939 proteins in 2288 species: Archae - 372; Bacteria - 5509; Metazoa - 6; Fungi - 358; Plants - 71; Viruses - 0; Other Eukaryotes - 2624 (source: NCBI BLink).</t>
  </si>
  <si>
    <t>251524_at</t>
  </si>
  <si>
    <t>AT1G18590</t>
  </si>
  <si>
    <t>encodes a desulfoglucosinolate sulfotransferase, involved in the final step of glucosinolate core structure biosynthesis. Has a broad-substrate specificity with preference with methionine-derived desulfoglucosinolates.sulfotransferase 17 (SOT17); CONTAINS InterPro DOMAIN/s: Sulfotransferase domain (InterPro:IPR000863); BEST Arabidopsis thaliana protein match is: desulfo-glucosinolate sulfotransferase 18 (TAIR:AT1G74090.1); Has 2933 Blast hits to 2889 proteins in 198 species: Archae - 0; Bacteria - 241; Metazoa - 1692; Fungi - 1; Plants - 541; Viruses - 0; Other Eukaryotes - 458 (source: NCBI BLink).</t>
  </si>
  <si>
    <t>255773_at</t>
  </si>
  <si>
    <t>AT1G53480</t>
  </si>
  <si>
    <t>Encodes MRD1 (mto 1 responding down).  Down-regulated in mto1-1 mutant that over-accumulates soluble methionine.MTO 1 RESPONDING DOWN 1 (MRD1); BEST Arabidopsis thaliana protein match is: unknown protein (TAIR:AT5G03090.1); Has 7 Blast hits to 7 proteins in 1 species: Archae - 0; Bacteria - 0; Metazoa - 0; Fungi - 0; Plants - 7; Viruses - 0; Other Eukaryotes - 0 (source: NCBI BLink).</t>
  </si>
  <si>
    <t>AT1G61560</t>
  </si>
  <si>
    <t>A member of a large family of seven-transmembrane domain proteins specific to plants, homologs of the barley mildew resistance locus o (MLO) protein. The Arabidopsis genome contains 15 genes encoding MLO proteins, with localization in plasma membrane. Phylogenetic analysis revealed four clades of closely-related AtMLO genes. ATMLO6 belongs to the clade IV, with AtMLO2, AtMLO3 and AtMLO12. The gene is expressed during early seedling growth, in roots and lateral root primordia, in flower and fruit abscission zone, in vascular system of cotyledons, young leaves and petals, in mature rosette leaves, in anthers, as shown by GUS activity patterns. The expression of several phylogenetically closely-related AtMLO genes showed similar or overlapping tissue specificity and analogous responsiveness to external stimuli, suggesting functional redundancy, co-function, or antagonistic function(s).MILDEW RESISTANCE LOCUS O 6 (MLO6); FUNCTIONS IN: calmodulin binding; INVOLVED IN: defense response to fungus, incompatible interaction, cell death, defense response; LOCATED IN: plasma membrane; EXPRESSED IN: 26 plant structures; EXPRESSED DURING: 8 growth stages; CONTAINS InterPro DOMAIN/s: Mlo-related protein (InterPro:IPR004326); BEST Arabidopsis thaliana protein match is: Seven transmembrane MLO family protein (TAIR:AT1G11310.1); Has 556 Blast hits to 535 proteins in 58 species: Archae - 0; Bacteria - 0; Metazoa - 0; Fungi - 0; Plants - 551; Viruses - 0; Other Eukaryotes - 5 (source: NCBI BLink).</t>
  </si>
  <si>
    <t>265008_at</t>
  </si>
  <si>
    <t>AT3G01345</t>
  </si>
  <si>
    <t>Expressed protein; FUNCTIONS IN: hydrolase activity, hydrolyzing O-glycosyl compounds; INVOLVED IN: carbohydrate metabolic process; LOCATED IN: membrane; CONTAINS InterPro DOMAIN/s: Glycoside hydrolase, family 35 (InterPro:IPR001944); BEST Arabidopsis thaliana protein match is: unknown protein (TAIR:AT5G28919.1); Has 35333 Blast hits to 34131 proteins in 2444 species: Archae - 798; Bacteria - 22429; Metazoa - 974; Fungi - 991; Plants - 531; Viruses - 0; Other Eukaryotes - 9610 (source: NCBI BLink).</t>
  </si>
  <si>
    <t>AT3G29590</t>
  </si>
  <si>
    <t>At3g29590 (At5MAT) encodes a malonyl-CoA:anthocyanidin 5-O-glucoside-6"-O-malonyltransferase that is coordinately expressed with a epistatic 5-O-anthocyanidin glucosyltransferase (At4g14090). The enzyme is involved in the malonylation of anthocyanins in Arabidopsis.AT5MAT; CONTAINS InterPro DOMAIN/s: Transferase (InterPro:IPR003480); BEST Arabidopsis thaliana protein match is: HXXXD-type acyl-transferase family protein (TAIR:AT5G39050.1); Has 2262 Blast hits to 2246 proteins in 131 species: Archae - 0; Bacteria - 0; Metazoa - 0; Fungi - 36; Plants - 2224; Viruses - 0; Other Eukaryotes - 2 (source: NCBI BLink).</t>
  </si>
  <si>
    <t>256924_at</t>
  </si>
  <si>
    <t>AT5G51190</t>
  </si>
  <si>
    <t>encodes a member of the ERF (ethylene response factor) subfamily B-3 of ERF/AP2 transcription factor family. The protein contains one AP2 domain. There are 18 members in this subfamily including ATERF-1, ATERF-2, AND ATERF-5.Integrase-type DNA-binding superfamily protein; CONTAINS InterPro DOMAIN/s: DNA-binding, integrase-type (InterPro:IPR016177), Pathogenesis-related transcriptional factor/ERF, DNA-binding (InterPro:IPR001471); BEST Arabidopsis thaliana protein match is: ethylene response factor 104 (TAIR:AT5G61600.1); Has 30201 Blast hits to 17322 proteins in 780 species: Archae - 12; Bacteria - 1396; Metazoa - 17338; Fungi - 3422; Plants - 5037; Viruses - 0; Other Eukaryotes - 2996 (source: NCBI BLink).</t>
  </si>
  <si>
    <t>248448_at</t>
  </si>
  <si>
    <t>AT1G62766</t>
  </si>
  <si>
    <t>hAT-like transposase family (hobo/Ac/Tam3), has a 6.1e-299 P-value blast match to GB:AAD24567 transposase Tag2 (hAT-element) (Arabidopsis thaliana)</t>
  </si>
  <si>
    <t>ATHB-2. Encodes a homeodomain-leucine zipper protein that is rapidly and strongly induced by changes in the ratio of red to far-red light.  It is also involved in cell expansion and cell proliferation and in the response to auxin.homeobox protein 2 (HB-2); CONTAINS InterPro DOMAIN/s: HD-ZIP protein, N-terminal (InterPro:IPR006712), Helix-turn-helix motif, lambda-like repressor (InterPro:IPR000047), Homeobox (InterPro:IPR001356), Homeobox, conserved site (InterPro:IPR017970), Homeodomain-like (InterPro:IPR009057), Leucine zipper, homeobox-associated (InterPro:IPR003106), Homeodomain-related (InterPro:IPR012287); BEST Arabidopsis thaliana protein match is: Homeobox-leucine zipper protein 4 (HB-4) / HD-ZIP protein (TAIR:AT5G47370.1); Has 7230 Blast hits to 7123 proteins in 465 species: Archae - 0; Bacteria - 0; Metazoa - 4716; Fungi - 327; Plants - 2046; Viruses - 18; Other Eukaryotes - 123 (source: NCBI BLink).</t>
  </si>
  <si>
    <t>Description</t>
  </si>
  <si>
    <t>AGI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</si>
</sst>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u/>
      <sz val="10"/>
      <color theme="11"/>
      <name val="Arial"/>
    </font>
    <font>
      <b/>
      <sz val="12"/>
      <name val="Helvetica"/>
    </font>
    <font>
      <sz val="12"/>
      <color rgb="FF000000"/>
      <name val="Arial"/>
    </font>
    <font>
      <sz val="12"/>
      <color rgb="FF0000FF"/>
      <name val="Helvetica"/>
    </font>
    <font>
      <b/>
      <sz val="12"/>
      <color rgb="FF0000FF"/>
      <name val="Helvetica"/>
    </font>
    <font>
      <sz val="12"/>
      <color rgb="FF000000"/>
      <name val="Helvetica"/>
    </font>
    <font>
      <sz val="12"/>
      <color rgb="FFFF0000"/>
      <name val="Helvetica"/>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39">
    <xf numFmtId="0" fontId="0" fillId="0" borderId="0" xfId="0" applyAlignment="1">
      <alignment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0" fontId="3" fillId="0" borderId="0" xfId="0" applyFont="1" applyAlignment="1">
      <alignment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6" fillId="0" borderId="1" xfId="0" applyFont="1" applyBorder="1" applyAlignment="1">
      <alignment horizontal="center" wrapText="1"/>
    </xf>
    <xf numFmtId="0" fontId="2" fillId="0" borderId="1" xfId="0" applyFont="1" applyBorder="1" applyAlignment="1">
      <alignment vertical="top" wrapText="1"/>
    </xf>
    <xf numFmtId="4"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6" fillId="0" borderId="0" xfId="0" applyFont="1" applyAlignment="1">
      <alignment wrapText="1"/>
    </xf>
    <xf numFmtId="0" fontId="4" fillId="2" borderId="1" xfId="0" applyFont="1" applyFill="1" applyBorder="1" applyAlignment="1">
      <alignment vertical="top" wrapText="1"/>
    </xf>
    <xf numFmtId="4" fontId="4" fillId="2" borderId="1" xfId="0" applyNumberFormat="1" applyFont="1" applyFill="1" applyBorder="1" applyAlignment="1">
      <alignment vertical="top" wrapText="1"/>
    </xf>
    <xf numFmtId="0" fontId="4" fillId="2" borderId="1" xfId="0" applyNumberFormat="1" applyFont="1" applyFill="1" applyBorder="1" applyAlignment="1">
      <alignment vertical="top" wrapText="1"/>
    </xf>
    <xf numFmtId="0" fontId="4" fillId="0" borderId="1" xfId="0" applyFont="1" applyFill="1" applyBorder="1" applyAlignment="1">
      <alignment vertical="top" wrapText="1"/>
    </xf>
    <xf numFmtId="4"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5" fillId="0" borderId="1" xfId="0" applyNumberFormat="1"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vertical="top" wrapText="1"/>
    </xf>
    <xf numFmtId="0" fontId="7" fillId="0" borderId="1" xfId="0" applyNumberFormat="1" applyFont="1" applyFill="1" applyBorder="1" applyAlignment="1">
      <alignment vertical="top" wrapText="1"/>
    </xf>
    <xf numFmtId="0" fontId="7" fillId="2" borderId="1" xfId="0" applyFont="1" applyFill="1" applyBorder="1" applyAlignment="1">
      <alignment vertical="top" wrapText="1"/>
    </xf>
    <xf numFmtId="4" fontId="7" fillId="2" borderId="1" xfId="0" applyNumberFormat="1" applyFont="1" applyFill="1" applyBorder="1" applyAlignment="1">
      <alignment vertical="top" wrapText="1"/>
    </xf>
    <xf numFmtId="0" fontId="7" fillId="2" borderId="1" xfId="0" applyNumberFormat="1" applyFont="1" applyFill="1" applyBorder="1" applyAlignment="1">
      <alignment vertical="top" wrapText="1"/>
    </xf>
    <xf numFmtId="0" fontId="6" fillId="0" borderId="1" xfId="0" applyFont="1" applyBorder="1" applyAlignment="1">
      <alignment wrapText="1"/>
    </xf>
    <xf numFmtId="4" fontId="6" fillId="0" borderId="1" xfId="0" applyNumberFormat="1" applyFont="1" applyBorder="1" applyAlignment="1">
      <alignment wrapText="1"/>
    </xf>
  </cellXfs>
  <cellStyles count="15">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topLeftCell="A6" workbookViewId="0">
      <selection activeCell="A8" sqref="A8"/>
    </sheetView>
  </sheetViews>
  <sheetFormatPr baseColWidth="10" defaultRowHeight="15" x14ac:dyDescent="0"/>
  <cols>
    <col min="1" max="1" width="14" style="18" customWidth="1"/>
    <col min="2" max="2" width="93.5" style="18" customWidth="1"/>
    <col min="3" max="9" width="12.1640625" style="18" customWidth="1"/>
    <col min="10" max="16384" width="10.83203125" style="3"/>
  </cols>
  <sheetData>
    <row r="1" spans="1:9" ht="39">
      <c r="A1" s="1" t="s">
        <v>612</v>
      </c>
      <c r="B1" s="1" t="s">
        <v>611</v>
      </c>
      <c r="C1" s="2" t="s">
        <v>0</v>
      </c>
      <c r="D1" s="2" t="s">
        <v>1</v>
      </c>
      <c r="E1" s="1" t="s">
        <v>2</v>
      </c>
      <c r="F1" s="1" t="s">
        <v>3</v>
      </c>
      <c r="G1" s="1" t="s">
        <v>4</v>
      </c>
      <c r="H1" s="1" t="s">
        <v>5</v>
      </c>
      <c r="I1" s="1" t="s">
        <v>6</v>
      </c>
    </row>
    <row r="2" spans="1:9" ht="130">
      <c r="A2" s="4" t="s">
        <v>7</v>
      </c>
      <c r="B2" s="4" t="s">
        <v>8</v>
      </c>
      <c r="C2" s="5">
        <v>32.971750326651097</v>
      </c>
      <c r="D2" s="5">
        <v>34.088607834325501</v>
      </c>
      <c r="E2" s="4">
        <v>0</v>
      </c>
      <c r="F2" s="4">
        <v>0</v>
      </c>
      <c r="G2" s="4" t="s">
        <v>9</v>
      </c>
      <c r="H2" s="4">
        <v>14.33</v>
      </c>
      <c r="I2" s="4" t="e">
        <v>#N/A</v>
      </c>
    </row>
    <row r="3" spans="1:9" ht="104">
      <c r="A3" s="4" t="s">
        <v>10</v>
      </c>
      <c r="B3" s="4" t="s">
        <v>11</v>
      </c>
      <c r="C3" s="5">
        <v>33.388462885656999</v>
      </c>
      <c r="D3" s="5">
        <v>33.255182716313797</v>
      </c>
      <c r="E3" s="4">
        <v>0</v>
      </c>
      <c r="F3" s="4">
        <v>7.0000000000000001E-15</v>
      </c>
      <c r="G3" s="4" t="s">
        <v>12</v>
      </c>
      <c r="H3" s="4">
        <v>233.5</v>
      </c>
      <c r="I3" s="4" t="e">
        <v>#N/A</v>
      </c>
    </row>
    <row r="4" spans="1:9" ht="39">
      <c r="A4" s="6" t="str">
        <f>HYPERLINK("http://www.arabidopsis.org/servlets/TairObject?id=39170&amp;type=locus","AT3G21320")</f>
        <v>AT3G21320</v>
      </c>
      <c r="B4" s="6" t="s">
        <v>13</v>
      </c>
      <c r="C4" s="7">
        <v>33.812454006334903</v>
      </c>
      <c r="D4" s="7">
        <v>32.407200474957897</v>
      </c>
      <c r="E4" s="6">
        <v>3.8054000000000002E-11</v>
      </c>
      <c r="F4" s="6">
        <v>1.9976447E-8</v>
      </c>
      <c r="G4" s="6"/>
      <c r="H4" s="6" t="e">
        <v>#N/A</v>
      </c>
      <c r="I4" s="6" t="e">
        <v>#N/A</v>
      </c>
    </row>
    <row r="5" spans="1:9" ht="65">
      <c r="A5" s="4" t="s">
        <v>14</v>
      </c>
      <c r="B5" s="4" t="s">
        <v>15</v>
      </c>
      <c r="C5" s="5">
        <v>34.256332066079899</v>
      </c>
      <c r="D5" s="5">
        <v>31.519444355468</v>
      </c>
      <c r="E5" s="4">
        <v>1.252438719E-6</v>
      </c>
      <c r="F5" s="4">
        <v>2.7381910302699998E-4</v>
      </c>
      <c r="G5" s="4" t="s">
        <v>16</v>
      </c>
      <c r="H5" s="4">
        <v>12.54</v>
      </c>
      <c r="I5" s="4">
        <v>67.17</v>
      </c>
    </row>
    <row r="6" spans="1:9" ht="91">
      <c r="A6" s="6" t="s">
        <v>17</v>
      </c>
      <c r="B6" s="6" t="s">
        <v>18</v>
      </c>
      <c r="C6" s="7">
        <v>19.192800077420799</v>
      </c>
      <c r="D6" s="7">
        <v>7.3284278744903197</v>
      </c>
      <c r="E6" s="6">
        <v>0</v>
      </c>
      <c r="F6" s="6">
        <v>0</v>
      </c>
      <c r="G6" s="6"/>
      <c r="H6" s="6" t="e">
        <v>#N/A</v>
      </c>
      <c r="I6" s="6" t="e">
        <v>#N/A</v>
      </c>
    </row>
    <row r="7" spans="1:9" ht="78">
      <c r="A7" s="6" t="s">
        <v>19</v>
      </c>
      <c r="B7" s="6" t="s">
        <v>20</v>
      </c>
      <c r="C7" s="7">
        <v>19.919609771080101</v>
      </c>
      <c r="D7" s="7">
        <v>5.8717991808368399</v>
      </c>
      <c r="E7" s="6">
        <v>1E-14</v>
      </c>
      <c r="F7" s="6">
        <v>8.6059999999999995E-12</v>
      </c>
      <c r="G7" s="6"/>
      <c r="H7" s="6" t="e">
        <v>#N/A</v>
      </c>
      <c r="I7" s="6" t="e">
        <v>#N/A</v>
      </c>
    </row>
    <row r="8" spans="1:9" ht="117">
      <c r="A8" s="8" t="s">
        <v>21</v>
      </c>
      <c r="B8" s="8" t="s">
        <v>22</v>
      </c>
      <c r="C8" s="9">
        <v>20.143818772521598</v>
      </c>
      <c r="D8" s="9">
        <v>5.4233811779537602</v>
      </c>
      <c r="E8" s="8">
        <v>4.9396000000000003E-11</v>
      </c>
      <c r="F8" s="8">
        <v>2.4405277000000001E-8</v>
      </c>
      <c r="G8" s="8" t="s">
        <v>23</v>
      </c>
      <c r="H8" s="8">
        <v>111.5</v>
      </c>
      <c r="I8" s="8">
        <v>12.81</v>
      </c>
    </row>
    <row r="9" spans="1:9" ht="117">
      <c r="A9" s="8" t="s">
        <v>24</v>
      </c>
      <c r="B9" s="8" t="s">
        <v>25</v>
      </c>
      <c r="C9" s="9">
        <v>16.034055415370901</v>
      </c>
      <c r="D9" s="9">
        <v>4.8570551199181597</v>
      </c>
      <c r="E9" s="8">
        <v>0</v>
      </c>
      <c r="F9" s="8">
        <v>0</v>
      </c>
      <c r="G9" s="8" t="s">
        <v>26</v>
      </c>
      <c r="H9" s="8">
        <v>12.82</v>
      </c>
      <c r="I9" s="8">
        <v>41.22</v>
      </c>
    </row>
    <row r="10" spans="1:9" ht="65">
      <c r="A10" s="8" t="s">
        <v>27</v>
      </c>
      <c r="B10" s="8" t="s">
        <v>28</v>
      </c>
      <c r="C10" s="9">
        <v>20.571975991358901</v>
      </c>
      <c r="D10" s="9">
        <v>4.5670667402793201</v>
      </c>
      <c r="E10" s="8">
        <v>1.431438412E-6</v>
      </c>
      <c r="F10" s="8">
        <v>3.0246563725300001E-4</v>
      </c>
      <c r="G10" s="8" t="s">
        <v>29</v>
      </c>
      <c r="H10" s="8" t="e">
        <v>#N/A</v>
      </c>
      <c r="I10" s="8">
        <v>10.08</v>
      </c>
    </row>
    <row r="11" spans="1:9" ht="143">
      <c r="A11" s="4" t="s">
        <v>30</v>
      </c>
      <c r="B11" s="4" t="s">
        <v>31</v>
      </c>
      <c r="C11" s="5">
        <v>19.6160472573963</v>
      </c>
      <c r="D11" s="5">
        <v>4.4803444778960602</v>
      </c>
      <c r="E11" s="4">
        <v>1.8338200000000001E-10</v>
      </c>
      <c r="F11" s="4">
        <v>7.6062874000000004E-8</v>
      </c>
      <c r="G11" s="4" t="s">
        <v>32</v>
      </c>
      <c r="H11" s="4" t="e">
        <v>#N/A</v>
      </c>
      <c r="I11" s="4" t="e">
        <v>#N/A</v>
      </c>
    </row>
    <row r="12" spans="1:9" ht="117">
      <c r="A12" s="4" t="s">
        <v>33</v>
      </c>
      <c r="B12" s="4" t="s">
        <v>34</v>
      </c>
      <c r="C12" s="5">
        <v>20.628285226953899</v>
      </c>
      <c r="D12" s="5">
        <v>4.4574575754241303</v>
      </c>
      <c r="E12" s="4">
        <v>4.4219734299999997E-6</v>
      </c>
      <c r="F12" s="4">
        <v>8.3463506356100002E-4</v>
      </c>
      <c r="G12" s="4" t="s">
        <v>35</v>
      </c>
      <c r="H12" s="4" t="e">
        <v>#N/A</v>
      </c>
      <c r="I12" s="4" t="e">
        <v>#N/A</v>
      </c>
    </row>
    <row r="13" spans="1:9" ht="91">
      <c r="A13" s="4" t="str">
        <f>HYPERLINK("http://www.arabidopsis.org/servlets/TairObject?id=133989&amp;type=locus","AT5G07010")</f>
        <v>AT5G07010</v>
      </c>
      <c r="B13" s="4" t="s">
        <v>36</v>
      </c>
      <c r="C13" s="5">
        <v>16.611637363514099</v>
      </c>
      <c r="D13" s="5">
        <v>4.15074643548932</v>
      </c>
      <c r="E13" s="4">
        <v>0</v>
      </c>
      <c r="F13" s="4">
        <v>0</v>
      </c>
      <c r="G13" s="4" t="s">
        <v>37</v>
      </c>
      <c r="H13" s="4">
        <v>218.9</v>
      </c>
      <c r="I13" s="4">
        <v>64.75</v>
      </c>
    </row>
    <row r="14" spans="1:9" ht="65">
      <c r="A14" s="4" t="s">
        <v>38</v>
      </c>
      <c r="B14" s="4" t="s">
        <v>39</v>
      </c>
      <c r="C14" s="5">
        <v>18.5691059213698</v>
      </c>
      <c r="D14" s="5">
        <v>3.9315773828244902</v>
      </c>
      <c r="E14" s="4">
        <v>2E-14</v>
      </c>
      <c r="F14" s="4">
        <v>1.6404000000000002E-11</v>
      </c>
      <c r="G14" s="4" t="s">
        <v>40</v>
      </c>
      <c r="H14" s="4">
        <v>1.7689999999999999</v>
      </c>
      <c r="I14" s="4" t="e">
        <v>#N/A</v>
      </c>
    </row>
    <row r="15" spans="1:9" ht="65">
      <c r="A15" s="4" t="s">
        <v>41</v>
      </c>
      <c r="B15" s="4" t="s">
        <v>42</v>
      </c>
      <c r="C15" s="5">
        <v>18.370234096188302</v>
      </c>
      <c r="D15" s="5">
        <v>3.7988408596155701</v>
      </c>
      <c r="E15" s="4">
        <v>7.1999999999999996E-14</v>
      </c>
      <c r="F15" s="4">
        <v>5.7482999999999998E-11</v>
      </c>
      <c r="G15" s="4" t="s">
        <v>43</v>
      </c>
      <c r="H15" s="4">
        <v>6.3890000000000002</v>
      </c>
      <c r="I15" s="4">
        <v>25.21</v>
      </c>
    </row>
    <row r="16" spans="1:9" ht="65">
      <c r="A16" s="4" t="s">
        <v>44</v>
      </c>
      <c r="B16" s="4" t="s">
        <v>45</v>
      </c>
      <c r="C16" s="5">
        <v>19.402449332985299</v>
      </c>
      <c r="D16" s="5">
        <v>3.73605375058197</v>
      </c>
      <c r="E16" s="4"/>
      <c r="F16" s="4">
        <v>3.066940187E-6</v>
      </c>
      <c r="G16" s="4" t="s">
        <v>46</v>
      </c>
      <c r="H16" s="4" t="e">
        <v>#N/A</v>
      </c>
      <c r="I16" s="4" t="e">
        <v>#N/A</v>
      </c>
    </row>
    <row r="17" spans="1:9" ht="143">
      <c r="A17" s="8" t="s">
        <v>47</v>
      </c>
      <c r="B17" s="8" t="s">
        <v>48</v>
      </c>
      <c r="C17" s="9">
        <v>18.017609001556</v>
      </c>
      <c r="D17" s="9">
        <v>3.6739111664074802</v>
      </c>
      <c r="E17" s="8">
        <v>1.0000000000000001E-15</v>
      </c>
      <c r="F17" s="8">
        <v>7.5600000000000001E-13</v>
      </c>
      <c r="G17" s="8" t="s">
        <v>49</v>
      </c>
      <c r="H17" s="8">
        <v>16.62</v>
      </c>
      <c r="I17" s="8" t="e">
        <v>#N/A</v>
      </c>
    </row>
    <row r="18" spans="1:9" ht="65">
      <c r="A18" s="6" t="s">
        <v>50</v>
      </c>
      <c r="B18" s="6" t="s">
        <v>51</v>
      </c>
      <c r="C18" s="7">
        <v>18.7559390597687</v>
      </c>
      <c r="D18" s="7">
        <v>3.5637118359216502</v>
      </c>
      <c r="E18" s="6">
        <v>4.1065000000000002E-11</v>
      </c>
      <c r="F18" s="6">
        <v>2.0903880000000001E-8</v>
      </c>
      <c r="G18" s="6"/>
      <c r="H18" s="6" t="e">
        <v>#N/A</v>
      </c>
      <c r="I18" s="6" t="e">
        <v>#N/A</v>
      </c>
    </row>
    <row r="19" spans="1:9" ht="117">
      <c r="A19" s="8" t="s">
        <v>52</v>
      </c>
      <c r="B19" s="8" t="s">
        <v>53</v>
      </c>
      <c r="C19" s="9">
        <v>15.4915398527116</v>
      </c>
      <c r="D19" s="9">
        <v>3.5128812453372098</v>
      </c>
      <c r="E19" s="8">
        <v>0</v>
      </c>
      <c r="F19" s="8">
        <v>0</v>
      </c>
      <c r="G19" s="8" t="s">
        <v>54</v>
      </c>
      <c r="H19" s="8">
        <v>15.48</v>
      </c>
      <c r="I19" s="8">
        <v>6.2169999999999996</v>
      </c>
    </row>
    <row r="20" spans="1:9" ht="65">
      <c r="A20" s="6" t="s">
        <v>55</v>
      </c>
      <c r="B20" s="6" t="s">
        <v>56</v>
      </c>
      <c r="C20" s="7">
        <v>17.309716200129099</v>
      </c>
      <c r="D20" s="7">
        <v>3.4665993551679701</v>
      </c>
      <c r="E20" s="6">
        <v>0</v>
      </c>
      <c r="F20" s="6">
        <v>0</v>
      </c>
      <c r="G20" s="6"/>
      <c r="H20" s="6" t="e">
        <v>#N/A</v>
      </c>
      <c r="I20" s="6" t="e">
        <v>#N/A</v>
      </c>
    </row>
    <row r="21" spans="1:9" ht="91">
      <c r="A21" s="4" t="str">
        <f>HYPERLINK("http://www.arabidopsis.org/servlets/TairObject?id=36656&amp;type=locus","AT3G59900")</f>
        <v>AT3G59900</v>
      </c>
      <c r="B21" s="4" t="s">
        <v>57</v>
      </c>
      <c r="C21" s="5">
        <v>18.138967135395902</v>
      </c>
      <c r="D21" s="5">
        <v>3.4311948987276701</v>
      </c>
      <c r="E21" s="4">
        <v>2.85E-13</v>
      </c>
      <c r="F21" s="4">
        <v>2.0822300000000001E-10</v>
      </c>
      <c r="G21" s="4" t="s">
        <v>58</v>
      </c>
      <c r="H21" s="4">
        <v>2.468</v>
      </c>
      <c r="I21" s="4">
        <v>12.71</v>
      </c>
    </row>
    <row r="22" spans="1:9" ht="91">
      <c r="A22" s="4" t="s">
        <v>59</v>
      </c>
      <c r="B22" s="4" t="s">
        <v>60</v>
      </c>
      <c r="C22" s="5">
        <v>17.832057457779399</v>
      </c>
      <c r="D22" s="5">
        <v>3.40940231529461</v>
      </c>
      <c r="E22" s="4">
        <v>1.0000000000000001E-15</v>
      </c>
      <c r="F22" s="4">
        <v>5.7599999999999997E-13</v>
      </c>
      <c r="G22" s="4" t="s">
        <v>61</v>
      </c>
      <c r="H22" s="4">
        <v>1.9830000000000001</v>
      </c>
      <c r="I22" s="4">
        <v>4.0860000000000003</v>
      </c>
    </row>
    <row r="23" spans="1:9" ht="143">
      <c r="A23" s="4" t="s">
        <v>62</v>
      </c>
      <c r="B23" s="4" t="s">
        <v>63</v>
      </c>
      <c r="C23" s="5">
        <v>18.435852605852201</v>
      </c>
      <c r="D23" s="5">
        <v>3.2213372651714298</v>
      </c>
      <c r="E23" s="4">
        <v>2.52349E-10</v>
      </c>
      <c r="F23" s="4">
        <v>1.03392202E-7</v>
      </c>
      <c r="G23" s="4" t="s">
        <v>64</v>
      </c>
      <c r="H23" s="4">
        <v>3.5369999999999999</v>
      </c>
      <c r="I23" s="4">
        <v>6.7709999999999999</v>
      </c>
    </row>
    <row r="24" spans="1:9" ht="91">
      <c r="A24" s="4" t="str">
        <f>HYPERLINK("http://www.arabidopsis.org/servlets/TairObject?id=31080&amp;type=locus","AT1G20900")</f>
        <v>AT1G20900</v>
      </c>
      <c r="B24" s="4" t="s">
        <v>65</v>
      </c>
      <c r="C24" s="5">
        <v>19.262724437263099</v>
      </c>
      <c r="D24" s="5">
        <v>3.18975358808206</v>
      </c>
      <c r="E24" s="4">
        <v>5.0184846200000004E-7</v>
      </c>
      <c r="F24" s="4">
        <v>1.1790631305300001E-4</v>
      </c>
      <c r="G24" s="4" t="s">
        <v>66</v>
      </c>
      <c r="H24" s="4" t="e">
        <v>#N/A</v>
      </c>
      <c r="I24" s="4">
        <v>4</v>
      </c>
    </row>
    <row r="25" spans="1:9" ht="39">
      <c r="A25" s="4" t="s">
        <v>67</v>
      </c>
      <c r="B25" s="4" t="s">
        <v>68</v>
      </c>
      <c r="C25" s="5">
        <v>15.2792315941276</v>
      </c>
      <c r="D25" s="5">
        <v>3.1854981053846201</v>
      </c>
      <c r="E25" s="4">
        <v>0</v>
      </c>
      <c r="F25" s="4">
        <v>0</v>
      </c>
      <c r="G25" s="4" t="s">
        <v>69</v>
      </c>
      <c r="H25" s="4">
        <v>10.31</v>
      </c>
      <c r="I25" s="4">
        <v>3.6869999999999998</v>
      </c>
    </row>
    <row r="26" spans="1:9" ht="104">
      <c r="A26" s="8" t="s">
        <v>70</v>
      </c>
      <c r="B26" s="8" t="s">
        <v>71</v>
      </c>
      <c r="C26" s="9">
        <v>19.3065163686442</v>
      </c>
      <c r="D26" s="9">
        <v>3.1021697253199201</v>
      </c>
      <c r="E26" s="8">
        <v>1.3007580859999999E-6</v>
      </c>
      <c r="F26" s="8">
        <v>2.80138265519E-4</v>
      </c>
      <c r="G26" s="8" t="s">
        <v>72</v>
      </c>
      <c r="H26" s="8" t="e">
        <v>#N/A</v>
      </c>
      <c r="I26" s="8">
        <v>8.9130000000000003</v>
      </c>
    </row>
    <row r="27" spans="1:9" ht="52">
      <c r="A27" s="6" t="str">
        <f>HYPERLINK("http://www.arabidopsis.org/servlets/TairObject?id=1501129628&amp;type=locus","AT1G67265")</f>
        <v>AT1G67265</v>
      </c>
      <c r="B27" s="6" t="s">
        <v>73</v>
      </c>
      <c r="C27" s="7">
        <v>19.349678298137</v>
      </c>
      <c r="D27" s="7">
        <v>3.0099860462214498</v>
      </c>
      <c r="E27" s="6">
        <v>5.446597333E-6</v>
      </c>
      <c r="F27" s="6">
        <v>9.9450723147000001E-4</v>
      </c>
      <c r="G27" s="6"/>
      <c r="H27" s="6" t="e">
        <v>#N/A</v>
      </c>
      <c r="I27" s="6" t="e">
        <v>#N/A</v>
      </c>
    </row>
    <row r="28" spans="1:9" ht="104">
      <c r="A28" s="4" t="str">
        <f>HYPERLINK("http://www.arabidopsis.org/servlets/TairObject?id=135697&amp;type=locus","AT5G02540")</f>
        <v>AT5G02540</v>
      </c>
      <c r="B28" s="4" t="s">
        <v>74</v>
      </c>
      <c r="C28" s="5">
        <v>15.938865138475</v>
      </c>
      <c r="D28" s="5">
        <v>2.9785708065746999</v>
      </c>
      <c r="E28" s="4">
        <v>0</v>
      </c>
      <c r="F28" s="4">
        <v>0</v>
      </c>
      <c r="G28" s="4" t="s">
        <v>75</v>
      </c>
      <c r="H28" s="4">
        <v>10.74</v>
      </c>
      <c r="I28" s="4" t="e">
        <v>#N/A</v>
      </c>
    </row>
    <row r="29" spans="1:9" ht="91">
      <c r="A29" s="4" t="s">
        <v>76</v>
      </c>
      <c r="B29" s="4" t="s">
        <v>77</v>
      </c>
      <c r="C29" s="5">
        <v>18.567849861693102</v>
      </c>
      <c r="D29" s="5">
        <v>2.9601998100573899</v>
      </c>
      <c r="E29" s="4">
        <v>6.235625E-9</v>
      </c>
      <c r="F29" s="4">
        <v>2.159776321E-6</v>
      </c>
      <c r="G29" s="4" t="s">
        <v>78</v>
      </c>
      <c r="H29" s="4" t="e">
        <v>#N/A</v>
      </c>
      <c r="I29" s="4" t="e">
        <v>#N/A</v>
      </c>
    </row>
    <row r="30" spans="1:9" ht="221">
      <c r="A30" s="4" t="s">
        <v>79</v>
      </c>
      <c r="B30" s="4" t="s">
        <v>80</v>
      </c>
      <c r="C30" s="5">
        <v>14.9773557848815</v>
      </c>
      <c r="D30" s="5">
        <v>2.9375135716945202</v>
      </c>
      <c r="E30" s="4">
        <v>0</v>
      </c>
      <c r="F30" s="4">
        <v>0</v>
      </c>
      <c r="G30" s="4" t="s">
        <v>81</v>
      </c>
      <c r="H30" s="4">
        <v>2.6640000000000001</v>
      </c>
      <c r="I30" s="4" t="e">
        <v>#N/A</v>
      </c>
    </row>
    <row r="31" spans="1:9" ht="143">
      <c r="A31" s="8" t="s">
        <v>82</v>
      </c>
      <c r="B31" s="8" t="s">
        <v>610</v>
      </c>
      <c r="C31" s="9">
        <v>15.9864211071149</v>
      </c>
      <c r="D31" s="9">
        <v>2.9327035157696</v>
      </c>
      <c r="E31" s="8">
        <v>0</v>
      </c>
      <c r="F31" s="8">
        <v>0</v>
      </c>
      <c r="G31" s="8" t="s">
        <v>84</v>
      </c>
      <c r="H31" s="8">
        <v>29.53</v>
      </c>
      <c r="I31" s="8">
        <v>9.4830000000000005</v>
      </c>
    </row>
    <row r="32" spans="1:9" ht="65">
      <c r="A32" s="6" t="s">
        <v>85</v>
      </c>
      <c r="B32" s="6" t="s">
        <v>86</v>
      </c>
      <c r="C32" s="7">
        <v>17.747247328456599</v>
      </c>
      <c r="D32" s="7">
        <v>2.81486608411267</v>
      </c>
      <c r="E32" s="6">
        <v>1.3802E-11</v>
      </c>
      <c r="F32" s="6">
        <v>7.7282589999999996E-9</v>
      </c>
      <c r="G32" s="6"/>
      <c r="H32" s="6" t="e">
        <v>#N/A</v>
      </c>
      <c r="I32" s="6" t="e">
        <v>#N/A</v>
      </c>
    </row>
    <row r="33" spans="1:9" ht="104">
      <c r="A33" s="4" t="str">
        <f>HYPERLINK("http://www.arabidopsis.org/servlets/TairObject?id=136512&amp;type=locus","AT1G15580")</f>
        <v>AT1G15580</v>
      </c>
      <c r="B33" s="4" t="s">
        <v>87</v>
      </c>
      <c r="C33" s="5">
        <v>17.872296384011602</v>
      </c>
      <c r="D33" s="5">
        <v>2.79988645049503</v>
      </c>
      <c r="E33" s="4">
        <v>1.04818E-10</v>
      </c>
      <c r="F33" s="4">
        <v>4.6543337E-8</v>
      </c>
      <c r="G33" s="4" t="s">
        <v>88</v>
      </c>
      <c r="H33" s="4">
        <v>7.3970000000000002</v>
      </c>
      <c r="I33" s="4">
        <v>19.88</v>
      </c>
    </row>
    <row r="34" spans="1:9" ht="169">
      <c r="A34" s="4" t="str">
        <f>HYPERLINK("http://www.arabidopsis.org/servlets/TairObject?id=39737&amp;type=locus","AT3G62100")</f>
        <v>AT3G62100</v>
      </c>
      <c r="B34" s="4" t="s">
        <v>89</v>
      </c>
      <c r="C34" s="5">
        <v>18.2944921513458</v>
      </c>
      <c r="D34" s="5">
        <v>2.7788390807334902</v>
      </c>
      <c r="E34" s="4">
        <v>1.9053622999999999E-8</v>
      </c>
      <c r="F34" s="4">
        <v>5.9826596459999999E-6</v>
      </c>
      <c r="G34" s="4" t="s">
        <v>90</v>
      </c>
      <c r="H34" s="4">
        <v>15.76</v>
      </c>
      <c r="I34" s="4">
        <v>6.032</v>
      </c>
    </row>
    <row r="35" spans="1:9" ht="65">
      <c r="A35" s="6" t="s">
        <v>91</v>
      </c>
      <c r="B35" s="6" t="s">
        <v>92</v>
      </c>
      <c r="C35" s="7">
        <v>15.015889663476599</v>
      </c>
      <c r="D35" s="7">
        <v>2.76445096416011</v>
      </c>
      <c r="E35" s="6">
        <v>0</v>
      </c>
      <c r="F35" s="6">
        <v>0</v>
      </c>
      <c r="G35" s="6"/>
      <c r="H35" s="6" t="e">
        <v>#N/A</v>
      </c>
      <c r="I35" s="6" t="e">
        <v>#N/A</v>
      </c>
    </row>
    <row r="36" spans="1:9" ht="39">
      <c r="A36" s="4" t="s">
        <v>93</v>
      </c>
      <c r="B36" s="4" t="s">
        <v>94</v>
      </c>
      <c r="C36" s="5">
        <v>14.592057830777</v>
      </c>
      <c r="D36" s="5">
        <v>2.6663028559118902</v>
      </c>
      <c r="E36" s="4">
        <v>0</v>
      </c>
      <c r="F36" s="4">
        <v>0</v>
      </c>
      <c r="G36" s="4" t="s">
        <v>95</v>
      </c>
      <c r="H36" s="4">
        <v>4.5999999999999996</v>
      </c>
      <c r="I36" s="4">
        <v>10.76</v>
      </c>
    </row>
    <row r="37" spans="1:9" ht="117">
      <c r="A37" s="4" t="str">
        <f>HYPERLINK("http://www.arabidopsis.org/servlets/TairObject?id=132299&amp;type=locus","AT5G66080")</f>
        <v>AT5G66080</v>
      </c>
      <c r="B37" s="4" t="s">
        <v>96</v>
      </c>
      <c r="C37" s="5">
        <v>17.009950884445299</v>
      </c>
      <c r="D37" s="5">
        <v>2.6401621036598701</v>
      </c>
      <c r="E37" s="4">
        <v>2E-14</v>
      </c>
      <c r="F37" s="4">
        <v>1.6492E-11</v>
      </c>
      <c r="G37" s="4" t="s">
        <v>97</v>
      </c>
      <c r="H37" s="4" t="e">
        <v>#N/A</v>
      </c>
      <c r="I37" s="4">
        <v>3.1389999999999998</v>
      </c>
    </row>
    <row r="38" spans="1:9" ht="65">
      <c r="A38" s="4" t="s">
        <v>98</v>
      </c>
      <c r="B38" s="4" t="s">
        <v>99</v>
      </c>
      <c r="C38" s="5">
        <v>16.0153361794106</v>
      </c>
      <c r="D38" s="5">
        <v>2.6298538221287999</v>
      </c>
      <c r="E38" s="4">
        <v>0</v>
      </c>
      <c r="F38" s="4">
        <v>0</v>
      </c>
      <c r="G38" s="4" t="s">
        <v>100</v>
      </c>
      <c r="H38" s="4">
        <v>6.6150000000000002</v>
      </c>
      <c r="I38" s="4">
        <v>12.69</v>
      </c>
    </row>
    <row r="39" spans="1:9" ht="39">
      <c r="A39" s="4" t="s">
        <v>101</v>
      </c>
      <c r="B39" s="4" t="s">
        <v>102</v>
      </c>
      <c r="C39" s="5">
        <v>18.3701820829626</v>
      </c>
      <c r="D39" s="5">
        <v>2.6218347279640599</v>
      </c>
      <c r="E39" s="4">
        <v>1.3006004399999999E-7</v>
      </c>
      <c r="F39" s="4">
        <v>3.4406514172000003E-5</v>
      </c>
      <c r="G39" s="4" t="s">
        <v>103</v>
      </c>
      <c r="H39" s="4" t="e">
        <v>#N/A</v>
      </c>
      <c r="I39" s="4">
        <v>2.161</v>
      </c>
    </row>
    <row r="40" spans="1:9" ht="65">
      <c r="A40" s="4" t="s">
        <v>104</v>
      </c>
      <c r="B40" s="4" t="s">
        <v>105</v>
      </c>
      <c r="C40" s="5">
        <v>17.1472342058664</v>
      </c>
      <c r="D40" s="5">
        <v>2.6204882137682999</v>
      </c>
      <c r="E40" s="4">
        <v>1.5599999999999999E-13</v>
      </c>
      <c r="F40" s="4">
        <v>1.2217499999999999E-10</v>
      </c>
      <c r="G40" s="4" t="s">
        <v>106</v>
      </c>
      <c r="H40" s="4">
        <v>5.9269999999999996</v>
      </c>
      <c r="I40" s="4">
        <v>9.0839999999999996</v>
      </c>
    </row>
    <row r="41" spans="1:9" ht="26">
      <c r="A41" s="4" t="s">
        <v>107</v>
      </c>
      <c r="B41" s="4" t="s">
        <v>108</v>
      </c>
      <c r="C41" s="5">
        <v>18.0879139815119</v>
      </c>
      <c r="D41" s="5">
        <v>2.6101416474760599</v>
      </c>
      <c r="E41" s="4">
        <v>1.1119803E-8</v>
      </c>
      <c r="F41" s="4">
        <v>3.6626669989999999E-6</v>
      </c>
      <c r="G41" s="4" t="s">
        <v>109</v>
      </c>
      <c r="H41" s="4" t="e">
        <v>#N/A</v>
      </c>
      <c r="I41" s="4" t="e">
        <v>#N/A</v>
      </c>
    </row>
    <row r="42" spans="1:9" ht="78">
      <c r="A42" s="6" t="s">
        <v>110</v>
      </c>
      <c r="B42" s="6" t="s">
        <v>111</v>
      </c>
      <c r="C42" s="7">
        <v>18.0879139815119</v>
      </c>
      <c r="D42" s="7">
        <v>2.6101416474760599</v>
      </c>
      <c r="E42" s="6">
        <v>1.1119803E-8</v>
      </c>
      <c r="F42" s="6">
        <v>3.6626669989999999E-6</v>
      </c>
      <c r="G42" s="6"/>
      <c r="H42" s="6" t="e">
        <v>#N/A</v>
      </c>
      <c r="I42" s="6" t="e">
        <v>#N/A</v>
      </c>
    </row>
    <row r="43" spans="1:9" ht="26">
      <c r="A43" s="6" t="str">
        <f>HYPERLINK("http://www.arabidopsis.org/servlets/TairObject?id=137656&amp;type=locus","AT1G02350")</f>
        <v>AT1G02350</v>
      </c>
      <c r="B43" s="6" t="s">
        <v>112</v>
      </c>
      <c r="C43" s="7">
        <v>17.644669754533499</v>
      </c>
      <c r="D43" s="7">
        <v>2.6096756313124199</v>
      </c>
      <c r="E43" s="6">
        <v>1.43959E-10</v>
      </c>
      <c r="F43" s="6">
        <v>6.0457195000000003E-8</v>
      </c>
      <c r="G43" s="6"/>
      <c r="H43" s="6" t="e">
        <v>#N/A</v>
      </c>
      <c r="I43" s="6" t="e">
        <v>#N/A</v>
      </c>
    </row>
    <row r="44" spans="1:9" ht="130">
      <c r="A44" s="4" t="str">
        <f>HYPERLINK("http://www.arabidopsis.org/servlets/TairObject?id=131548&amp;type=locus","AT5G02760")</f>
        <v>AT5G02760</v>
      </c>
      <c r="B44" s="4" t="s">
        <v>113</v>
      </c>
      <c r="C44" s="5">
        <v>13.9547705966734</v>
      </c>
      <c r="D44" s="5">
        <v>2.5795003464432402</v>
      </c>
      <c r="E44" s="4">
        <v>0</v>
      </c>
      <c r="F44" s="4">
        <v>0</v>
      </c>
      <c r="G44" s="4" t="s">
        <v>114</v>
      </c>
      <c r="H44" s="4">
        <v>3.3439999999999999</v>
      </c>
      <c r="I44" s="4">
        <v>30.7</v>
      </c>
    </row>
    <row r="45" spans="1:9" ht="65">
      <c r="A45" s="4" t="str">
        <f>HYPERLINK("http://www.arabidopsis.org/servlets/TairObject?id=27723&amp;type=locus","AT1G29450")</f>
        <v>AT1G29450</v>
      </c>
      <c r="B45" s="4" t="s">
        <v>115</v>
      </c>
      <c r="C45" s="5">
        <v>17.4844689528366</v>
      </c>
      <c r="D45" s="5">
        <v>2.5766557893173201</v>
      </c>
      <c r="E45" s="4">
        <v>1.1003000000000001E-11</v>
      </c>
      <c r="F45" s="4">
        <v>6.2653229999999997E-9</v>
      </c>
      <c r="G45" s="4" t="s">
        <v>116</v>
      </c>
      <c r="H45" s="4">
        <v>1.883</v>
      </c>
      <c r="I45" s="4" t="e">
        <v>#N/A</v>
      </c>
    </row>
    <row r="46" spans="1:9" ht="52">
      <c r="A46" s="4" t="s">
        <v>117</v>
      </c>
      <c r="B46" s="4" t="s">
        <v>118</v>
      </c>
      <c r="C46" s="5">
        <v>16.153457234145201</v>
      </c>
      <c r="D46" s="5">
        <v>2.5559264451789998</v>
      </c>
      <c r="E46" s="4">
        <v>0</v>
      </c>
      <c r="F46" s="4">
        <v>7.0000000000000001E-15</v>
      </c>
      <c r="G46" s="4" t="s">
        <v>119</v>
      </c>
      <c r="H46" s="4">
        <v>7.3479999999999999</v>
      </c>
      <c r="I46" s="4" t="e">
        <v>#N/A</v>
      </c>
    </row>
    <row r="47" spans="1:9" ht="65">
      <c r="A47" s="6" t="str">
        <f>HYPERLINK("http://www.arabidopsis.org/servlets/TairObject?id=132966&amp;type=locus","AT5G18030")</f>
        <v>AT5G18030</v>
      </c>
      <c r="B47" s="6" t="s">
        <v>56</v>
      </c>
      <c r="C47" s="7">
        <v>16.365221051989401</v>
      </c>
      <c r="D47" s="7">
        <v>2.5529019263738899</v>
      </c>
      <c r="E47" s="6">
        <v>0</v>
      </c>
      <c r="F47" s="6">
        <v>6.8000000000000001E-14</v>
      </c>
      <c r="G47" s="6"/>
      <c r="H47" s="6" t="e">
        <v>#N/A</v>
      </c>
      <c r="I47" s="6" t="e">
        <v>#N/A</v>
      </c>
    </row>
    <row r="48" spans="1:9" ht="65">
      <c r="A48" s="4" t="str">
        <f>HYPERLINK("http://www.arabidopsis.org/servlets/TairObject?id=33263&amp;type=locus","AT2G44080")</f>
        <v>AT2G44080</v>
      </c>
      <c r="B48" s="4" t="s">
        <v>120</v>
      </c>
      <c r="C48" s="5">
        <v>17.346411807417901</v>
      </c>
      <c r="D48" s="5">
        <v>2.52640158253074</v>
      </c>
      <c r="E48" s="4">
        <v>2.0523E-11</v>
      </c>
      <c r="F48" s="4">
        <v>1.1303244E-8</v>
      </c>
      <c r="G48" s="4" t="s">
        <v>121</v>
      </c>
      <c r="H48" s="4" t="e">
        <v>#N/A</v>
      </c>
      <c r="I48" s="4" t="e">
        <v>#N/A</v>
      </c>
    </row>
    <row r="49" spans="1:9" ht="65">
      <c r="A49" s="4" t="s">
        <v>122</v>
      </c>
      <c r="B49" s="4" t="s">
        <v>123</v>
      </c>
      <c r="C49" s="5">
        <v>17.514112890502201</v>
      </c>
      <c r="D49" s="5">
        <v>2.5121184866696802</v>
      </c>
      <c r="E49" s="4">
        <v>1.35127E-10</v>
      </c>
      <c r="F49" s="4">
        <v>5.7466644E-8</v>
      </c>
      <c r="G49" s="4" t="s">
        <v>124</v>
      </c>
      <c r="H49" s="4" t="e">
        <v>#N/A</v>
      </c>
      <c r="I49" s="4">
        <v>5.8730000000000002</v>
      </c>
    </row>
    <row r="50" spans="1:9" ht="65">
      <c r="A50" s="6" t="s">
        <v>125</v>
      </c>
      <c r="B50" s="6" t="s">
        <v>56</v>
      </c>
      <c r="C50" s="7">
        <v>17.794248288951401</v>
      </c>
      <c r="D50" s="7">
        <v>2.5083224173376402</v>
      </c>
      <c r="E50" s="6">
        <v>3.004096E-9</v>
      </c>
      <c r="F50" s="6">
        <v>1.0852538790000001E-6</v>
      </c>
      <c r="G50" s="6"/>
      <c r="H50" s="6" t="e">
        <v>#N/A</v>
      </c>
      <c r="I50" s="6" t="e">
        <v>#N/A</v>
      </c>
    </row>
    <row r="51" spans="1:9" ht="117">
      <c r="A51" s="4" t="str">
        <f>HYPERLINK("http://www.arabidopsis.org/servlets/TairObject?id=39386&amp;type=locus","AT3G04030")</f>
        <v>AT3G04030</v>
      </c>
      <c r="B51" s="4" t="s">
        <v>126</v>
      </c>
      <c r="C51" s="5">
        <v>18.810654329137101</v>
      </c>
      <c r="D51" s="5">
        <v>2.4745908751694201</v>
      </c>
      <c r="E51" s="4">
        <v>3.4941531000000001E-6</v>
      </c>
      <c r="F51" s="4">
        <v>6.7857261104100003E-4</v>
      </c>
      <c r="G51" s="4" t="s">
        <v>127</v>
      </c>
      <c r="H51" s="4">
        <v>1.1659999999999999</v>
      </c>
      <c r="I51" s="4" t="e">
        <v>#N/A</v>
      </c>
    </row>
    <row r="52" spans="1:9" ht="65">
      <c r="A52" s="4" t="s">
        <v>128</v>
      </c>
      <c r="B52" s="4" t="s">
        <v>129</v>
      </c>
      <c r="C52" s="5">
        <v>16.993378196567601</v>
      </c>
      <c r="D52" s="5">
        <v>2.4400760681566598</v>
      </c>
      <c r="E52" s="4">
        <v>1.217E-12</v>
      </c>
      <c r="F52" s="4">
        <v>8.0192900000000003E-10</v>
      </c>
      <c r="G52" s="4" t="s">
        <v>130</v>
      </c>
      <c r="H52" s="4">
        <v>1.9330000000000001</v>
      </c>
      <c r="I52" s="4">
        <v>4.0010000000000003</v>
      </c>
    </row>
    <row r="53" spans="1:9" ht="65">
      <c r="A53" s="4" t="s">
        <v>131</v>
      </c>
      <c r="B53" s="4" t="s">
        <v>132</v>
      </c>
      <c r="C53" s="5">
        <v>18.062244643031299</v>
      </c>
      <c r="D53" s="5">
        <v>2.4062882002078401</v>
      </c>
      <c r="E53" s="4">
        <v>1.21282295E-7</v>
      </c>
      <c r="F53" s="4">
        <v>3.2339057643000002E-5</v>
      </c>
      <c r="G53" s="4" t="s">
        <v>133</v>
      </c>
      <c r="H53" s="4">
        <v>1.754</v>
      </c>
      <c r="I53" s="4">
        <v>2.8359999999999999</v>
      </c>
    </row>
    <row r="54" spans="1:9" ht="65">
      <c r="A54" s="4" t="s">
        <v>134</v>
      </c>
      <c r="B54" s="4" t="s">
        <v>135</v>
      </c>
      <c r="C54" s="5">
        <v>14.0949797676668</v>
      </c>
      <c r="D54" s="5">
        <v>2.3971402932816099</v>
      </c>
      <c r="E54" s="4">
        <v>0</v>
      </c>
      <c r="F54" s="4">
        <v>0</v>
      </c>
      <c r="G54" s="4" t="s">
        <v>136</v>
      </c>
      <c r="H54" s="4">
        <v>6.1840000000000002</v>
      </c>
      <c r="I54" s="4">
        <v>4.3259999999999996</v>
      </c>
    </row>
    <row r="55" spans="1:9" ht="104">
      <c r="A55" s="4" t="str">
        <f>HYPERLINK("http://www.arabidopsis.org/servlets/TairObject?id=26600&amp;type=locus","AT1G75490")</f>
        <v>AT1G75490</v>
      </c>
      <c r="B55" s="4" t="s">
        <v>137</v>
      </c>
      <c r="C55" s="5">
        <v>18.491194885690199</v>
      </c>
      <c r="D55" s="5">
        <v>2.3966547874625599</v>
      </c>
      <c r="E55" s="4">
        <v>1.06949549E-6</v>
      </c>
      <c r="F55" s="4">
        <v>2.3639368415100001E-4</v>
      </c>
      <c r="G55" s="4" t="s">
        <v>138</v>
      </c>
      <c r="H55" s="4" t="e">
        <v>#N/A</v>
      </c>
      <c r="I55" s="4" t="e">
        <v>#N/A</v>
      </c>
    </row>
    <row r="56" spans="1:9" ht="65">
      <c r="A56" s="4" t="s">
        <v>139</v>
      </c>
      <c r="B56" s="4" t="s">
        <v>140</v>
      </c>
      <c r="C56" s="5">
        <v>18.488199174505102</v>
      </c>
      <c r="D56" s="5">
        <v>2.3942337991154798</v>
      </c>
      <c r="E56" s="4">
        <v>1.589479777E-6</v>
      </c>
      <c r="F56" s="4">
        <v>3.31687901045E-4</v>
      </c>
      <c r="G56" s="4" t="s">
        <v>141</v>
      </c>
      <c r="H56" s="4" t="e">
        <v>#N/A</v>
      </c>
      <c r="I56" s="4">
        <v>2.6659999999999999</v>
      </c>
    </row>
    <row r="57" spans="1:9" ht="104">
      <c r="A57" s="10" t="s">
        <v>142</v>
      </c>
      <c r="B57" s="10" t="s">
        <v>143</v>
      </c>
      <c r="C57" s="11">
        <v>13.809426532467601</v>
      </c>
      <c r="D57" s="11">
        <v>2.3706436453512101</v>
      </c>
      <c r="E57" s="10">
        <v>0</v>
      </c>
      <c r="F57" s="10">
        <v>0</v>
      </c>
      <c r="G57" s="10"/>
      <c r="H57" s="10" t="e">
        <v>#N/A</v>
      </c>
      <c r="I57" s="10" t="e">
        <v>#N/A</v>
      </c>
    </row>
    <row r="58" spans="1:9" ht="117">
      <c r="A58" s="4" t="s">
        <v>144</v>
      </c>
      <c r="B58" s="4" t="s">
        <v>145</v>
      </c>
      <c r="C58" s="5">
        <v>16.7263473853939</v>
      </c>
      <c r="D58" s="5">
        <v>2.3411269315280299</v>
      </c>
      <c r="E58" s="4">
        <v>9.4499999999999991E-13</v>
      </c>
      <c r="F58" s="4">
        <v>6.34798E-10</v>
      </c>
      <c r="G58" s="4" t="s">
        <v>146</v>
      </c>
      <c r="H58" s="4" t="e">
        <v>#N/A</v>
      </c>
      <c r="I58" s="4">
        <v>4.6420000000000003</v>
      </c>
    </row>
    <row r="59" spans="1:9" ht="169">
      <c r="A59" s="4" t="s">
        <v>147</v>
      </c>
      <c r="B59" s="4" t="s">
        <v>148</v>
      </c>
      <c r="C59" s="5">
        <v>14.792509642954901</v>
      </c>
      <c r="D59" s="5">
        <v>2.3308097743434302</v>
      </c>
      <c r="E59" s="4">
        <v>0</v>
      </c>
      <c r="F59" s="4">
        <v>0</v>
      </c>
      <c r="G59" s="4" t="s">
        <v>149</v>
      </c>
      <c r="H59" s="4">
        <v>5.22</v>
      </c>
      <c r="I59" s="4">
        <v>7.5750000000000002</v>
      </c>
    </row>
    <row r="60" spans="1:9" ht="39">
      <c r="A60" s="6" t="s">
        <v>150</v>
      </c>
      <c r="B60" s="6" t="s">
        <v>151</v>
      </c>
      <c r="C60" s="7">
        <v>18.380597230511501</v>
      </c>
      <c r="D60" s="7">
        <v>2.30119081142709</v>
      </c>
      <c r="E60" s="6">
        <v>4.7612326690000001E-6</v>
      </c>
      <c r="F60" s="6">
        <v>8.9364879325399996E-4</v>
      </c>
      <c r="G60" s="6"/>
      <c r="H60" s="6" t="e">
        <v>#N/A</v>
      </c>
      <c r="I60" s="6" t="e">
        <v>#N/A</v>
      </c>
    </row>
    <row r="61" spans="1:9" ht="91">
      <c r="A61" s="12" t="str">
        <f>HYPERLINK("http://www.arabidopsis.org/servlets/TairObject?id=29546&amp;type=locus","AT1G73830")</f>
        <v>AT1G73830</v>
      </c>
      <c r="B61" s="12" t="s">
        <v>152</v>
      </c>
      <c r="C61" s="13">
        <v>16.706983560014301</v>
      </c>
      <c r="D61" s="13">
        <v>2.28943036178863</v>
      </c>
      <c r="E61" s="12">
        <v>1.9E-12</v>
      </c>
      <c r="F61" s="12">
        <v>1.1819139999999999E-9</v>
      </c>
      <c r="G61" s="12" t="s">
        <v>153</v>
      </c>
      <c r="H61" s="12" t="e">
        <v>#N/A</v>
      </c>
      <c r="I61" s="12" t="e">
        <v>#N/A</v>
      </c>
    </row>
    <row r="62" spans="1:9" ht="130">
      <c r="A62" s="10" t="s">
        <v>154</v>
      </c>
      <c r="B62" s="10" t="s">
        <v>155</v>
      </c>
      <c r="C62" s="11">
        <v>17.704784954604801</v>
      </c>
      <c r="D62" s="11">
        <v>2.2885513484058602</v>
      </c>
      <c r="E62" s="10">
        <v>1.7439978999999999E-8</v>
      </c>
      <c r="F62" s="10">
        <v>5.5276506590000003E-6</v>
      </c>
      <c r="G62" s="10"/>
      <c r="H62" s="10" t="e">
        <v>#N/A</v>
      </c>
      <c r="I62" s="10" t="e">
        <v>#N/A</v>
      </c>
    </row>
    <row r="63" spans="1:9" ht="78">
      <c r="A63" s="4" t="s">
        <v>156</v>
      </c>
      <c r="B63" s="4" t="s">
        <v>157</v>
      </c>
      <c r="C63" s="5">
        <v>15.8845938812025</v>
      </c>
      <c r="D63" s="5">
        <v>2.2459692977216799</v>
      </c>
      <c r="E63" s="4">
        <v>0</v>
      </c>
      <c r="F63" s="4">
        <v>4.8900000000000004E-13</v>
      </c>
      <c r="G63" s="4" t="s">
        <v>158</v>
      </c>
      <c r="H63" s="4">
        <v>2.2130000000000001</v>
      </c>
      <c r="I63" s="4">
        <v>3.4540000000000002</v>
      </c>
    </row>
    <row r="64" spans="1:9" ht="78">
      <c r="A64" s="4" t="s">
        <v>159</v>
      </c>
      <c r="B64" s="4" t="s">
        <v>160</v>
      </c>
      <c r="C64" s="5">
        <v>14.754281326925</v>
      </c>
      <c r="D64" s="5">
        <v>2.24156610211661</v>
      </c>
      <c r="E64" s="4">
        <v>0</v>
      </c>
      <c r="F64" s="4">
        <v>0</v>
      </c>
      <c r="G64" s="4" t="s">
        <v>161</v>
      </c>
      <c r="H64" s="4">
        <v>7.8710000000000004</v>
      </c>
      <c r="I64" s="4">
        <v>17.309999999999999</v>
      </c>
    </row>
    <row r="65" spans="1:9" ht="91">
      <c r="A65" s="4" t="str">
        <f>HYPERLINK("http://www.arabidopsis.org/servlets/TairObject?id=127686&amp;type=locus","AT4G25260")</f>
        <v>AT4G25260</v>
      </c>
      <c r="B65" s="4" t="s">
        <v>162</v>
      </c>
      <c r="C65" s="5">
        <v>14.2548645443635</v>
      </c>
      <c r="D65" s="5">
        <v>2.2109559291679899</v>
      </c>
      <c r="E65" s="4">
        <v>0</v>
      </c>
      <c r="F65" s="4">
        <v>0</v>
      </c>
      <c r="G65" s="4" t="s">
        <v>163</v>
      </c>
      <c r="H65" s="4">
        <v>2.2949999999999999</v>
      </c>
      <c r="I65" s="4">
        <v>3.242</v>
      </c>
    </row>
    <row r="66" spans="1:9" ht="65">
      <c r="A66" s="4" t="s">
        <v>164</v>
      </c>
      <c r="B66" s="4" t="s">
        <v>165</v>
      </c>
      <c r="C66" s="5">
        <v>17.066275504342599</v>
      </c>
      <c r="D66" s="5">
        <v>2.18715709045996</v>
      </c>
      <c r="E66" s="4">
        <v>4.11931E-10</v>
      </c>
      <c r="F66" s="4">
        <v>1.6475783799999999E-7</v>
      </c>
      <c r="G66" s="4" t="s">
        <v>166</v>
      </c>
      <c r="H66" s="4">
        <v>2.5649999999999999</v>
      </c>
      <c r="I66" s="4">
        <v>4.1859999999999999</v>
      </c>
    </row>
    <row r="67" spans="1:9" ht="117">
      <c r="A67" s="4" t="s">
        <v>167</v>
      </c>
      <c r="B67" s="4" t="s">
        <v>168</v>
      </c>
      <c r="C67" s="5">
        <v>15.4907879356749</v>
      </c>
      <c r="D67" s="5">
        <v>2.1420734947229199</v>
      </c>
      <c r="E67" s="4">
        <v>0</v>
      </c>
      <c r="F67" s="4">
        <v>4.7200000000000001E-13</v>
      </c>
      <c r="G67" s="4" t="s">
        <v>169</v>
      </c>
      <c r="H67" s="4">
        <v>3.871</v>
      </c>
      <c r="I67" s="4">
        <v>3.4449999999999998</v>
      </c>
    </row>
    <row r="68" spans="1:9" ht="91">
      <c r="A68" s="4" t="str">
        <f>HYPERLINK("http://www.arabidopsis.org/servlets/TairObject?id=27820&amp;type=locus","AT1G18400")</f>
        <v>AT1G18400</v>
      </c>
      <c r="B68" s="4" t="s">
        <v>170</v>
      </c>
      <c r="C68" s="5">
        <v>16.456620409461902</v>
      </c>
      <c r="D68" s="5">
        <v>2.1418291053574499</v>
      </c>
      <c r="E68" s="4">
        <v>3.6830000000000004E-12</v>
      </c>
      <c r="F68" s="4">
        <v>2.209464E-9</v>
      </c>
      <c r="G68" s="4" t="s">
        <v>171</v>
      </c>
      <c r="H68" s="4">
        <v>4.6859999999999999</v>
      </c>
      <c r="I68" s="4">
        <v>3.58</v>
      </c>
    </row>
    <row r="69" spans="1:9" ht="52">
      <c r="A69" s="6" t="s">
        <v>172</v>
      </c>
      <c r="B69" s="6" t="s">
        <v>173</v>
      </c>
      <c r="C69" s="7">
        <v>17.142883395343699</v>
      </c>
      <c r="D69" s="7">
        <v>2.1336475232964598</v>
      </c>
      <c r="E69" s="6">
        <v>1.335127E-9</v>
      </c>
      <c r="F69" s="6">
        <v>5.0973035499999996E-7</v>
      </c>
      <c r="G69" s="6"/>
      <c r="H69" s="6" t="e">
        <v>#N/A</v>
      </c>
      <c r="I69" s="6" t="e">
        <v>#N/A</v>
      </c>
    </row>
    <row r="70" spans="1:9" ht="169">
      <c r="A70" s="4" t="s">
        <v>174</v>
      </c>
      <c r="B70" s="4" t="s">
        <v>175</v>
      </c>
      <c r="C70" s="5">
        <v>16.503055077468701</v>
      </c>
      <c r="D70" s="5">
        <v>2.1253476567136298</v>
      </c>
      <c r="E70" s="4">
        <v>7.3070000000000003E-12</v>
      </c>
      <c r="F70" s="4">
        <v>4.3069220000000001E-9</v>
      </c>
      <c r="G70" s="4" t="s">
        <v>176</v>
      </c>
      <c r="H70" s="4">
        <v>4.4939999999999998</v>
      </c>
      <c r="I70" s="4">
        <v>7.6210000000000004</v>
      </c>
    </row>
    <row r="71" spans="1:9" ht="78">
      <c r="A71" s="4" t="s">
        <v>177</v>
      </c>
      <c r="B71" s="4" t="s">
        <v>178</v>
      </c>
      <c r="C71" s="5">
        <v>17.041694201013101</v>
      </c>
      <c r="D71" s="5">
        <v>2.1236474081849099</v>
      </c>
      <c r="E71" s="4">
        <v>8.2879999999999997E-10</v>
      </c>
      <c r="F71" s="4">
        <v>3.2005975799999999E-7</v>
      </c>
      <c r="G71" s="4" t="s">
        <v>179</v>
      </c>
      <c r="H71" s="4">
        <v>3.4620000000000002</v>
      </c>
      <c r="I71" s="4">
        <v>4.1280000000000001</v>
      </c>
    </row>
    <row r="72" spans="1:9" ht="143">
      <c r="A72" s="4" t="str">
        <f>HYPERLINK("http://www.arabidopsis.org/servlets/TairObject?id=135177&amp;type=locus","AT5G39860")</f>
        <v>AT5G39860</v>
      </c>
      <c r="B72" s="4" t="s">
        <v>180</v>
      </c>
      <c r="C72" s="5">
        <v>15.771495437868699</v>
      </c>
      <c r="D72" s="5">
        <v>2.1203789941259901</v>
      </c>
      <c r="E72" s="4">
        <v>5E-15</v>
      </c>
      <c r="F72" s="4">
        <v>4.5430000000000003E-12</v>
      </c>
      <c r="G72" s="4" t="s">
        <v>181</v>
      </c>
      <c r="H72" s="4" t="e">
        <v>#N/A</v>
      </c>
      <c r="I72" s="4">
        <v>4.2249999999999996</v>
      </c>
    </row>
    <row r="73" spans="1:9" ht="104">
      <c r="A73" s="4" t="str">
        <f>HYPERLINK("http://www.arabidopsis.org/servlets/TairObject?id=130970&amp;type=locus","AT5G25190")</f>
        <v>AT5G25190</v>
      </c>
      <c r="B73" s="4" t="s">
        <v>182</v>
      </c>
      <c r="C73" s="5">
        <v>16.8418502657047</v>
      </c>
      <c r="D73" s="5">
        <v>2.1124914967031998</v>
      </c>
      <c r="E73" s="4">
        <v>3.0859199999999998E-10</v>
      </c>
      <c r="F73" s="4">
        <v>1.2491267499999999E-7</v>
      </c>
      <c r="G73" s="4" t="s">
        <v>183</v>
      </c>
      <c r="H73" s="4" t="e">
        <v>#N/A</v>
      </c>
      <c r="I73" s="4">
        <v>7.2759999999999998</v>
      </c>
    </row>
    <row r="74" spans="1:9" ht="130">
      <c r="A74" s="4" t="s">
        <v>184</v>
      </c>
      <c r="B74" s="4" t="s">
        <v>185</v>
      </c>
      <c r="C74" s="5">
        <v>16.452065766346202</v>
      </c>
      <c r="D74" s="5">
        <v>2.0918811774291601</v>
      </c>
      <c r="E74" s="4">
        <v>1.0175E-11</v>
      </c>
      <c r="F74" s="4">
        <v>5.8941910000000002E-9</v>
      </c>
      <c r="G74" s="4" t="s">
        <v>186</v>
      </c>
      <c r="H74" s="4" t="e">
        <v>#N/A</v>
      </c>
      <c r="I74" s="4">
        <v>12.4</v>
      </c>
    </row>
    <row r="75" spans="1:9" ht="78">
      <c r="A75" s="8" t="s">
        <v>187</v>
      </c>
      <c r="B75" s="8" t="s">
        <v>188</v>
      </c>
      <c r="C75" s="9">
        <v>15.068197476750401</v>
      </c>
      <c r="D75" s="9">
        <v>2.05101068357272</v>
      </c>
      <c r="E75" s="8">
        <v>0</v>
      </c>
      <c r="F75" s="8">
        <v>2.19E-13</v>
      </c>
      <c r="G75" s="8" t="s">
        <v>189</v>
      </c>
      <c r="H75" s="8">
        <v>523.5</v>
      </c>
      <c r="I75" s="8">
        <v>39.68</v>
      </c>
    </row>
    <row r="76" spans="1:9" ht="78">
      <c r="A76" s="8" t="s">
        <v>190</v>
      </c>
      <c r="B76" s="8" t="s">
        <v>191</v>
      </c>
      <c r="C76" s="9">
        <v>17.661260610735098</v>
      </c>
      <c r="D76" s="9">
        <v>2.0462829974016699</v>
      </c>
      <c r="E76" s="8">
        <v>4.0223074799999998E-7</v>
      </c>
      <c r="F76" s="8">
        <v>9.6526760174000004E-5</v>
      </c>
      <c r="G76" s="8" t="s">
        <v>192</v>
      </c>
      <c r="H76" s="8" t="e">
        <v>#N/A</v>
      </c>
      <c r="I76" s="8">
        <v>2.8180000000000001</v>
      </c>
    </row>
    <row r="77" spans="1:9" ht="26">
      <c r="A77" s="4" t="s">
        <v>193</v>
      </c>
      <c r="B77" s="4" t="s">
        <v>194</v>
      </c>
      <c r="C77" s="5">
        <v>16.596464016632101</v>
      </c>
      <c r="D77" s="5">
        <v>2.02362423534314</v>
      </c>
      <c r="E77" s="4">
        <v>9.2688999999999997E-11</v>
      </c>
      <c r="F77" s="4">
        <v>4.2082172000000001E-8</v>
      </c>
      <c r="G77" s="4" t="s">
        <v>195</v>
      </c>
      <c r="H77" s="4" t="e">
        <v>#N/A</v>
      </c>
      <c r="I77" s="4" t="e">
        <v>#N/A</v>
      </c>
    </row>
    <row r="78" spans="1:9" ht="78">
      <c r="A78" s="6" t="str">
        <f>HYPERLINK("http://www.arabidopsis.org/servlets/TairObject?id=137073&amp;type=locus","AT1G67900")</f>
        <v>AT1G67900</v>
      </c>
      <c r="B78" s="6" t="s">
        <v>196</v>
      </c>
      <c r="C78" s="7">
        <v>12.914373804591699</v>
      </c>
      <c r="D78" s="7">
        <v>2.0169208485374099</v>
      </c>
      <c r="E78" s="6">
        <v>0</v>
      </c>
      <c r="F78" s="6">
        <v>0</v>
      </c>
      <c r="G78" s="6"/>
      <c r="H78" s="6" t="e">
        <v>#N/A</v>
      </c>
      <c r="I78" s="6" t="e">
        <v>#N/A</v>
      </c>
    </row>
    <row r="79" spans="1:9" ht="65">
      <c r="A79" s="6" t="s">
        <v>197</v>
      </c>
      <c r="B79" s="6" t="s">
        <v>51</v>
      </c>
      <c r="C79" s="7">
        <v>16.4225004730961</v>
      </c>
      <c r="D79" s="7">
        <v>2.0025703371740899</v>
      </c>
      <c r="E79" s="6">
        <v>3.9046999999999997E-11</v>
      </c>
      <c r="F79" s="6">
        <v>2.0182415999999999E-8</v>
      </c>
      <c r="G79" s="6"/>
      <c r="H79" s="6" t="e">
        <v>#N/A</v>
      </c>
      <c r="I79" s="6" t="e">
        <v>#N/A</v>
      </c>
    </row>
    <row r="80" spans="1:9" ht="78">
      <c r="A80" s="4" t="s">
        <v>198</v>
      </c>
      <c r="B80" s="4" t="s">
        <v>199</v>
      </c>
      <c r="C80" s="5">
        <v>16.495507950954298</v>
      </c>
      <c r="D80" s="5">
        <v>1.9983654921386</v>
      </c>
      <c r="E80" s="4">
        <v>8.4656999999999995E-11</v>
      </c>
      <c r="F80" s="4">
        <v>3.8961799999999998E-8</v>
      </c>
      <c r="G80" s="4" t="s">
        <v>200</v>
      </c>
      <c r="H80" s="4">
        <v>2.9119999999999999</v>
      </c>
      <c r="I80" s="4">
        <v>2.665</v>
      </c>
    </row>
    <row r="81" spans="1:9" ht="39">
      <c r="A81" s="6" t="s">
        <v>201</v>
      </c>
      <c r="B81" s="6" t="s">
        <v>202</v>
      </c>
      <c r="C81" s="7">
        <v>16.0378203862455</v>
      </c>
      <c r="D81" s="7">
        <v>1.98289047469554</v>
      </c>
      <c r="E81" s="6">
        <v>1.6779999999999999E-12</v>
      </c>
      <c r="F81" s="6">
        <v>1.063815E-9</v>
      </c>
      <c r="G81" s="6"/>
      <c r="H81" s="6" t="e">
        <v>#N/A</v>
      </c>
      <c r="I81" s="6" t="e">
        <v>#N/A</v>
      </c>
    </row>
    <row r="82" spans="1:9" ht="104">
      <c r="A82" s="4" t="s">
        <v>203</v>
      </c>
      <c r="B82" s="4" t="s">
        <v>204</v>
      </c>
      <c r="C82" s="5">
        <v>17.977847893153701</v>
      </c>
      <c r="D82" s="5">
        <v>1.95132201488708</v>
      </c>
      <c r="E82" s="4">
        <v>5.0255659359999999E-6</v>
      </c>
      <c r="F82" s="4">
        <v>9.2771394918000005E-4</v>
      </c>
      <c r="G82" s="4" t="s">
        <v>205</v>
      </c>
      <c r="H82" s="4">
        <v>2.766</v>
      </c>
      <c r="I82" s="4" t="e">
        <v>#N/A</v>
      </c>
    </row>
    <row r="83" spans="1:9" ht="65">
      <c r="A83" s="6" t="str">
        <f>HYPERLINK("http://www.arabidopsis.org/servlets/TairObject?id=1000429879&amp;type=locus","AT3G25717")</f>
        <v>AT3G25717</v>
      </c>
      <c r="B83" s="6" t="s">
        <v>206</v>
      </c>
      <c r="C83" s="7">
        <v>14.767979039462199</v>
      </c>
      <c r="D83" s="7">
        <v>1.94480568308746</v>
      </c>
      <c r="E83" s="6">
        <v>0</v>
      </c>
      <c r="F83" s="6">
        <v>4.7799999999999998E-13</v>
      </c>
      <c r="G83" s="6"/>
      <c r="H83" s="6" t="e">
        <v>#N/A</v>
      </c>
      <c r="I83" s="6" t="e">
        <v>#N/A</v>
      </c>
    </row>
    <row r="84" spans="1:9" ht="65">
      <c r="A84" s="6" t="s">
        <v>207</v>
      </c>
      <c r="B84" s="6" t="s">
        <v>208</v>
      </c>
      <c r="C84" s="7">
        <v>16.757687167434799</v>
      </c>
      <c r="D84" s="7">
        <v>1.93290632169471</v>
      </c>
      <c r="E84" s="6">
        <v>3.4295299999999998E-9</v>
      </c>
      <c r="F84" s="6">
        <v>1.2257652539999999E-6</v>
      </c>
      <c r="G84" s="6"/>
      <c r="H84" s="6" t="e">
        <v>#N/A</v>
      </c>
      <c r="I84" s="6" t="e">
        <v>#N/A</v>
      </c>
    </row>
    <row r="85" spans="1:9" ht="130">
      <c r="A85" s="4" t="str">
        <f>HYPERLINK("http://www.arabidopsis.org/servlets/TairObject?id=500231795&amp;type=locus","AT4G16515")</f>
        <v>AT4G16515</v>
      </c>
      <c r="B85" s="4" t="s">
        <v>209</v>
      </c>
      <c r="C85" s="5">
        <v>16.200701907325801</v>
      </c>
      <c r="D85" s="5">
        <v>1.92165644385874</v>
      </c>
      <c r="E85" s="4">
        <v>2.7999000000000001E-11</v>
      </c>
      <c r="F85" s="4">
        <v>1.5172461E-8</v>
      </c>
      <c r="G85" s="4" t="s">
        <v>210</v>
      </c>
      <c r="H85" s="4">
        <v>3.464</v>
      </c>
      <c r="I85" s="4">
        <v>2.823</v>
      </c>
    </row>
    <row r="86" spans="1:9" ht="130">
      <c r="A86" s="6" t="str">
        <f>HYPERLINK("http://www.arabidopsis.org/servlets/TairObject?id=131102&amp;type=locus","AT5G11190")</f>
        <v>AT5G11190</v>
      </c>
      <c r="B86" s="6" t="s">
        <v>211</v>
      </c>
      <c r="C86" s="7">
        <v>17.374493889551498</v>
      </c>
      <c r="D86" s="7">
        <v>1.9085631982679201</v>
      </c>
      <c r="E86" s="6">
        <v>2.6466832400000001E-7</v>
      </c>
      <c r="F86" s="6">
        <v>6.5382806429999999E-5</v>
      </c>
      <c r="G86" s="6"/>
      <c r="H86" s="6" t="e">
        <v>#N/A</v>
      </c>
      <c r="I86" s="6" t="e">
        <v>#N/A</v>
      </c>
    </row>
    <row r="87" spans="1:9" ht="65">
      <c r="A87" s="4" t="s">
        <v>212</v>
      </c>
      <c r="B87" s="4" t="s">
        <v>213</v>
      </c>
      <c r="C87" s="5">
        <v>17.058206581237101</v>
      </c>
      <c r="D87" s="5">
        <v>1.88183849943661</v>
      </c>
      <c r="E87" s="4">
        <v>5.1945088000000001E-8</v>
      </c>
      <c r="F87" s="4">
        <v>1.5044819932E-5</v>
      </c>
      <c r="G87" s="4" t="s">
        <v>214</v>
      </c>
      <c r="H87" s="4" t="e">
        <v>#N/A</v>
      </c>
      <c r="I87" s="4" t="e">
        <v>#N/A</v>
      </c>
    </row>
    <row r="88" spans="1:9" ht="39">
      <c r="A88" s="4" t="s">
        <v>215</v>
      </c>
      <c r="B88" s="4" t="s">
        <v>216</v>
      </c>
      <c r="C88" s="5">
        <v>15.300775353250099</v>
      </c>
      <c r="D88" s="5">
        <v>1.8581802979934099</v>
      </c>
      <c r="E88" s="4">
        <v>2.37E-13</v>
      </c>
      <c r="F88" s="4">
        <v>1.7682899999999999E-10</v>
      </c>
      <c r="G88" s="4" t="s">
        <v>217</v>
      </c>
      <c r="H88" s="4">
        <v>2.4860000000000002</v>
      </c>
      <c r="I88" s="4">
        <v>6.4219999999999997</v>
      </c>
    </row>
    <row r="89" spans="1:9" ht="65">
      <c r="A89" s="4" t="str">
        <f>HYPERLINK("http://www.arabidopsis.org/servlets/TairObject?id=134427&amp;type=locus","AT5G57770")</f>
        <v>AT5G57770</v>
      </c>
      <c r="B89" s="4" t="s">
        <v>218</v>
      </c>
      <c r="C89" s="5">
        <v>16.757279029560099</v>
      </c>
      <c r="D89" s="5">
        <v>1.8581275153143599</v>
      </c>
      <c r="E89" s="4">
        <v>8.6359609999999995E-9</v>
      </c>
      <c r="F89" s="4">
        <v>2.9307312909999999E-6</v>
      </c>
      <c r="G89" s="4" t="s">
        <v>219</v>
      </c>
      <c r="H89" s="4" t="e">
        <v>#N/A</v>
      </c>
      <c r="I89" s="4" t="e">
        <v>#N/A</v>
      </c>
    </row>
    <row r="90" spans="1:9" ht="104">
      <c r="A90" s="4" t="s">
        <v>220</v>
      </c>
      <c r="B90" s="4" t="s">
        <v>221</v>
      </c>
      <c r="C90" s="5">
        <v>16.939392546286399</v>
      </c>
      <c r="D90" s="5">
        <v>1.84340671462134</v>
      </c>
      <c r="E90" s="4">
        <v>3.1833975000000001E-8</v>
      </c>
      <c r="F90" s="4">
        <v>9.4648323900000004E-6</v>
      </c>
      <c r="G90" s="4" t="s">
        <v>222</v>
      </c>
      <c r="H90" s="4" t="e">
        <v>#N/A</v>
      </c>
      <c r="I90" s="4" t="e">
        <v>#N/A</v>
      </c>
    </row>
    <row r="91" spans="1:9" ht="91">
      <c r="A91" s="4" t="s">
        <v>223</v>
      </c>
      <c r="B91" s="4" t="s">
        <v>224</v>
      </c>
      <c r="C91" s="5">
        <v>15.8736233498604</v>
      </c>
      <c r="D91" s="5">
        <v>1.81920041853272</v>
      </c>
      <c r="E91" s="4">
        <v>3.7196999999999998E-11</v>
      </c>
      <c r="F91" s="4">
        <v>1.9836452999999999E-8</v>
      </c>
      <c r="G91" s="4" t="s">
        <v>225</v>
      </c>
      <c r="H91" s="4">
        <v>6.7679999999999998</v>
      </c>
      <c r="I91" s="4">
        <v>3.0609999999999999</v>
      </c>
    </row>
    <row r="92" spans="1:9" ht="169">
      <c r="A92" s="4" t="s">
        <v>226</v>
      </c>
      <c r="B92" s="4" t="s">
        <v>227</v>
      </c>
      <c r="C92" s="5">
        <v>13.090000750321501</v>
      </c>
      <c r="D92" s="5">
        <v>1.81851259953386</v>
      </c>
      <c r="E92" s="4">
        <v>0</v>
      </c>
      <c r="F92" s="4">
        <v>2.5000000000000001E-14</v>
      </c>
      <c r="G92" s="4" t="s">
        <v>228</v>
      </c>
      <c r="H92" s="4">
        <v>2.8109999999999999</v>
      </c>
      <c r="I92" s="4" t="e">
        <v>#N/A</v>
      </c>
    </row>
    <row r="93" spans="1:9" ht="182">
      <c r="A93" s="4" t="s">
        <v>229</v>
      </c>
      <c r="B93" s="4" t="s">
        <v>230</v>
      </c>
      <c r="C93" s="5">
        <v>16.368980468809799</v>
      </c>
      <c r="D93" s="5">
        <v>1.78702362993667</v>
      </c>
      <c r="E93" s="4">
        <v>2.556805E-9</v>
      </c>
      <c r="F93" s="4">
        <v>9.3370645399999996E-7</v>
      </c>
      <c r="G93" s="4" t="s">
        <v>231</v>
      </c>
      <c r="H93" s="4" t="e">
        <v>#N/A</v>
      </c>
      <c r="I93" s="4" t="e">
        <v>#N/A</v>
      </c>
    </row>
    <row r="94" spans="1:9" ht="52">
      <c r="A94" s="4" t="s">
        <v>232</v>
      </c>
      <c r="B94" s="4" t="s">
        <v>233</v>
      </c>
      <c r="C94" s="5">
        <v>17.4447358602558</v>
      </c>
      <c r="D94" s="5">
        <v>1.7781222907016201</v>
      </c>
      <c r="E94" s="4">
        <v>3.2871553439999998E-6</v>
      </c>
      <c r="F94" s="4">
        <v>6.4208464004499998E-4</v>
      </c>
      <c r="G94" s="4" t="s">
        <v>234</v>
      </c>
      <c r="H94" s="4" t="e">
        <v>#N/A</v>
      </c>
      <c r="I94" s="4">
        <v>8.3130000000000006</v>
      </c>
    </row>
    <row r="95" spans="1:9" ht="104">
      <c r="A95" s="4" t="s">
        <v>235</v>
      </c>
      <c r="B95" s="4" t="s">
        <v>236</v>
      </c>
      <c r="C95" s="5">
        <v>17.404157908709401</v>
      </c>
      <c r="D95" s="5">
        <v>1.7450936172267</v>
      </c>
      <c r="E95" s="4">
        <v>1.423948303E-6</v>
      </c>
      <c r="F95" s="4">
        <v>3.0246563725300001E-4</v>
      </c>
      <c r="G95" s="4" t="s">
        <v>237</v>
      </c>
      <c r="H95" s="4" t="e">
        <v>#N/A</v>
      </c>
      <c r="I95" s="4" t="e">
        <v>#N/A</v>
      </c>
    </row>
    <row r="96" spans="1:9" ht="104">
      <c r="A96" s="4" t="str">
        <f>HYPERLINK("http://www.arabidopsis.org/servlets/TairObject?id=137991&amp;type=locus","AT1G78970")</f>
        <v>AT1G78970</v>
      </c>
      <c r="B96" s="4" t="s">
        <v>238</v>
      </c>
      <c r="C96" s="5">
        <v>16.850685376471102</v>
      </c>
      <c r="D96" s="5">
        <v>1.7376906561115</v>
      </c>
      <c r="E96" s="4">
        <v>1.7287296200000001E-7</v>
      </c>
      <c r="F96" s="4">
        <v>4.5375100859999997E-5</v>
      </c>
      <c r="G96" s="4" t="s">
        <v>239</v>
      </c>
      <c r="H96" s="4" t="e">
        <v>#N/A</v>
      </c>
      <c r="I96" s="4" t="e">
        <v>#N/A</v>
      </c>
    </row>
    <row r="97" spans="1:9" ht="91">
      <c r="A97" s="4" t="str">
        <f>HYPERLINK("http://www.arabidopsis.org/servlets/TairObject?id=129255&amp;type=locus","AT4G02380")</f>
        <v>AT4G02380</v>
      </c>
      <c r="B97" s="4" t="s">
        <v>240</v>
      </c>
      <c r="C97" s="5">
        <v>17.185235276550099</v>
      </c>
      <c r="D97" s="5">
        <v>1.73032257180716</v>
      </c>
      <c r="E97" s="4">
        <v>1.0546524070000001E-6</v>
      </c>
      <c r="F97" s="4">
        <v>2.3465666842600001E-4</v>
      </c>
      <c r="G97" s="4" t="s">
        <v>241</v>
      </c>
      <c r="H97" s="4" t="e">
        <v>#N/A</v>
      </c>
      <c r="I97" s="4" t="e">
        <v>#N/A</v>
      </c>
    </row>
    <row r="98" spans="1:9" ht="39">
      <c r="A98" s="6" t="s">
        <v>242</v>
      </c>
      <c r="B98" s="6" t="s">
        <v>68</v>
      </c>
      <c r="C98" s="7">
        <v>15.9748505522382</v>
      </c>
      <c r="D98" s="7">
        <v>1.7250961391081101</v>
      </c>
      <c r="E98" s="6">
        <v>5.4035400000000003E-10</v>
      </c>
      <c r="F98" s="6">
        <v>2.13579757E-7</v>
      </c>
      <c r="G98" s="6"/>
      <c r="H98" s="6" t="e">
        <v>#N/A</v>
      </c>
      <c r="I98" s="6" t="e">
        <v>#N/A</v>
      </c>
    </row>
    <row r="99" spans="1:9" ht="143">
      <c r="A99" s="4" t="str">
        <f>HYPERLINK("http://www.arabidopsis.org/servlets/TairObject?id=32445&amp;type=locus","AT2G30040")</f>
        <v>AT2G30040</v>
      </c>
      <c r="B99" s="4" t="s">
        <v>243</v>
      </c>
      <c r="C99" s="5">
        <v>17.420032716318001</v>
      </c>
      <c r="D99" s="5">
        <v>1.71334400200963</v>
      </c>
      <c r="E99" s="4">
        <v>3.2871553439999998E-6</v>
      </c>
      <c r="F99" s="4">
        <v>6.4208464004499998E-4</v>
      </c>
      <c r="G99" s="4" t="s">
        <v>244</v>
      </c>
      <c r="H99" s="4" t="e">
        <v>#N/A</v>
      </c>
      <c r="I99" s="4">
        <v>11.73</v>
      </c>
    </row>
    <row r="100" spans="1:9" ht="26">
      <c r="A100" s="4" t="s">
        <v>245</v>
      </c>
      <c r="B100" s="4" t="s">
        <v>246</v>
      </c>
      <c r="C100" s="5">
        <v>16.684083742650401</v>
      </c>
      <c r="D100" s="5">
        <v>1.7069262012661299</v>
      </c>
      <c r="E100" s="4">
        <v>5.6262937000000002E-8</v>
      </c>
      <c r="F100" s="4">
        <v>1.6156118809000001E-5</v>
      </c>
      <c r="G100" s="4" t="s">
        <v>247</v>
      </c>
      <c r="H100" s="4" t="e">
        <v>#N/A</v>
      </c>
      <c r="I100" s="4" t="e">
        <v>#N/A</v>
      </c>
    </row>
    <row r="101" spans="1:9" ht="130">
      <c r="A101" s="4" t="s">
        <v>248</v>
      </c>
      <c r="B101" s="4" t="s">
        <v>249</v>
      </c>
      <c r="C101" s="5">
        <v>14.4058961575703</v>
      </c>
      <c r="D101" s="5">
        <v>1.69588103852427</v>
      </c>
      <c r="E101" s="4">
        <v>1.6799999999999999E-13</v>
      </c>
      <c r="F101" s="4">
        <v>1.28488E-10</v>
      </c>
      <c r="G101" s="4" t="s">
        <v>250</v>
      </c>
      <c r="H101" s="4" t="e">
        <v>#N/A</v>
      </c>
      <c r="I101" s="4">
        <v>3.05</v>
      </c>
    </row>
    <row r="102" spans="1:9" ht="78">
      <c r="A102" s="6" t="s">
        <v>251</v>
      </c>
      <c r="B102" s="6" t="s">
        <v>252</v>
      </c>
      <c r="C102" s="7">
        <v>15.2060445993912</v>
      </c>
      <c r="D102" s="7">
        <v>1.6539870965319801</v>
      </c>
      <c r="E102" s="6">
        <v>4.2072000000000001E-11</v>
      </c>
      <c r="F102" s="6">
        <v>2.1097002000000001E-8</v>
      </c>
      <c r="G102" s="6"/>
      <c r="H102" s="6" t="e">
        <v>#N/A</v>
      </c>
      <c r="I102" s="6" t="e">
        <v>#N/A</v>
      </c>
    </row>
    <row r="103" spans="1:9" ht="156">
      <c r="A103" s="4" t="str">
        <f>HYPERLINK("http://www.arabidopsis.org/servlets/TairObject?id=34885&amp;type=locus","AT2G40610")</f>
        <v>AT2G40610</v>
      </c>
      <c r="B103" s="4" t="s">
        <v>253</v>
      </c>
      <c r="C103" s="5">
        <v>13.968248372778699</v>
      </c>
      <c r="D103" s="5">
        <v>1.6198448811670501</v>
      </c>
      <c r="E103" s="4">
        <v>3.1400000000000003E-13</v>
      </c>
      <c r="F103" s="4">
        <v>2.24452E-10</v>
      </c>
      <c r="G103" s="4" t="s">
        <v>254</v>
      </c>
      <c r="H103" s="4">
        <v>0.32400000000000001</v>
      </c>
      <c r="I103" s="4" t="e">
        <v>#N/A</v>
      </c>
    </row>
    <row r="104" spans="1:9" ht="39">
      <c r="A104" s="4" t="s">
        <v>255</v>
      </c>
      <c r="B104" s="4" t="s">
        <v>68</v>
      </c>
      <c r="C104" s="5">
        <v>17.052214948081101</v>
      </c>
      <c r="D104" s="5">
        <v>1.60602330957539</v>
      </c>
      <c r="E104" s="4">
        <v>3.191498864E-6</v>
      </c>
      <c r="F104" s="4">
        <v>6.3446619715599995E-4</v>
      </c>
      <c r="G104" s="4" t="s">
        <v>256</v>
      </c>
      <c r="H104" s="4" t="e">
        <v>#N/A</v>
      </c>
      <c r="I104" s="4" t="e">
        <v>#N/A</v>
      </c>
    </row>
    <row r="105" spans="1:9" ht="143">
      <c r="A105" s="4" t="str">
        <f>HYPERLINK("http://www.arabidopsis.org/servlets/TairObject?id=127568&amp;type=locus","AT4G38400")</f>
        <v>AT4G38400</v>
      </c>
      <c r="B105" s="4" t="s">
        <v>257</v>
      </c>
      <c r="C105" s="5">
        <v>16.391559467471801</v>
      </c>
      <c r="D105" s="5">
        <v>1.5867881273461699</v>
      </c>
      <c r="E105" s="4">
        <v>1.1946982200000001E-7</v>
      </c>
      <c r="F105" s="4">
        <v>3.2110620936000001E-5</v>
      </c>
      <c r="G105" s="4" t="s">
        <v>258</v>
      </c>
      <c r="H105" s="4" t="e">
        <v>#N/A</v>
      </c>
      <c r="I105" s="4">
        <v>2.7</v>
      </c>
    </row>
    <row r="106" spans="1:9" ht="52">
      <c r="A106" s="4" t="s">
        <v>259</v>
      </c>
      <c r="B106" s="4" t="s">
        <v>260</v>
      </c>
      <c r="C106" s="5">
        <v>16.656391743111399</v>
      </c>
      <c r="D106" s="5">
        <v>1.5522359352763899</v>
      </c>
      <c r="E106" s="4">
        <v>6.6695329300000001E-7</v>
      </c>
      <c r="F106" s="4">
        <v>1.53476916358E-4</v>
      </c>
      <c r="G106" s="4" t="s">
        <v>261</v>
      </c>
      <c r="H106" s="4" t="e">
        <v>#N/A</v>
      </c>
      <c r="I106" s="4">
        <v>2.4449999999999998</v>
      </c>
    </row>
    <row r="107" spans="1:9" ht="52">
      <c r="A107" s="4" t="s">
        <v>262</v>
      </c>
      <c r="B107" s="4" t="s">
        <v>263</v>
      </c>
      <c r="C107" s="5">
        <v>15.297774780458299</v>
      </c>
      <c r="D107" s="5">
        <v>1.51966228537966</v>
      </c>
      <c r="E107" s="4">
        <v>1.576588E-9</v>
      </c>
      <c r="F107" s="4">
        <v>5.9515317800000002E-7</v>
      </c>
      <c r="G107" s="4" t="s">
        <v>264</v>
      </c>
      <c r="H107" s="4">
        <v>3.5579999999999998</v>
      </c>
      <c r="I107" s="4" t="e">
        <v>#N/A</v>
      </c>
    </row>
    <row r="108" spans="1:9" ht="78">
      <c r="A108" s="4" t="s">
        <v>265</v>
      </c>
      <c r="B108" s="4" t="s">
        <v>266</v>
      </c>
      <c r="C108" s="5">
        <v>15.912933586259699</v>
      </c>
      <c r="D108" s="5">
        <v>1.49872490774942</v>
      </c>
      <c r="E108" s="4">
        <v>4.5702836000000003E-8</v>
      </c>
      <c r="F108" s="4">
        <v>1.3351984297E-5</v>
      </c>
      <c r="G108" s="4" t="s">
        <v>267</v>
      </c>
      <c r="H108" s="4" t="e">
        <v>#N/A</v>
      </c>
      <c r="I108" s="4" t="e">
        <v>#N/A</v>
      </c>
    </row>
    <row r="109" spans="1:9" ht="91">
      <c r="A109" s="4" t="s">
        <v>268</v>
      </c>
      <c r="B109" s="4" t="s">
        <v>269</v>
      </c>
      <c r="C109" s="5">
        <v>16.2830939131035</v>
      </c>
      <c r="D109" s="5">
        <v>1.48236898322448</v>
      </c>
      <c r="E109" s="4">
        <v>4.1816059300000001E-7</v>
      </c>
      <c r="F109" s="4">
        <v>9.9637882687999998E-5</v>
      </c>
      <c r="G109" s="4" t="s">
        <v>270</v>
      </c>
      <c r="H109" s="4" t="e">
        <v>#N/A</v>
      </c>
      <c r="I109" s="4">
        <v>1.7450000000000001</v>
      </c>
    </row>
    <row r="110" spans="1:9" ht="91">
      <c r="A110" s="4" t="s">
        <v>271</v>
      </c>
      <c r="B110" s="4" t="s">
        <v>272</v>
      </c>
      <c r="C110" s="5">
        <v>11.7724416398655</v>
      </c>
      <c r="D110" s="5">
        <v>1.48051869904598</v>
      </c>
      <c r="E110" s="4">
        <v>4.7000000000000002E-13</v>
      </c>
      <c r="F110" s="4">
        <v>3.29114E-10</v>
      </c>
      <c r="G110" s="4" t="s">
        <v>273</v>
      </c>
      <c r="H110" s="4">
        <v>1.1679999999999999</v>
      </c>
      <c r="I110" s="4" t="e">
        <v>#N/A</v>
      </c>
    </row>
    <row r="111" spans="1:9" ht="91">
      <c r="A111" s="4" t="str">
        <f>HYPERLINK("http://www.arabidopsis.org/servlets/TairObject?id=136936&amp;type=locus","AT1G21060")</f>
        <v>AT1G21060</v>
      </c>
      <c r="B111" s="4" t="s">
        <v>274</v>
      </c>
      <c r="C111" s="5">
        <v>15.1915852603061</v>
      </c>
      <c r="D111" s="5">
        <v>1.4758617131653999</v>
      </c>
      <c r="E111" s="4">
        <v>2.0452760000000002E-9</v>
      </c>
      <c r="F111" s="4">
        <v>7.5511141199999998E-7</v>
      </c>
      <c r="G111" s="4" t="s">
        <v>275</v>
      </c>
      <c r="H111" s="4">
        <v>2.4700000000000002</v>
      </c>
      <c r="I111" s="4">
        <v>3.5249999999999999</v>
      </c>
    </row>
    <row r="112" spans="1:9" ht="65">
      <c r="A112" s="6" t="s">
        <v>276</v>
      </c>
      <c r="B112" s="6" t="s">
        <v>277</v>
      </c>
      <c r="C112" s="7">
        <v>16.575153800880901</v>
      </c>
      <c r="D112" s="7">
        <v>1.39369261352456</v>
      </c>
      <c r="E112" s="6">
        <v>4.284618328E-6</v>
      </c>
      <c r="F112" s="6">
        <v>8.13278655141E-4</v>
      </c>
      <c r="G112" s="6"/>
      <c r="H112" s="6" t="e">
        <v>#N/A</v>
      </c>
      <c r="I112" s="6">
        <v>2.9980000000000002</v>
      </c>
    </row>
    <row r="113" spans="1:9" ht="130">
      <c r="A113" s="4" t="s">
        <v>278</v>
      </c>
      <c r="B113" s="4" t="s">
        <v>279</v>
      </c>
      <c r="C113" s="5">
        <v>16.4346748884298</v>
      </c>
      <c r="D113" s="5">
        <v>1.3853322190375901</v>
      </c>
      <c r="E113" s="4">
        <v>5.0204493140000002E-6</v>
      </c>
      <c r="F113" s="4">
        <v>9.2771394918000005E-4</v>
      </c>
      <c r="G113" s="4" t="s">
        <v>280</v>
      </c>
      <c r="H113" s="4" t="e">
        <v>#N/A</v>
      </c>
      <c r="I113" s="4" t="e">
        <v>#N/A</v>
      </c>
    </row>
    <row r="114" spans="1:9" ht="91">
      <c r="A114" s="4" t="str">
        <f>HYPERLINK("http://www.arabidopsis.org/servlets/TairObject?id=136437&amp;type=locus","AT1G02660")</f>
        <v>AT1G02660</v>
      </c>
      <c r="B114" s="4" t="s">
        <v>281</v>
      </c>
      <c r="C114" s="5">
        <v>16.4370251971431</v>
      </c>
      <c r="D114" s="5">
        <v>1.3847226892814299</v>
      </c>
      <c r="E114" s="4">
        <v>5.0204493140000002E-6</v>
      </c>
      <c r="F114" s="4">
        <v>9.2771394918000005E-4</v>
      </c>
      <c r="G114" s="4" t="s">
        <v>282</v>
      </c>
      <c r="H114" s="4" t="e">
        <v>#N/A</v>
      </c>
      <c r="I114" s="4">
        <v>4.8330000000000002</v>
      </c>
    </row>
    <row r="115" spans="1:9" ht="130">
      <c r="A115" s="4" t="str">
        <f>HYPERLINK("http://www.arabidopsis.org/servlets/TairObject?id=28375&amp;type=locus","AT1G04310")</f>
        <v>AT1G04310</v>
      </c>
      <c r="B115" s="4" t="s">
        <v>283</v>
      </c>
      <c r="C115" s="5">
        <v>16.281854704454702</v>
      </c>
      <c r="D115" s="5">
        <v>1.3812622444398099</v>
      </c>
      <c r="E115" s="4">
        <v>2.42468843E-6</v>
      </c>
      <c r="F115" s="4">
        <v>4.9672108029099997E-4</v>
      </c>
      <c r="G115" s="4" t="s">
        <v>284</v>
      </c>
      <c r="H115" s="4" t="e">
        <v>#N/A</v>
      </c>
      <c r="I115" s="4" t="e">
        <v>#N/A</v>
      </c>
    </row>
    <row r="116" spans="1:9" ht="117">
      <c r="A116" s="4" t="s">
        <v>285</v>
      </c>
      <c r="B116" s="4" t="s">
        <v>286</v>
      </c>
      <c r="C116" s="5">
        <v>14.3692679894856</v>
      </c>
      <c r="D116" s="5">
        <v>1.35894071961592</v>
      </c>
      <c r="E116" s="4">
        <v>1.9298719999999999E-9</v>
      </c>
      <c r="F116" s="4">
        <v>7.20421273E-7</v>
      </c>
      <c r="G116" s="4" t="s">
        <v>287</v>
      </c>
      <c r="H116" s="4" t="e">
        <v>#N/A</v>
      </c>
      <c r="I116" s="4" t="e">
        <v>#N/A</v>
      </c>
    </row>
    <row r="117" spans="1:9" ht="143">
      <c r="A117" s="4" t="s">
        <v>288</v>
      </c>
      <c r="B117" s="4" t="s">
        <v>289</v>
      </c>
      <c r="C117" s="5">
        <v>15.079906665305</v>
      </c>
      <c r="D117" s="5">
        <v>1.33299174663485</v>
      </c>
      <c r="E117" s="4">
        <v>4.1327317000000002E-8</v>
      </c>
      <c r="F117" s="4">
        <v>1.2179595380999999E-5</v>
      </c>
      <c r="G117" s="4" t="s">
        <v>290</v>
      </c>
      <c r="H117" s="4" t="e">
        <v>#N/A</v>
      </c>
      <c r="I117" s="4" t="e">
        <v>#N/A</v>
      </c>
    </row>
    <row r="118" spans="1:9" ht="104">
      <c r="A118" s="4" t="str">
        <f>HYPERLINK("http://www.arabidopsis.org/servlets/TairObject?id=36277&amp;type=locus","AT3G05640")</f>
        <v>AT3G05640</v>
      </c>
      <c r="B118" s="4" t="s">
        <v>291</v>
      </c>
      <c r="C118" s="5">
        <v>15.4541097140693</v>
      </c>
      <c r="D118" s="5">
        <v>1.2791862089350501</v>
      </c>
      <c r="E118" s="4">
        <v>4.9006780699999998E-7</v>
      </c>
      <c r="F118" s="4">
        <v>1.159493529E-4</v>
      </c>
      <c r="G118" s="4" t="s">
        <v>292</v>
      </c>
      <c r="H118" s="4" t="e">
        <v>#N/A</v>
      </c>
      <c r="I118" s="4" t="e">
        <v>#N/A</v>
      </c>
    </row>
    <row r="119" spans="1:9" ht="104">
      <c r="A119" s="4" t="s">
        <v>293</v>
      </c>
      <c r="B119" s="4" t="s">
        <v>294</v>
      </c>
      <c r="C119" s="5">
        <v>14.2875762843718</v>
      </c>
      <c r="D119" s="5">
        <v>1.2778640525259699</v>
      </c>
      <c r="E119" s="4">
        <v>1.5635563000000002E-8</v>
      </c>
      <c r="F119" s="4">
        <v>5.0510384060000002E-6</v>
      </c>
      <c r="G119" s="4" t="s">
        <v>295</v>
      </c>
      <c r="H119" s="4">
        <v>1.837</v>
      </c>
      <c r="I119" s="4" t="e">
        <v>#N/A</v>
      </c>
    </row>
    <row r="120" spans="1:9" ht="78">
      <c r="A120" s="4" t="s">
        <v>296</v>
      </c>
      <c r="B120" s="4" t="s">
        <v>297</v>
      </c>
      <c r="C120" s="5">
        <v>13.732021571896601</v>
      </c>
      <c r="D120" s="5">
        <v>1.2689772022480199</v>
      </c>
      <c r="E120" s="4">
        <v>4.9509490000000002E-9</v>
      </c>
      <c r="F120" s="4">
        <v>1.732677472E-6</v>
      </c>
      <c r="G120" s="4" t="s">
        <v>298</v>
      </c>
      <c r="H120" s="4" t="e">
        <v>#N/A</v>
      </c>
      <c r="I120" s="4" t="e">
        <v>#N/A</v>
      </c>
    </row>
    <row r="121" spans="1:9" ht="91">
      <c r="A121" s="4" t="str">
        <f>HYPERLINK("http://www.arabidopsis.org/servlets/TairObject?id=28891&amp;type=locus","AT1G03870")</f>
        <v>AT1G03870</v>
      </c>
      <c r="B121" s="4" t="s">
        <v>299</v>
      </c>
      <c r="C121" s="5">
        <v>13.857408533842801</v>
      </c>
      <c r="D121" s="5">
        <v>1.2322441630527801</v>
      </c>
      <c r="E121" s="4">
        <v>1.7098808999999998E-8</v>
      </c>
      <c r="F121" s="4">
        <v>5.4711301890000002E-6</v>
      </c>
      <c r="G121" s="4" t="s">
        <v>300</v>
      </c>
      <c r="H121" s="4" t="e">
        <v>#N/A</v>
      </c>
      <c r="I121" s="4" t="e">
        <v>#N/A</v>
      </c>
    </row>
    <row r="122" spans="1:9" ht="104">
      <c r="A122" s="4" t="str">
        <f>HYPERLINK("http://www.arabidopsis.org/servlets/TairObject?id=129524&amp;type=locus","AT4G39800")</f>
        <v>AT4G39800</v>
      </c>
      <c r="B122" s="4" t="s">
        <v>301</v>
      </c>
      <c r="C122" s="5">
        <v>13.2772020088172</v>
      </c>
      <c r="D122" s="5">
        <v>1.2314894241188601</v>
      </c>
      <c r="E122" s="4">
        <v>6.5641419999999999E-9</v>
      </c>
      <c r="F122" s="4">
        <v>2.2503621949999999E-6</v>
      </c>
      <c r="G122" s="4" t="s">
        <v>302</v>
      </c>
      <c r="H122" s="4">
        <v>0.83599999999999997</v>
      </c>
      <c r="I122" s="4" t="e">
        <v>#N/A</v>
      </c>
    </row>
    <row r="123" spans="1:9" ht="143">
      <c r="A123" s="4" t="s">
        <v>303</v>
      </c>
      <c r="B123" s="4" t="s">
        <v>304</v>
      </c>
      <c r="C123" s="5">
        <v>13.706137634976599</v>
      </c>
      <c r="D123" s="5">
        <v>1.2091505262154101</v>
      </c>
      <c r="E123" s="4">
        <v>2.3389045E-8</v>
      </c>
      <c r="F123" s="4">
        <v>7.2091903219999998E-6</v>
      </c>
      <c r="G123" s="4" t="s">
        <v>305</v>
      </c>
      <c r="H123" s="4">
        <v>5.5709999999999997</v>
      </c>
      <c r="I123" s="4">
        <v>2.4039999999999999</v>
      </c>
    </row>
    <row r="124" spans="1:9" ht="52">
      <c r="A124" s="6" t="str">
        <f>HYPERLINK("http://www.arabidopsis.org/servlets/TairObject?id=500231017&amp;type=locus","AT1G13245")</f>
        <v>AT1G13245</v>
      </c>
      <c r="B124" s="6" t="s">
        <v>306</v>
      </c>
      <c r="C124" s="7">
        <v>14.6668244251868</v>
      </c>
      <c r="D124" s="7">
        <v>1.2086578563902901</v>
      </c>
      <c r="E124" s="6">
        <v>2.0640322100000001E-7</v>
      </c>
      <c r="F124" s="6">
        <v>5.2534310784999998E-5</v>
      </c>
      <c r="G124" s="6"/>
      <c r="H124" s="6" t="e">
        <v>#N/A</v>
      </c>
      <c r="I124" s="6" t="e">
        <v>#N/A</v>
      </c>
    </row>
    <row r="125" spans="1:9" ht="130">
      <c r="A125" s="4" t="str">
        <f>HYPERLINK("http://www.arabidopsis.org/servlets/TairObject?id=131983&amp;type=locus","AT5G59010")</f>
        <v>AT5G59010</v>
      </c>
      <c r="B125" s="4" t="s">
        <v>307</v>
      </c>
      <c r="C125" s="5">
        <v>15.016254186163801</v>
      </c>
      <c r="D125" s="5">
        <v>1.1933052071282899</v>
      </c>
      <c r="E125" s="4">
        <v>7.0577956699999998E-7</v>
      </c>
      <c r="F125" s="4">
        <v>1.6021673050200001E-4</v>
      </c>
      <c r="G125" s="4" t="s">
        <v>308</v>
      </c>
      <c r="H125" s="4" t="e">
        <v>#N/A</v>
      </c>
      <c r="I125" s="4">
        <v>4.0810000000000004</v>
      </c>
    </row>
    <row r="126" spans="1:9" ht="91">
      <c r="A126" s="4" t="str">
        <f>HYPERLINK("http://www.arabidopsis.org/servlets/TairObject?id=131387&amp;type=locus","AT5G01210")</f>
        <v>AT5G01210</v>
      </c>
      <c r="B126" s="4" t="s">
        <v>309</v>
      </c>
      <c r="C126" s="5">
        <v>14.480984481713501</v>
      </c>
      <c r="D126" s="5">
        <v>1.1795455185750401</v>
      </c>
      <c r="E126" s="4">
        <v>2.6214017199999998E-7</v>
      </c>
      <c r="F126" s="4">
        <v>6.5237950823000005E-5</v>
      </c>
      <c r="G126" s="4" t="s">
        <v>310</v>
      </c>
      <c r="H126" s="4" t="e">
        <v>#N/A</v>
      </c>
      <c r="I126" s="4">
        <v>2.8660000000000001</v>
      </c>
    </row>
    <row r="127" spans="1:9" ht="182">
      <c r="A127" s="4" t="s">
        <v>311</v>
      </c>
      <c r="B127" s="4" t="s">
        <v>312</v>
      </c>
      <c r="C127" s="5">
        <v>15.4090598471522</v>
      </c>
      <c r="D127" s="5">
        <v>1.17509863070113</v>
      </c>
      <c r="E127" s="4">
        <v>3.6156541909999999E-6</v>
      </c>
      <c r="F127" s="4">
        <v>6.9813295326200001E-4</v>
      </c>
      <c r="G127" s="4" t="s">
        <v>313</v>
      </c>
      <c r="H127" s="4" t="e">
        <v>#N/A</v>
      </c>
      <c r="I127" s="4">
        <v>3.125</v>
      </c>
    </row>
    <row r="128" spans="1:9" ht="26">
      <c r="A128" s="6" t="s">
        <v>314</v>
      </c>
      <c r="B128" s="6" t="s">
        <v>315</v>
      </c>
      <c r="C128" s="7">
        <v>14.4778377475041</v>
      </c>
      <c r="D128" s="7">
        <v>1.1732520501560899</v>
      </c>
      <c r="E128" s="6">
        <v>3.00658748E-7</v>
      </c>
      <c r="F128" s="6">
        <v>7.3731620222999996E-5</v>
      </c>
      <c r="G128" s="6"/>
      <c r="H128" s="6" t="e">
        <v>#N/A</v>
      </c>
      <c r="I128" s="6" t="e">
        <v>#N/A</v>
      </c>
    </row>
    <row r="129" spans="1:9" ht="78">
      <c r="A129" s="4" t="s">
        <v>316</v>
      </c>
      <c r="B129" s="4" t="s">
        <v>317</v>
      </c>
      <c r="C129" s="5">
        <v>14.348980897607801</v>
      </c>
      <c r="D129" s="5">
        <v>1.16753025189246</v>
      </c>
      <c r="E129" s="4">
        <v>2.4417367000000002E-7</v>
      </c>
      <c r="F129" s="4">
        <v>6.1680472064999997E-5</v>
      </c>
      <c r="G129" s="4" t="s">
        <v>318</v>
      </c>
      <c r="H129" s="4" t="e">
        <v>#N/A</v>
      </c>
      <c r="I129" s="4" t="e">
        <v>#N/A</v>
      </c>
    </row>
    <row r="130" spans="1:9" ht="117">
      <c r="A130" s="4" t="str">
        <f>HYPERLINK("http://www.arabidopsis.org/servlets/TairObject?id=26608&amp;type=locus","AT1G14910")</f>
        <v>AT1G14910</v>
      </c>
      <c r="B130" s="4" t="s">
        <v>319</v>
      </c>
      <c r="C130" s="5">
        <v>14.5437154750758</v>
      </c>
      <c r="D130" s="5">
        <v>1.0818969834508301</v>
      </c>
      <c r="E130" s="4">
        <v>2.58767494E-6</v>
      </c>
      <c r="F130" s="4">
        <v>5.2372358400100004E-4</v>
      </c>
      <c r="G130" s="4" t="s">
        <v>320</v>
      </c>
      <c r="H130" s="4" t="e">
        <v>#N/A</v>
      </c>
      <c r="I130" s="4" t="e">
        <v>#N/A</v>
      </c>
    </row>
    <row r="131" spans="1:9" ht="143">
      <c r="A131" s="4" t="s">
        <v>321</v>
      </c>
      <c r="B131" s="4" t="s">
        <v>322</v>
      </c>
      <c r="C131" s="5">
        <v>13.240091474308899</v>
      </c>
      <c r="D131" s="5">
        <v>1.02149270703684</v>
      </c>
      <c r="E131" s="4">
        <v>1.3194032089999999E-6</v>
      </c>
      <c r="F131" s="4">
        <v>2.8234388281899998E-4</v>
      </c>
      <c r="G131" s="4" t="s">
        <v>323</v>
      </c>
      <c r="H131" s="4">
        <v>1.6160000000000001</v>
      </c>
      <c r="I131" s="4">
        <v>2.391</v>
      </c>
    </row>
    <row r="132" spans="1:9" ht="91">
      <c r="A132" s="4" t="s">
        <v>324</v>
      </c>
      <c r="B132" s="4" t="s">
        <v>325</v>
      </c>
      <c r="C132" s="5">
        <v>13.168691357620901</v>
      </c>
      <c r="D132" s="5">
        <v>1.02130139659801</v>
      </c>
      <c r="E132" s="4">
        <v>1.255862797E-6</v>
      </c>
      <c r="F132" s="4">
        <v>2.7381910302699998E-4</v>
      </c>
      <c r="G132" s="4" t="s">
        <v>326</v>
      </c>
      <c r="H132" s="4">
        <v>1.5980000000000001</v>
      </c>
      <c r="I132" s="4" t="e">
        <v>#N/A</v>
      </c>
    </row>
    <row r="133" spans="1:9" ht="130">
      <c r="A133" s="4" t="s">
        <v>327</v>
      </c>
      <c r="B133" s="4" t="s">
        <v>328</v>
      </c>
      <c r="C133" s="5">
        <v>13.286498703752599</v>
      </c>
      <c r="D133" s="5">
        <v>0.98623026763193999</v>
      </c>
      <c r="E133" s="4">
        <v>3.1608744499999999E-6</v>
      </c>
      <c r="F133" s="4">
        <v>6.3211844574500003E-4</v>
      </c>
      <c r="G133" s="4" t="s">
        <v>329</v>
      </c>
      <c r="H133" s="4" t="e">
        <v>#N/A</v>
      </c>
      <c r="I133" s="4" t="e">
        <v>#N/A</v>
      </c>
    </row>
    <row r="134" spans="1:9" ht="143">
      <c r="A134" s="4" t="s">
        <v>330</v>
      </c>
      <c r="B134" s="4" t="s">
        <v>331</v>
      </c>
      <c r="C134" s="5">
        <v>12.3220022221484</v>
      </c>
      <c r="D134" s="5">
        <v>0.94706464878593999</v>
      </c>
      <c r="E134" s="4">
        <v>3.637585384E-6</v>
      </c>
      <c r="F134" s="4">
        <v>6.9835403514999998E-4</v>
      </c>
      <c r="G134" s="4" t="s">
        <v>332</v>
      </c>
      <c r="H134" s="4" t="e">
        <v>#N/A</v>
      </c>
      <c r="I134" s="4" t="e">
        <v>#N/A</v>
      </c>
    </row>
    <row r="135" spans="1:9" ht="117">
      <c r="A135" s="14" t="s">
        <v>333</v>
      </c>
      <c r="B135" s="14" t="s">
        <v>334</v>
      </c>
      <c r="C135" s="15">
        <v>11.478889389323101</v>
      </c>
      <c r="D135" s="15">
        <v>-0.95081764638056998</v>
      </c>
      <c r="E135" s="14">
        <v>2.3711755959999998E-6</v>
      </c>
      <c r="F135" s="14">
        <v>4.8873856756600001E-4</v>
      </c>
      <c r="G135" s="14"/>
      <c r="H135" s="14" t="e">
        <v>#N/A</v>
      </c>
      <c r="I135" s="14" t="e">
        <v>#N/A</v>
      </c>
    </row>
    <row r="136" spans="1:9" ht="156">
      <c r="A136" s="16" t="s">
        <v>335</v>
      </c>
      <c r="B136" s="16" t="s">
        <v>336</v>
      </c>
      <c r="C136" s="17">
        <v>12.1588211085294</v>
      </c>
      <c r="D136" s="17">
        <v>-0.98941999871282005</v>
      </c>
      <c r="E136" s="16">
        <v>1.2632663920000001E-6</v>
      </c>
      <c r="F136" s="16">
        <v>2.7381910302699998E-4</v>
      </c>
      <c r="G136" s="16" t="s">
        <v>337</v>
      </c>
      <c r="H136" s="16" t="e">
        <v>#N/A</v>
      </c>
      <c r="I136" s="16" t="e">
        <v>#N/A</v>
      </c>
    </row>
    <row r="137" spans="1:9" ht="117">
      <c r="A137" s="16" t="s">
        <v>338</v>
      </c>
      <c r="B137" s="16" t="s">
        <v>339</v>
      </c>
      <c r="C137" s="17">
        <v>15.0418443291182</v>
      </c>
      <c r="D137" s="17">
        <v>-1.1132032435816901</v>
      </c>
      <c r="E137" s="16">
        <v>3.2556843380000002E-6</v>
      </c>
      <c r="F137" s="16">
        <v>6.4208464004499998E-4</v>
      </c>
      <c r="G137" s="16" t="s">
        <v>340</v>
      </c>
      <c r="H137" s="16" t="e">
        <v>#N/A</v>
      </c>
      <c r="I137" s="16" t="e">
        <v>#N/A</v>
      </c>
    </row>
    <row r="138" spans="1:9" ht="260">
      <c r="A138" s="16" t="s">
        <v>341</v>
      </c>
      <c r="B138" s="16" t="s">
        <v>342</v>
      </c>
      <c r="C138" s="17">
        <v>14.86030709305</v>
      </c>
      <c r="D138" s="17">
        <v>-1.1351692049670601</v>
      </c>
      <c r="E138" s="16">
        <v>1.5823425099999999E-6</v>
      </c>
      <c r="F138" s="16">
        <v>3.31687901045E-4</v>
      </c>
      <c r="G138" s="16" t="s">
        <v>343</v>
      </c>
      <c r="H138" s="16" t="e">
        <v>#N/A</v>
      </c>
      <c r="I138" s="16" t="e">
        <v>#N/A</v>
      </c>
    </row>
    <row r="139" spans="1:9" ht="91">
      <c r="A139" s="16" t="s">
        <v>344</v>
      </c>
      <c r="B139" s="16" t="s">
        <v>345</v>
      </c>
      <c r="C139" s="17">
        <v>14.9974841293299</v>
      </c>
      <c r="D139" s="17">
        <v>-1.2187591254736401</v>
      </c>
      <c r="E139" s="16">
        <v>2.5765838700000002E-7</v>
      </c>
      <c r="F139" s="16">
        <v>6.4601110728999998E-5</v>
      </c>
      <c r="G139" s="16" t="s">
        <v>346</v>
      </c>
      <c r="H139" s="16" t="e">
        <v>#N/A</v>
      </c>
      <c r="I139" s="16" t="e">
        <v>#N/A</v>
      </c>
    </row>
    <row r="140" spans="1:9" ht="39">
      <c r="A140" s="14" t="str">
        <f>HYPERLINK("http://www.arabidopsis.org/servlets/TairObject?id=500231419&amp;type=locus","AT1G07135")</f>
        <v>AT1G07135</v>
      </c>
      <c r="B140" s="14" t="s">
        <v>347</v>
      </c>
      <c r="C140" s="15">
        <v>15.4077958932355</v>
      </c>
      <c r="D140" s="15">
        <v>-1.25068217578664</v>
      </c>
      <c r="E140" s="14">
        <v>3.9058430399999999E-7</v>
      </c>
      <c r="F140" s="14">
        <v>9.4406193330000003E-5</v>
      </c>
      <c r="G140" s="14"/>
      <c r="H140" s="14" t="e">
        <v>#N/A</v>
      </c>
      <c r="I140" s="14" t="e">
        <v>#N/A</v>
      </c>
    </row>
    <row r="141" spans="1:9" ht="117">
      <c r="A141" s="14" t="s">
        <v>348</v>
      </c>
      <c r="B141" s="14" t="s">
        <v>349</v>
      </c>
      <c r="C141" s="15">
        <v>14.2202168758299</v>
      </c>
      <c r="D141" s="15">
        <v>-1.26370972847977</v>
      </c>
      <c r="E141" s="14">
        <v>2.0394613000000001E-8</v>
      </c>
      <c r="F141" s="14">
        <v>6.3444242450000004E-6</v>
      </c>
      <c r="G141" s="14"/>
      <c r="H141" s="14" t="e">
        <v>#N/A</v>
      </c>
      <c r="I141" s="14" t="e">
        <v>#N/A</v>
      </c>
    </row>
    <row r="142" spans="1:9" ht="52">
      <c r="A142" s="14" t="s">
        <v>350</v>
      </c>
      <c r="B142" s="14" t="s">
        <v>351</v>
      </c>
      <c r="C142" s="15">
        <v>15.4815988500992</v>
      </c>
      <c r="D142" s="15">
        <v>-1.3079195955052001</v>
      </c>
      <c r="E142" s="14">
        <v>5.4687017900000004E-7</v>
      </c>
      <c r="F142" s="14">
        <v>1.26711706244E-4</v>
      </c>
      <c r="G142" s="14"/>
      <c r="H142" s="14" t="e">
        <v>#N/A</v>
      </c>
      <c r="I142" s="14" t="e">
        <v>#N/A</v>
      </c>
    </row>
    <row r="143" spans="1:9" ht="117">
      <c r="A143" s="16" t="s">
        <v>352</v>
      </c>
      <c r="B143" s="16" t="s">
        <v>353</v>
      </c>
      <c r="C143" s="17">
        <v>15.4815988500992</v>
      </c>
      <c r="D143" s="17">
        <v>-1.3079195955052001</v>
      </c>
      <c r="E143" s="16">
        <v>5.4687017900000004E-7</v>
      </c>
      <c r="F143" s="16">
        <v>1.26711706244E-4</v>
      </c>
      <c r="G143" s="16" t="s">
        <v>354</v>
      </c>
      <c r="H143" s="16" t="e">
        <v>#N/A</v>
      </c>
      <c r="I143" s="16" t="e">
        <v>#N/A</v>
      </c>
    </row>
    <row r="144" spans="1:9" ht="117">
      <c r="A144" s="16" t="s">
        <v>355</v>
      </c>
      <c r="B144" s="16" t="s">
        <v>356</v>
      </c>
      <c r="C144" s="17">
        <v>16.057834282833898</v>
      </c>
      <c r="D144" s="17">
        <v>-1.48172011163143</v>
      </c>
      <c r="E144" s="16">
        <v>9.1192158000000004E-8</v>
      </c>
      <c r="F144" s="16">
        <v>2.5112974720999998E-5</v>
      </c>
      <c r="G144" s="16" t="s">
        <v>357</v>
      </c>
      <c r="H144" s="16" t="e">
        <v>#N/A</v>
      </c>
      <c r="I144" s="16" t="e">
        <v>#N/A</v>
      </c>
    </row>
    <row r="145" spans="1:9" ht="91">
      <c r="A145" s="16" t="s">
        <v>358</v>
      </c>
      <c r="B145" s="16" t="s">
        <v>359</v>
      </c>
      <c r="C145" s="17">
        <v>16.0732358947295</v>
      </c>
      <c r="D145" s="17">
        <v>-1.51775965521179</v>
      </c>
      <c r="E145" s="16">
        <v>7.7338326999999996E-8</v>
      </c>
      <c r="F145" s="16">
        <v>2.1473849326000001E-5</v>
      </c>
      <c r="G145" s="16" t="s">
        <v>360</v>
      </c>
      <c r="H145" s="16" t="e">
        <v>#N/A</v>
      </c>
      <c r="I145" s="16" t="e">
        <v>#N/A</v>
      </c>
    </row>
    <row r="146" spans="1:9" ht="91">
      <c r="A146" s="16" t="s">
        <v>361</v>
      </c>
      <c r="B146" s="16" t="s">
        <v>362</v>
      </c>
      <c r="C146" s="17">
        <v>16.4762765973861</v>
      </c>
      <c r="D146" s="17">
        <v>-1.51958210321124</v>
      </c>
      <c r="E146" s="16">
        <v>7.6435488299999996E-7</v>
      </c>
      <c r="F146" s="16">
        <v>1.7234920147E-4</v>
      </c>
      <c r="G146" s="16" t="s">
        <v>363</v>
      </c>
      <c r="H146" s="16" t="e">
        <v>#N/A</v>
      </c>
      <c r="I146" s="16" t="e">
        <v>#N/A</v>
      </c>
    </row>
    <row r="147" spans="1:9" ht="78">
      <c r="A147" s="14" t="s">
        <v>364</v>
      </c>
      <c r="B147" s="14" t="s">
        <v>365</v>
      </c>
      <c r="C147" s="15">
        <v>16.4481967292886</v>
      </c>
      <c r="D147" s="15">
        <v>-1.67555508950801</v>
      </c>
      <c r="E147" s="14">
        <v>2.4178344E-8</v>
      </c>
      <c r="F147" s="14">
        <v>7.3279245850000003E-6</v>
      </c>
      <c r="G147" s="14"/>
      <c r="H147" s="14" t="e">
        <v>#N/A</v>
      </c>
      <c r="I147" s="14" t="e">
        <v>#N/A</v>
      </c>
    </row>
    <row r="148" spans="1:9" ht="130">
      <c r="A148" s="16" t="s">
        <v>366</v>
      </c>
      <c r="B148" s="16" t="s">
        <v>367</v>
      </c>
      <c r="C148" s="17">
        <v>14.7903034728958</v>
      </c>
      <c r="D148" s="17">
        <v>-1.6987869159645499</v>
      </c>
      <c r="E148" s="16">
        <v>1.368E-12</v>
      </c>
      <c r="F148" s="16">
        <v>8.8355899999999999E-10</v>
      </c>
      <c r="G148" s="16" t="s">
        <v>368</v>
      </c>
      <c r="H148" s="16" t="e">
        <v>#N/A</v>
      </c>
      <c r="I148" s="16" t="e">
        <v>#N/A</v>
      </c>
    </row>
    <row r="149" spans="1:9" ht="117">
      <c r="A149" s="16" t="s">
        <v>369</v>
      </c>
      <c r="B149" s="16" t="s">
        <v>370</v>
      </c>
      <c r="C149" s="17">
        <v>17.487842192178199</v>
      </c>
      <c r="D149" s="17">
        <v>-1.7592517596257</v>
      </c>
      <c r="E149" s="16">
        <v>4.1935867550000003E-6</v>
      </c>
      <c r="F149" s="16">
        <v>8.0052235343000002E-4</v>
      </c>
      <c r="G149" s="16" t="s">
        <v>371</v>
      </c>
      <c r="H149" s="16" t="e">
        <v>#N/A</v>
      </c>
      <c r="I149" s="16" t="e">
        <v>#N/A</v>
      </c>
    </row>
    <row r="150" spans="1:9" ht="91">
      <c r="A150" s="14" t="str">
        <f>HYPERLINK("http://www.arabidopsis.org/servlets/TairObject?id=30819&amp;type=locus","AT1G14250")</f>
        <v>AT1G14250</v>
      </c>
      <c r="B150" s="14" t="s">
        <v>372</v>
      </c>
      <c r="C150" s="15">
        <v>14.109810084264099</v>
      </c>
      <c r="D150" s="15">
        <v>-1.7732059702993099</v>
      </c>
      <c r="E150" s="14">
        <v>2.9999999999999998E-15</v>
      </c>
      <c r="F150" s="14">
        <v>2.2810000000000001E-12</v>
      </c>
      <c r="G150" s="14"/>
      <c r="H150" s="14" t="e">
        <v>#N/A</v>
      </c>
      <c r="I150" s="14" t="e">
        <v>#N/A</v>
      </c>
    </row>
    <row r="151" spans="1:9" ht="78">
      <c r="A151" s="14" t="s">
        <v>373</v>
      </c>
      <c r="B151" s="14" t="s">
        <v>374</v>
      </c>
      <c r="C151" s="15">
        <v>17.5802566970101</v>
      </c>
      <c r="D151" s="15">
        <v>-1.7889587295556499</v>
      </c>
      <c r="E151" s="14">
        <v>5.3813054960000001E-6</v>
      </c>
      <c r="F151" s="14">
        <v>9.87954758212E-4</v>
      </c>
      <c r="G151" s="14"/>
      <c r="H151" s="14" t="e">
        <v>#N/A</v>
      </c>
      <c r="I151" s="14" t="e">
        <v>#N/A</v>
      </c>
    </row>
    <row r="152" spans="1:9" ht="156">
      <c r="A152" s="16" t="s">
        <v>375</v>
      </c>
      <c r="B152" s="16" t="s">
        <v>376</v>
      </c>
      <c r="C152" s="17">
        <v>17.696958214185699</v>
      </c>
      <c r="D152" s="17">
        <v>-1.8501141148848199</v>
      </c>
      <c r="E152" s="16">
        <v>2.5583330150000002E-6</v>
      </c>
      <c r="F152" s="16">
        <v>5.2092311700500005E-4</v>
      </c>
      <c r="G152" s="16" t="s">
        <v>377</v>
      </c>
      <c r="H152" s="16" t="e">
        <v>#N/A</v>
      </c>
      <c r="I152" s="16" t="e">
        <v>#N/A</v>
      </c>
    </row>
    <row r="153" spans="1:9" ht="104">
      <c r="A153" s="16" t="s">
        <v>378</v>
      </c>
      <c r="B153" s="16" t="s">
        <v>379</v>
      </c>
      <c r="C153" s="17">
        <v>17.308515154423599</v>
      </c>
      <c r="D153" s="17">
        <v>-2.0087594138638698</v>
      </c>
      <c r="E153" s="16">
        <v>2.4428596E-8</v>
      </c>
      <c r="F153" s="16">
        <v>7.3279245850000003E-6</v>
      </c>
      <c r="G153" s="16" t="s">
        <v>380</v>
      </c>
      <c r="H153" s="16" t="e">
        <v>#N/A</v>
      </c>
      <c r="I153" s="16" t="e">
        <v>#N/A</v>
      </c>
    </row>
    <row r="154" spans="1:9" ht="182">
      <c r="A154" s="16" t="s">
        <v>381</v>
      </c>
      <c r="B154" s="16" t="s">
        <v>382</v>
      </c>
      <c r="C154" s="17">
        <v>16.717002255509701</v>
      </c>
      <c r="D154" s="17">
        <v>-2.0601045038029802</v>
      </c>
      <c r="E154" s="16">
        <v>1.26819E-10</v>
      </c>
      <c r="F154" s="16">
        <v>5.4624827999999999E-8</v>
      </c>
      <c r="G154" s="16" t="s">
        <v>383</v>
      </c>
      <c r="H154" s="16" t="e">
        <v>#N/A</v>
      </c>
      <c r="I154" s="16" t="e">
        <v>#N/A</v>
      </c>
    </row>
    <row r="155" spans="1:9" ht="65">
      <c r="A155" s="16" t="s">
        <v>384</v>
      </c>
      <c r="B155" s="16" t="s">
        <v>385</v>
      </c>
      <c r="C155" s="17">
        <v>18.595625854255601</v>
      </c>
      <c r="D155" s="17">
        <v>-2.37860884189578</v>
      </c>
      <c r="E155" s="16">
        <v>2.8867850459999998E-6</v>
      </c>
      <c r="F155" s="16">
        <v>5.8076237845699997E-4</v>
      </c>
      <c r="G155" s="16" t="s">
        <v>386</v>
      </c>
      <c r="H155" s="16" t="e">
        <v>#N/A</v>
      </c>
      <c r="I155" s="16" t="e">
        <v>#N/A</v>
      </c>
    </row>
    <row r="156" spans="1:9" ht="104">
      <c r="A156" s="16" t="str">
        <f>HYPERLINK("http://www.arabidopsis.org/servlets/TairObject?id=128595&amp;type=locus","AT4G17470")</f>
        <v>AT4G17470</v>
      </c>
      <c r="B156" s="16" t="s">
        <v>387</v>
      </c>
      <c r="C156" s="17">
        <v>15.9615805835786</v>
      </c>
      <c r="D156" s="17">
        <v>-2.4396565012288298</v>
      </c>
      <c r="E156" s="16">
        <v>0</v>
      </c>
      <c r="F156" s="16">
        <v>1.4E-14</v>
      </c>
      <c r="G156" s="16" t="s">
        <v>388</v>
      </c>
      <c r="H156" s="16" t="e">
        <v>#N/A</v>
      </c>
      <c r="I156" s="16" t="e">
        <v>#N/A</v>
      </c>
    </row>
    <row r="157" spans="1:9" ht="78">
      <c r="A157" s="16" t="s">
        <v>389</v>
      </c>
      <c r="B157" s="16" t="s">
        <v>390</v>
      </c>
      <c r="C157" s="17">
        <v>17.695002604021902</v>
      </c>
      <c r="D157" s="17">
        <v>-2.6695423899835302</v>
      </c>
      <c r="E157" s="16">
        <v>1.05286E-10</v>
      </c>
      <c r="F157" s="16">
        <v>4.6543337E-8</v>
      </c>
      <c r="G157" s="16" t="s">
        <v>391</v>
      </c>
      <c r="H157" s="16" t="e">
        <v>#N/A</v>
      </c>
      <c r="I157" s="16" t="e">
        <v>#N/A</v>
      </c>
    </row>
    <row r="158" spans="1:9" ht="104">
      <c r="A158" s="16" t="s">
        <v>392</v>
      </c>
      <c r="B158" s="16" t="s">
        <v>393</v>
      </c>
      <c r="C158" s="17">
        <v>18.433943896456899</v>
      </c>
      <c r="D158" s="17">
        <v>-2.6743057304406399</v>
      </c>
      <c r="E158" s="16">
        <v>9.9177892999999999E-8</v>
      </c>
      <c r="F158" s="16">
        <v>2.7090078715999999E-5</v>
      </c>
      <c r="G158" s="16" t="s">
        <v>394</v>
      </c>
      <c r="H158" s="16" t="e">
        <v>#N/A</v>
      </c>
      <c r="I158" s="16" t="e">
        <v>#N/A</v>
      </c>
    </row>
    <row r="159" spans="1:9" ht="91">
      <c r="A159" s="16" t="s">
        <v>395</v>
      </c>
      <c r="B159" s="16" t="s">
        <v>396</v>
      </c>
      <c r="C159" s="17">
        <v>18.107950789634401</v>
      </c>
      <c r="D159" s="17">
        <v>-2.7669937229477601</v>
      </c>
      <c r="E159" s="16">
        <v>6.1470900000000003E-10</v>
      </c>
      <c r="F159" s="16">
        <v>2.4014411699999998E-7</v>
      </c>
      <c r="G159" s="16" t="s">
        <v>397</v>
      </c>
      <c r="H159" s="16" t="e">
        <v>#N/A</v>
      </c>
      <c r="I159" s="16" t="e">
        <v>#N/A</v>
      </c>
    </row>
    <row r="160" spans="1:9" ht="143">
      <c r="A160" s="14" t="str">
        <f>HYPERLINK("http://www.arabidopsis.org/servlets/TairObject?id=136060&amp;type=locus","AT5G24770")</f>
        <v>AT5G24770</v>
      </c>
      <c r="B160" s="14" t="s">
        <v>398</v>
      </c>
      <c r="C160" s="15">
        <v>13.8424851133499</v>
      </c>
      <c r="D160" s="15">
        <v>-2.8743629559706299</v>
      </c>
      <c r="E160" s="14">
        <v>0</v>
      </c>
      <c r="F160" s="14">
        <v>0</v>
      </c>
      <c r="G160" s="14"/>
      <c r="H160" s="14" t="e">
        <v>#N/A</v>
      </c>
      <c r="I160" s="14" t="e">
        <v>#N/A</v>
      </c>
    </row>
    <row r="161" spans="1:9" ht="130">
      <c r="A161" s="14" t="s">
        <v>399</v>
      </c>
      <c r="B161" s="14" t="s">
        <v>400</v>
      </c>
      <c r="C161" s="15">
        <v>16.0494135188992</v>
      </c>
      <c r="D161" s="15">
        <v>-3.6777634936927899</v>
      </c>
      <c r="E161" s="14">
        <v>0</v>
      </c>
      <c r="F161" s="14">
        <v>0</v>
      </c>
      <c r="G161" s="14"/>
      <c r="H161" s="14" t="e">
        <v>#N/A</v>
      </c>
      <c r="I161" s="14" t="e">
        <v>#N/A</v>
      </c>
    </row>
    <row r="162" spans="1:9" ht="130">
      <c r="A162" s="16" t="s">
        <v>401</v>
      </c>
      <c r="B162" s="16" t="s">
        <v>402</v>
      </c>
      <c r="C162" s="17">
        <v>19.4791650621287</v>
      </c>
      <c r="D162" s="17">
        <v>-3.7779475822706798</v>
      </c>
      <c r="E162" s="16">
        <v>3.7703809999999999E-9</v>
      </c>
      <c r="F162" s="16">
        <v>1.3334049879999999E-6</v>
      </c>
      <c r="G162" s="16" t="s">
        <v>403</v>
      </c>
      <c r="H162" s="16" t="e">
        <v>#N/A</v>
      </c>
      <c r="I162" s="16" t="e">
        <v>#N/A</v>
      </c>
    </row>
    <row r="163" spans="1:9" ht="117">
      <c r="A163" s="14" t="s">
        <v>404</v>
      </c>
      <c r="B163" s="14" t="s">
        <v>405</v>
      </c>
      <c r="C163" s="15">
        <v>19.2502959097645</v>
      </c>
      <c r="D163" s="15">
        <v>-4.2356858869990699</v>
      </c>
      <c r="E163" s="14">
        <v>3.6130000000000001E-12</v>
      </c>
      <c r="F163" s="14">
        <v>2.2071839999999999E-9</v>
      </c>
      <c r="G163" s="14"/>
      <c r="H163" s="14" t="e">
        <v>#N/A</v>
      </c>
      <c r="I163" s="14" t="e">
        <v>#N/A</v>
      </c>
    </row>
    <row r="164" spans="1:9" ht="143">
      <c r="A164" s="16" t="s">
        <v>406</v>
      </c>
      <c r="B164" s="16" t="s">
        <v>407</v>
      </c>
      <c r="C164" s="17">
        <v>18.692324432027799</v>
      </c>
      <c r="D164" s="17">
        <v>-4.5245602500007003</v>
      </c>
      <c r="E164" s="16">
        <v>0</v>
      </c>
      <c r="F164" s="16">
        <v>2.5000000000000001E-14</v>
      </c>
      <c r="G164" s="16" t="s">
        <v>408</v>
      </c>
      <c r="H164" s="16" t="e">
        <v>#N/A</v>
      </c>
      <c r="I164" s="16" t="e">
        <v>#N/A</v>
      </c>
    </row>
    <row r="165" spans="1:9" ht="78">
      <c r="A165" s="14" t="s">
        <v>409</v>
      </c>
      <c r="B165" s="14" t="s">
        <v>410</v>
      </c>
      <c r="C165" s="15">
        <v>34.181177632704902</v>
      </c>
      <c r="D165" s="15">
        <v>-31.6697532222178</v>
      </c>
      <c r="E165" s="14">
        <v>6.8361503800000003E-7</v>
      </c>
      <c r="F165" s="14">
        <v>1.5624091453300001E-4</v>
      </c>
      <c r="G165" s="14"/>
      <c r="H165" s="14" t="e">
        <v>#N/A</v>
      </c>
      <c r="I165" s="14" t="e">
        <v>#N/A</v>
      </c>
    </row>
  </sheetData>
  <sortState ref="A2:I165">
    <sortCondition descending="1" ref="D2:D165"/>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topLeftCell="A26" workbookViewId="0">
      <selection activeCell="B29" sqref="B29"/>
    </sheetView>
  </sheetViews>
  <sheetFormatPr baseColWidth="10" defaultRowHeight="13" x14ac:dyDescent="0"/>
  <cols>
    <col min="1" max="1" width="13.1640625" style="37" customWidth="1"/>
    <col min="2" max="2" width="89.6640625" style="37" customWidth="1"/>
    <col min="3" max="4" width="11.33203125" style="38" customWidth="1"/>
    <col min="5" max="9" width="12.5" style="37" customWidth="1"/>
    <col min="10" max="16384" width="10.83203125" style="22"/>
  </cols>
  <sheetData>
    <row r="1" spans="1:9" ht="39">
      <c r="A1" s="19" t="s">
        <v>612</v>
      </c>
      <c r="B1" s="19" t="s">
        <v>611</v>
      </c>
      <c r="C1" s="20" t="s">
        <v>0</v>
      </c>
      <c r="D1" s="20" t="s">
        <v>1</v>
      </c>
      <c r="E1" s="21" t="s">
        <v>2</v>
      </c>
      <c r="F1" s="21" t="s">
        <v>3</v>
      </c>
      <c r="G1" s="21" t="s">
        <v>4</v>
      </c>
      <c r="H1" s="21" t="s">
        <v>5</v>
      </c>
      <c r="I1" s="21" t="s">
        <v>6</v>
      </c>
    </row>
    <row r="2" spans="1:9">
      <c r="A2" s="23" t="s">
        <v>411</v>
      </c>
      <c r="B2" s="23" t="s">
        <v>412</v>
      </c>
      <c r="C2" s="24">
        <v>33.592306690360601</v>
      </c>
      <c r="D2" s="24">
        <v>32.847495106906599</v>
      </c>
      <c r="E2" s="25">
        <v>1.75094E-10</v>
      </c>
      <c r="F2" s="25">
        <v>1.5899021600000001E-7</v>
      </c>
      <c r="G2" s="23"/>
      <c r="H2" s="23" t="e">
        <v>#N/A</v>
      </c>
      <c r="I2" s="23" t="e">
        <v>#N/A</v>
      </c>
    </row>
    <row r="3" spans="1:9" ht="117">
      <c r="A3" s="26" t="str">
        <f>HYPERLINK("http://www.arabidopsis.org/servlets/TairObject?id=500231430&amp;type=locus","AT1G10585")</f>
        <v>AT1G10585</v>
      </c>
      <c r="B3" s="26" t="s">
        <v>413</v>
      </c>
      <c r="C3" s="27">
        <v>34.010383656897702</v>
      </c>
      <c r="D3" s="27">
        <v>32.0113411738322</v>
      </c>
      <c r="E3" s="28">
        <v>4.5039705500000002E-7</v>
      </c>
      <c r="F3" s="26">
        <v>1.7802341009999999E-4</v>
      </c>
      <c r="G3" s="26" t="s">
        <v>414</v>
      </c>
      <c r="H3" s="26" t="e">
        <v>#N/A</v>
      </c>
      <c r="I3" s="26" t="e">
        <v>#N/A</v>
      </c>
    </row>
    <row r="4" spans="1:9" ht="156">
      <c r="A4" s="26" t="s">
        <v>415</v>
      </c>
      <c r="B4" s="26" t="s">
        <v>416</v>
      </c>
      <c r="C4" s="27">
        <v>34.1092806805771</v>
      </c>
      <c r="D4" s="27">
        <v>31.813547126473502</v>
      </c>
      <c r="E4" s="28">
        <v>2.659853475E-6</v>
      </c>
      <c r="F4" s="26">
        <v>8.1984492847000001E-4</v>
      </c>
      <c r="G4" s="26" t="s">
        <v>417</v>
      </c>
      <c r="H4" s="26" t="e">
        <v>#N/A</v>
      </c>
      <c r="I4" s="26" t="e">
        <v>#N/A</v>
      </c>
    </row>
    <row r="5" spans="1:9" ht="130">
      <c r="A5" s="26" t="str">
        <f>HYPERLINK("http://www.arabidopsis.org/servlets/TairObject?id=30188&amp;type=locus","AT1G05680")</f>
        <v>AT1G05680</v>
      </c>
      <c r="B5" s="26" t="s">
        <v>418</v>
      </c>
      <c r="C5" s="27">
        <v>34.152908142895903</v>
      </c>
      <c r="D5" s="27">
        <v>31.7262922018359</v>
      </c>
      <c r="E5" s="28">
        <v>2.659853475E-6</v>
      </c>
      <c r="F5" s="26">
        <v>8.1984492847000001E-4</v>
      </c>
      <c r="G5" s="26" t="s">
        <v>419</v>
      </c>
      <c r="H5" s="26" t="e">
        <v>#N/A</v>
      </c>
      <c r="I5" s="26" t="e">
        <v>#N/A</v>
      </c>
    </row>
    <row r="6" spans="1:9" ht="143">
      <c r="A6" s="26" t="s">
        <v>420</v>
      </c>
      <c r="B6" s="26" t="s">
        <v>421</v>
      </c>
      <c r="C6" s="27">
        <v>19.872455044571801</v>
      </c>
      <c r="D6" s="27">
        <v>6.3747769611029996</v>
      </c>
      <c r="E6" s="28">
        <v>1.7999999999999999E-14</v>
      </c>
      <c r="F6" s="28">
        <v>3.5510999999999998E-11</v>
      </c>
      <c r="G6" s="26" t="s">
        <v>422</v>
      </c>
      <c r="H6" s="26" t="e">
        <v>#N/A</v>
      </c>
      <c r="I6" s="26" t="e">
        <v>#N/A</v>
      </c>
    </row>
    <row r="7" spans="1:9" ht="117">
      <c r="A7" s="26" t="str">
        <f>HYPERLINK("http://www.arabidopsis.org/servlets/TairObject?id=36943&amp;type=locus","AT3G55970")</f>
        <v>AT3G55970</v>
      </c>
      <c r="B7" s="26" t="s">
        <v>423</v>
      </c>
      <c r="C7" s="27">
        <v>17.698554210090801</v>
      </c>
      <c r="D7" s="27">
        <v>5.5469363904591402</v>
      </c>
      <c r="E7" s="28">
        <v>0</v>
      </c>
      <c r="F7" s="28">
        <v>0</v>
      </c>
      <c r="G7" s="26" t="s">
        <v>424</v>
      </c>
      <c r="H7" s="26" t="e">
        <v>#N/A</v>
      </c>
      <c r="I7" s="26" t="e">
        <v>#N/A</v>
      </c>
    </row>
    <row r="8" spans="1:9" ht="130">
      <c r="A8" s="26" t="s">
        <v>425</v>
      </c>
      <c r="B8" s="26" t="s">
        <v>426</v>
      </c>
      <c r="C8" s="27">
        <v>17.483968624358599</v>
      </c>
      <c r="D8" s="27">
        <v>5.53465925818477</v>
      </c>
      <c r="E8" s="28">
        <v>0</v>
      </c>
      <c r="F8" s="28">
        <v>0</v>
      </c>
      <c r="G8" s="26" t="s">
        <v>427</v>
      </c>
      <c r="H8" s="26" t="e">
        <v>#N/A</v>
      </c>
      <c r="I8" s="26" t="e">
        <v>#N/A</v>
      </c>
    </row>
    <row r="9" spans="1:9" ht="143">
      <c r="A9" s="26" t="str">
        <f>HYPERLINK("http://www.arabidopsis.org/servlets/TairObject?id=126528&amp;type=locus","AT3G48520")</f>
        <v>AT3G48520</v>
      </c>
      <c r="B9" s="26" t="s">
        <v>428</v>
      </c>
      <c r="C9" s="27">
        <v>20.461849058975101</v>
      </c>
      <c r="D9" s="27">
        <v>5.19598893229632</v>
      </c>
      <c r="E9" s="28">
        <v>7.8942054999999994E-8</v>
      </c>
      <c r="F9" s="28">
        <v>3.5362882883999997E-5</v>
      </c>
      <c r="G9" s="26" t="s">
        <v>429</v>
      </c>
      <c r="H9" s="26" t="e">
        <v>#N/A</v>
      </c>
      <c r="I9" s="26" t="e">
        <v>#N/A</v>
      </c>
    </row>
    <row r="10" spans="1:9" ht="130">
      <c r="A10" s="26" t="s">
        <v>430</v>
      </c>
      <c r="B10" s="26" t="s">
        <v>431</v>
      </c>
      <c r="C10" s="27">
        <v>20.561367713185401</v>
      </c>
      <c r="D10" s="27">
        <v>4.9992952268070896</v>
      </c>
      <c r="E10" s="28">
        <v>1.465779887E-6</v>
      </c>
      <c r="F10" s="26">
        <v>4.8280202810099999E-4</v>
      </c>
      <c r="G10" s="26" t="s">
        <v>432</v>
      </c>
      <c r="H10" s="26" t="e">
        <v>#N/A</v>
      </c>
      <c r="I10" s="26" t="e">
        <v>#N/A</v>
      </c>
    </row>
    <row r="11" spans="1:9" ht="65">
      <c r="A11" s="26" t="s">
        <v>433</v>
      </c>
      <c r="B11" s="26" t="s">
        <v>434</v>
      </c>
      <c r="C11" s="27">
        <v>20.583744566781601</v>
      </c>
      <c r="D11" s="27">
        <v>4.9521979166832599</v>
      </c>
      <c r="E11" s="28">
        <v>8.1094062800000004E-7</v>
      </c>
      <c r="F11" s="26">
        <v>2.8601214829999998E-4</v>
      </c>
      <c r="G11" s="26" t="s">
        <v>435</v>
      </c>
      <c r="H11" s="26" t="e">
        <v>#N/A</v>
      </c>
      <c r="I11" s="26" t="e">
        <v>#N/A</v>
      </c>
    </row>
    <row r="12" spans="1:9" ht="117">
      <c r="A12" s="26" t="s">
        <v>436</v>
      </c>
      <c r="B12" s="26" t="s">
        <v>437</v>
      </c>
      <c r="C12" s="27">
        <v>20.616391238905202</v>
      </c>
      <c r="D12" s="27">
        <v>4.8869045724360296</v>
      </c>
      <c r="E12" s="28">
        <v>8.1094062800000004E-7</v>
      </c>
      <c r="F12" s="26">
        <v>2.8601214829999998E-4</v>
      </c>
      <c r="G12" s="26" t="s">
        <v>438</v>
      </c>
      <c r="H12" s="26" t="e">
        <v>#N/A</v>
      </c>
      <c r="I12" s="26" t="e">
        <v>#N/A</v>
      </c>
    </row>
    <row r="13" spans="1:9" ht="78">
      <c r="A13" s="23" t="s">
        <v>373</v>
      </c>
      <c r="B13" s="23" t="s">
        <v>374</v>
      </c>
      <c r="C13" s="24">
        <v>19.058342302010001</v>
      </c>
      <c r="D13" s="24">
        <v>4.8307197401536</v>
      </c>
      <c r="E13" s="25">
        <v>1.683E-12</v>
      </c>
      <c r="F13" s="25">
        <v>2.457921E-9</v>
      </c>
      <c r="G13" s="23"/>
      <c r="H13" s="23" t="e">
        <v>#N/A</v>
      </c>
      <c r="I13" s="23" t="e">
        <v>#N/A</v>
      </c>
    </row>
    <row r="14" spans="1:9" ht="104">
      <c r="A14" s="26" t="s">
        <v>439</v>
      </c>
      <c r="B14" s="26" t="s">
        <v>440</v>
      </c>
      <c r="C14" s="27">
        <v>20.645732502411501</v>
      </c>
      <c r="D14" s="27">
        <v>4.8282220454235096</v>
      </c>
      <c r="E14" s="28">
        <v>2.659853475E-6</v>
      </c>
      <c r="F14" s="26">
        <v>8.1984492847000001E-4</v>
      </c>
      <c r="G14" s="26" t="s">
        <v>441</v>
      </c>
      <c r="H14" s="26" t="e">
        <v>#N/A</v>
      </c>
      <c r="I14" s="26" t="e">
        <v>#N/A</v>
      </c>
    </row>
    <row r="15" spans="1:9" ht="104">
      <c r="A15" s="26" t="str">
        <f>HYPERLINK("http://www.arabidopsis.org/servlets/TairObject?id=28442&amp;type=locus","AT1G43160")</f>
        <v>AT1G43160</v>
      </c>
      <c r="B15" s="26" t="s">
        <v>442</v>
      </c>
      <c r="C15" s="27">
        <v>18.8177492064315</v>
      </c>
      <c r="D15" s="27">
        <v>4.4806881814456503</v>
      </c>
      <c r="E15" s="28">
        <v>4.7999999999999997E-13</v>
      </c>
      <c r="F15" s="28">
        <v>7.6817099999999995E-10</v>
      </c>
      <c r="G15" s="26" t="s">
        <v>443</v>
      </c>
      <c r="H15" s="26" t="e">
        <v>#N/A</v>
      </c>
      <c r="I15" s="26" t="e">
        <v>#N/A</v>
      </c>
    </row>
    <row r="16" spans="1:9" ht="156">
      <c r="A16" s="23" t="str">
        <f>HYPERLINK("http://www.arabidopsis.org/servlets/TairObject?id=39351&amp;type=locus","AT3G44300")</f>
        <v>AT3G44300</v>
      </c>
      <c r="B16" s="23" t="s">
        <v>444</v>
      </c>
      <c r="C16" s="24">
        <v>18.2325101997065</v>
      </c>
      <c r="D16" s="24">
        <v>4.47902441122769</v>
      </c>
      <c r="E16" s="25">
        <v>0</v>
      </c>
      <c r="F16" s="25">
        <v>1.8499999999999999E-13</v>
      </c>
      <c r="G16" s="23"/>
      <c r="H16" s="23" t="e">
        <v>#N/A</v>
      </c>
      <c r="I16" s="23" t="e">
        <v>#N/A</v>
      </c>
    </row>
    <row r="17" spans="1:9" ht="78">
      <c r="A17" s="26" t="s">
        <v>445</v>
      </c>
      <c r="B17" s="26" t="s">
        <v>446</v>
      </c>
      <c r="C17" s="27">
        <v>18.265719417709601</v>
      </c>
      <c r="D17" s="27">
        <v>4.4215107331635304</v>
      </c>
      <c r="E17" s="28">
        <v>0</v>
      </c>
      <c r="F17" s="28">
        <v>1.1E-14</v>
      </c>
      <c r="G17" s="26" t="s">
        <v>447</v>
      </c>
      <c r="H17" s="26" t="e">
        <v>#N/A</v>
      </c>
      <c r="I17" s="26" t="e">
        <v>#N/A</v>
      </c>
    </row>
    <row r="18" spans="1:9" ht="130">
      <c r="A18" s="26" t="s">
        <v>448</v>
      </c>
      <c r="B18" s="26" t="s">
        <v>449</v>
      </c>
      <c r="C18" s="27">
        <v>19.3122308640326</v>
      </c>
      <c r="D18" s="27">
        <v>4.3252388718646699</v>
      </c>
      <c r="E18" s="28">
        <v>3.7931800000000002E-10</v>
      </c>
      <c r="F18" s="28">
        <v>3.2676826800000002E-7</v>
      </c>
      <c r="G18" s="26" t="s">
        <v>450</v>
      </c>
      <c r="H18" s="26" t="e">
        <v>#N/A</v>
      </c>
      <c r="I18" s="26" t="e">
        <v>#N/A</v>
      </c>
    </row>
    <row r="19" spans="1:9" ht="169">
      <c r="A19" s="26" t="s">
        <v>451</v>
      </c>
      <c r="B19" s="26" t="s">
        <v>452</v>
      </c>
      <c r="C19" s="27">
        <v>18.913231697594501</v>
      </c>
      <c r="D19" s="27">
        <v>4.2897231991197096</v>
      </c>
      <c r="E19" s="28">
        <v>2.9696000000000003E-11</v>
      </c>
      <c r="F19" s="28">
        <v>3.4402847000000001E-8</v>
      </c>
      <c r="G19" s="26" t="s">
        <v>453</v>
      </c>
      <c r="H19" s="26" t="e">
        <v>#N/A</v>
      </c>
      <c r="I19" s="26" t="e">
        <v>#N/A</v>
      </c>
    </row>
    <row r="20" spans="1:9" ht="143">
      <c r="A20" s="26" t="s">
        <v>454</v>
      </c>
      <c r="B20" s="26" t="s">
        <v>455</v>
      </c>
      <c r="C20" s="27">
        <v>18.943281103160999</v>
      </c>
      <c r="D20" s="27">
        <v>4.2318976242601201</v>
      </c>
      <c r="E20" s="28">
        <v>7.1600000000000002E-12</v>
      </c>
      <c r="F20" s="28">
        <v>1.0023366999999999E-8</v>
      </c>
      <c r="G20" s="26" t="s">
        <v>456</v>
      </c>
      <c r="H20" s="26" t="e">
        <v>#N/A</v>
      </c>
      <c r="I20" s="26" t="e">
        <v>#N/A</v>
      </c>
    </row>
    <row r="21" spans="1:9" ht="130">
      <c r="A21" s="23" t="s">
        <v>457</v>
      </c>
      <c r="B21" s="23" t="s">
        <v>458</v>
      </c>
      <c r="C21" s="24">
        <v>20.0620136237366</v>
      </c>
      <c r="D21" s="24">
        <v>3.9967883834132101</v>
      </c>
      <c r="E21" s="25">
        <v>2.51110927E-7</v>
      </c>
      <c r="F21" s="23">
        <v>1.02611052267E-4</v>
      </c>
      <c r="G21" s="23"/>
      <c r="H21" s="23" t="e">
        <v>#N/A</v>
      </c>
      <c r="I21" s="23" t="e">
        <v>#N/A</v>
      </c>
    </row>
    <row r="22" spans="1:9" ht="104">
      <c r="A22" s="26" t="s">
        <v>459</v>
      </c>
      <c r="B22" s="26" t="s">
        <v>460</v>
      </c>
      <c r="C22" s="27">
        <v>20.098428717971998</v>
      </c>
      <c r="D22" s="27">
        <v>3.92395819494249</v>
      </c>
      <c r="E22" s="28">
        <v>1.465779887E-6</v>
      </c>
      <c r="F22" s="26">
        <v>4.8280202810099999E-4</v>
      </c>
      <c r="G22" s="26" t="s">
        <v>461</v>
      </c>
      <c r="H22" s="26" t="e">
        <v>#N/A</v>
      </c>
      <c r="I22" s="26" t="e">
        <v>#N/A</v>
      </c>
    </row>
    <row r="23" spans="1:9" ht="26">
      <c r="A23" s="23" t="s">
        <v>462</v>
      </c>
      <c r="B23" s="23" t="s">
        <v>463</v>
      </c>
      <c r="C23" s="24">
        <v>18.621608504101701</v>
      </c>
      <c r="D23" s="24">
        <v>3.7030562545466399</v>
      </c>
      <c r="E23" s="25">
        <v>2.1921760000000001E-9</v>
      </c>
      <c r="F23" s="25">
        <v>1.534386306E-6</v>
      </c>
      <c r="G23" s="23"/>
      <c r="H23" s="23" t="e">
        <v>#N/A</v>
      </c>
      <c r="I23" s="23" t="e">
        <v>#N/A</v>
      </c>
    </row>
    <row r="24" spans="1:9">
      <c r="A24" s="26" t="s">
        <v>464</v>
      </c>
      <c r="B24" s="26" t="s">
        <v>465</v>
      </c>
      <c r="C24" s="27">
        <v>19.6312927023478</v>
      </c>
      <c r="D24" s="27">
        <v>3.68940973986034</v>
      </c>
      <c r="E24" s="28">
        <v>5.8554629999999997E-7</v>
      </c>
      <c r="F24" s="26">
        <v>2.2612182808500001E-4</v>
      </c>
      <c r="G24" s="26" t="s">
        <v>466</v>
      </c>
      <c r="H24" s="26" t="e">
        <v>#N/A</v>
      </c>
      <c r="I24" s="26" t="e">
        <v>#N/A</v>
      </c>
    </row>
    <row r="25" spans="1:9" ht="117">
      <c r="A25" s="26" t="str">
        <f>HYPERLINK("http://www.arabidopsis.org/servlets/TairObject?id=35347&amp;type=locus","AT2G39030")</f>
        <v>AT2G39030</v>
      </c>
      <c r="B25" s="26" t="s">
        <v>467</v>
      </c>
      <c r="C25" s="27">
        <v>16.158236031860302</v>
      </c>
      <c r="D25" s="27">
        <v>3.68567585890613</v>
      </c>
      <c r="E25" s="28">
        <v>0</v>
      </c>
      <c r="F25" s="28">
        <v>0</v>
      </c>
      <c r="G25" s="26" t="s">
        <v>468</v>
      </c>
      <c r="H25" s="26" t="e">
        <v>#N/A</v>
      </c>
      <c r="I25" s="26" t="e">
        <v>#N/A</v>
      </c>
    </row>
    <row r="26" spans="1:9" ht="169">
      <c r="A26" s="26" t="s">
        <v>469</v>
      </c>
      <c r="B26" s="26" t="s">
        <v>470</v>
      </c>
      <c r="C26" s="27">
        <v>17.7646942431418</v>
      </c>
      <c r="D26" s="27">
        <v>3.66479285498523</v>
      </c>
      <c r="E26" s="28">
        <v>1.0000000000000001E-15</v>
      </c>
      <c r="F26" s="28">
        <v>1.7070000000000001E-12</v>
      </c>
      <c r="G26" s="26" t="s">
        <v>471</v>
      </c>
      <c r="H26" s="26" t="e">
        <v>#N/A</v>
      </c>
      <c r="I26" s="26" t="e">
        <v>#N/A</v>
      </c>
    </row>
    <row r="27" spans="1:9" ht="65">
      <c r="A27" s="26" t="s">
        <v>41</v>
      </c>
      <c r="B27" s="26" t="s">
        <v>42</v>
      </c>
      <c r="C27" s="27">
        <v>18.112546147640401</v>
      </c>
      <c r="D27" s="27">
        <v>3.5523532372096098</v>
      </c>
      <c r="E27" s="28">
        <v>1.3439999999999999E-12</v>
      </c>
      <c r="F27" s="28">
        <v>2.0518500000000001E-9</v>
      </c>
      <c r="G27" s="26" t="s">
        <v>43</v>
      </c>
      <c r="H27" s="26">
        <v>6.3890000000000002</v>
      </c>
      <c r="I27" s="26">
        <v>25.21</v>
      </c>
    </row>
    <row r="28" spans="1:9" ht="117">
      <c r="A28" s="29" t="s">
        <v>24</v>
      </c>
      <c r="B28" s="29" t="s">
        <v>25</v>
      </c>
      <c r="C28" s="27">
        <v>17.136298673198802</v>
      </c>
      <c r="D28" s="27">
        <v>3.5097626394900301</v>
      </c>
      <c r="E28" s="30">
        <v>0</v>
      </c>
      <c r="F28" s="30">
        <v>1.0000000000000001E-15</v>
      </c>
      <c r="G28" s="29" t="s">
        <v>26</v>
      </c>
      <c r="H28" s="29">
        <v>12.82</v>
      </c>
      <c r="I28" s="29">
        <v>41.22</v>
      </c>
    </row>
    <row r="29" spans="1:9" ht="130">
      <c r="A29" s="26" t="s">
        <v>472</v>
      </c>
      <c r="B29" s="26" t="s">
        <v>473</v>
      </c>
      <c r="C29" s="27">
        <v>18.7514238282569</v>
      </c>
      <c r="D29" s="27">
        <v>3.4501019120688898</v>
      </c>
      <c r="E29" s="28">
        <v>8.2481500000000001E-10</v>
      </c>
      <c r="F29" s="28">
        <v>6.1580704700000004E-7</v>
      </c>
      <c r="G29" s="26" t="s">
        <v>474</v>
      </c>
      <c r="H29" s="26" t="e">
        <v>#N/A</v>
      </c>
      <c r="I29" s="26" t="e">
        <v>#N/A</v>
      </c>
    </row>
    <row r="30" spans="1:9" ht="65">
      <c r="A30" s="23" t="s">
        <v>55</v>
      </c>
      <c r="B30" s="23" t="s">
        <v>56</v>
      </c>
      <c r="C30" s="24">
        <v>18.756745928757901</v>
      </c>
      <c r="D30" s="24">
        <v>3.4372337824666399</v>
      </c>
      <c r="E30" s="25">
        <v>5.7720219999999999E-9</v>
      </c>
      <c r="F30" s="25">
        <v>3.5911599159999999E-6</v>
      </c>
      <c r="G30" s="23"/>
      <c r="H30" s="23" t="e">
        <v>#N/A</v>
      </c>
      <c r="I30" s="23" t="e">
        <v>#N/A</v>
      </c>
    </row>
    <row r="31" spans="1:9" ht="91">
      <c r="A31" s="26" t="s">
        <v>475</v>
      </c>
      <c r="B31" s="26" t="s">
        <v>476</v>
      </c>
      <c r="C31" s="27">
        <v>18.5528100524538</v>
      </c>
      <c r="D31" s="27">
        <v>3.3991801742694201</v>
      </c>
      <c r="E31" s="28">
        <v>1.3812860000000001E-9</v>
      </c>
      <c r="F31" s="28">
        <v>1.0088494950000001E-6</v>
      </c>
      <c r="G31" s="26" t="s">
        <v>477</v>
      </c>
      <c r="H31" s="26" t="e">
        <v>#N/A</v>
      </c>
      <c r="I31" s="26" t="e">
        <v>#N/A</v>
      </c>
    </row>
    <row r="32" spans="1:9" ht="91">
      <c r="A32" s="23" t="str">
        <f>HYPERLINK("http://www.arabidopsis.org/servlets/TairObject?id=40199&amp;type=locus","AT3G55240")</f>
        <v>AT3G55240</v>
      </c>
      <c r="B32" s="23" t="s">
        <v>252</v>
      </c>
      <c r="C32" s="24">
        <v>18.086893186866</v>
      </c>
      <c r="D32" s="24">
        <v>3.3028559701608402</v>
      </c>
      <c r="E32" s="25">
        <v>1.0953E-11</v>
      </c>
      <c r="F32" s="25">
        <v>1.4153459E-8</v>
      </c>
      <c r="G32" s="23"/>
      <c r="H32" s="23" t="e">
        <v>#N/A</v>
      </c>
      <c r="I32" s="23" t="e">
        <v>#N/A</v>
      </c>
    </row>
    <row r="33" spans="1:9" ht="104">
      <c r="A33" s="23" t="s">
        <v>478</v>
      </c>
      <c r="B33" s="23" t="s">
        <v>479</v>
      </c>
      <c r="C33" s="24">
        <v>17.0987849640278</v>
      </c>
      <c r="D33" s="24">
        <v>3.2689898498340799</v>
      </c>
      <c r="E33" s="25">
        <v>1.0000000000000001E-15</v>
      </c>
      <c r="F33" s="25">
        <v>1.7070000000000001E-12</v>
      </c>
      <c r="G33" s="23"/>
      <c r="H33" s="23" t="e">
        <v>#N/A</v>
      </c>
      <c r="I33" s="23" t="e">
        <v>#N/A</v>
      </c>
    </row>
    <row r="34" spans="1:9" ht="39">
      <c r="A34" s="26" t="s">
        <v>480</v>
      </c>
      <c r="B34" s="26" t="s">
        <v>481</v>
      </c>
      <c r="C34" s="27">
        <v>17.355696999059099</v>
      </c>
      <c r="D34" s="27">
        <v>3.2329387025066998</v>
      </c>
      <c r="E34" s="28">
        <v>1.0000000000000001E-15</v>
      </c>
      <c r="F34" s="28">
        <v>2.272E-12</v>
      </c>
      <c r="G34" s="26" t="s">
        <v>482</v>
      </c>
      <c r="H34" s="26" t="e">
        <v>#N/A</v>
      </c>
      <c r="I34" s="26" t="e">
        <v>#N/A</v>
      </c>
    </row>
    <row r="35" spans="1:9" ht="91">
      <c r="A35" s="26" t="s">
        <v>483</v>
      </c>
      <c r="B35" s="26" t="s">
        <v>36</v>
      </c>
      <c r="C35" s="27">
        <v>16.795953037827601</v>
      </c>
      <c r="D35" s="27">
        <v>3.2320029471769902</v>
      </c>
      <c r="E35" s="28">
        <v>0</v>
      </c>
      <c r="F35" s="28">
        <v>4.0000000000000003E-15</v>
      </c>
      <c r="G35" s="26" t="s">
        <v>37</v>
      </c>
      <c r="H35" s="26">
        <v>218.9</v>
      </c>
      <c r="I35" s="26">
        <v>64.75</v>
      </c>
    </row>
    <row r="36" spans="1:9" ht="65">
      <c r="A36" s="26" t="s">
        <v>117</v>
      </c>
      <c r="B36" s="26" t="s">
        <v>118</v>
      </c>
      <c r="C36" s="27">
        <v>18.660696499847901</v>
      </c>
      <c r="D36" s="27">
        <v>3.18120350720613</v>
      </c>
      <c r="E36" s="28">
        <v>3.6307171999999997E-8</v>
      </c>
      <c r="F36" s="28">
        <v>1.7180451582999999E-5</v>
      </c>
      <c r="G36" s="26" t="s">
        <v>119</v>
      </c>
      <c r="H36" s="26">
        <v>7.3479999999999999</v>
      </c>
      <c r="I36" s="26" t="e">
        <v>#N/A</v>
      </c>
    </row>
    <row r="37" spans="1:9" ht="143">
      <c r="A37" s="26" t="s">
        <v>484</v>
      </c>
      <c r="B37" s="26" t="s">
        <v>485</v>
      </c>
      <c r="C37" s="27">
        <v>18.317055355367899</v>
      </c>
      <c r="D37" s="27">
        <v>3.1390102965922</v>
      </c>
      <c r="E37" s="28">
        <v>1.665931E-9</v>
      </c>
      <c r="F37" s="28">
        <v>1.1908568830000001E-6</v>
      </c>
      <c r="G37" s="26" t="s">
        <v>486</v>
      </c>
      <c r="H37" s="26" t="e">
        <v>#N/A</v>
      </c>
      <c r="I37" s="26" t="e">
        <v>#N/A</v>
      </c>
    </row>
    <row r="38" spans="1:9" ht="117">
      <c r="A38" s="26" t="s">
        <v>487</v>
      </c>
      <c r="B38" s="26" t="s">
        <v>488</v>
      </c>
      <c r="C38" s="27">
        <v>18.708415356528398</v>
      </c>
      <c r="D38" s="27">
        <v>3.0901718933975002</v>
      </c>
      <c r="E38" s="28">
        <v>2.2646334E-8</v>
      </c>
      <c r="F38" s="28">
        <v>1.1528013567E-5</v>
      </c>
      <c r="G38" s="26" t="s">
        <v>489</v>
      </c>
      <c r="H38" s="26" t="e">
        <v>#N/A</v>
      </c>
      <c r="I38" s="26" t="e">
        <v>#N/A</v>
      </c>
    </row>
    <row r="39" spans="1:9" ht="156">
      <c r="A39" s="26" t="str">
        <f>HYPERLINK("http://www.arabidopsis.org/servlets/TairObject?id=27541&amp;type=locus","AT1G09500")</f>
        <v>AT1G09500</v>
      </c>
      <c r="B39" s="26" t="s">
        <v>490</v>
      </c>
      <c r="C39" s="27">
        <v>18.424189706695</v>
      </c>
      <c r="D39" s="27">
        <v>2.9333853222994102</v>
      </c>
      <c r="E39" s="28">
        <v>7.4942809999999994E-9</v>
      </c>
      <c r="F39" s="28">
        <v>4.291030415E-6</v>
      </c>
      <c r="G39" s="26" t="s">
        <v>491</v>
      </c>
      <c r="H39" s="26" t="e">
        <v>#N/A</v>
      </c>
      <c r="I39" s="26" t="e">
        <v>#N/A</v>
      </c>
    </row>
    <row r="40" spans="1:9" ht="130">
      <c r="A40" s="26" t="s">
        <v>492</v>
      </c>
      <c r="B40" s="26" t="s">
        <v>493</v>
      </c>
      <c r="C40" s="27">
        <v>18.294713041302799</v>
      </c>
      <c r="D40" s="27">
        <v>2.8872162612872301</v>
      </c>
      <c r="E40" s="28">
        <v>9.1697009999999994E-9</v>
      </c>
      <c r="F40" s="28">
        <v>5.0504008870000003E-6</v>
      </c>
      <c r="G40" s="26" t="s">
        <v>494</v>
      </c>
      <c r="H40" s="26" t="e">
        <v>#N/A</v>
      </c>
      <c r="I40" s="26" t="e">
        <v>#N/A</v>
      </c>
    </row>
    <row r="41" spans="1:9" ht="117">
      <c r="A41" s="26" t="str">
        <f>HYPERLINK("http://www.arabidopsis.org/servlets/TairObject?id=35750&amp;type=locus","AT3G46660")</f>
        <v>AT3G46660</v>
      </c>
      <c r="B41" s="26" t="s">
        <v>495</v>
      </c>
      <c r="C41" s="27">
        <v>17.158553619449499</v>
      </c>
      <c r="D41" s="27">
        <v>2.8860489166146102</v>
      </c>
      <c r="E41" s="28">
        <v>1.4999999999999999E-13</v>
      </c>
      <c r="F41" s="28">
        <v>2.6475200000000001E-10</v>
      </c>
      <c r="G41" s="26" t="s">
        <v>496</v>
      </c>
      <c r="H41" s="26" t="e">
        <v>#N/A</v>
      </c>
      <c r="I41" s="26" t="e">
        <v>#N/A</v>
      </c>
    </row>
    <row r="42" spans="1:9" ht="130">
      <c r="A42" s="26" t="s">
        <v>497</v>
      </c>
      <c r="B42" s="26" t="s">
        <v>498</v>
      </c>
      <c r="C42" s="27">
        <v>15.279987438704399</v>
      </c>
      <c r="D42" s="27">
        <v>2.8501508317202799</v>
      </c>
      <c r="E42" s="28">
        <v>0</v>
      </c>
      <c r="F42" s="28">
        <v>0</v>
      </c>
      <c r="G42" s="26" t="s">
        <v>499</v>
      </c>
      <c r="H42" s="26" t="e">
        <v>#N/A</v>
      </c>
      <c r="I42" s="26" t="e">
        <v>#N/A</v>
      </c>
    </row>
    <row r="43" spans="1:9" ht="130">
      <c r="A43" s="26" t="s">
        <v>500</v>
      </c>
      <c r="B43" s="26" t="s">
        <v>501</v>
      </c>
      <c r="C43" s="27">
        <v>18.8457587236298</v>
      </c>
      <c r="D43" s="27">
        <v>2.8132828319174599</v>
      </c>
      <c r="E43" s="28">
        <v>1.6729160949999999E-6</v>
      </c>
      <c r="F43" s="26">
        <v>5.4567924305800003E-4</v>
      </c>
      <c r="G43" s="26" t="s">
        <v>502</v>
      </c>
      <c r="H43" s="26" t="e">
        <v>#N/A</v>
      </c>
      <c r="I43" s="26" t="e">
        <v>#N/A</v>
      </c>
    </row>
    <row r="44" spans="1:9" ht="104">
      <c r="A44" s="26" t="str">
        <f>HYPERLINK("http://www.arabidopsis.org/servlets/TairObject?id=32025&amp;type=locus","AT2G29350")</f>
        <v>AT2G29350</v>
      </c>
      <c r="B44" s="26" t="s">
        <v>503</v>
      </c>
      <c r="C44" s="27">
        <v>17.506394972911998</v>
      </c>
      <c r="D44" s="27">
        <v>2.7715517393318199</v>
      </c>
      <c r="E44" s="28">
        <v>1.1696E-11</v>
      </c>
      <c r="F44" s="28">
        <v>1.4553558000000001E-8</v>
      </c>
      <c r="G44" s="26" t="s">
        <v>504</v>
      </c>
      <c r="H44" s="26" t="e">
        <v>#N/A</v>
      </c>
      <c r="I44" s="26" t="e">
        <v>#N/A</v>
      </c>
    </row>
    <row r="45" spans="1:9">
      <c r="A45" s="23" t="s">
        <v>505</v>
      </c>
      <c r="B45" s="23" t="s">
        <v>506</v>
      </c>
      <c r="C45" s="24">
        <v>17.095765580281299</v>
      </c>
      <c r="D45" s="24">
        <v>2.7604728382783099</v>
      </c>
      <c r="E45" s="25">
        <v>3.5200000000000001E-13</v>
      </c>
      <c r="F45" s="25">
        <v>5.9211299999999996E-10</v>
      </c>
      <c r="G45" s="23"/>
      <c r="H45" s="23" t="e">
        <v>#N/A</v>
      </c>
      <c r="I45" s="23" t="e">
        <v>#N/A</v>
      </c>
    </row>
    <row r="46" spans="1:9" ht="104">
      <c r="A46" s="23" t="s">
        <v>507</v>
      </c>
      <c r="B46" s="23" t="s">
        <v>508</v>
      </c>
      <c r="C46" s="24">
        <v>17.765652009706901</v>
      </c>
      <c r="D46" s="24">
        <v>2.7599216515237002</v>
      </c>
      <c r="E46" s="25">
        <v>1.7403341E-8</v>
      </c>
      <c r="F46" s="25">
        <v>9.2809530140000006E-6</v>
      </c>
      <c r="G46" s="23"/>
      <c r="H46" s="23" t="e">
        <v>#N/A</v>
      </c>
      <c r="I46" s="23" t="e">
        <v>#N/A</v>
      </c>
    </row>
    <row r="47" spans="1:9" ht="52">
      <c r="A47" s="26" t="s">
        <v>509</v>
      </c>
      <c r="B47" s="26" t="s">
        <v>510</v>
      </c>
      <c r="C47" s="27">
        <v>17.8746203746669</v>
      </c>
      <c r="D47" s="27">
        <v>2.7543491484008902</v>
      </c>
      <c r="E47" s="28">
        <v>2.5314133E-8</v>
      </c>
      <c r="F47" s="28">
        <v>1.2693715468000001E-5</v>
      </c>
      <c r="G47" s="26" t="s">
        <v>511</v>
      </c>
      <c r="H47" s="26" t="e">
        <v>#N/A</v>
      </c>
      <c r="I47" s="26" t="e">
        <v>#N/A</v>
      </c>
    </row>
    <row r="48" spans="1:9" ht="39">
      <c r="A48" s="23" t="s">
        <v>512</v>
      </c>
      <c r="B48" s="23" t="s">
        <v>513</v>
      </c>
      <c r="C48" s="24">
        <v>16.688003906373101</v>
      </c>
      <c r="D48" s="24">
        <v>2.6611238705316298</v>
      </c>
      <c r="E48" s="25">
        <v>1.6000000000000001E-14</v>
      </c>
      <c r="F48" s="25">
        <v>3.4492E-11</v>
      </c>
      <c r="G48" s="23"/>
      <c r="H48" s="23" t="e">
        <v>#N/A</v>
      </c>
      <c r="I48" s="23" t="e">
        <v>#N/A</v>
      </c>
    </row>
    <row r="49" spans="1:9" ht="130">
      <c r="A49" s="26" t="s">
        <v>514</v>
      </c>
      <c r="B49" s="26" t="s">
        <v>515</v>
      </c>
      <c r="C49" s="27">
        <v>15.4707351487443</v>
      </c>
      <c r="D49" s="27">
        <v>2.4385234218382901</v>
      </c>
      <c r="E49" s="28">
        <v>0</v>
      </c>
      <c r="F49" s="28">
        <v>7.4E-14</v>
      </c>
      <c r="G49" s="26" t="s">
        <v>516</v>
      </c>
      <c r="H49" s="26" t="e">
        <v>#N/A</v>
      </c>
      <c r="I49" s="26" t="e">
        <v>#N/A</v>
      </c>
    </row>
    <row r="50" spans="1:9" ht="65">
      <c r="A50" s="26" t="s">
        <v>517</v>
      </c>
      <c r="B50" s="26" t="s">
        <v>518</v>
      </c>
      <c r="C50" s="27">
        <v>16.022783347871499</v>
      </c>
      <c r="D50" s="27">
        <v>2.3120493269776499</v>
      </c>
      <c r="E50" s="28">
        <v>4.3E-14</v>
      </c>
      <c r="F50" s="28">
        <v>8.0777000000000004E-11</v>
      </c>
      <c r="G50" s="26" t="s">
        <v>519</v>
      </c>
      <c r="H50" s="26" t="e">
        <v>#N/A</v>
      </c>
      <c r="I50" s="26" t="e">
        <v>#N/A</v>
      </c>
    </row>
    <row r="51" spans="1:9" ht="143">
      <c r="A51" s="26" t="str">
        <f>HYPERLINK("http://www.arabidopsis.org/servlets/TairObject?id=135967&amp;type=locus","AT5G13330")</f>
        <v>AT5G13330</v>
      </c>
      <c r="B51" s="26" t="s">
        <v>520</v>
      </c>
      <c r="C51" s="27">
        <v>17.841569582382999</v>
      </c>
      <c r="D51" s="27">
        <v>2.2531791976023001</v>
      </c>
      <c r="E51" s="28">
        <v>3.2167570399999999E-7</v>
      </c>
      <c r="F51" s="26">
        <v>1.2865879330199999E-4</v>
      </c>
      <c r="G51" s="26" t="s">
        <v>521</v>
      </c>
      <c r="H51" s="26" t="e">
        <v>#N/A</v>
      </c>
      <c r="I51" s="26" t="e">
        <v>#N/A</v>
      </c>
    </row>
    <row r="52" spans="1:9" ht="91">
      <c r="A52" s="26" t="s">
        <v>522</v>
      </c>
      <c r="B52" s="26" t="s">
        <v>240</v>
      </c>
      <c r="C52" s="27">
        <v>17.296511581474199</v>
      </c>
      <c r="D52" s="27">
        <v>2.24021722929329</v>
      </c>
      <c r="E52" s="28">
        <v>7.5355180000000007E-9</v>
      </c>
      <c r="F52" s="28">
        <v>4.291030415E-6</v>
      </c>
      <c r="G52" s="26" t="s">
        <v>241</v>
      </c>
      <c r="H52" s="26" t="e">
        <v>#N/A</v>
      </c>
      <c r="I52" s="26" t="e">
        <v>#N/A</v>
      </c>
    </row>
    <row r="53" spans="1:9" ht="65">
      <c r="A53" s="23" t="s">
        <v>197</v>
      </c>
      <c r="B53" s="23" t="s">
        <v>51</v>
      </c>
      <c r="C53" s="24">
        <v>17.549917218100799</v>
      </c>
      <c r="D53" s="24">
        <v>2.2289040326305298</v>
      </c>
      <c r="E53" s="25">
        <v>2.5349636399999998E-7</v>
      </c>
      <c r="F53" s="23">
        <v>1.02611052267E-4</v>
      </c>
      <c r="G53" s="23"/>
      <c r="H53" s="23" t="e">
        <v>#N/A</v>
      </c>
      <c r="I53" s="23" t="e">
        <v>#N/A</v>
      </c>
    </row>
    <row r="54" spans="1:9" ht="39">
      <c r="A54" s="23" t="s">
        <v>523</v>
      </c>
      <c r="B54" s="23" t="s">
        <v>524</v>
      </c>
      <c r="C54" s="24">
        <v>16.3601003494502</v>
      </c>
      <c r="D54" s="24">
        <v>2.2262406747613301</v>
      </c>
      <c r="E54" s="25">
        <v>3.7277E-11</v>
      </c>
      <c r="F54" s="25">
        <v>4.1746146000000002E-8</v>
      </c>
      <c r="G54" s="23"/>
      <c r="H54" s="23" t="e">
        <v>#N/A</v>
      </c>
      <c r="I54" s="23" t="e">
        <v>#N/A</v>
      </c>
    </row>
    <row r="55" spans="1:9" ht="195">
      <c r="A55" s="26" t="str">
        <f>HYPERLINK("http://www.arabidopsis.org/servlets/TairObject?id=131531&amp;type=locus","AT5G26340")</f>
        <v>AT5G26340</v>
      </c>
      <c r="B55" s="26" t="s">
        <v>525</v>
      </c>
      <c r="C55" s="27">
        <v>16.4989012628475</v>
      </c>
      <c r="D55" s="27">
        <v>2.0825047920790198</v>
      </c>
      <c r="E55" s="28">
        <v>2.0505300000000001E-10</v>
      </c>
      <c r="F55" s="28">
        <v>1.8129425099999999E-7</v>
      </c>
      <c r="G55" s="26" t="s">
        <v>526</v>
      </c>
      <c r="H55" s="26" t="e">
        <v>#N/A</v>
      </c>
      <c r="I55" s="26" t="e">
        <v>#N/A</v>
      </c>
    </row>
    <row r="56" spans="1:9" ht="104">
      <c r="A56" s="26" t="s">
        <v>527</v>
      </c>
      <c r="B56" s="26" t="s">
        <v>528</v>
      </c>
      <c r="C56" s="27">
        <v>16.735466504888901</v>
      </c>
      <c r="D56" s="27">
        <v>1.9965885460822701</v>
      </c>
      <c r="E56" s="28">
        <v>5.0025410000000003E-9</v>
      </c>
      <c r="F56" s="28">
        <v>3.1711389780000002E-6</v>
      </c>
      <c r="G56" s="26" t="s">
        <v>529</v>
      </c>
      <c r="H56" s="26" t="e">
        <v>#N/A</v>
      </c>
      <c r="I56" s="26" t="e">
        <v>#N/A</v>
      </c>
    </row>
    <row r="57" spans="1:9" ht="143">
      <c r="A57" s="29" t="s">
        <v>82</v>
      </c>
      <c r="B57" s="29" t="s">
        <v>83</v>
      </c>
      <c r="C57" s="27">
        <v>17.429418387523</v>
      </c>
      <c r="D57" s="27">
        <v>1.9799941369371501</v>
      </c>
      <c r="E57" s="30">
        <v>1.16688821E-6</v>
      </c>
      <c r="F57" s="29">
        <v>3.9599942633099998E-4</v>
      </c>
      <c r="G57" s="29" t="s">
        <v>84</v>
      </c>
      <c r="H57" s="29">
        <v>29.53</v>
      </c>
      <c r="I57" s="29">
        <v>9.4830000000000005</v>
      </c>
    </row>
    <row r="58" spans="1:9" ht="130">
      <c r="A58" s="29" t="s">
        <v>52</v>
      </c>
      <c r="B58" s="29" t="s">
        <v>53</v>
      </c>
      <c r="C58" s="27">
        <v>17.035138500409399</v>
      </c>
      <c r="D58" s="27">
        <v>1.9668546824589701</v>
      </c>
      <c r="E58" s="30">
        <v>7.5461612E-8</v>
      </c>
      <c r="F58" s="30">
        <v>3.4729914562999997E-5</v>
      </c>
      <c r="G58" s="29" t="s">
        <v>54</v>
      </c>
      <c r="H58" s="29">
        <v>15.48</v>
      </c>
      <c r="I58" s="29">
        <v>6.2169999999999996</v>
      </c>
    </row>
    <row r="59" spans="1:9" ht="91">
      <c r="A59" s="26" t="s">
        <v>530</v>
      </c>
      <c r="B59" s="26" t="s">
        <v>531</v>
      </c>
      <c r="C59" s="27">
        <v>17.277183903081699</v>
      </c>
      <c r="D59" s="27">
        <v>1.9526795632763401</v>
      </c>
      <c r="E59" s="28">
        <v>8.1725053500000002E-7</v>
      </c>
      <c r="F59" s="26">
        <v>2.8601214829999998E-4</v>
      </c>
      <c r="G59" s="26" t="s">
        <v>532</v>
      </c>
      <c r="H59" s="26" t="e">
        <v>#N/A</v>
      </c>
      <c r="I59" s="26" t="e">
        <v>#N/A</v>
      </c>
    </row>
    <row r="60" spans="1:9" ht="65">
      <c r="A60" s="26" t="s">
        <v>533</v>
      </c>
      <c r="B60" s="26" t="s">
        <v>534</v>
      </c>
      <c r="C60" s="27">
        <v>17.226632964173401</v>
      </c>
      <c r="D60" s="27">
        <v>1.94075701141489</v>
      </c>
      <c r="E60" s="28">
        <v>6.8649281099999998E-7</v>
      </c>
      <c r="F60" s="26">
        <v>2.59147179384E-4</v>
      </c>
      <c r="G60" s="26" t="s">
        <v>535</v>
      </c>
      <c r="H60" s="26" t="e">
        <v>#N/A</v>
      </c>
      <c r="I60" s="26" t="e">
        <v>#N/A</v>
      </c>
    </row>
    <row r="61" spans="1:9" ht="156">
      <c r="A61" s="26" t="str">
        <f>HYPERLINK("http://www.arabidopsis.org/servlets/TairObject?id=131698&amp;type=locus","AT5G45820")</f>
        <v>AT5G45820</v>
      </c>
      <c r="B61" s="26" t="s">
        <v>536</v>
      </c>
      <c r="C61" s="27">
        <v>17.3006756344321</v>
      </c>
      <c r="D61" s="27">
        <v>1.90933052266598</v>
      </c>
      <c r="E61" s="28">
        <v>1.8185764459999999E-6</v>
      </c>
      <c r="F61" s="26">
        <v>5.8748762348400003E-4</v>
      </c>
      <c r="G61" s="26" t="s">
        <v>537</v>
      </c>
      <c r="H61" s="26" t="e">
        <v>#N/A</v>
      </c>
      <c r="I61" s="26" t="e">
        <v>#N/A</v>
      </c>
    </row>
    <row r="62" spans="1:9" ht="39">
      <c r="A62" s="26" t="s">
        <v>538</v>
      </c>
      <c r="B62" s="26" t="s">
        <v>539</v>
      </c>
      <c r="C62" s="27">
        <v>15.3279020957469</v>
      </c>
      <c r="D62" s="27">
        <v>1.88207721768063</v>
      </c>
      <c r="E62" s="28">
        <v>1.6814999999999999E-11</v>
      </c>
      <c r="F62" s="28">
        <v>2.0176268000000001E-8</v>
      </c>
      <c r="G62" s="26" t="s">
        <v>540</v>
      </c>
      <c r="H62" s="26" t="e">
        <v>#N/A</v>
      </c>
      <c r="I62" s="26" t="e">
        <v>#N/A</v>
      </c>
    </row>
    <row r="63" spans="1:9" ht="65">
      <c r="A63" s="26" t="s">
        <v>541</v>
      </c>
      <c r="B63" s="26" t="s">
        <v>218</v>
      </c>
      <c r="C63" s="27">
        <v>16.3180506968726</v>
      </c>
      <c r="D63" s="27">
        <v>1.81524153074031</v>
      </c>
      <c r="E63" s="28">
        <v>1.8572090000000001E-8</v>
      </c>
      <c r="F63" s="28">
        <v>9.5994846099999992E-6</v>
      </c>
      <c r="G63" s="26" t="s">
        <v>219</v>
      </c>
      <c r="H63" s="26" t="e">
        <v>#N/A</v>
      </c>
      <c r="I63" s="26" t="e">
        <v>#N/A</v>
      </c>
    </row>
    <row r="64" spans="1:9" ht="130">
      <c r="A64" s="26" t="s">
        <v>542</v>
      </c>
      <c r="B64" s="26" t="s">
        <v>113</v>
      </c>
      <c r="C64" s="27">
        <v>14.873362813167001</v>
      </c>
      <c r="D64" s="27">
        <v>1.7981263209829801</v>
      </c>
      <c r="E64" s="28">
        <v>1.0422000000000001E-11</v>
      </c>
      <c r="F64" s="28">
        <v>1.4005938E-8</v>
      </c>
      <c r="G64" s="26" t="s">
        <v>114</v>
      </c>
      <c r="H64" s="26">
        <v>3.3439999999999999</v>
      </c>
      <c r="I64" s="26">
        <v>30.7</v>
      </c>
    </row>
    <row r="65" spans="1:9" ht="26">
      <c r="A65" s="26" t="s">
        <v>193</v>
      </c>
      <c r="B65" s="26" t="s">
        <v>194</v>
      </c>
      <c r="C65" s="27">
        <v>16.245604841940299</v>
      </c>
      <c r="D65" s="27">
        <v>1.7672836679762201</v>
      </c>
      <c r="E65" s="28">
        <v>3.1267685999999998E-8</v>
      </c>
      <c r="F65" s="28">
        <v>1.5224644138999999E-5</v>
      </c>
      <c r="G65" s="26" t="s">
        <v>195</v>
      </c>
      <c r="H65" s="26" t="e">
        <v>#N/A</v>
      </c>
      <c r="I65" s="26" t="e">
        <v>#N/A</v>
      </c>
    </row>
    <row r="66" spans="1:9" ht="117">
      <c r="A66" s="26" t="str">
        <f>HYPERLINK("http://www.arabidopsis.org/servlets/TairObject?id=135697&amp;type=locus","AT5G02540")</f>
        <v>AT5G02540</v>
      </c>
      <c r="B66" s="26" t="s">
        <v>74</v>
      </c>
      <c r="C66" s="27">
        <v>15.679402528704101</v>
      </c>
      <c r="D66" s="27">
        <v>1.7655440961983599</v>
      </c>
      <c r="E66" s="28">
        <v>8.1315299999999995E-10</v>
      </c>
      <c r="F66" s="28">
        <v>6.1580704700000004E-7</v>
      </c>
      <c r="G66" s="26" t="s">
        <v>75</v>
      </c>
      <c r="H66" s="26">
        <v>10.74</v>
      </c>
      <c r="I66" s="26" t="e">
        <v>#N/A</v>
      </c>
    </row>
    <row r="67" spans="1:9" ht="130">
      <c r="A67" s="26" t="s">
        <v>543</v>
      </c>
      <c r="B67" s="26" t="s">
        <v>544</v>
      </c>
      <c r="C67" s="27">
        <v>16.211892156012802</v>
      </c>
      <c r="D67" s="27">
        <v>1.73594640079868</v>
      </c>
      <c r="E67" s="28">
        <v>1.5034475E-8</v>
      </c>
      <c r="F67" s="28">
        <v>8.1469881790000005E-6</v>
      </c>
      <c r="G67" s="26" t="s">
        <v>545</v>
      </c>
      <c r="H67" s="26" t="e">
        <v>#N/A</v>
      </c>
      <c r="I67" s="26" t="e">
        <v>#N/A</v>
      </c>
    </row>
    <row r="68" spans="1:9" ht="52">
      <c r="A68" s="26" t="str">
        <f>HYPERLINK("&amp;&amp;&amp;&amp;","AT2G22470")</f>
        <v>AT2G22470</v>
      </c>
      <c r="B68" s="26" t="s">
        <v>546</v>
      </c>
      <c r="C68" s="27">
        <v>16.8890606428585</v>
      </c>
      <c r="D68" s="27">
        <v>1.7125406874734299</v>
      </c>
      <c r="E68" s="28">
        <v>5.6426115599999996E-7</v>
      </c>
      <c r="F68" s="26">
        <v>2.2043583802199999E-4</v>
      </c>
      <c r="G68" s="26" t="s">
        <v>547</v>
      </c>
      <c r="H68" s="26" t="e">
        <v>#N/A</v>
      </c>
      <c r="I68" s="26" t="e">
        <v>#N/A</v>
      </c>
    </row>
    <row r="69" spans="1:9" ht="65">
      <c r="A69" s="26" t="s">
        <v>134</v>
      </c>
      <c r="B69" s="26" t="s">
        <v>135</v>
      </c>
      <c r="C69" s="27">
        <v>14.958714325066</v>
      </c>
      <c r="D69" s="27">
        <v>1.6327100225059701</v>
      </c>
      <c r="E69" s="28">
        <v>7.1831500000000002E-10</v>
      </c>
      <c r="F69" s="28">
        <v>5.69328663E-7</v>
      </c>
      <c r="G69" s="26" t="s">
        <v>136</v>
      </c>
      <c r="H69" s="26">
        <v>6.1840000000000002</v>
      </c>
      <c r="I69" s="26">
        <v>4.3259999999999996</v>
      </c>
    </row>
    <row r="70" spans="1:9" ht="104">
      <c r="A70" s="26" t="s">
        <v>392</v>
      </c>
      <c r="B70" s="26" t="s">
        <v>393</v>
      </c>
      <c r="C70" s="27">
        <v>16.1227522837276</v>
      </c>
      <c r="D70" s="27">
        <v>1.61924105903102</v>
      </c>
      <c r="E70" s="28">
        <v>1.5437255199999999E-7</v>
      </c>
      <c r="F70" s="28">
        <v>6.4030303887000004E-5</v>
      </c>
      <c r="G70" s="26" t="s">
        <v>394</v>
      </c>
      <c r="H70" s="26" t="e">
        <v>#N/A</v>
      </c>
      <c r="I70" s="26" t="e">
        <v>#N/A</v>
      </c>
    </row>
    <row r="71" spans="1:9" ht="156">
      <c r="A71" s="26" t="s">
        <v>548</v>
      </c>
      <c r="B71" s="26" t="s">
        <v>549</v>
      </c>
      <c r="C71" s="27">
        <v>15.520352167289101</v>
      </c>
      <c r="D71" s="27">
        <v>1.61772958678376</v>
      </c>
      <c r="E71" s="28">
        <v>6.1859219999999999E-9</v>
      </c>
      <c r="F71" s="28">
        <v>3.7112216870000001E-6</v>
      </c>
      <c r="G71" s="26" t="s">
        <v>550</v>
      </c>
      <c r="H71" s="26" t="e">
        <v>#N/A</v>
      </c>
      <c r="I71" s="26" t="e">
        <v>#N/A</v>
      </c>
    </row>
    <row r="72" spans="1:9" ht="65">
      <c r="A72" s="26" t="s">
        <v>551</v>
      </c>
      <c r="B72" s="26" t="s">
        <v>552</v>
      </c>
      <c r="C72" s="27">
        <v>15.234532717375901</v>
      </c>
      <c r="D72" s="27">
        <v>1.61550831395832</v>
      </c>
      <c r="E72" s="28">
        <v>6.1127910000000003E-9</v>
      </c>
      <c r="F72" s="28">
        <v>3.7112216870000001E-6</v>
      </c>
      <c r="G72" s="26" t="s">
        <v>553</v>
      </c>
      <c r="H72" s="26" t="e">
        <v>#N/A</v>
      </c>
      <c r="I72" s="26" t="e">
        <v>#N/A</v>
      </c>
    </row>
    <row r="73" spans="1:9" ht="130">
      <c r="A73" s="23" t="str">
        <f>HYPERLINK("http://www.arabidopsis.org/servlets/TairObject?id=34857&amp;type=locus","AT2G37180")</f>
        <v>AT2G37180</v>
      </c>
      <c r="B73" s="23" t="s">
        <v>554</v>
      </c>
      <c r="C73" s="24">
        <v>15.4398161312741</v>
      </c>
      <c r="D73" s="24">
        <v>1.5569646099238801</v>
      </c>
      <c r="E73" s="25">
        <v>3.0713242000000003E-8</v>
      </c>
      <c r="F73" s="25">
        <v>1.5174599741E-5</v>
      </c>
      <c r="G73" s="23"/>
      <c r="H73" s="23" t="e">
        <v>#N/A</v>
      </c>
      <c r="I73" s="23" t="e">
        <v>#N/A</v>
      </c>
    </row>
    <row r="74" spans="1:9" ht="195">
      <c r="A74" s="26" t="s">
        <v>555</v>
      </c>
      <c r="B74" s="26" t="s">
        <v>556</v>
      </c>
      <c r="C74" s="27">
        <v>12.9300530269053</v>
      </c>
      <c r="D74" s="27">
        <v>1.51161188009664</v>
      </c>
      <c r="E74" s="28">
        <v>4.3362999999999999E-11</v>
      </c>
      <c r="F74" s="28">
        <v>4.6995526000000001E-8</v>
      </c>
      <c r="G74" s="26" t="s">
        <v>557</v>
      </c>
      <c r="H74" s="26" t="e">
        <v>#N/A</v>
      </c>
      <c r="I74" s="26" t="e">
        <v>#N/A</v>
      </c>
    </row>
    <row r="75" spans="1:9" ht="39">
      <c r="A75" s="26" t="s">
        <v>93</v>
      </c>
      <c r="B75" s="26" t="s">
        <v>94</v>
      </c>
      <c r="C75" s="27">
        <v>16.099962362782001</v>
      </c>
      <c r="D75" s="27">
        <v>1.4989121547522299</v>
      </c>
      <c r="E75" s="28">
        <v>1.2588543269999999E-6</v>
      </c>
      <c r="F75" s="26">
        <v>4.2293728838700001E-4</v>
      </c>
      <c r="G75" s="26" t="s">
        <v>95</v>
      </c>
      <c r="H75" s="26">
        <v>4.5999999999999996</v>
      </c>
      <c r="I75" s="26">
        <v>10.76</v>
      </c>
    </row>
    <row r="76" spans="1:9" ht="182">
      <c r="A76" s="26" t="s">
        <v>558</v>
      </c>
      <c r="B76" s="26" t="s">
        <v>559</v>
      </c>
      <c r="C76" s="27">
        <v>13.9249810033286</v>
      </c>
      <c r="D76" s="27">
        <v>1.4958436977576099</v>
      </c>
      <c r="E76" s="28">
        <v>4.4812100000000001E-10</v>
      </c>
      <c r="F76" s="28">
        <v>3.7638810900000002E-7</v>
      </c>
      <c r="G76" s="26" t="s">
        <v>560</v>
      </c>
      <c r="H76" s="26" t="e">
        <v>#N/A</v>
      </c>
      <c r="I76" s="26" t="e">
        <v>#N/A</v>
      </c>
    </row>
    <row r="77" spans="1:9" ht="130">
      <c r="A77" s="26" t="s">
        <v>561</v>
      </c>
      <c r="B77" s="26" t="s">
        <v>562</v>
      </c>
      <c r="C77" s="27">
        <v>13.656460536442699</v>
      </c>
      <c r="D77" s="27">
        <v>1.4561017915647401</v>
      </c>
      <c r="E77" s="28">
        <v>7.2867000000000003E-10</v>
      </c>
      <c r="F77" s="28">
        <v>5.69328663E-7</v>
      </c>
      <c r="G77" s="26" t="s">
        <v>563</v>
      </c>
      <c r="H77" s="26" t="e">
        <v>#N/A</v>
      </c>
      <c r="I77" s="26" t="e">
        <v>#N/A</v>
      </c>
    </row>
    <row r="78" spans="1:9" ht="91">
      <c r="A78" s="26" t="s">
        <v>564</v>
      </c>
      <c r="B78" s="26" t="s">
        <v>565</v>
      </c>
      <c r="C78" s="27">
        <v>14.105554397625101</v>
      </c>
      <c r="D78" s="27">
        <v>1.43910516369562</v>
      </c>
      <c r="E78" s="28">
        <v>3.7630269999999999E-9</v>
      </c>
      <c r="F78" s="28">
        <v>2.528528538E-6</v>
      </c>
      <c r="G78" s="26" t="s">
        <v>566</v>
      </c>
      <c r="H78" s="26" t="e">
        <v>#N/A</v>
      </c>
      <c r="I78" s="26" t="e">
        <v>#N/A</v>
      </c>
    </row>
    <row r="79" spans="1:9" ht="130">
      <c r="A79" s="23" t="s">
        <v>399</v>
      </c>
      <c r="B79" s="23" t="s">
        <v>400</v>
      </c>
      <c r="C79" s="24">
        <v>13.901253968297301</v>
      </c>
      <c r="D79" s="24">
        <v>1.4028791269283101</v>
      </c>
      <c r="E79" s="25">
        <v>4.6236449999999999E-9</v>
      </c>
      <c r="F79" s="25">
        <v>2.98731915E-6</v>
      </c>
      <c r="G79" s="23"/>
      <c r="H79" s="23" t="e">
        <v>#N/A</v>
      </c>
      <c r="I79" s="23" t="e">
        <v>#N/A</v>
      </c>
    </row>
    <row r="80" spans="1:9" ht="91">
      <c r="A80" s="26" t="s">
        <v>567</v>
      </c>
      <c r="B80" s="26" t="s">
        <v>568</v>
      </c>
      <c r="C80" s="27">
        <v>13.678853474258201</v>
      </c>
      <c r="D80" s="27">
        <v>1.3747181181047801</v>
      </c>
      <c r="E80" s="28">
        <v>8.3397369999999994E-9</v>
      </c>
      <c r="F80" s="28">
        <v>4.669835895E-6</v>
      </c>
      <c r="G80" s="26" t="s">
        <v>569</v>
      </c>
      <c r="H80" s="26" t="e">
        <v>#N/A</v>
      </c>
      <c r="I80" s="26" t="e">
        <v>#N/A</v>
      </c>
    </row>
    <row r="81" spans="1:9" ht="91">
      <c r="A81" s="26" t="s">
        <v>570</v>
      </c>
      <c r="B81" s="26" t="s">
        <v>571</v>
      </c>
      <c r="C81" s="27">
        <v>14.551572966698901</v>
      </c>
      <c r="D81" s="27">
        <v>1.3224525008635</v>
      </c>
      <c r="E81" s="28">
        <v>9.8671669000000002E-8</v>
      </c>
      <c r="F81" s="28">
        <v>4.3619369313999999E-5</v>
      </c>
      <c r="G81" s="26" t="s">
        <v>572</v>
      </c>
      <c r="H81" s="26" t="e">
        <v>#N/A</v>
      </c>
      <c r="I81" s="26" t="e">
        <v>#N/A</v>
      </c>
    </row>
    <row r="82" spans="1:9" ht="65">
      <c r="A82" s="26" t="s">
        <v>573</v>
      </c>
      <c r="B82" s="26" t="s">
        <v>574</v>
      </c>
      <c r="C82" s="27">
        <v>13.691871216243699</v>
      </c>
      <c r="D82" s="27">
        <v>1.2725978838521601</v>
      </c>
      <c r="E82" s="28">
        <v>1.2713835100000001E-7</v>
      </c>
      <c r="F82" s="28">
        <v>5.4069204699999999E-5</v>
      </c>
      <c r="G82" s="26" t="s">
        <v>575</v>
      </c>
      <c r="H82" s="26" t="e">
        <v>#N/A</v>
      </c>
      <c r="I82" s="26" t="e">
        <v>#N/A</v>
      </c>
    </row>
    <row r="83" spans="1:9" ht="91">
      <c r="A83" s="26" t="str">
        <f>HYPERLINK("http://www.arabidopsis.org/servlets/TairObject?id=28891&amp;type=locus","AT1G03870")</f>
        <v>AT1G03870</v>
      </c>
      <c r="B83" s="26" t="s">
        <v>299</v>
      </c>
      <c r="C83" s="27">
        <v>14.2199687101799</v>
      </c>
      <c r="D83" s="27">
        <v>1.2218321187424399</v>
      </c>
      <c r="E83" s="28">
        <v>6.3738836899999998E-7</v>
      </c>
      <c r="F83" s="26">
        <v>2.4334473896600001E-4</v>
      </c>
      <c r="G83" s="26" t="s">
        <v>300</v>
      </c>
      <c r="H83" s="26" t="e">
        <v>#N/A</v>
      </c>
      <c r="I83" s="26" t="e">
        <v>#N/A</v>
      </c>
    </row>
    <row r="84" spans="1:9" ht="169">
      <c r="A84" s="26" t="s">
        <v>576</v>
      </c>
      <c r="B84" s="26" t="s">
        <v>577</v>
      </c>
      <c r="C84" s="27">
        <v>14.377361354821501</v>
      </c>
      <c r="D84" s="27">
        <v>1.21852448120257</v>
      </c>
      <c r="E84" s="28">
        <v>7.13963262E-7</v>
      </c>
      <c r="F84" s="26">
        <v>2.6652248582900002E-4</v>
      </c>
      <c r="G84" s="26" t="s">
        <v>578</v>
      </c>
      <c r="H84" s="26" t="e">
        <v>#N/A</v>
      </c>
      <c r="I84" s="26" t="e">
        <v>#N/A</v>
      </c>
    </row>
    <row r="85" spans="1:9" ht="130">
      <c r="A85" s="26" t="s">
        <v>579</v>
      </c>
      <c r="B85" s="26" t="s">
        <v>580</v>
      </c>
      <c r="C85" s="27">
        <v>11.530708420632401</v>
      </c>
      <c r="D85" s="27">
        <v>1.1598831909407701</v>
      </c>
      <c r="E85" s="28">
        <v>1.4171258299999999E-7</v>
      </c>
      <c r="F85" s="28">
        <v>5.9513970589999997E-5</v>
      </c>
      <c r="G85" s="26" t="s">
        <v>581</v>
      </c>
      <c r="H85" s="26" t="e">
        <v>#N/A</v>
      </c>
      <c r="I85" s="26" t="e">
        <v>#N/A</v>
      </c>
    </row>
    <row r="86" spans="1:9" ht="130">
      <c r="A86" s="26" t="s">
        <v>327</v>
      </c>
      <c r="B86" s="26" t="s">
        <v>328</v>
      </c>
      <c r="C86" s="27">
        <v>13.1876383332527</v>
      </c>
      <c r="D86" s="27">
        <v>1.12484416997475</v>
      </c>
      <c r="E86" s="28">
        <v>1.0805287880000001E-6</v>
      </c>
      <c r="F86" s="26">
        <v>3.70433935669E-4</v>
      </c>
      <c r="G86" s="26" t="s">
        <v>329</v>
      </c>
      <c r="H86" s="26" t="e">
        <v>#N/A</v>
      </c>
      <c r="I86" s="26" t="e">
        <v>#N/A</v>
      </c>
    </row>
    <row r="87" spans="1:9" ht="91">
      <c r="A87" s="31" t="str">
        <f>HYPERLINK("http://www.arabidopsis.org/servlets/TairObject?id=130141&amp;type=locus","AT4G02850")</f>
        <v>AT4G02850</v>
      </c>
      <c r="B87" s="31" t="s">
        <v>582</v>
      </c>
      <c r="C87" s="32">
        <v>15.8168989815779</v>
      </c>
      <c r="D87" s="32">
        <v>-1.35754645851626</v>
      </c>
      <c r="E87" s="33">
        <v>3.4206284009999999E-6</v>
      </c>
      <c r="F87" s="31">
        <v>9.993291512879999E-4</v>
      </c>
      <c r="G87" s="31" t="s">
        <v>583</v>
      </c>
      <c r="H87" s="31" t="e">
        <v>#N/A</v>
      </c>
      <c r="I87" s="31" t="e">
        <v>#N/A</v>
      </c>
    </row>
    <row r="88" spans="1:9" ht="78">
      <c r="A88" s="34" t="s">
        <v>584</v>
      </c>
      <c r="B88" s="34" t="s">
        <v>585</v>
      </c>
      <c r="C88" s="35">
        <v>13.5618013184967</v>
      </c>
      <c r="D88" s="35">
        <v>-1.45096076129828</v>
      </c>
      <c r="E88" s="36">
        <v>2.3596160000000001E-9</v>
      </c>
      <c r="F88" s="36">
        <v>1.6178780470000001E-6</v>
      </c>
      <c r="G88" s="34"/>
      <c r="H88" s="34" t="e">
        <v>#N/A</v>
      </c>
      <c r="I88" s="34" t="e">
        <v>#N/A</v>
      </c>
    </row>
    <row r="89" spans="1:9" ht="78">
      <c r="A89" s="31" t="s">
        <v>586</v>
      </c>
      <c r="B89" s="31" t="s">
        <v>587</v>
      </c>
      <c r="C89" s="32">
        <v>15.1358731750371</v>
      </c>
      <c r="D89" s="32">
        <v>-1.5021329266933401</v>
      </c>
      <c r="E89" s="33">
        <v>1.7865550000000001E-8</v>
      </c>
      <c r="F89" s="33">
        <v>9.3785760939999993E-6</v>
      </c>
      <c r="G89" s="31" t="s">
        <v>588</v>
      </c>
      <c r="H89" s="31" t="e">
        <v>#N/A</v>
      </c>
      <c r="I89" s="31" t="e">
        <v>#N/A</v>
      </c>
    </row>
    <row r="90" spans="1:9" ht="130">
      <c r="A90" s="31" t="s">
        <v>589</v>
      </c>
      <c r="B90" s="31" t="s">
        <v>590</v>
      </c>
      <c r="C90" s="32">
        <v>14.6391526349835</v>
      </c>
      <c r="D90" s="32">
        <v>-1.5216378420596499</v>
      </c>
      <c r="E90" s="33">
        <v>6.905022E-9</v>
      </c>
      <c r="F90" s="33">
        <v>4.0699652960000003E-6</v>
      </c>
      <c r="G90" s="31" t="s">
        <v>591</v>
      </c>
      <c r="H90" s="31" t="e">
        <v>#N/A</v>
      </c>
      <c r="I90" s="31" t="e">
        <v>#N/A</v>
      </c>
    </row>
    <row r="91" spans="1:9" ht="91">
      <c r="A91" s="31" t="s">
        <v>592</v>
      </c>
      <c r="B91" s="31" t="s">
        <v>593</v>
      </c>
      <c r="C91" s="32">
        <v>15.7523944435237</v>
      </c>
      <c r="D91" s="32">
        <v>-1.6888325732438401</v>
      </c>
      <c r="E91" s="33">
        <v>3.4167036000000002E-8</v>
      </c>
      <c r="F91" s="33">
        <v>1.6398712889E-5</v>
      </c>
      <c r="G91" s="31" t="s">
        <v>594</v>
      </c>
      <c r="H91" s="31" t="e">
        <v>#N/A</v>
      </c>
      <c r="I91" s="31" t="e">
        <v>#N/A</v>
      </c>
    </row>
    <row r="92" spans="1:9" ht="65">
      <c r="A92" s="34" t="s">
        <v>595</v>
      </c>
      <c r="B92" s="34" t="s">
        <v>596</v>
      </c>
      <c r="C92" s="35">
        <v>16.280661275184698</v>
      </c>
      <c r="D92" s="35">
        <v>-2.0733332286791</v>
      </c>
      <c r="E92" s="36">
        <v>1.9215366930000002E-6</v>
      </c>
      <c r="F92" s="34">
        <v>6.1483684082E-4</v>
      </c>
      <c r="G92" s="34"/>
      <c r="H92" s="34" t="e">
        <v>#N/A</v>
      </c>
      <c r="I92" s="34" t="e">
        <v>#N/A</v>
      </c>
    </row>
    <row r="93" spans="1:9" ht="221">
      <c r="A93" s="31" t="s">
        <v>597</v>
      </c>
      <c r="B93" s="31" t="s">
        <v>598</v>
      </c>
      <c r="C93" s="32">
        <v>17.233126906070499</v>
      </c>
      <c r="D93" s="32">
        <v>-2.1387076797851101</v>
      </c>
      <c r="E93" s="33">
        <v>2.7253352479999999E-6</v>
      </c>
      <c r="F93" s="31">
        <v>8.3239171195199999E-4</v>
      </c>
      <c r="G93" s="31" t="s">
        <v>599</v>
      </c>
      <c r="H93" s="31" t="e">
        <v>#N/A</v>
      </c>
      <c r="I93" s="31" t="e">
        <v>#N/A</v>
      </c>
    </row>
    <row r="94" spans="1:9" ht="91">
      <c r="A94" s="31" t="s">
        <v>361</v>
      </c>
      <c r="B94" s="31" t="s">
        <v>362</v>
      </c>
      <c r="C94" s="32">
        <v>16.348979264766601</v>
      </c>
      <c r="D94" s="32">
        <v>-2.3168609355417198</v>
      </c>
      <c r="E94" s="33">
        <v>5.01768E-10</v>
      </c>
      <c r="F94" s="33">
        <v>4.1116802699999999E-7</v>
      </c>
      <c r="G94" s="31" t="s">
        <v>363</v>
      </c>
      <c r="H94" s="31" t="e">
        <v>#N/A</v>
      </c>
      <c r="I94" s="31" t="e">
        <v>#N/A</v>
      </c>
    </row>
    <row r="95" spans="1:9" ht="78">
      <c r="A95" s="34" t="s">
        <v>600</v>
      </c>
      <c r="B95" s="34" t="s">
        <v>601</v>
      </c>
      <c r="C95" s="35">
        <v>13.5834308857974</v>
      </c>
      <c r="D95" s="35">
        <v>-2.6295250578771099</v>
      </c>
      <c r="E95" s="36">
        <v>0</v>
      </c>
      <c r="F95" s="36">
        <v>0</v>
      </c>
      <c r="G95" s="34"/>
      <c r="H95" s="34" t="e">
        <v>#N/A</v>
      </c>
      <c r="I95" s="34" t="e">
        <v>#N/A</v>
      </c>
    </row>
    <row r="96" spans="1:9" ht="91">
      <c r="A96" s="31" t="s">
        <v>602</v>
      </c>
      <c r="B96" s="31" t="s">
        <v>603</v>
      </c>
      <c r="C96" s="32">
        <v>17.681073558887601</v>
      </c>
      <c r="D96" s="32">
        <v>-2.89826643278177</v>
      </c>
      <c r="E96" s="33">
        <v>3.9442599999999998E-9</v>
      </c>
      <c r="F96" s="33">
        <v>2.5983395829999999E-6</v>
      </c>
      <c r="G96" s="31" t="s">
        <v>604</v>
      </c>
      <c r="H96" s="31" t="e">
        <v>#N/A</v>
      </c>
      <c r="I96" s="31" t="e">
        <v>#N/A</v>
      </c>
    </row>
    <row r="97" spans="1:9" ht="104">
      <c r="A97" s="31" t="s">
        <v>605</v>
      </c>
      <c r="B97" s="31" t="s">
        <v>606</v>
      </c>
      <c r="C97" s="32">
        <v>19.136331472214401</v>
      </c>
      <c r="D97" s="32">
        <v>-3.9413396905887899</v>
      </c>
      <c r="E97" s="33">
        <v>2.151473948E-6</v>
      </c>
      <c r="F97" s="31">
        <v>6.8191575676899996E-4</v>
      </c>
      <c r="G97" s="31" t="s">
        <v>607</v>
      </c>
      <c r="H97" s="31" t="e">
        <v>#N/A</v>
      </c>
      <c r="I97" s="31" t="e">
        <v>#N/A</v>
      </c>
    </row>
    <row r="98" spans="1:9" ht="26">
      <c r="A98" s="34" t="s">
        <v>608</v>
      </c>
      <c r="B98" s="34" t="s">
        <v>609</v>
      </c>
      <c r="C98" s="35">
        <v>34.045009514546699</v>
      </c>
      <c r="D98" s="35">
        <v>-31.942089458534401</v>
      </c>
      <c r="E98" s="36">
        <v>3.0155686799999999E-6</v>
      </c>
      <c r="F98" s="34">
        <v>8.8871983280399997E-4</v>
      </c>
      <c r="G98" s="34"/>
      <c r="H98" s="34" t="e">
        <v>#N/A</v>
      </c>
      <c r="I98" s="34" t="e">
        <v>#N/A</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1hr</vt:lpstr>
      <vt:lpstr>4h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Kazu Nozue</cp:lastModifiedBy>
  <dcterms:created xsi:type="dcterms:W3CDTF">2014-03-08T05:56:46Z</dcterms:created>
  <dcterms:modified xsi:type="dcterms:W3CDTF">2014-10-14T04:35:32Z</dcterms:modified>
</cp:coreProperties>
</file>