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Z:\Data\Martin Thanbichler\Manuscripts\CtrA paper\"/>
    </mc:Choice>
  </mc:AlternateContent>
  <xr:revisionPtr revIDLastSave="0" documentId="13_ncr:1_{2B7B89AA-3DB8-49F7-89A0-93EA911344DF}" xr6:coauthVersionLast="36" xr6:coauthVersionMax="36" xr10:uidLastSave="{00000000-0000-0000-0000-000000000000}"/>
  <bookViews>
    <workbookView xWindow="0" yWindow="0" windowWidth="18720" windowHeight="9810" tabRatio="500" xr2:uid="{00000000-000D-0000-FFFF-FFFF00000000}"/>
  </bookViews>
  <sheets>
    <sheet name="Direct CtrA regulon" sheetId="1" r:id="rId1"/>
    <sheet name="COGs" sheetId="3" r:id="rId2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" i="3" l="1"/>
  <c r="N9" i="3"/>
  <c r="J2" i="3"/>
  <c r="R6" i="3"/>
  <c r="N14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N15" i="3"/>
  <c r="N13" i="3"/>
  <c r="N12" i="3"/>
  <c r="N11" i="3"/>
  <c r="N10" i="3"/>
  <c r="N8" i="3"/>
  <c r="N7" i="3"/>
  <c r="N6" i="3"/>
  <c r="N5" i="3"/>
  <c r="N4" i="3"/>
  <c r="N3" i="3"/>
  <c r="N2" i="3"/>
  <c r="R5" i="3"/>
  <c r="R4" i="3"/>
  <c r="R2" i="3"/>
  <c r="I71" i="1"/>
  <c r="E71" i="1"/>
  <c r="I70" i="1"/>
  <c r="E70" i="1"/>
  <c r="I69" i="1"/>
  <c r="E69" i="1"/>
  <c r="I50" i="1"/>
  <c r="E50" i="1"/>
  <c r="I43" i="1"/>
  <c r="E4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4" i="1"/>
  <c r="I45" i="1"/>
  <c r="I46" i="1"/>
  <c r="I47" i="1"/>
  <c r="I48" i="1"/>
  <c r="I49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3" i="1"/>
</calcChain>
</file>

<file path=xl/sharedStrings.xml><?xml version="1.0" encoding="utf-8"?>
<sst xmlns="http://schemas.openxmlformats.org/spreadsheetml/2006/main" count="851" uniqueCount="256">
  <si>
    <t>HNE_0069</t>
  </si>
  <si>
    <t>HNE_0086</t>
  </si>
  <si>
    <t>HNE_0119</t>
  </si>
  <si>
    <t>HNE_0120</t>
  </si>
  <si>
    <t>HNE_0179</t>
  </si>
  <si>
    <t>HNE_0239</t>
  </si>
  <si>
    <t>HNE_0240</t>
  </si>
  <si>
    <t>HNE_0241</t>
  </si>
  <si>
    <t>HNE_0242</t>
  </si>
  <si>
    <t>HNE_0243</t>
  </si>
  <si>
    <t>HNE_0244</t>
  </si>
  <si>
    <t>HNE_0245</t>
  </si>
  <si>
    <t>HNE_0246</t>
  </si>
  <si>
    <t>HNE_0251</t>
  </si>
  <si>
    <t>HNE_0268</t>
  </si>
  <si>
    <t>HNE_0269</t>
  </si>
  <si>
    <t>HNE_0270</t>
  </si>
  <si>
    <t>HNE_0271</t>
  </si>
  <si>
    <t>HNE_0272</t>
  </si>
  <si>
    <t>HNE_0273</t>
  </si>
  <si>
    <t>HNE_0274</t>
  </si>
  <si>
    <t>HNE_0275</t>
  </si>
  <si>
    <t>HNE_0276</t>
  </si>
  <si>
    <t>HNE_0281</t>
  </si>
  <si>
    <t>HNE_0333</t>
  </si>
  <si>
    <t>HNE_0390</t>
  </si>
  <si>
    <t>HNE_0391</t>
  </si>
  <si>
    <t>HNE_0392</t>
  </si>
  <si>
    <t>HNE_0393</t>
  </si>
  <si>
    <t>HNE_0457</t>
  </si>
  <si>
    <t>HNE_0458</t>
  </si>
  <si>
    <t>HNE_0753</t>
  </si>
  <si>
    <t>HNE_0759</t>
  </si>
  <si>
    <t>HNE_0760</t>
  </si>
  <si>
    <t>HNE_0856</t>
  </si>
  <si>
    <t>HNE_0894</t>
  </si>
  <si>
    <t>HNE_0906</t>
  </si>
  <si>
    <t>HNE_0967</t>
  </si>
  <si>
    <t>HNE_1011</t>
  </si>
  <si>
    <t>HNE_1012</t>
  </si>
  <si>
    <t>HNE_1149</t>
  </si>
  <si>
    <t>HNE_1151</t>
  </si>
  <si>
    <t>HNE_1152</t>
  </si>
  <si>
    <t>HNE_1153</t>
  </si>
  <si>
    <t>HNE_1154</t>
  </si>
  <si>
    <t>HNE_1155</t>
  </si>
  <si>
    <t>HNE_1390</t>
  </si>
  <si>
    <t>HNE_1423</t>
  </si>
  <si>
    <t>HNE_1815</t>
  </si>
  <si>
    <t>HNE_1958</t>
  </si>
  <si>
    <t>HNE_1959</t>
  </si>
  <si>
    <t>HNE_1960</t>
  </si>
  <si>
    <t>HNE_1978</t>
  </si>
  <si>
    <t>HNE_2067</t>
  </si>
  <si>
    <t>HNE_2122</t>
  </si>
  <si>
    <t>HNE_2434</t>
  </si>
  <si>
    <t>HNE_2435</t>
  </si>
  <si>
    <t>HNE_2533</t>
  </si>
  <si>
    <t>HNE_2554</t>
  </si>
  <si>
    <t>HNE_2555</t>
  </si>
  <si>
    <t>HNE_2558</t>
  </si>
  <si>
    <t>HNE_2703</t>
  </si>
  <si>
    <t>HNE_2704</t>
  </si>
  <si>
    <t>HNE_2724</t>
  </si>
  <si>
    <t>HNE_2913</t>
  </si>
  <si>
    <t>HNE_2914</t>
  </si>
  <si>
    <t>HNE_2932</t>
  </si>
  <si>
    <t>HNE_2937</t>
  </si>
  <si>
    <t>HNE_2944</t>
  </si>
  <si>
    <t>HNE_3009</t>
  </si>
  <si>
    <t>HNE_3010</t>
  </si>
  <si>
    <t>HNE_3011</t>
  </si>
  <si>
    <t>HNE_3012</t>
  </si>
  <si>
    <t>HNE_3013</t>
  </si>
  <si>
    <t>HNE_3014</t>
  </si>
  <si>
    <t>HNE_3015</t>
  </si>
  <si>
    <t>HNE_3016</t>
  </si>
  <si>
    <t>HNE_3019</t>
  </si>
  <si>
    <t>HNE_3020</t>
  </si>
  <si>
    <t>HNE_3039</t>
  </si>
  <si>
    <t>HNE_3070</t>
  </si>
  <si>
    <t>HNE_3090</t>
  </si>
  <si>
    <t>HNE_3269</t>
  </si>
  <si>
    <t>HNE_3292</t>
  </si>
  <si>
    <t>HNE_3293</t>
  </si>
  <si>
    <t>HNE_3294</t>
  </si>
  <si>
    <t>HNE_3369</t>
  </si>
  <si>
    <t>HNE_3532</t>
  </si>
  <si>
    <t>HNE_3541</t>
  </si>
  <si>
    <t>ChpT unind.</t>
  </si>
  <si>
    <t>wt unind.</t>
  </si>
  <si>
    <t>Averge RPKM</t>
  </si>
  <si>
    <t>fold change</t>
  </si>
  <si>
    <t>log2 fold change</t>
  </si>
  <si>
    <t>T-Test</t>
  </si>
  <si>
    <t>CtrA ChIP</t>
  </si>
  <si>
    <t>motB</t>
  </si>
  <si>
    <t>flgB</t>
  </si>
  <si>
    <t>fliE</t>
  </si>
  <si>
    <t>fliQ</t>
  </si>
  <si>
    <t>flhA</t>
  </si>
  <si>
    <t>fliR</t>
  </si>
  <si>
    <t>flhB</t>
  </si>
  <si>
    <t>ftsA</t>
  </si>
  <si>
    <t>ftsQ</t>
  </si>
  <si>
    <t>tadE</t>
  </si>
  <si>
    <t>cpaB</t>
  </si>
  <si>
    <t>cpaE</t>
  </si>
  <si>
    <t>tadB</t>
  </si>
  <si>
    <t>tadC</t>
  </si>
  <si>
    <t>mreB</t>
  </si>
  <si>
    <t>cpaF</t>
  </si>
  <si>
    <t>cpaD</t>
  </si>
  <si>
    <t>cpaC</t>
  </si>
  <si>
    <t>pspA</t>
  </si>
  <si>
    <t>fliL</t>
  </si>
  <si>
    <t>fliF</t>
  </si>
  <si>
    <t>fliN</t>
  </si>
  <si>
    <t>fliP</t>
  </si>
  <si>
    <t>ftsZ</t>
  </si>
  <si>
    <t>?</t>
  </si>
  <si>
    <t>fliI</t>
  </si>
  <si>
    <t>ECF-Sigma</t>
  </si>
  <si>
    <t>sciP</t>
  </si>
  <si>
    <t>GGDEF</t>
  </si>
  <si>
    <t>cpaA</t>
  </si>
  <si>
    <t>tacA</t>
  </si>
  <si>
    <t>ftsK</t>
  </si>
  <si>
    <t>COG</t>
  </si>
  <si>
    <t>-</t>
  </si>
  <si>
    <t>Cell cycle control, cell division, chromosome partitioning</t>
  </si>
  <si>
    <t>Cell motility</t>
  </si>
  <si>
    <t>Cell wall/membrane/envelope biogenesis</t>
  </si>
  <si>
    <t>Defense mechanisms</t>
  </si>
  <si>
    <t>Energy production and conversion</t>
  </si>
  <si>
    <t>Intracellular trafficking, secretion, and vesicular transpor</t>
  </si>
  <si>
    <t>Posttranslational modification, protein turnover, chaperones</t>
  </si>
  <si>
    <t>Signal transduction mechanisms</t>
  </si>
  <si>
    <t>Transcription</t>
  </si>
  <si>
    <t>Transcription; Signal transduction mechanisms</t>
  </si>
  <si>
    <t>RR</t>
  </si>
  <si>
    <t>His-KA</t>
  </si>
  <si>
    <t>S</t>
  </si>
  <si>
    <t>O</t>
  </si>
  <si>
    <t>N</t>
  </si>
  <si>
    <t>NU</t>
  </si>
  <si>
    <t>K</t>
  </si>
  <si>
    <t>T</t>
  </si>
  <si>
    <t>D</t>
  </si>
  <si>
    <t>M</t>
  </si>
  <si>
    <t>U</t>
  </si>
  <si>
    <t>R</t>
  </si>
  <si>
    <t>C</t>
  </si>
  <si>
    <t>V</t>
  </si>
  <si>
    <t>OU</t>
  </si>
  <si>
    <t>KT</t>
  </si>
  <si>
    <t>Locus tag</t>
  </si>
  <si>
    <t>NCBI-GI</t>
  </si>
  <si>
    <t>NC_code</t>
  </si>
  <si>
    <t>COG category</t>
  </si>
  <si>
    <t>NC_008358</t>
  </si>
  <si>
    <t>COG5430</t>
  </si>
  <si>
    <t>Function unknown</t>
  </si>
  <si>
    <t>COG0229</t>
  </si>
  <si>
    <t>COG3334</t>
  </si>
  <si>
    <t>COG1580</t>
  </si>
  <si>
    <t>COG1766</t>
  </si>
  <si>
    <t>COG1886</t>
  </si>
  <si>
    <t>COG1338</t>
  </si>
  <si>
    <t>COG1536</t>
  </si>
  <si>
    <t>COG1360</t>
  </si>
  <si>
    <t>COG1157</t>
  </si>
  <si>
    <t>COG1815</t>
  </si>
  <si>
    <t>COG1558</t>
  </si>
  <si>
    <t>COG1677</t>
  </si>
  <si>
    <t>COG1987</t>
  </si>
  <si>
    <t>COG1298</t>
  </si>
  <si>
    <t>COG1684</t>
  </si>
  <si>
    <t>COG1377</t>
  </si>
  <si>
    <t>COG1595</t>
  </si>
  <si>
    <t>COG0784</t>
  </si>
  <si>
    <t>COG0206</t>
  </si>
  <si>
    <t>COG0849</t>
  </si>
  <si>
    <t>COG1589</t>
  </si>
  <si>
    <t>COG1181</t>
  </si>
  <si>
    <t>COG4961</t>
  </si>
  <si>
    <t>COG4655</t>
  </si>
  <si>
    <t>COG0642</t>
  </si>
  <si>
    <t>COG1579</t>
  </si>
  <si>
    <t>General function prediction only</t>
  </si>
  <si>
    <t>COG3745</t>
  </si>
  <si>
    <t>COG4963</t>
  </si>
  <si>
    <t>COG4962</t>
  </si>
  <si>
    <t>COG4965</t>
  </si>
  <si>
    <t>COG2064</t>
  </si>
  <si>
    <t>COG5001</t>
  </si>
  <si>
    <t>COG0797</t>
  </si>
  <si>
    <t>COG3837</t>
  </si>
  <si>
    <t>COG1804</t>
  </si>
  <si>
    <t>COG2199</t>
  </si>
  <si>
    <t>COG2919</t>
  </si>
  <si>
    <t>COG2200</t>
  </si>
  <si>
    <t>COG3183</t>
  </si>
  <si>
    <t>COG3355</t>
  </si>
  <si>
    <t>COG2831</t>
  </si>
  <si>
    <t>COG0733</t>
  </si>
  <si>
    <t>COG1077</t>
  </si>
  <si>
    <t>COG5461</t>
  </si>
  <si>
    <t>COG4964</t>
  </si>
  <si>
    <t>COG4960</t>
  </si>
  <si>
    <t>COG2204</t>
  </si>
  <si>
    <t>COG4231</t>
  </si>
  <si>
    <t>COG3604</t>
  </si>
  <si>
    <t>COG1842</t>
  </si>
  <si>
    <t>COG3133</t>
  </si>
  <si>
    <t>COG1674</t>
  </si>
  <si>
    <t>COG function</t>
  </si>
  <si>
    <t>COG functions</t>
  </si>
  <si>
    <t>Name</t>
  </si>
  <si>
    <t>Percentage</t>
  </si>
  <si>
    <t>None annotated</t>
  </si>
  <si>
    <t>multiple classes</t>
  </si>
  <si>
    <t>Multiple classes</t>
  </si>
  <si>
    <t>RS-</t>
  </si>
  <si>
    <t>Poorly characterized</t>
  </si>
  <si>
    <t>JAKLB</t>
  </si>
  <si>
    <t>Information storage &amp; processing</t>
  </si>
  <si>
    <t>DYVTMNZWUO</t>
  </si>
  <si>
    <t>Cell process &amp; signaling</t>
  </si>
  <si>
    <t>CGEFHIPQ</t>
  </si>
  <si>
    <t>Metabolism</t>
  </si>
  <si>
    <t>Annotation</t>
  </si>
  <si>
    <t>yes</t>
  </si>
  <si>
    <t>no</t>
  </si>
  <si>
    <t>pspF</t>
  </si>
  <si>
    <t>msrB1</t>
  </si>
  <si>
    <t>fliG</t>
  </si>
  <si>
    <t>flgC</t>
  </si>
  <si>
    <t>ddl</t>
  </si>
  <si>
    <t>rlpA</t>
  </si>
  <si>
    <t>EAL</t>
  </si>
  <si>
    <t>GGDEF+EAL</t>
  </si>
  <si>
    <t>flp</t>
  </si>
  <si>
    <t>Posttranslational modification, protein turnover, chaperones; Intracellular trafficking, secretion, and vesicular transport</t>
  </si>
  <si>
    <t>Intracellular trafficking, secretion, and vesicular transport</t>
  </si>
  <si>
    <t>Cell motility; Intracellular trafficking, secretion, and vesicular transport</t>
  </si>
  <si>
    <t>HNE_1059</t>
  </si>
  <si>
    <t>HNE_1189</t>
  </si>
  <si>
    <t>HNE_2472</t>
  </si>
  <si>
    <t>HNE_2473</t>
  </si>
  <si>
    <t>HNE_2474</t>
  </si>
  <si>
    <t>COG3152</t>
  </si>
  <si>
    <t>COG1020</t>
  </si>
  <si>
    <t>Secondary metabolites biosynthesis, transport and catabolism</t>
  </si>
  <si>
    <t>Q</t>
  </si>
  <si>
    <t>CckA unind.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</si>
</sst>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9" borderId="0" xfId="0" applyFill="1" applyBorder="1" applyAlignment="1">
      <alignment horizontal="left"/>
    </xf>
    <xf numFmtId="0" fontId="0" fillId="10" borderId="0" xfId="0" applyFill="1" applyBorder="1" applyAlignment="1">
      <alignment horizontal="left"/>
    </xf>
    <xf numFmtId="0" fontId="0" fillId="11" borderId="0" xfId="0" applyFill="1" applyBorder="1" applyAlignment="1">
      <alignment horizontal="left"/>
    </xf>
    <xf numFmtId="0" fontId="0" fillId="12" borderId="0" xfId="0" applyFill="1" applyBorder="1" applyAlignment="1">
      <alignment horizontal="left"/>
    </xf>
    <xf numFmtId="0" fontId="0" fillId="13" borderId="0" xfId="0" applyFill="1" applyBorder="1" applyAlignment="1">
      <alignment horizontal="left"/>
    </xf>
    <xf numFmtId="0" fontId="0" fillId="14" borderId="0" xfId="0" applyFill="1" applyBorder="1" applyAlignment="1">
      <alignment horizontal="left"/>
    </xf>
    <xf numFmtId="0" fontId="0" fillId="15" borderId="0" xfId="0" applyFill="1" applyBorder="1" applyAlignment="1">
      <alignment horizontal="left"/>
    </xf>
    <xf numFmtId="0" fontId="0" fillId="16" borderId="0" xfId="0" applyFill="1" applyBorder="1" applyAlignment="1">
      <alignment horizontal="left"/>
    </xf>
    <xf numFmtId="0" fontId="0" fillId="17" borderId="0" xfId="0" applyFill="1" applyBorder="1" applyAlignment="1">
      <alignment horizontal="left"/>
    </xf>
    <xf numFmtId="0" fontId="0" fillId="0" borderId="1" xfId="0" applyBorder="1"/>
    <xf numFmtId="0" fontId="1" fillId="0" borderId="5" xfId="0" applyFont="1" applyFill="1" applyBorder="1"/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0" fontId="0" fillId="18" borderId="0" xfId="0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zoomScale="80" zoomScaleNormal="80" workbookViewId="0"/>
  </sheetViews>
  <sheetFormatPr defaultColWidth="10.8125" defaultRowHeight="15.75" x14ac:dyDescent="0.5"/>
  <cols>
    <col min="1" max="1" width="10.8125" style="1"/>
    <col min="2" max="2" width="11.3125" style="27" customWidth="1"/>
    <col min="3" max="3" width="13.625" style="2" customWidth="1"/>
    <col min="4" max="4" width="13.5" style="1" customWidth="1"/>
    <col min="5" max="5" width="13.5" style="1" bestFit="1" customWidth="1"/>
    <col min="6" max="8" width="10.8125" style="1" customWidth="1"/>
    <col min="9" max="9" width="10.8125" style="1"/>
    <col min="10" max="11" width="10.8125" style="1" customWidth="1"/>
    <col min="12" max="12" width="8.8125" style="1" customWidth="1"/>
    <col min="13" max="13" width="13.3125" style="1" customWidth="1"/>
    <col min="14" max="16384" width="10.8125" style="1"/>
  </cols>
  <sheetData>
    <row r="1" spans="1:12" ht="16.149999999999999" thickBot="1" x14ac:dyDescent="0.55000000000000004">
      <c r="A1" s="20"/>
      <c r="B1" s="25"/>
      <c r="C1" s="47" t="s">
        <v>89</v>
      </c>
      <c r="D1" s="48"/>
      <c r="E1" s="48"/>
      <c r="F1" s="49"/>
      <c r="G1" s="47" t="s">
        <v>255</v>
      </c>
      <c r="H1" s="48"/>
      <c r="I1" s="48"/>
      <c r="J1" s="49"/>
      <c r="K1" s="21" t="s">
        <v>90</v>
      </c>
      <c r="L1" s="20"/>
    </row>
    <row r="2" spans="1:12" ht="31.9" thickBot="1" x14ac:dyDescent="0.55000000000000004">
      <c r="A2" s="36" t="s">
        <v>156</v>
      </c>
      <c r="B2" s="37" t="s">
        <v>231</v>
      </c>
      <c r="C2" s="38" t="s">
        <v>91</v>
      </c>
      <c r="D2" s="39" t="s">
        <v>92</v>
      </c>
      <c r="E2" s="40" t="s">
        <v>93</v>
      </c>
      <c r="F2" s="39" t="s">
        <v>94</v>
      </c>
      <c r="G2" s="40" t="s">
        <v>91</v>
      </c>
      <c r="H2" s="39" t="s">
        <v>92</v>
      </c>
      <c r="I2" s="40" t="s">
        <v>93</v>
      </c>
      <c r="J2" s="39" t="s">
        <v>94</v>
      </c>
      <c r="K2" s="41" t="s">
        <v>91</v>
      </c>
      <c r="L2" s="42" t="s">
        <v>95</v>
      </c>
    </row>
    <row r="3" spans="1:12" x14ac:dyDescent="0.5">
      <c r="A3" s="3" t="s">
        <v>0</v>
      </c>
      <c r="B3" s="26" t="s">
        <v>120</v>
      </c>
      <c r="C3" s="23">
        <v>188.82742478893249</v>
      </c>
      <c r="D3" s="23">
        <v>3.8465774755758333</v>
      </c>
      <c r="E3" s="24">
        <f t="shared" ref="E3:E34" si="0">LOG(D3,2)</f>
        <v>1.9435753665803903</v>
      </c>
      <c r="F3" s="22">
        <v>5.5344995916632445E-2</v>
      </c>
      <c r="G3" s="23">
        <v>181.95811872770003</v>
      </c>
      <c r="H3" s="23">
        <v>3.7066437874608322</v>
      </c>
      <c r="I3" s="24">
        <f t="shared" ref="I3:I34" si="1">LOG(H3,2)</f>
        <v>1.8901134772405763</v>
      </c>
      <c r="J3" s="22">
        <v>3.6352520362121263E-2</v>
      </c>
      <c r="K3" s="22">
        <v>49.089723523809951</v>
      </c>
      <c r="L3" s="22" t="s">
        <v>232</v>
      </c>
    </row>
    <row r="4" spans="1:12" x14ac:dyDescent="0.5">
      <c r="A4" s="3" t="s">
        <v>1</v>
      </c>
      <c r="B4" s="26" t="s">
        <v>120</v>
      </c>
      <c r="C4" s="23">
        <v>140.49466929162952</v>
      </c>
      <c r="D4" s="23">
        <v>0.22981928924063358</v>
      </c>
      <c r="E4" s="24">
        <f t="shared" si="0"/>
        <v>-2.1214282032396352</v>
      </c>
      <c r="F4" s="22">
        <v>2.2540196279080354E-3</v>
      </c>
      <c r="G4" s="23">
        <v>81.563397083585556</v>
      </c>
      <c r="H4" s="23">
        <v>0.13342030726370052</v>
      </c>
      <c r="I4" s="24">
        <f t="shared" si="1"/>
        <v>-2.9059498259740888</v>
      </c>
      <c r="J4" s="22">
        <v>2.2763107565916952E-3</v>
      </c>
      <c r="K4" s="22">
        <v>611.32670697855906</v>
      </c>
      <c r="L4" s="22" t="s">
        <v>232</v>
      </c>
    </row>
    <row r="5" spans="1:12" x14ac:dyDescent="0.5">
      <c r="A5" s="3" t="s">
        <v>2</v>
      </c>
      <c r="B5" s="26" t="s">
        <v>120</v>
      </c>
      <c r="C5" s="23">
        <v>282.7765798918565</v>
      </c>
      <c r="D5" s="23">
        <v>2.2178078596410957</v>
      </c>
      <c r="E5" s="24">
        <f t="shared" si="0"/>
        <v>1.1491343826546079</v>
      </c>
      <c r="F5" s="22">
        <v>4.0473274746357341E-2</v>
      </c>
      <c r="G5" s="23">
        <v>514.67311933654651</v>
      </c>
      <c r="H5" s="23">
        <v>4.0365651555978248</v>
      </c>
      <c r="I5" s="24">
        <f t="shared" si="1"/>
        <v>2.0131281789283295</v>
      </c>
      <c r="J5" s="22">
        <v>9.8874301576161432E-3</v>
      </c>
      <c r="K5" s="22">
        <v>127.502740448227</v>
      </c>
      <c r="L5" s="22" t="s">
        <v>232</v>
      </c>
    </row>
    <row r="6" spans="1:12" x14ac:dyDescent="0.5">
      <c r="A6" s="3" t="s">
        <v>3</v>
      </c>
      <c r="B6" s="26" t="s">
        <v>235</v>
      </c>
      <c r="C6" s="23">
        <v>719.83279145172605</v>
      </c>
      <c r="D6" s="23">
        <v>4.7998312350789449</v>
      </c>
      <c r="E6" s="24">
        <f t="shared" si="0"/>
        <v>2.2629836807098318</v>
      </c>
      <c r="F6" s="22">
        <v>0.12778755801458544</v>
      </c>
      <c r="G6" s="23">
        <v>716.71053994598151</v>
      </c>
      <c r="H6" s="23">
        <v>4.7790121219751631</v>
      </c>
      <c r="I6" s="24">
        <f t="shared" si="1"/>
        <v>2.2567124269882863</v>
      </c>
      <c r="J6" s="22">
        <v>3.8349807559166947E-3</v>
      </c>
      <c r="K6" s="22">
        <v>149.97043775016948</v>
      </c>
      <c r="L6" s="22" t="s">
        <v>232</v>
      </c>
    </row>
    <row r="7" spans="1:12" x14ac:dyDescent="0.5">
      <c r="A7" s="1" t="s">
        <v>4</v>
      </c>
      <c r="B7" s="26" t="s">
        <v>120</v>
      </c>
      <c r="C7" s="23">
        <v>41.556741822843506</v>
      </c>
      <c r="D7" s="23">
        <v>0.33202566297680458</v>
      </c>
      <c r="E7" s="24">
        <f t="shared" si="0"/>
        <v>-1.5906333400064061</v>
      </c>
      <c r="F7" s="22">
        <v>4.538313848927409E-2</v>
      </c>
      <c r="G7" s="23">
        <v>61.207879148147597</v>
      </c>
      <c r="H7" s="23">
        <v>0.48903224271534751</v>
      </c>
      <c r="I7" s="24">
        <f t="shared" si="1"/>
        <v>-1.0319985072721221</v>
      </c>
      <c r="J7" s="22">
        <v>0.37543212840287987</v>
      </c>
      <c r="K7" s="22">
        <v>125.16123437647251</v>
      </c>
      <c r="L7" s="22" t="s">
        <v>232</v>
      </c>
    </row>
    <row r="8" spans="1:12" x14ac:dyDescent="0.5">
      <c r="A8" s="4" t="s">
        <v>5</v>
      </c>
      <c r="B8" s="26" t="s">
        <v>120</v>
      </c>
      <c r="C8" s="23">
        <v>566.72768055967651</v>
      </c>
      <c r="D8" s="23">
        <v>3.0611707831188113</v>
      </c>
      <c r="E8" s="24">
        <f t="shared" si="0"/>
        <v>1.6140835352554437</v>
      </c>
      <c r="F8" s="22">
        <v>2.5053207796796133E-2</v>
      </c>
      <c r="G8" s="23">
        <v>150.57896318626553</v>
      </c>
      <c r="H8" s="23">
        <v>0.81334993590379467</v>
      </c>
      <c r="I8" s="24">
        <f t="shared" si="1"/>
        <v>-0.29805190350479382</v>
      </c>
      <c r="J8" s="22">
        <v>0.33501161603788687</v>
      </c>
      <c r="K8" s="22">
        <v>185.13429034569498</v>
      </c>
      <c r="L8" s="22" t="s">
        <v>233</v>
      </c>
    </row>
    <row r="9" spans="1:12" x14ac:dyDescent="0.5">
      <c r="A9" s="4" t="s">
        <v>6</v>
      </c>
      <c r="B9" s="26" t="s">
        <v>120</v>
      </c>
      <c r="C9" s="23">
        <v>555.90455313703501</v>
      </c>
      <c r="D9" s="23">
        <v>3.1869690209174819</v>
      </c>
      <c r="E9" s="24">
        <f t="shared" si="0"/>
        <v>1.6721849953988095</v>
      </c>
      <c r="F9" s="22">
        <v>3.8407198372208338E-4</v>
      </c>
      <c r="G9" s="23">
        <v>133.45539307051649</v>
      </c>
      <c r="H9" s="23">
        <v>0.76509213855144886</v>
      </c>
      <c r="I9" s="24">
        <f t="shared" si="1"/>
        <v>-0.38629459567447932</v>
      </c>
      <c r="J9" s="22">
        <v>0.41038431012858806</v>
      </c>
      <c r="K9" s="22">
        <v>174.43048535721198</v>
      </c>
      <c r="L9" s="22" t="s">
        <v>233</v>
      </c>
    </row>
    <row r="10" spans="1:12" x14ac:dyDescent="0.5">
      <c r="A10" s="4" t="s">
        <v>7</v>
      </c>
      <c r="B10" s="26" t="s">
        <v>115</v>
      </c>
      <c r="C10" s="23">
        <v>1456.1909365771749</v>
      </c>
      <c r="D10" s="23">
        <v>4.1155938176481088</v>
      </c>
      <c r="E10" s="24">
        <f t="shared" si="0"/>
        <v>2.0411006046369158</v>
      </c>
      <c r="F10" s="22">
        <v>2.5530936745444363E-2</v>
      </c>
      <c r="G10" s="23">
        <v>340.80855206794854</v>
      </c>
      <c r="H10" s="23">
        <v>0.96321817054388492</v>
      </c>
      <c r="I10" s="24">
        <f t="shared" si="1"/>
        <v>-5.4065486940193343E-2</v>
      </c>
      <c r="J10" s="22">
        <v>0.76008837045380573</v>
      </c>
      <c r="K10" s="22">
        <v>353.82280202989699</v>
      </c>
      <c r="L10" s="22" t="s">
        <v>232</v>
      </c>
    </row>
    <row r="11" spans="1:12" x14ac:dyDescent="0.5">
      <c r="A11" s="5" t="s">
        <v>8</v>
      </c>
      <c r="B11" s="26" t="s">
        <v>116</v>
      </c>
      <c r="C11" s="23">
        <v>926.09269881351452</v>
      </c>
      <c r="D11" s="23">
        <v>2.7657372920482044</v>
      </c>
      <c r="E11" s="24">
        <f t="shared" si="0"/>
        <v>1.4676641263152328</v>
      </c>
      <c r="F11" s="22">
        <v>3.0524317520334476E-3</v>
      </c>
      <c r="G11" s="23">
        <v>239.64819630297603</v>
      </c>
      <c r="H11" s="23">
        <v>0.71569936177706228</v>
      </c>
      <c r="I11" s="24">
        <f t="shared" si="1"/>
        <v>-0.48257440175147565</v>
      </c>
      <c r="J11" s="22">
        <v>0.18694857736412585</v>
      </c>
      <c r="K11" s="22">
        <v>334.84478134497147</v>
      </c>
      <c r="L11" s="22" t="s">
        <v>232</v>
      </c>
    </row>
    <row r="12" spans="1:12" x14ac:dyDescent="0.5">
      <c r="A12" s="5" t="s">
        <v>9</v>
      </c>
      <c r="B12" s="26" t="s">
        <v>120</v>
      </c>
      <c r="C12" s="23">
        <v>465.67078678098551</v>
      </c>
      <c r="D12" s="23">
        <v>2.8700479534360008</v>
      </c>
      <c r="E12" s="24">
        <f t="shared" si="0"/>
        <v>1.5210748419902846</v>
      </c>
      <c r="F12" s="22">
        <v>3.5147099960425511E-2</v>
      </c>
      <c r="G12" s="23">
        <v>159.23469637406248</v>
      </c>
      <c r="H12" s="23">
        <v>0.98140408936436618</v>
      </c>
      <c r="I12" s="24">
        <f t="shared" si="1"/>
        <v>-2.7080811973783897E-2</v>
      </c>
      <c r="J12" s="22">
        <v>0.9345216352982203</v>
      </c>
      <c r="K12" s="22">
        <v>162.251918551914</v>
      </c>
      <c r="L12" s="22" t="s">
        <v>233</v>
      </c>
    </row>
    <row r="13" spans="1:12" x14ac:dyDescent="0.5">
      <c r="A13" s="5" t="s">
        <v>10</v>
      </c>
      <c r="B13" s="26" t="s">
        <v>117</v>
      </c>
      <c r="C13" s="23">
        <v>6162.7872895468954</v>
      </c>
      <c r="D13" s="23">
        <v>2.3614719509333417</v>
      </c>
      <c r="E13" s="24">
        <f t="shared" si="0"/>
        <v>1.2396863995622902</v>
      </c>
      <c r="F13" s="22">
        <v>0.10135529700109792</v>
      </c>
      <c r="G13" s="23">
        <v>1305.1906684599098</v>
      </c>
      <c r="H13" s="23">
        <v>0.500126161974775</v>
      </c>
      <c r="I13" s="24">
        <f t="shared" si="1"/>
        <v>-0.99963601940786617</v>
      </c>
      <c r="J13" s="22">
        <v>3.434276528003203E-2</v>
      </c>
      <c r="K13" s="22">
        <v>2609.7228413452603</v>
      </c>
      <c r="L13" s="22" t="s">
        <v>233</v>
      </c>
    </row>
    <row r="14" spans="1:12" x14ac:dyDescent="0.5">
      <c r="A14" s="5" t="s">
        <v>11</v>
      </c>
      <c r="B14" s="26" t="s">
        <v>118</v>
      </c>
      <c r="C14" s="23">
        <v>727.89243893708499</v>
      </c>
      <c r="D14" s="23">
        <v>2.3949897720388451</v>
      </c>
      <c r="E14" s="24">
        <f t="shared" si="0"/>
        <v>1.2600194948506647</v>
      </c>
      <c r="F14" s="22">
        <v>2.0712475654766947E-2</v>
      </c>
      <c r="G14" s="23">
        <v>211.61658268166548</v>
      </c>
      <c r="H14" s="23">
        <v>0.69628357708522393</v>
      </c>
      <c r="I14" s="24">
        <f t="shared" si="1"/>
        <v>-0.52225309925506325</v>
      </c>
      <c r="J14" s="22">
        <v>0.10405629056085289</v>
      </c>
      <c r="K14" s="22">
        <v>303.92298432132054</v>
      </c>
      <c r="L14" s="22" t="s">
        <v>233</v>
      </c>
    </row>
    <row r="15" spans="1:12" x14ac:dyDescent="0.5">
      <c r="A15" s="5" t="s">
        <v>12</v>
      </c>
      <c r="B15" s="26" t="s">
        <v>236</v>
      </c>
      <c r="C15" s="23">
        <v>357.91458710178199</v>
      </c>
      <c r="D15" s="23">
        <v>1.8708511383921431</v>
      </c>
      <c r="E15" s="24">
        <f t="shared" si="0"/>
        <v>0.90369476945662652</v>
      </c>
      <c r="F15" s="22">
        <v>7.2539529202487268E-2</v>
      </c>
      <c r="G15" s="23">
        <v>133.17206203938952</v>
      </c>
      <c r="H15" s="23">
        <v>0.69610212281616324</v>
      </c>
      <c r="I15" s="24">
        <f t="shared" si="1"/>
        <v>-0.52262912031822484</v>
      </c>
      <c r="J15" s="22">
        <v>0.3015252846593528</v>
      </c>
      <c r="K15" s="22">
        <v>191.31109886668099</v>
      </c>
      <c r="L15" s="22" t="s">
        <v>233</v>
      </c>
    </row>
    <row r="16" spans="1:12" x14ac:dyDescent="0.5">
      <c r="A16" s="1" t="s">
        <v>13</v>
      </c>
      <c r="B16" s="26" t="s">
        <v>96</v>
      </c>
      <c r="C16" s="23">
        <v>73.048577470335701</v>
      </c>
      <c r="D16" s="23">
        <v>0.44872254188827926</v>
      </c>
      <c r="E16" s="24">
        <f t="shared" si="0"/>
        <v>-1.1561044342661069</v>
      </c>
      <c r="F16" s="22">
        <v>4.7930497921964861E-2</v>
      </c>
      <c r="G16" s="23">
        <v>44.75840492310985</v>
      </c>
      <c r="H16" s="23">
        <v>0.27494177057888197</v>
      </c>
      <c r="I16" s="24">
        <f t="shared" si="1"/>
        <v>-1.8628019896767187</v>
      </c>
      <c r="J16" s="22">
        <v>8.4613623823616368E-2</v>
      </c>
      <c r="K16" s="22">
        <v>162.792306272242</v>
      </c>
      <c r="L16" s="22" t="s">
        <v>232</v>
      </c>
    </row>
    <row r="17" spans="1:12" x14ac:dyDescent="0.5">
      <c r="A17" s="1" t="s">
        <v>14</v>
      </c>
      <c r="B17" s="26" t="s">
        <v>121</v>
      </c>
      <c r="C17" s="23">
        <v>374.209434319823</v>
      </c>
      <c r="D17" s="23">
        <v>4.1415762468683921</v>
      </c>
      <c r="E17" s="24">
        <f t="shared" si="0"/>
        <v>2.050179949063978</v>
      </c>
      <c r="F17" s="22">
        <v>4.6447056346173743E-2</v>
      </c>
      <c r="G17" s="23">
        <v>178.793994267134</v>
      </c>
      <c r="H17" s="23">
        <v>1.9788089017195034</v>
      </c>
      <c r="I17" s="24">
        <f t="shared" si="1"/>
        <v>0.98463229462215995</v>
      </c>
      <c r="J17" s="22">
        <v>0.12471672759242362</v>
      </c>
      <c r="K17" s="22">
        <v>90.354351100689598</v>
      </c>
      <c r="L17" s="22" t="s">
        <v>232</v>
      </c>
    </row>
    <row r="18" spans="1:12" x14ac:dyDescent="0.5">
      <c r="A18" s="6" t="s">
        <v>15</v>
      </c>
      <c r="B18" s="26" t="s">
        <v>97</v>
      </c>
      <c r="C18" s="23">
        <v>2145.2801837837696</v>
      </c>
      <c r="D18" s="23">
        <v>4.1894788741308933</v>
      </c>
      <c r="E18" s="24">
        <f t="shared" si="0"/>
        <v>2.0667707994223372</v>
      </c>
      <c r="F18" s="22">
        <v>5.6768583367766429E-3</v>
      </c>
      <c r="G18" s="23">
        <v>410.7089278979015</v>
      </c>
      <c r="H18" s="23">
        <v>0.80206603773795804</v>
      </c>
      <c r="I18" s="24">
        <f t="shared" si="1"/>
        <v>-0.31820706968490398</v>
      </c>
      <c r="J18" s="22">
        <v>4.9854996795051204E-2</v>
      </c>
      <c r="K18" s="22">
        <v>512.06373113143047</v>
      </c>
      <c r="L18" s="22" t="s">
        <v>232</v>
      </c>
    </row>
    <row r="19" spans="1:12" x14ac:dyDescent="0.5">
      <c r="A19" s="6" t="s">
        <v>16</v>
      </c>
      <c r="B19" s="26" t="s">
        <v>237</v>
      </c>
      <c r="C19" s="23">
        <v>1415.5832220244502</v>
      </c>
      <c r="D19" s="23">
        <v>1.9694572728342923</v>
      </c>
      <c r="E19" s="24">
        <f t="shared" si="0"/>
        <v>0.97779811817625972</v>
      </c>
      <c r="F19" s="22">
        <v>7.0812522992982517E-3</v>
      </c>
      <c r="G19" s="23">
        <v>254.00316243199552</v>
      </c>
      <c r="H19" s="23">
        <v>0.35338676510957073</v>
      </c>
      <c r="I19" s="24">
        <f t="shared" si="1"/>
        <v>-1.5006800851855322</v>
      </c>
      <c r="J19" s="22">
        <v>2.7814770757540606E-2</v>
      </c>
      <c r="K19" s="22">
        <v>718.7681812397235</v>
      </c>
      <c r="L19" s="22" t="s">
        <v>233</v>
      </c>
    </row>
    <row r="20" spans="1:12" x14ac:dyDescent="0.5">
      <c r="A20" s="6" t="s">
        <v>17</v>
      </c>
      <c r="B20" s="26" t="s">
        <v>98</v>
      </c>
      <c r="C20" s="23">
        <v>873.39511048576355</v>
      </c>
      <c r="D20" s="23">
        <v>1.7712383167552164</v>
      </c>
      <c r="E20" s="24">
        <f t="shared" si="0"/>
        <v>0.82475833703043544</v>
      </c>
      <c r="F20" s="22">
        <v>0.10798711178989188</v>
      </c>
      <c r="G20" s="23">
        <v>170.3488049096228</v>
      </c>
      <c r="H20" s="23">
        <v>0.34546601743805072</v>
      </c>
      <c r="I20" s="24">
        <f t="shared" si="1"/>
        <v>-1.5333842913210729</v>
      </c>
      <c r="J20" s="22">
        <v>9.0702429875710547E-2</v>
      </c>
      <c r="K20" s="22">
        <v>493.09858657854795</v>
      </c>
      <c r="L20" s="22" t="s">
        <v>232</v>
      </c>
    </row>
    <row r="21" spans="1:12" x14ac:dyDescent="0.5">
      <c r="A21" s="6" t="s">
        <v>18</v>
      </c>
      <c r="B21" s="26" t="s">
        <v>99</v>
      </c>
      <c r="C21" s="23">
        <v>147.8261140252005</v>
      </c>
      <c r="D21" s="23">
        <v>3.8416044935095135</v>
      </c>
      <c r="E21" s="24">
        <f t="shared" si="0"/>
        <v>1.9417089961966116</v>
      </c>
      <c r="F21" s="22">
        <v>6.7388203854024151E-2</v>
      </c>
      <c r="G21" s="23">
        <v>73.18348073652794</v>
      </c>
      <c r="H21" s="23">
        <v>1.9018425147818285</v>
      </c>
      <c r="I21" s="24">
        <f t="shared" si="1"/>
        <v>0.92739778639302117</v>
      </c>
      <c r="J21" s="22">
        <v>0.43835328930896827</v>
      </c>
      <c r="K21" s="22">
        <v>38.480305371090751</v>
      </c>
      <c r="L21" s="22" t="s">
        <v>233</v>
      </c>
    </row>
    <row r="22" spans="1:12" x14ac:dyDescent="0.5">
      <c r="A22" s="6" t="s">
        <v>19</v>
      </c>
      <c r="B22" s="26" t="s">
        <v>100</v>
      </c>
      <c r="C22" s="23">
        <v>515.26622433169848</v>
      </c>
      <c r="D22" s="23">
        <v>2.7795378372625898</v>
      </c>
      <c r="E22" s="24">
        <f t="shared" si="0"/>
        <v>1.474845021323447</v>
      </c>
      <c r="F22" s="22">
        <v>1.4052629386261995E-2</v>
      </c>
      <c r="G22" s="23">
        <v>140.57836866435051</v>
      </c>
      <c r="H22" s="23">
        <v>0.75833205506533308</v>
      </c>
      <c r="I22" s="24">
        <f t="shared" si="1"/>
        <v>-0.39909838725921898</v>
      </c>
      <c r="J22" s="22">
        <v>0.29346432670755879</v>
      </c>
      <c r="K22" s="22">
        <v>185.3783810473885</v>
      </c>
      <c r="L22" s="22" t="s">
        <v>233</v>
      </c>
    </row>
    <row r="23" spans="1:12" x14ac:dyDescent="0.5">
      <c r="A23" s="6" t="s">
        <v>20</v>
      </c>
      <c r="B23" s="26" t="s">
        <v>101</v>
      </c>
      <c r="C23" s="23">
        <v>115.84788337604701</v>
      </c>
      <c r="D23" s="23">
        <v>3.5106599704604058</v>
      </c>
      <c r="E23" s="24">
        <f t="shared" si="0"/>
        <v>1.8117422688798406</v>
      </c>
      <c r="F23" s="22">
        <v>2.8991019168306386E-3</v>
      </c>
      <c r="G23" s="23">
        <v>87.662681095502307</v>
      </c>
      <c r="H23" s="23">
        <v>2.6565342106962313</v>
      </c>
      <c r="I23" s="24">
        <f t="shared" si="1"/>
        <v>1.4095452918751648</v>
      </c>
      <c r="J23" s="22">
        <v>0.39876447048128699</v>
      </c>
      <c r="K23" s="22">
        <v>32.998890337093549</v>
      </c>
      <c r="L23" s="22" t="s">
        <v>233</v>
      </c>
    </row>
    <row r="24" spans="1:12" x14ac:dyDescent="0.5">
      <c r="A24" s="6" t="s">
        <v>21</v>
      </c>
      <c r="B24" s="26" t="s">
        <v>102</v>
      </c>
      <c r="C24" s="23">
        <v>127.937777143977</v>
      </c>
      <c r="D24" s="23">
        <v>1.817220004007887</v>
      </c>
      <c r="E24" s="24">
        <f t="shared" si="0"/>
        <v>0.86173309182147539</v>
      </c>
      <c r="F24" s="22">
        <v>1.0577013393130181E-2</v>
      </c>
      <c r="G24" s="23">
        <v>72.304057514339249</v>
      </c>
      <c r="H24" s="23">
        <v>1.0270022085668205</v>
      </c>
      <c r="I24" s="24">
        <f t="shared" si="1"/>
        <v>3.8439284173121951E-2</v>
      </c>
      <c r="J24" s="22">
        <v>0.94698473735027466</v>
      </c>
      <c r="K24" s="22">
        <v>70.403020471824902</v>
      </c>
      <c r="L24" s="22" t="s">
        <v>233</v>
      </c>
    </row>
    <row r="25" spans="1:12" x14ac:dyDescent="0.5">
      <c r="A25" s="6" t="s">
        <v>22</v>
      </c>
      <c r="B25" s="26" t="s">
        <v>120</v>
      </c>
      <c r="C25" s="23">
        <v>33.195468373957198</v>
      </c>
      <c r="D25" s="23">
        <v>3.0581448592960494</v>
      </c>
      <c r="E25" s="24">
        <f t="shared" si="0"/>
        <v>1.6126567464103772</v>
      </c>
      <c r="F25" s="22">
        <v>0.16274095407688671</v>
      </c>
      <c r="G25" s="23">
        <v>28.009525068736199</v>
      </c>
      <c r="H25" s="23">
        <v>2.5803879052202188</v>
      </c>
      <c r="I25" s="24">
        <f t="shared" si="1"/>
        <v>1.3675879597847367</v>
      </c>
      <c r="J25" s="22">
        <v>0.44996084668524244</v>
      </c>
      <c r="K25" s="22">
        <v>10.85477304093385</v>
      </c>
      <c r="L25" s="22" t="s">
        <v>233</v>
      </c>
    </row>
    <row r="26" spans="1:12" x14ac:dyDescent="0.5">
      <c r="A26" s="3" t="s">
        <v>23</v>
      </c>
      <c r="B26" s="26" t="s">
        <v>122</v>
      </c>
      <c r="C26" s="23">
        <v>321.60565982115554</v>
      </c>
      <c r="D26" s="23">
        <v>0.60561364419043395</v>
      </c>
      <c r="E26" s="24">
        <f t="shared" si="0"/>
        <v>-0.72353038595715546</v>
      </c>
      <c r="F26" s="22">
        <v>6.158826420706618E-3</v>
      </c>
      <c r="G26" s="23">
        <v>169.8018493608725</v>
      </c>
      <c r="H26" s="23">
        <v>0.31975282039159114</v>
      </c>
      <c r="I26" s="24">
        <f t="shared" si="1"/>
        <v>-1.6449710103793036</v>
      </c>
      <c r="J26" s="22">
        <v>1.8046691320158195E-2</v>
      </c>
      <c r="K26" s="22">
        <v>531.04097456567092</v>
      </c>
      <c r="L26" s="22" t="s">
        <v>232</v>
      </c>
    </row>
    <row r="27" spans="1:12" x14ac:dyDescent="0.5">
      <c r="A27" s="3" t="s">
        <v>24</v>
      </c>
      <c r="B27" s="26" t="s">
        <v>140</v>
      </c>
      <c r="C27" s="23">
        <v>762.99659391156797</v>
      </c>
      <c r="D27" s="23">
        <v>0.64526475753906032</v>
      </c>
      <c r="E27" s="24">
        <f t="shared" si="0"/>
        <v>-0.63203686300833051</v>
      </c>
      <c r="F27" s="22">
        <v>1.4000308883912783E-2</v>
      </c>
      <c r="G27" s="23">
        <v>195.41495882056151</v>
      </c>
      <c r="H27" s="23">
        <v>0.16526205625168169</v>
      </c>
      <c r="I27" s="24">
        <f t="shared" si="1"/>
        <v>-2.5971725713537932</v>
      </c>
      <c r="J27" s="22">
        <v>1.854707936551019E-3</v>
      </c>
      <c r="K27" s="22">
        <v>1182.455085291685</v>
      </c>
      <c r="L27" s="22" t="s">
        <v>232</v>
      </c>
    </row>
    <row r="28" spans="1:12" x14ac:dyDescent="0.5">
      <c r="A28" s="3" t="s">
        <v>25</v>
      </c>
      <c r="B28" s="26" t="s">
        <v>119</v>
      </c>
      <c r="C28" s="23">
        <v>192.129504663159</v>
      </c>
      <c r="D28" s="23">
        <v>0.8863486468018118</v>
      </c>
      <c r="E28" s="24">
        <f t="shared" si="0"/>
        <v>-0.17405379783074615</v>
      </c>
      <c r="F28" s="22">
        <v>0.22074041100656178</v>
      </c>
      <c r="G28" s="23">
        <v>88.435959068700498</v>
      </c>
      <c r="H28" s="23">
        <v>0.40798050662019697</v>
      </c>
      <c r="I28" s="24">
        <f t="shared" si="1"/>
        <v>-1.2934278732646658</v>
      </c>
      <c r="J28" s="22">
        <v>4.2584055144146607E-2</v>
      </c>
      <c r="K28" s="22">
        <v>216.76515822122002</v>
      </c>
      <c r="L28" s="22" t="s">
        <v>232</v>
      </c>
    </row>
    <row r="29" spans="1:12" x14ac:dyDescent="0.5">
      <c r="A29" s="7" t="s">
        <v>26</v>
      </c>
      <c r="B29" s="26" t="s">
        <v>103</v>
      </c>
      <c r="C29" s="23">
        <v>168.73908489207599</v>
      </c>
      <c r="D29" s="23">
        <v>0.82330504784450287</v>
      </c>
      <c r="E29" s="24">
        <f t="shared" si="0"/>
        <v>-0.28050102332672433</v>
      </c>
      <c r="F29" s="22">
        <v>0.28493400247741674</v>
      </c>
      <c r="G29" s="23">
        <v>92.759717789040593</v>
      </c>
      <c r="H29" s="23">
        <v>0.45258953455385825</v>
      </c>
      <c r="I29" s="24">
        <f t="shared" si="1"/>
        <v>-1.1437248700302645</v>
      </c>
      <c r="J29" s="22">
        <v>0.10102509333238228</v>
      </c>
      <c r="K29" s="22">
        <v>204.95329809267201</v>
      </c>
      <c r="L29" s="22" t="s">
        <v>233</v>
      </c>
    </row>
    <row r="30" spans="1:12" x14ac:dyDescent="0.5">
      <c r="A30" s="7" t="s">
        <v>27</v>
      </c>
      <c r="B30" s="26" t="s">
        <v>104</v>
      </c>
      <c r="C30" s="23">
        <v>212.5535202398255</v>
      </c>
      <c r="D30" s="23">
        <v>0.94878560201511364</v>
      </c>
      <c r="E30" s="24">
        <f t="shared" si="0"/>
        <v>-7.584597798300112E-2</v>
      </c>
      <c r="F30" s="22">
        <v>0.29791001531792777</v>
      </c>
      <c r="G30" s="23">
        <v>83.75878816831721</v>
      </c>
      <c r="H30" s="23">
        <v>0.37387822213750066</v>
      </c>
      <c r="I30" s="24">
        <f t="shared" si="1"/>
        <v>-1.4193596561311341</v>
      </c>
      <c r="J30" s="22">
        <v>1.4031046292550668E-2</v>
      </c>
      <c r="K30" s="22">
        <v>224.02692430026951</v>
      </c>
      <c r="L30" s="22" t="s">
        <v>232</v>
      </c>
    </row>
    <row r="31" spans="1:12" x14ac:dyDescent="0.5">
      <c r="A31" s="7" t="s">
        <v>28</v>
      </c>
      <c r="B31" s="26" t="s">
        <v>238</v>
      </c>
      <c r="C31" s="23">
        <v>754.98278472709694</v>
      </c>
      <c r="D31" s="23">
        <v>1.0942242987141049</v>
      </c>
      <c r="E31" s="24">
        <f t="shared" si="0"/>
        <v>0.12990849816187064</v>
      </c>
      <c r="F31" s="22">
        <v>0.38335666546587771</v>
      </c>
      <c r="G31" s="23">
        <v>241.69724640890553</v>
      </c>
      <c r="H31" s="23">
        <v>0.35030070261603774</v>
      </c>
      <c r="I31" s="24">
        <f t="shared" si="1"/>
        <v>-1.5133342130572445</v>
      </c>
      <c r="J31" s="22">
        <v>3.2954401054866238E-2</v>
      </c>
      <c r="K31" s="22">
        <v>689.97077255031445</v>
      </c>
      <c r="L31" s="22" t="s">
        <v>233</v>
      </c>
    </row>
    <row r="32" spans="1:12" x14ac:dyDescent="0.5">
      <c r="A32" s="8" t="s">
        <v>29</v>
      </c>
      <c r="B32" s="26" t="s">
        <v>120</v>
      </c>
      <c r="C32" s="23">
        <v>76.924293388485893</v>
      </c>
      <c r="D32" s="23">
        <v>0.410752295541706</v>
      </c>
      <c r="E32" s="24">
        <f t="shared" si="0"/>
        <v>-1.2836594570038415</v>
      </c>
      <c r="F32" s="22">
        <v>2.1755344482547796E-2</v>
      </c>
      <c r="G32" s="23">
        <v>49.047689040446954</v>
      </c>
      <c r="H32" s="23">
        <v>0.26189971954158897</v>
      </c>
      <c r="I32" s="24">
        <f t="shared" si="1"/>
        <v>-1.9329135801250672</v>
      </c>
      <c r="J32" s="22">
        <v>3.4140063823372924E-2</v>
      </c>
      <c r="K32" s="22">
        <v>187.27660009066301</v>
      </c>
      <c r="L32" s="22" t="s">
        <v>233</v>
      </c>
    </row>
    <row r="33" spans="1:12" x14ac:dyDescent="0.5">
      <c r="A33" s="8" t="s">
        <v>30</v>
      </c>
      <c r="B33" s="26" t="s">
        <v>120</v>
      </c>
      <c r="C33" s="23">
        <v>208.9076483187425</v>
      </c>
      <c r="D33" s="23">
        <v>0.37500326309987181</v>
      </c>
      <c r="E33" s="24">
        <f t="shared" si="0"/>
        <v>-1.4150249455787878</v>
      </c>
      <c r="F33" s="22">
        <v>1.8725697593092217E-2</v>
      </c>
      <c r="G33" s="23">
        <v>79.695094244978691</v>
      </c>
      <c r="H33" s="23">
        <v>0.14305804806782443</v>
      </c>
      <c r="I33" s="24">
        <f t="shared" si="1"/>
        <v>-2.8053274327317999</v>
      </c>
      <c r="J33" s="22">
        <v>6.3935908906641165E-3</v>
      </c>
      <c r="K33" s="22">
        <v>557.08221467690453</v>
      </c>
      <c r="L33" s="22" t="s">
        <v>232</v>
      </c>
    </row>
    <row r="34" spans="1:12" x14ac:dyDescent="0.5">
      <c r="A34" s="3" t="s">
        <v>31</v>
      </c>
      <c r="B34" s="26" t="s">
        <v>120</v>
      </c>
      <c r="C34" s="23">
        <v>973.1220042617075</v>
      </c>
      <c r="D34" s="23">
        <v>1.0794687762216697</v>
      </c>
      <c r="E34" s="24">
        <f t="shared" si="0"/>
        <v>0.11032151381744919</v>
      </c>
      <c r="F34" s="22">
        <v>0.2957666417211185</v>
      </c>
      <c r="G34" s="23">
        <v>338.837788366859</v>
      </c>
      <c r="H34" s="23">
        <v>0.37586737443423696</v>
      </c>
      <c r="I34" s="24">
        <f t="shared" si="1"/>
        <v>-1.4117044010671516</v>
      </c>
      <c r="J34" s="22">
        <v>1.7746032238360642E-2</v>
      </c>
      <c r="K34" s="22">
        <v>901.48230842563646</v>
      </c>
      <c r="L34" s="22" t="s">
        <v>232</v>
      </c>
    </row>
    <row r="35" spans="1:12" x14ac:dyDescent="0.5">
      <c r="A35" s="9" t="s">
        <v>32</v>
      </c>
      <c r="B35" s="26" t="s">
        <v>105</v>
      </c>
      <c r="C35" s="23">
        <v>24.027756258153751</v>
      </c>
      <c r="D35" s="23">
        <v>0.38437563770181832</v>
      </c>
      <c r="E35" s="24">
        <f t="shared" ref="E35:E71" si="2">LOG(D35,2)</f>
        <v>-1.3794111960301059</v>
      </c>
      <c r="F35" s="22">
        <v>1.6752324735259744E-2</v>
      </c>
      <c r="G35" s="23">
        <v>27.758524500149601</v>
      </c>
      <c r="H35" s="23">
        <v>0.44405729947363759</v>
      </c>
      <c r="I35" s="24">
        <f t="shared" ref="I35:I71" si="3">LOG(H35,2)</f>
        <v>-1.1711822463912589</v>
      </c>
      <c r="J35" s="22">
        <v>0.23655472244304887</v>
      </c>
      <c r="K35" s="22">
        <v>62.511132083749352</v>
      </c>
      <c r="L35" s="22" t="s">
        <v>232</v>
      </c>
    </row>
    <row r="36" spans="1:12" x14ac:dyDescent="0.5">
      <c r="A36" s="9" t="s">
        <v>33</v>
      </c>
      <c r="B36" s="26" t="s">
        <v>120</v>
      </c>
      <c r="C36" s="23">
        <v>17.095382435959948</v>
      </c>
      <c r="D36" s="23">
        <v>0.36009936862774938</v>
      </c>
      <c r="E36" s="24">
        <f t="shared" si="2"/>
        <v>-1.473533024874341</v>
      </c>
      <c r="F36" s="22">
        <v>1.3424229055324153E-2</v>
      </c>
      <c r="G36" s="23">
        <v>25.857355515963999</v>
      </c>
      <c r="H36" s="23">
        <v>0.54466271407276889</v>
      </c>
      <c r="I36" s="24">
        <f t="shared" si="3"/>
        <v>-0.87656498677545314</v>
      </c>
      <c r="J36" s="22">
        <v>0.43990013378661491</v>
      </c>
      <c r="K36" s="22">
        <v>47.474069452291097</v>
      </c>
      <c r="L36" s="22" t="s">
        <v>233</v>
      </c>
    </row>
    <row r="37" spans="1:12" x14ac:dyDescent="0.5">
      <c r="A37" s="1" t="s">
        <v>34</v>
      </c>
      <c r="B37" s="26" t="s">
        <v>120</v>
      </c>
      <c r="C37" s="23">
        <v>130.347814426572</v>
      </c>
      <c r="D37" s="23">
        <v>0.17818776734860617</v>
      </c>
      <c r="E37" s="24">
        <f t="shared" si="2"/>
        <v>-2.4885297961378479</v>
      </c>
      <c r="F37" s="22">
        <v>4.8814851502820382E-2</v>
      </c>
      <c r="G37" s="23">
        <v>74.405818171323659</v>
      </c>
      <c r="H37" s="23">
        <v>0.10171406920798948</v>
      </c>
      <c r="I37" s="24">
        <f t="shared" si="3"/>
        <v>-3.2974088466384708</v>
      </c>
      <c r="J37" s="22">
        <v>4.6998784277260168E-2</v>
      </c>
      <c r="K37" s="22">
        <v>731.51943237248054</v>
      </c>
      <c r="L37" s="22" t="s">
        <v>232</v>
      </c>
    </row>
    <row r="38" spans="1:12" x14ac:dyDescent="0.5">
      <c r="A38" s="1" t="s">
        <v>35</v>
      </c>
      <c r="B38" s="26" t="s">
        <v>96</v>
      </c>
      <c r="C38" s="23">
        <v>24.740171831154498</v>
      </c>
      <c r="D38" s="23">
        <v>0.30396886195426426</v>
      </c>
      <c r="E38" s="24">
        <f t="shared" si="2"/>
        <v>-1.7180045508401778</v>
      </c>
      <c r="F38" s="22">
        <v>1.0853309141615123E-2</v>
      </c>
      <c r="G38" s="23">
        <v>29.525884655597501</v>
      </c>
      <c r="H38" s="23">
        <v>0.3627682789839391</v>
      </c>
      <c r="I38" s="24">
        <f t="shared" si="3"/>
        <v>-1.4628797849782895</v>
      </c>
      <c r="J38" s="22">
        <v>0.18668110597682155</v>
      </c>
      <c r="K38" s="22">
        <v>81.390480827858454</v>
      </c>
      <c r="L38" s="22" t="s">
        <v>232</v>
      </c>
    </row>
    <row r="39" spans="1:12" x14ac:dyDescent="0.5">
      <c r="A39" s="1" t="s">
        <v>36</v>
      </c>
      <c r="B39" s="26" t="s">
        <v>120</v>
      </c>
      <c r="C39" s="23">
        <v>30.551296859988302</v>
      </c>
      <c r="D39" s="23">
        <v>0.1405162859198372</v>
      </c>
      <c r="E39" s="24">
        <f t="shared" si="2"/>
        <v>-2.8311907455503782</v>
      </c>
      <c r="F39" s="22">
        <v>2.7333862966633444E-2</v>
      </c>
      <c r="G39" s="23">
        <v>31.670866518361951</v>
      </c>
      <c r="H39" s="23">
        <v>0.14566558517689226</v>
      </c>
      <c r="I39" s="24">
        <f t="shared" si="3"/>
        <v>-2.7792680270890044</v>
      </c>
      <c r="J39" s="22">
        <v>2.8127065355560584E-2</v>
      </c>
      <c r="K39" s="22">
        <v>217.421750510951</v>
      </c>
      <c r="L39" s="22" t="s">
        <v>232</v>
      </c>
    </row>
    <row r="40" spans="1:12" x14ac:dyDescent="0.5">
      <c r="A40" s="3" t="s">
        <v>37</v>
      </c>
      <c r="B40" s="26" t="s">
        <v>141</v>
      </c>
      <c r="C40" s="23">
        <v>69.320568926975653</v>
      </c>
      <c r="D40" s="23">
        <v>0.43882414968237271</v>
      </c>
      <c r="E40" s="24">
        <f t="shared" si="2"/>
        <v>-1.1882851715430351</v>
      </c>
      <c r="F40" s="22">
        <v>7.464653580397719E-2</v>
      </c>
      <c r="G40" s="23">
        <v>52.685620850142001</v>
      </c>
      <c r="H40" s="23">
        <v>0.33351894146175365</v>
      </c>
      <c r="I40" s="24">
        <f t="shared" si="3"/>
        <v>-1.5841593965151524</v>
      </c>
      <c r="J40" s="22">
        <v>2.478900937830485E-2</v>
      </c>
      <c r="K40" s="22">
        <v>157.9689016138945</v>
      </c>
      <c r="L40" s="22" t="s">
        <v>232</v>
      </c>
    </row>
    <row r="41" spans="1:12" x14ac:dyDescent="0.5">
      <c r="A41" s="10" t="s">
        <v>38</v>
      </c>
      <c r="B41" s="26" t="s">
        <v>120</v>
      </c>
      <c r="C41" s="23">
        <v>37.813761824003549</v>
      </c>
      <c r="D41" s="23">
        <v>0.38987062360369917</v>
      </c>
      <c r="E41" s="24">
        <f t="shared" si="2"/>
        <v>-1.3589326418135577</v>
      </c>
      <c r="F41" s="22">
        <v>2.0663271212262749E-2</v>
      </c>
      <c r="G41" s="23">
        <v>160.9437218051975</v>
      </c>
      <c r="H41" s="23">
        <v>1.6593754802110623</v>
      </c>
      <c r="I41" s="24">
        <f t="shared" si="3"/>
        <v>0.73064037342218813</v>
      </c>
      <c r="J41" s="22">
        <v>0.31246506895221682</v>
      </c>
      <c r="K41" s="22">
        <v>96.990538744568198</v>
      </c>
      <c r="L41" s="22" t="s">
        <v>232</v>
      </c>
    </row>
    <row r="42" spans="1:12" x14ac:dyDescent="0.5">
      <c r="A42" s="10" t="s">
        <v>39</v>
      </c>
      <c r="B42" s="26" t="s">
        <v>120</v>
      </c>
      <c r="C42" s="23">
        <v>141.24976709750644</v>
      </c>
      <c r="D42" s="23">
        <v>1.3128855798700205</v>
      </c>
      <c r="E42" s="24">
        <f t="shared" si="2"/>
        <v>0.39274118847215783</v>
      </c>
      <c r="F42" s="22">
        <v>0.67176814676329522</v>
      </c>
      <c r="G42" s="23">
        <v>296.07050355296803</v>
      </c>
      <c r="H42" s="23">
        <v>2.7519103410005514</v>
      </c>
      <c r="I42" s="24">
        <f t="shared" si="3"/>
        <v>1.460433466878305</v>
      </c>
      <c r="J42" s="22">
        <v>0.37566136349682827</v>
      </c>
      <c r="K42" s="22">
        <v>107.587263706172</v>
      </c>
      <c r="L42" s="22" t="s">
        <v>233</v>
      </c>
    </row>
    <row r="43" spans="1:12" x14ac:dyDescent="0.5">
      <c r="A43" s="3" t="s">
        <v>246</v>
      </c>
      <c r="B43" s="26" t="s">
        <v>120</v>
      </c>
      <c r="C43" s="43">
        <v>1144.5083356891901</v>
      </c>
      <c r="D43" s="43">
        <v>0.60499920193626722</v>
      </c>
      <c r="E43" s="46">
        <f t="shared" si="2"/>
        <v>-0.72499485558004584</v>
      </c>
      <c r="F43" s="43">
        <v>2.1674357627684812E-2</v>
      </c>
      <c r="G43" s="43">
        <v>697.55471482122994</v>
      </c>
      <c r="H43" s="43">
        <v>0.36873479433384487</v>
      </c>
      <c r="I43" s="46">
        <f t="shared" si="3"/>
        <v>-1.4393445372989844</v>
      </c>
      <c r="J43" s="43">
        <v>1.061201905081802E-2</v>
      </c>
      <c r="K43" s="43">
        <v>1891.7518106243001</v>
      </c>
      <c r="L43" s="22" t="s">
        <v>232</v>
      </c>
    </row>
    <row r="44" spans="1:12" x14ac:dyDescent="0.5">
      <c r="A44" s="11" t="s">
        <v>40</v>
      </c>
      <c r="B44" s="26" t="s">
        <v>106</v>
      </c>
      <c r="C44" s="23">
        <v>33.437953481027947</v>
      </c>
      <c r="D44" s="23">
        <v>0.15070261068811755</v>
      </c>
      <c r="E44" s="24">
        <f t="shared" si="2"/>
        <v>-2.7302236852895381</v>
      </c>
      <c r="F44" s="22">
        <v>0.10567736190985882</v>
      </c>
      <c r="G44" s="23">
        <v>43.414381195181804</v>
      </c>
      <c r="H44" s="23">
        <v>0.19566570039147865</v>
      </c>
      <c r="I44" s="24">
        <f t="shared" si="3"/>
        <v>-2.3535372168585269</v>
      </c>
      <c r="J44" s="22">
        <v>5.2904291535201591E-2</v>
      </c>
      <c r="K44" s="22">
        <v>221.88038633404</v>
      </c>
      <c r="L44" s="22" t="s">
        <v>232</v>
      </c>
    </row>
    <row r="45" spans="1:12" x14ac:dyDescent="0.5">
      <c r="A45" s="11" t="s">
        <v>41</v>
      </c>
      <c r="B45" s="26" t="s">
        <v>120</v>
      </c>
      <c r="C45" s="23">
        <v>28.288927974360252</v>
      </c>
      <c r="D45" s="23">
        <v>0.26751258225125646</v>
      </c>
      <c r="E45" s="24">
        <f t="shared" si="2"/>
        <v>-1.9023213457115471</v>
      </c>
      <c r="F45" s="22">
        <v>4.8220978152895541E-2</v>
      </c>
      <c r="G45" s="23">
        <v>69.013897642782283</v>
      </c>
      <c r="H45" s="23">
        <v>0.65262586077414286</v>
      </c>
      <c r="I45" s="24">
        <f t="shared" si="3"/>
        <v>-0.61567193848517121</v>
      </c>
      <c r="J45" s="22">
        <v>0.65468136071864047</v>
      </c>
      <c r="K45" s="22">
        <v>105.74802776114051</v>
      </c>
      <c r="L45" s="22" t="s">
        <v>233</v>
      </c>
    </row>
    <row r="46" spans="1:12" x14ac:dyDescent="0.5">
      <c r="A46" s="11" t="s">
        <v>42</v>
      </c>
      <c r="B46" s="26" t="s">
        <v>107</v>
      </c>
      <c r="C46" s="23">
        <v>26.584111691859849</v>
      </c>
      <c r="D46" s="23">
        <v>0.14688642457721482</v>
      </c>
      <c r="E46" s="24">
        <f t="shared" si="2"/>
        <v>-2.767227028469998</v>
      </c>
      <c r="F46" s="22">
        <v>3.2913402122911724E-2</v>
      </c>
      <c r="G46" s="23">
        <v>35.905272772535504</v>
      </c>
      <c r="H46" s="23">
        <v>0.19838906795754541</v>
      </c>
      <c r="I46" s="24">
        <f t="shared" si="3"/>
        <v>-2.3335955653216858</v>
      </c>
      <c r="J46" s="22">
        <v>7.4716477940454828E-2</v>
      </c>
      <c r="K46" s="22">
        <v>180.9841295298545</v>
      </c>
      <c r="L46" s="22" t="s">
        <v>233</v>
      </c>
    </row>
    <row r="47" spans="1:12" x14ac:dyDescent="0.5">
      <c r="A47" s="11" t="s">
        <v>43</v>
      </c>
      <c r="B47" s="26" t="s">
        <v>120</v>
      </c>
      <c r="C47" s="23">
        <v>17.006379110497598</v>
      </c>
      <c r="D47" s="23">
        <v>0.17971869507049568</v>
      </c>
      <c r="E47" s="24">
        <f t="shared" si="2"/>
        <v>-2.4761876032202919</v>
      </c>
      <c r="F47" s="22">
        <v>2.538349067365361E-2</v>
      </c>
      <c r="G47" s="23">
        <v>30.814026999870698</v>
      </c>
      <c r="H47" s="23">
        <v>0.32563408626268991</v>
      </c>
      <c r="I47" s="24">
        <f t="shared" si="3"/>
        <v>-1.6186763709949246</v>
      </c>
      <c r="J47" s="22">
        <v>0.19168621746665465</v>
      </c>
      <c r="K47" s="22">
        <v>94.627768712802805</v>
      </c>
      <c r="L47" s="22" t="s">
        <v>233</v>
      </c>
    </row>
    <row r="48" spans="1:12" x14ac:dyDescent="0.5">
      <c r="A48" s="11" t="s">
        <v>44</v>
      </c>
      <c r="B48" s="26" t="s">
        <v>108</v>
      </c>
      <c r="C48" s="23">
        <v>25.295704759919399</v>
      </c>
      <c r="D48" s="23">
        <v>0.35010908432718557</v>
      </c>
      <c r="E48" s="24">
        <f t="shared" si="2"/>
        <v>-1.5141235988343169</v>
      </c>
      <c r="F48" s="22">
        <v>1.487445914502993E-2</v>
      </c>
      <c r="G48" s="23">
        <v>40.6919864523854</v>
      </c>
      <c r="H48" s="23">
        <v>0.56320368424256895</v>
      </c>
      <c r="I48" s="24">
        <f t="shared" si="3"/>
        <v>-0.82827132337469023</v>
      </c>
      <c r="J48" s="22">
        <v>0.46798585172284052</v>
      </c>
      <c r="K48" s="22">
        <v>72.250923761463838</v>
      </c>
      <c r="L48" s="22" t="s">
        <v>233</v>
      </c>
    </row>
    <row r="49" spans="1:12" x14ac:dyDescent="0.5">
      <c r="A49" s="11" t="s">
        <v>45</v>
      </c>
      <c r="B49" s="26" t="s">
        <v>109</v>
      </c>
      <c r="C49" s="23">
        <v>34.988251358491752</v>
      </c>
      <c r="D49" s="23">
        <v>0.35018430520025001</v>
      </c>
      <c r="E49" s="24">
        <f t="shared" si="2"/>
        <v>-1.5138136693602378</v>
      </c>
      <c r="F49" s="22">
        <v>6.9289701387771602E-2</v>
      </c>
      <c r="G49" s="23">
        <v>65.245351941832297</v>
      </c>
      <c r="H49" s="23">
        <v>0.65301629404668926</v>
      </c>
      <c r="I49" s="24">
        <f t="shared" si="3"/>
        <v>-0.61480910457495974</v>
      </c>
      <c r="J49" s="22">
        <v>0.61873933729301744</v>
      </c>
      <c r="K49" s="22">
        <v>99.913819205815088</v>
      </c>
      <c r="L49" s="22" t="s">
        <v>233</v>
      </c>
    </row>
    <row r="50" spans="1:12" x14ac:dyDescent="0.5">
      <c r="A50" s="2" t="s">
        <v>247</v>
      </c>
      <c r="B50" s="26" t="s">
        <v>120</v>
      </c>
      <c r="C50" s="43">
        <v>334.469464724354</v>
      </c>
      <c r="D50" s="43">
        <v>0.57888913610958692</v>
      </c>
      <c r="E50" s="46">
        <f t="shared" si="2"/>
        <v>-0.78864101282029664</v>
      </c>
      <c r="F50" s="43">
        <v>1.7313620132517922E-2</v>
      </c>
      <c r="G50" s="43">
        <v>240.490071022347</v>
      </c>
      <c r="H50" s="43">
        <v>0.41623258365839916</v>
      </c>
      <c r="I50" s="46">
        <f t="shared" si="3"/>
        <v>-1.2645381878574127</v>
      </c>
      <c r="J50" s="43">
        <v>6.2191891302033724E-3</v>
      </c>
      <c r="K50" s="43">
        <v>577.77809922664892</v>
      </c>
      <c r="L50" s="22" t="s">
        <v>232</v>
      </c>
    </row>
    <row r="51" spans="1:12" x14ac:dyDescent="0.5">
      <c r="A51" s="3" t="s">
        <v>46</v>
      </c>
      <c r="B51" s="26" t="s">
        <v>123</v>
      </c>
      <c r="C51" s="23">
        <v>515.94042412401848</v>
      </c>
      <c r="D51" s="23">
        <v>7.3979200644307699E-2</v>
      </c>
      <c r="E51" s="24">
        <f t="shared" si="2"/>
        <v>-3.7567364777519021</v>
      </c>
      <c r="F51" s="22">
        <v>1.7938113814799716E-2</v>
      </c>
      <c r="G51" s="23">
        <v>166.66973589643399</v>
      </c>
      <c r="H51" s="23">
        <v>2.3898289912348939E-2</v>
      </c>
      <c r="I51" s="24">
        <f t="shared" si="3"/>
        <v>-5.3869488026666854</v>
      </c>
      <c r="J51" s="22">
        <v>2.5831120365930198E-2</v>
      </c>
      <c r="K51" s="22">
        <v>6974.1281283189601</v>
      </c>
      <c r="L51" s="22" t="s">
        <v>232</v>
      </c>
    </row>
    <row r="52" spans="1:12" x14ac:dyDescent="0.5">
      <c r="A52" s="1" t="s">
        <v>47</v>
      </c>
      <c r="B52" s="26" t="s">
        <v>124</v>
      </c>
      <c r="C52" s="23">
        <v>120.6316737895995</v>
      </c>
      <c r="D52" s="23">
        <v>0.33197117673307514</v>
      </c>
      <c r="E52" s="24">
        <f t="shared" si="2"/>
        <v>-1.5908701093074042</v>
      </c>
      <c r="F52" s="22">
        <v>6.8534592165077329E-3</v>
      </c>
      <c r="G52" s="23">
        <v>56.022727152010603</v>
      </c>
      <c r="H52" s="23">
        <v>0.15417120621974173</v>
      </c>
      <c r="I52" s="24">
        <f t="shared" si="3"/>
        <v>-2.6973947493679695</v>
      </c>
      <c r="J52" s="22">
        <v>1.9510850154016778E-2</v>
      </c>
      <c r="K52" s="22">
        <v>363.37996261221997</v>
      </c>
      <c r="L52" s="22" t="s">
        <v>232</v>
      </c>
    </row>
    <row r="53" spans="1:12" x14ac:dyDescent="0.5">
      <c r="A53" s="3" t="s">
        <v>48</v>
      </c>
      <c r="B53" s="26" t="s">
        <v>239</v>
      </c>
      <c r="C53" s="23">
        <v>76.104810839995295</v>
      </c>
      <c r="D53" s="23">
        <v>0.19429593924351152</v>
      </c>
      <c r="E53" s="24">
        <f t="shared" si="2"/>
        <v>-2.3636723457627049</v>
      </c>
      <c r="F53" s="22">
        <v>8.7081361056160263E-3</v>
      </c>
      <c r="G53" s="23">
        <v>58.591336465625602</v>
      </c>
      <c r="H53" s="23">
        <v>0.1495839569729103</v>
      </c>
      <c r="I53" s="24">
        <f t="shared" si="3"/>
        <v>-2.7409726418326104</v>
      </c>
      <c r="J53" s="22">
        <v>1.8448306207883635E-2</v>
      </c>
      <c r="K53" s="22">
        <v>391.69532382564603</v>
      </c>
      <c r="L53" s="22" t="s">
        <v>232</v>
      </c>
    </row>
    <row r="54" spans="1:12" x14ac:dyDescent="0.5">
      <c r="A54" s="12" t="s">
        <v>49</v>
      </c>
      <c r="B54" s="26" t="s">
        <v>120</v>
      </c>
      <c r="C54" s="23">
        <v>99.664701605097861</v>
      </c>
      <c r="D54" s="23">
        <v>0.520737874990162</v>
      </c>
      <c r="E54" s="24">
        <f t="shared" si="2"/>
        <v>-0.94137075235493006</v>
      </c>
      <c r="F54" s="22">
        <v>0.12980176392363546</v>
      </c>
      <c r="G54" s="23">
        <v>87.384020777349306</v>
      </c>
      <c r="H54" s="23">
        <v>0.45657257338706064</v>
      </c>
      <c r="I54" s="24">
        <f t="shared" si="3"/>
        <v>-1.1310838963560601</v>
      </c>
      <c r="J54" s="22">
        <v>0.12426436773655228</v>
      </c>
      <c r="K54" s="22">
        <v>191.39130528383549</v>
      </c>
      <c r="L54" s="22" t="s">
        <v>233</v>
      </c>
    </row>
    <row r="55" spans="1:12" x14ac:dyDescent="0.5">
      <c r="A55" s="12" t="s">
        <v>50</v>
      </c>
      <c r="B55" s="26" t="s">
        <v>120</v>
      </c>
      <c r="C55" s="23">
        <v>103.2977676928935</v>
      </c>
      <c r="D55" s="23">
        <v>0.67032193800948281</v>
      </c>
      <c r="E55" s="24">
        <f t="shared" si="2"/>
        <v>-0.57707394436423498</v>
      </c>
      <c r="F55" s="22">
        <v>2.1049525040475945E-2</v>
      </c>
      <c r="G55" s="23">
        <v>78.935216956201444</v>
      </c>
      <c r="H55" s="23">
        <v>0.51222798700344119</v>
      </c>
      <c r="I55" s="24">
        <f t="shared" si="3"/>
        <v>-0.96514201413470879</v>
      </c>
      <c r="J55" s="22">
        <v>0.14942490888723189</v>
      </c>
      <c r="K55" s="22">
        <v>154.10172610437849</v>
      </c>
      <c r="L55" s="22" t="s">
        <v>233</v>
      </c>
    </row>
    <row r="56" spans="1:12" x14ac:dyDescent="0.5">
      <c r="A56" s="12" t="s">
        <v>51</v>
      </c>
      <c r="B56" s="26" t="s">
        <v>124</v>
      </c>
      <c r="C56" s="23">
        <v>55.351900483850002</v>
      </c>
      <c r="D56" s="23">
        <v>0.13611311192039519</v>
      </c>
      <c r="E56" s="24">
        <f t="shared" si="2"/>
        <v>-2.8771220450081438</v>
      </c>
      <c r="F56" s="22">
        <v>3.05019201909282E-3</v>
      </c>
      <c r="G56" s="23">
        <v>35.449608325307096</v>
      </c>
      <c r="H56" s="23">
        <v>8.7172372824389846E-2</v>
      </c>
      <c r="I56" s="24">
        <f t="shared" si="3"/>
        <v>-3.5199852096409745</v>
      </c>
      <c r="J56" s="22">
        <v>2.6480391382050189E-2</v>
      </c>
      <c r="K56" s="22">
        <v>406.66104611745402</v>
      </c>
      <c r="L56" s="22" t="s">
        <v>232</v>
      </c>
    </row>
    <row r="57" spans="1:12" x14ac:dyDescent="0.5">
      <c r="A57" s="1" t="s">
        <v>52</v>
      </c>
      <c r="B57" s="26" t="s">
        <v>120</v>
      </c>
      <c r="C57" s="23">
        <v>784.47409113767094</v>
      </c>
      <c r="D57" s="23">
        <v>2.4410272746738397</v>
      </c>
      <c r="E57" s="24">
        <f t="shared" si="2"/>
        <v>1.2874884150768127</v>
      </c>
      <c r="F57" s="22">
        <v>2.9287492475291086E-2</v>
      </c>
      <c r="G57" s="23">
        <v>329.55633218439652</v>
      </c>
      <c r="H57" s="23">
        <v>1.0254717198332639</v>
      </c>
      <c r="I57" s="24">
        <f t="shared" si="3"/>
        <v>3.6287706133824274E-2</v>
      </c>
      <c r="J57" s="22">
        <v>0.8804406388888486</v>
      </c>
      <c r="K57" s="22">
        <v>321.37047352020647</v>
      </c>
      <c r="L57" s="22" t="s">
        <v>232</v>
      </c>
    </row>
    <row r="58" spans="1:12" x14ac:dyDescent="0.5">
      <c r="A58" s="1" t="s">
        <v>53</v>
      </c>
      <c r="B58" s="26" t="s">
        <v>240</v>
      </c>
      <c r="C58" s="23">
        <v>35.086240239450802</v>
      </c>
      <c r="D58" s="23">
        <v>0.1535959088151326</v>
      </c>
      <c r="E58" s="24">
        <f t="shared" si="2"/>
        <v>-2.7027883059814588</v>
      </c>
      <c r="F58" s="22">
        <v>2.8248907633592626E-2</v>
      </c>
      <c r="G58" s="23">
        <v>32.9004231439798</v>
      </c>
      <c r="H58" s="23">
        <v>0.14402712740705725</v>
      </c>
      <c r="I58" s="24">
        <f t="shared" si="3"/>
        <v>-2.7955875270410999</v>
      </c>
      <c r="J58" s="22">
        <v>6.3427030228565023E-2</v>
      </c>
      <c r="K58" s="22">
        <v>228.4321275879845</v>
      </c>
      <c r="L58" s="22" t="s">
        <v>232</v>
      </c>
    </row>
    <row r="59" spans="1:12" x14ac:dyDescent="0.5">
      <c r="A59" s="3" t="s">
        <v>54</v>
      </c>
      <c r="B59" s="26" t="s">
        <v>120</v>
      </c>
      <c r="C59" s="23">
        <v>471.91765118552246</v>
      </c>
      <c r="D59" s="23">
        <v>0.16747595740122825</v>
      </c>
      <c r="E59" s="24">
        <f t="shared" si="2"/>
        <v>-2.5779740956013946</v>
      </c>
      <c r="F59" s="22">
        <v>3.7451503414873549E-2</v>
      </c>
      <c r="G59" s="23">
        <v>313.23766920575201</v>
      </c>
      <c r="H59" s="23">
        <v>0.11116299297679653</v>
      </c>
      <c r="I59" s="24">
        <f t="shared" si="3"/>
        <v>-3.1692515112757191</v>
      </c>
      <c r="J59" s="22">
        <v>2.8699674707513733E-2</v>
      </c>
      <c r="K59" s="22">
        <v>2817.823277492495</v>
      </c>
      <c r="L59" s="22" t="s">
        <v>232</v>
      </c>
    </row>
    <row r="60" spans="1:12" x14ac:dyDescent="0.5">
      <c r="A60" s="13" t="s">
        <v>55</v>
      </c>
      <c r="B60" s="26" t="s">
        <v>120</v>
      </c>
      <c r="C60" s="23">
        <v>69.120539536218047</v>
      </c>
      <c r="D60" s="23">
        <v>0.35081060932353553</v>
      </c>
      <c r="E60" s="24">
        <f t="shared" si="2"/>
        <v>-1.5112357160129124</v>
      </c>
      <c r="F60" s="22">
        <v>1.7534032337692445E-2</v>
      </c>
      <c r="G60" s="23">
        <v>60.787064299851195</v>
      </c>
      <c r="H60" s="23">
        <v>0.30851534448520773</v>
      </c>
      <c r="I60" s="24">
        <f t="shared" si="3"/>
        <v>-1.6965858490712238</v>
      </c>
      <c r="J60" s="22">
        <v>4.4148456469659314E-2</v>
      </c>
      <c r="K60" s="22">
        <v>197.03092694232501</v>
      </c>
      <c r="L60" s="22" t="s">
        <v>232</v>
      </c>
    </row>
    <row r="61" spans="1:12" x14ac:dyDescent="0.5">
      <c r="A61" s="13" t="s">
        <v>56</v>
      </c>
      <c r="B61" s="26" t="s">
        <v>241</v>
      </c>
      <c r="C61" s="23">
        <v>54.426604728653103</v>
      </c>
      <c r="D61" s="23">
        <v>0.31554749705269303</v>
      </c>
      <c r="E61" s="24">
        <f t="shared" si="2"/>
        <v>-1.6640709150204942</v>
      </c>
      <c r="F61" s="22">
        <v>3.4751073666352474E-2</v>
      </c>
      <c r="G61" s="23">
        <v>51.535382114858251</v>
      </c>
      <c r="H61" s="23">
        <v>0.29878514224931108</v>
      </c>
      <c r="I61" s="24">
        <f t="shared" si="3"/>
        <v>-1.7428196861718095</v>
      </c>
      <c r="J61" s="22">
        <v>0.11620079370973616</v>
      </c>
      <c r="K61" s="22">
        <v>172.483081745264</v>
      </c>
      <c r="L61" s="22" t="s">
        <v>233</v>
      </c>
    </row>
    <row r="62" spans="1:12" x14ac:dyDescent="0.5">
      <c r="A62" s="3" t="s">
        <v>57</v>
      </c>
      <c r="B62" s="26" t="s">
        <v>120</v>
      </c>
      <c r="C62" s="23">
        <v>86.887499869984794</v>
      </c>
      <c r="D62" s="23">
        <v>0.23362221135310807</v>
      </c>
      <c r="E62" s="24">
        <f t="shared" si="2"/>
        <v>-2.0977506516383979</v>
      </c>
      <c r="F62" s="22">
        <v>1.2914956776331032E-2</v>
      </c>
      <c r="G62" s="23">
        <v>67.397839835600195</v>
      </c>
      <c r="H62" s="23">
        <v>0.18121861494894767</v>
      </c>
      <c r="I62" s="24">
        <f t="shared" si="3"/>
        <v>-2.4641969368808927</v>
      </c>
      <c r="J62" s="22">
        <v>1.9714680574954839E-2</v>
      </c>
      <c r="K62" s="22">
        <v>371.91455113254949</v>
      </c>
      <c r="L62" s="22" t="s">
        <v>232</v>
      </c>
    </row>
    <row r="63" spans="1:12" x14ac:dyDescent="0.5">
      <c r="A63" s="14" t="s">
        <v>58</v>
      </c>
      <c r="B63" s="26" t="s">
        <v>120</v>
      </c>
      <c r="C63" s="23">
        <v>24.8898387273357</v>
      </c>
      <c r="D63" s="23">
        <v>3.5375301996582058</v>
      </c>
      <c r="E63" s="24">
        <f t="shared" si="2"/>
        <v>1.8227424641879566</v>
      </c>
      <c r="F63" s="22">
        <v>1.1250685507037618E-2</v>
      </c>
      <c r="G63" s="23">
        <v>42.147114569435296</v>
      </c>
      <c r="H63" s="23">
        <v>5.9902634264192187</v>
      </c>
      <c r="I63" s="24">
        <f t="shared" si="3"/>
        <v>2.5826194480277773</v>
      </c>
      <c r="J63" s="22">
        <v>0.42063044229922941</v>
      </c>
      <c r="K63" s="22">
        <v>7.03593674754792</v>
      </c>
      <c r="L63" s="22" t="s">
        <v>232</v>
      </c>
    </row>
    <row r="64" spans="1:12" x14ac:dyDescent="0.5">
      <c r="A64" s="14" t="s">
        <v>59</v>
      </c>
      <c r="B64" s="26" t="s">
        <v>120</v>
      </c>
      <c r="C64" s="23">
        <v>22.773933745435947</v>
      </c>
      <c r="D64" s="23">
        <v>2.1178676752558747</v>
      </c>
      <c r="E64" s="24">
        <f t="shared" si="2"/>
        <v>1.0826124523067</v>
      </c>
      <c r="F64" s="22">
        <v>7.9935080895596325E-2</v>
      </c>
      <c r="G64" s="23">
        <v>49.625909914554349</v>
      </c>
      <c r="H64" s="23">
        <v>4.6149739275612705</v>
      </c>
      <c r="I64" s="24">
        <f t="shared" si="3"/>
        <v>2.2063224973435713</v>
      </c>
      <c r="J64" s="22">
        <v>0.29186855047047244</v>
      </c>
      <c r="K64" s="22">
        <v>10.75323732994058</v>
      </c>
      <c r="L64" s="22" t="s">
        <v>233</v>
      </c>
    </row>
    <row r="65" spans="1:12" x14ac:dyDescent="0.5">
      <c r="A65" s="1" t="s">
        <v>60</v>
      </c>
      <c r="B65" s="26" t="s">
        <v>124</v>
      </c>
      <c r="C65" s="23">
        <v>109.96538312862674</v>
      </c>
      <c r="D65" s="23">
        <v>0.40982263455625767</v>
      </c>
      <c r="E65" s="24">
        <f t="shared" si="2"/>
        <v>-1.2869284281070517</v>
      </c>
      <c r="F65" s="22">
        <v>2.1077429131821899E-2</v>
      </c>
      <c r="G65" s="23">
        <v>86.104795613073151</v>
      </c>
      <c r="H65" s="23">
        <v>0.32089820616367648</v>
      </c>
      <c r="I65" s="24">
        <f t="shared" si="3"/>
        <v>-1.6398123699793949</v>
      </c>
      <c r="J65" s="22">
        <v>0.18321549865070172</v>
      </c>
      <c r="K65" s="22">
        <v>268.32432827360452</v>
      </c>
      <c r="L65" s="22" t="s">
        <v>232</v>
      </c>
    </row>
    <row r="66" spans="1:12" x14ac:dyDescent="0.5">
      <c r="A66" s="15" t="s">
        <v>61</v>
      </c>
      <c r="B66" s="26" t="s">
        <v>120</v>
      </c>
      <c r="C66" s="23">
        <v>57.2385919256186</v>
      </c>
      <c r="D66" s="23">
        <v>0.20728920182527413</v>
      </c>
      <c r="E66" s="24">
        <f t="shared" si="2"/>
        <v>-2.2702831298094508</v>
      </c>
      <c r="F66" s="22">
        <v>3.5710102569788772E-2</v>
      </c>
      <c r="G66" s="23">
        <v>47.214891039492002</v>
      </c>
      <c r="H66" s="23">
        <v>0.17098843190555671</v>
      </c>
      <c r="I66" s="24">
        <f t="shared" si="3"/>
        <v>-2.5480293709283641</v>
      </c>
      <c r="J66" s="22">
        <v>1.7884811035527085E-2</v>
      </c>
      <c r="K66" s="22">
        <v>276.12915396271103</v>
      </c>
      <c r="L66" s="22" t="s">
        <v>232</v>
      </c>
    </row>
    <row r="67" spans="1:12" x14ac:dyDescent="0.5">
      <c r="A67" s="15" t="s">
        <v>62</v>
      </c>
      <c r="B67" s="26" t="s">
        <v>120</v>
      </c>
      <c r="C67" s="23">
        <v>29.045675157887999</v>
      </c>
      <c r="D67" s="23">
        <v>0.41804817468483363</v>
      </c>
      <c r="E67" s="24">
        <f t="shared" si="2"/>
        <v>-1.2582588909204837</v>
      </c>
      <c r="F67" s="22">
        <v>1.0023805919584112E-2</v>
      </c>
      <c r="G67" s="23">
        <v>32.116210131302502</v>
      </c>
      <c r="H67" s="23">
        <v>0.46224172618481585</v>
      </c>
      <c r="I67" s="24">
        <f t="shared" si="3"/>
        <v>-1.113280598295129</v>
      </c>
      <c r="J67" s="22">
        <v>0.32639484592706142</v>
      </c>
      <c r="K67" s="22">
        <v>69.479253628569296</v>
      </c>
      <c r="L67" s="22" t="s">
        <v>233</v>
      </c>
    </row>
    <row r="68" spans="1:12" x14ac:dyDescent="0.5">
      <c r="A68" s="1" t="s">
        <v>63</v>
      </c>
      <c r="B68" s="26" t="s">
        <v>120</v>
      </c>
      <c r="C68" s="23">
        <v>3400.2575039855901</v>
      </c>
      <c r="D68" s="23">
        <v>3.9020861525775903</v>
      </c>
      <c r="E68" s="24">
        <f t="shared" si="2"/>
        <v>1.9642456309772685</v>
      </c>
      <c r="F68" s="22">
        <v>9.0013010662072859E-3</v>
      </c>
      <c r="G68" s="23">
        <v>10531.332342898389</v>
      </c>
      <c r="H68" s="23">
        <v>12.085604121231421</v>
      </c>
      <c r="I68" s="24">
        <f t="shared" si="3"/>
        <v>3.5952176855681</v>
      </c>
      <c r="J68" s="22">
        <v>0.11258771965377604</v>
      </c>
      <c r="K68" s="22">
        <v>871.39477987678242</v>
      </c>
      <c r="L68" s="22" t="s">
        <v>232</v>
      </c>
    </row>
    <row r="69" spans="1:12" x14ac:dyDescent="0.5">
      <c r="A69" s="44" t="s">
        <v>248</v>
      </c>
      <c r="B69" s="26" t="s">
        <v>120</v>
      </c>
      <c r="C69" s="43">
        <v>233.39865570729103</v>
      </c>
      <c r="D69" s="43">
        <v>0.3326557832383305</v>
      </c>
      <c r="E69" s="46">
        <f t="shared" si="2"/>
        <v>-1.5878979796199399</v>
      </c>
      <c r="F69" s="43">
        <v>9.7221014654060613E-3</v>
      </c>
      <c r="G69" s="43">
        <v>211.11183532729098</v>
      </c>
      <c r="H69" s="43">
        <v>0.30089107719521291</v>
      </c>
      <c r="I69" s="46">
        <f t="shared" si="3"/>
        <v>-1.7326867701273303</v>
      </c>
      <c r="J69" s="43">
        <v>2.1001242442328132E-2</v>
      </c>
      <c r="K69" s="43">
        <v>701.62211952308996</v>
      </c>
      <c r="L69" s="22" t="s">
        <v>232</v>
      </c>
    </row>
    <row r="70" spans="1:12" x14ac:dyDescent="0.5">
      <c r="A70" s="44" t="s">
        <v>249</v>
      </c>
      <c r="B70" s="26" t="s">
        <v>120</v>
      </c>
      <c r="C70" s="43">
        <v>409.87670147782603</v>
      </c>
      <c r="D70" s="43">
        <v>0.24793263939656635</v>
      </c>
      <c r="E70" s="46">
        <f t="shared" si="2"/>
        <v>-2.0119798856010762</v>
      </c>
      <c r="F70" s="43">
        <v>9.3585986764885571E-3</v>
      </c>
      <c r="G70" s="43">
        <v>307.62042745936952</v>
      </c>
      <c r="H70" s="43">
        <v>0.18607826265145141</v>
      </c>
      <c r="I70" s="46">
        <f t="shared" si="3"/>
        <v>-2.4260185628466346</v>
      </c>
      <c r="J70" s="43">
        <v>1.0827107538388035E-2</v>
      </c>
      <c r="K70" s="43">
        <v>1653.17766339845</v>
      </c>
      <c r="L70" s="22" t="s">
        <v>233</v>
      </c>
    </row>
    <row r="71" spans="1:12" x14ac:dyDescent="0.5">
      <c r="A71" s="44" t="s">
        <v>250</v>
      </c>
      <c r="B71" s="26" t="s">
        <v>120</v>
      </c>
      <c r="C71" s="43">
        <v>135.26448352109901</v>
      </c>
      <c r="D71" s="43">
        <v>0.30712978663559087</v>
      </c>
      <c r="E71" s="46">
        <f t="shared" si="2"/>
        <v>-1.7030796576385736</v>
      </c>
      <c r="F71" s="43">
        <v>2.0437355010273113E-2</v>
      </c>
      <c r="G71" s="43">
        <v>128.38731199335049</v>
      </c>
      <c r="H71" s="43">
        <v>0.29151456992096603</v>
      </c>
      <c r="I71" s="46">
        <f t="shared" si="3"/>
        <v>-1.7783601036488097</v>
      </c>
      <c r="J71" s="43">
        <v>4.8641405273216379E-2</v>
      </c>
      <c r="K71" s="43">
        <v>440.41473477006048</v>
      </c>
      <c r="L71" s="22" t="s">
        <v>233</v>
      </c>
    </row>
    <row r="72" spans="1:12" x14ac:dyDescent="0.5">
      <c r="A72" s="16" t="s">
        <v>64</v>
      </c>
      <c r="B72" s="26" t="s">
        <v>120</v>
      </c>
      <c r="C72" s="23">
        <v>79.876945705877688</v>
      </c>
      <c r="D72" s="23">
        <v>0.64934928911463341</v>
      </c>
      <c r="E72" s="24">
        <f t="shared" ref="E72:E74" si="4">LOG(D72,2)</f>
        <v>-0.62293337302820417</v>
      </c>
      <c r="F72" s="22">
        <v>5.862058680009858E-2</v>
      </c>
      <c r="G72" s="23">
        <v>75.124534396859502</v>
      </c>
      <c r="H72" s="23">
        <v>0.61071517663298625</v>
      </c>
      <c r="I72" s="24">
        <f t="shared" ref="I72:I74" si="5">LOG(H72,2)</f>
        <v>-0.71142839743652475</v>
      </c>
      <c r="J72" s="22">
        <v>0.25536417603218786</v>
      </c>
      <c r="K72" s="22">
        <v>123.010754065485</v>
      </c>
      <c r="L72" s="22" t="s">
        <v>233</v>
      </c>
    </row>
    <row r="73" spans="1:12" x14ac:dyDescent="0.5">
      <c r="A73" s="16" t="s">
        <v>65</v>
      </c>
      <c r="B73" s="26" t="s">
        <v>120</v>
      </c>
      <c r="C73" s="23">
        <v>102.76160186267074</v>
      </c>
      <c r="D73" s="23">
        <v>0.2307079749555018</v>
      </c>
      <c r="E73" s="24">
        <f t="shared" si="4"/>
        <v>-2.1158602199089653</v>
      </c>
      <c r="F73" s="22">
        <v>4.5346817318266397E-2</v>
      </c>
      <c r="G73" s="23">
        <v>44.6049801480128</v>
      </c>
      <c r="H73" s="23">
        <v>0.10014173053307189</v>
      </c>
      <c r="I73" s="24">
        <f t="shared" si="5"/>
        <v>-3.3198848031576418</v>
      </c>
      <c r="J73" s="22">
        <v>2.1852466564363637E-2</v>
      </c>
      <c r="K73" s="22">
        <v>445.41850745511101</v>
      </c>
      <c r="L73" s="22" t="s">
        <v>232</v>
      </c>
    </row>
    <row r="74" spans="1:12" x14ac:dyDescent="0.5">
      <c r="A74" s="17" t="s">
        <v>66</v>
      </c>
      <c r="B74" s="26" t="s">
        <v>120</v>
      </c>
      <c r="C74" s="23">
        <v>334.20007703203999</v>
      </c>
      <c r="D74" s="23">
        <v>0.67785144124543228</v>
      </c>
      <c r="E74" s="24">
        <f t="shared" si="4"/>
        <v>-0.56095896970073245</v>
      </c>
      <c r="F74" s="22">
        <v>5.2905251195969484E-2</v>
      </c>
      <c r="G74" s="23">
        <v>197.85795405208799</v>
      </c>
      <c r="H74" s="23">
        <v>0.40131139557823131</v>
      </c>
      <c r="I74" s="24">
        <f t="shared" si="5"/>
        <v>-1.3172059716356854</v>
      </c>
      <c r="J74" s="22">
        <v>1.8904875966846181E-2</v>
      </c>
      <c r="K74" s="22">
        <v>493.02849665408451</v>
      </c>
      <c r="L74" s="22" t="s">
        <v>233</v>
      </c>
    </row>
    <row r="75" spans="1:12" x14ac:dyDescent="0.5">
      <c r="A75" s="17" t="s">
        <v>67</v>
      </c>
      <c r="B75" s="26" t="s">
        <v>110</v>
      </c>
      <c r="C75" s="23">
        <v>797.08753444090405</v>
      </c>
      <c r="D75" s="23">
        <v>1.0233205162880057</v>
      </c>
      <c r="E75" s="24">
        <f t="shared" ref="E75:E96" si="6">LOG(D75,2)</f>
        <v>3.3258085294299231E-2</v>
      </c>
      <c r="F75" s="22">
        <v>0.79707317458861715</v>
      </c>
      <c r="G75" s="23">
        <v>310.05798265799001</v>
      </c>
      <c r="H75" s="23">
        <v>0.39806003880784008</v>
      </c>
      <c r="I75" s="24">
        <f t="shared" ref="I75:I96" si="7">LOG(H75,2)</f>
        <v>-1.328942048144081</v>
      </c>
      <c r="J75" s="22">
        <v>4.8172897458869671E-2</v>
      </c>
      <c r="K75" s="22">
        <v>778.92265595559502</v>
      </c>
      <c r="L75" s="22" t="s">
        <v>232</v>
      </c>
    </row>
    <row r="76" spans="1:12" x14ac:dyDescent="0.5">
      <c r="A76" s="3" t="s">
        <v>68</v>
      </c>
      <c r="B76" s="26" t="s">
        <v>120</v>
      </c>
      <c r="C76" s="23">
        <v>600.0545555573425</v>
      </c>
      <c r="D76" s="23">
        <v>1.6284103931509062</v>
      </c>
      <c r="E76" s="24">
        <f t="shared" si="6"/>
        <v>0.70346433446296475</v>
      </c>
      <c r="F76" s="22">
        <v>0.28289245788512624</v>
      </c>
      <c r="G76" s="23">
        <v>1371.8570800596949</v>
      </c>
      <c r="H76" s="23">
        <v>3.7229053698491277</v>
      </c>
      <c r="I76" s="24">
        <f t="shared" si="7"/>
        <v>1.8964289457128061</v>
      </c>
      <c r="J76" s="22">
        <v>2.7736594507436547E-2</v>
      </c>
      <c r="K76" s="22">
        <v>368.49098856232547</v>
      </c>
      <c r="L76" s="22" t="s">
        <v>232</v>
      </c>
    </row>
    <row r="77" spans="1:12" x14ac:dyDescent="0.5">
      <c r="A77" s="6" t="s">
        <v>69</v>
      </c>
      <c r="B77" s="26" t="s">
        <v>120</v>
      </c>
      <c r="C77" s="23">
        <v>273.1333700173135</v>
      </c>
      <c r="D77" s="23">
        <v>1.1977627467655336</v>
      </c>
      <c r="E77" s="24">
        <f t="shared" si="6"/>
        <v>0.26034216692266615</v>
      </c>
      <c r="F77" s="22">
        <v>0.16200848464330789</v>
      </c>
      <c r="G77" s="23">
        <v>102.37734554742596</v>
      </c>
      <c r="H77" s="23">
        <v>0.44895199221419252</v>
      </c>
      <c r="I77" s="24">
        <f t="shared" si="7"/>
        <v>-1.1553669133897559</v>
      </c>
      <c r="J77" s="22">
        <v>6.8322787944936098E-2</v>
      </c>
      <c r="K77" s="22">
        <v>228.036287449154</v>
      </c>
      <c r="L77" s="22" t="s">
        <v>233</v>
      </c>
    </row>
    <row r="78" spans="1:12" x14ac:dyDescent="0.5">
      <c r="A78" s="6" t="s">
        <v>70</v>
      </c>
      <c r="B78" s="26" t="s">
        <v>120</v>
      </c>
      <c r="C78" s="23">
        <v>383.7894224618305</v>
      </c>
      <c r="D78" s="23">
        <v>1.3283294137360828</v>
      </c>
      <c r="E78" s="24">
        <f t="shared" si="6"/>
        <v>0.40961296643673001</v>
      </c>
      <c r="F78" s="22">
        <v>8.1714116746481949E-2</v>
      </c>
      <c r="G78" s="23">
        <v>124.49563835112801</v>
      </c>
      <c r="H78" s="23">
        <v>0.43089050563945686</v>
      </c>
      <c r="I78" s="24">
        <f t="shared" si="7"/>
        <v>-1.2146067848302893</v>
      </c>
      <c r="J78" s="22">
        <v>1.8523051559737453E-2</v>
      </c>
      <c r="K78" s="22">
        <v>288.92639016580802</v>
      </c>
      <c r="L78" s="22" t="s">
        <v>233</v>
      </c>
    </row>
    <row r="79" spans="1:12" x14ac:dyDescent="0.5">
      <c r="A79" s="6" t="s">
        <v>71</v>
      </c>
      <c r="B79" s="26" t="s">
        <v>111</v>
      </c>
      <c r="C79" s="23">
        <v>326.66520385196452</v>
      </c>
      <c r="D79" s="23">
        <v>1.3720316080148875</v>
      </c>
      <c r="E79" s="24">
        <f t="shared" si="6"/>
        <v>0.45631371780887831</v>
      </c>
      <c r="F79" s="22">
        <v>5.4651260940400126E-2</v>
      </c>
      <c r="G79" s="23">
        <v>101.64440197785879</v>
      </c>
      <c r="H79" s="23">
        <v>0.42691823508264526</v>
      </c>
      <c r="I79" s="24">
        <f t="shared" si="7"/>
        <v>-1.2279683087331739</v>
      </c>
      <c r="J79" s="22">
        <v>7.4662956773538292E-2</v>
      </c>
      <c r="K79" s="22">
        <v>238.08868683761398</v>
      </c>
      <c r="L79" s="22" t="s">
        <v>233</v>
      </c>
    </row>
    <row r="80" spans="1:12" x14ac:dyDescent="0.5">
      <c r="A80" s="6" t="s">
        <v>72</v>
      </c>
      <c r="B80" s="26" t="s">
        <v>107</v>
      </c>
      <c r="C80" s="23">
        <v>564.18802105506802</v>
      </c>
      <c r="D80" s="23">
        <v>1.3429711936269786</v>
      </c>
      <c r="E80" s="24">
        <f t="shared" si="6"/>
        <v>0.42542835967435488</v>
      </c>
      <c r="F80" s="22">
        <v>7.4422089630059252E-2</v>
      </c>
      <c r="G80" s="23">
        <v>137.38561094712099</v>
      </c>
      <c r="H80" s="23">
        <v>0.3270273579644436</v>
      </c>
      <c r="I80" s="24">
        <f t="shared" si="7"/>
        <v>-1.6125167632965489</v>
      </c>
      <c r="J80" s="22">
        <v>2.1952736819149707E-2</v>
      </c>
      <c r="K80" s="22">
        <v>420.10433561970797</v>
      </c>
      <c r="L80" s="22" t="s">
        <v>233</v>
      </c>
    </row>
    <row r="81" spans="1:12" x14ac:dyDescent="0.5">
      <c r="A81" s="6" t="s">
        <v>73</v>
      </c>
      <c r="B81" s="26" t="s">
        <v>112</v>
      </c>
      <c r="C81" s="23">
        <v>809.97157247007897</v>
      </c>
      <c r="D81" s="23">
        <v>1.2155077831603698</v>
      </c>
      <c r="E81" s="24">
        <f t="shared" si="6"/>
        <v>0.28155913128594895</v>
      </c>
      <c r="F81" s="22">
        <v>0.22184306190978209</v>
      </c>
      <c r="G81" s="23">
        <v>189.06034481783101</v>
      </c>
      <c r="H81" s="23">
        <v>0.28371899511516013</v>
      </c>
      <c r="I81" s="24">
        <f t="shared" si="7"/>
        <v>-1.8174653519555213</v>
      </c>
      <c r="J81" s="22">
        <v>4.5224920879128439E-2</v>
      </c>
      <c r="K81" s="22">
        <v>666.36477667310351</v>
      </c>
      <c r="L81" s="22" t="s">
        <v>233</v>
      </c>
    </row>
    <row r="82" spans="1:12" x14ac:dyDescent="0.5">
      <c r="A82" s="6" t="s">
        <v>74</v>
      </c>
      <c r="B82" s="26" t="s">
        <v>113</v>
      </c>
      <c r="C82" s="23">
        <v>461.14861127451502</v>
      </c>
      <c r="D82" s="23">
        <v>1.2863855125081449</v>
      </c>
      <c r="E82" s="24">
        <f t="shared" si="6"/>
        <v>0.36332306384469276</v>
      </c>
      <c r="F82" s="22">
        <v>0.12710552692645219</v>
      </c>
      <c r="G82" s="23">
        <v>117.105217685562</v>
      </c>
      <c r="H82" s="23">
        <v>0.32666791525941363</v>
      </c>
      <c r="I82" s="24">
        <f t="shared" si="7"/>
        <v>-1.6141033320894842</v>
      </c>
      <c r="J82" s="22">
        <v>7.4154576805467954E-3</v>
      </c>
      <c r="K82" s="22">
        <v>358.48399005628198</v>
      </c>
      <c r="L82" s="22" t="s">
        <v>233</v>
      </c>
    </row>
    <row r="83" spans="1:12" x14ac:dyDescent="0.5">
      <c r="A83" s="6" t="s">
        <v>75</v>
      </c>
      <c r="B83" s="26" t="s">
        <v>106</v>
      </c>
      <c r="C83" s="23">
        <v>818.06532812026899</v>
      </c>
      <c r="D83" s="23">
        <v>1.395650525555544</v>
      </c>
      <c r="E83" s="24">
        <f t="shared" si="6"/>
        <v>0.4809377322586858</v>
      </c>
      <c r="F83" s="22">
        <v>0.16365226732097801</v>
      </c>
      <c r="G83" s="23">
        <v>206.23232641282601</v>
      </c>
      <c r="H83" s="23">
        <v>0.35184018299121422</v>
      </c>
      <c r="I83" s="24">
        <f t="shared" si="7"/>
        <v>-1.5070078352395044</v>
      </c>
      <c r="J83" s="22">
        <v>9.8795480605189962E-3</v>
      </c>
      <c r="K83" s="22">
        <v>586.153419599534</v>
      </c>
      <c r="L83" s="22" t="s">
        <v>232</v>
      </c>
    </row>
    <row r="84" spans="1:12" x14ac:dyDescent="0.5">
      <c r="A84" s="3" t="s">
        <v>76</v>
      </c>
      <c r="B84" s="26" t="s">
        <v>125</v>
      </c>
      <c r="C84" s="23">
        <v>158.82578875579048</v>
      </c>
      <c r="D84" s="23">
        <v>0.86362055030574858</v>
      </c>
      <c r="E84" s="24">
        <f t="shared" si="6"/>
        <v>-0.21153052143031767</v>
      </c>
      <c r="F84" s="22">
        <v>0.13663744555528534</v>
      </c>
      <c r="G84" s="23">
        <v>56.4542641395918</v>
      </c>
      <c r="H84" s="23">
        <v>0.30697195364353475</v>
      </c>
      <c r="I84" s="24">
        <f t="shared" si="7"/>
        <v>-1.7038212444637089</v>
      </c>
      <c r="J84" s="22">
        <v>3.3681888467839947E-2</v>
      </c>
      <c r="K84" s="22">
        <v>183.90691224237452</v>
      </c>
      <c r="L84" s="22" t="s">
        <v>232</v>
      </c>
    </row>
    <row r="85" spans="1:12" x14ac:dyDescent="0.5">
      <c r="A85" s="18" t="s">
        <v>77</v>
      </c>
      <c r="B85" s="26" t="s">
        <v>105</v>
      </c>
      <c r="C85" s="23">
        <v>58.686971512281751</v>
      </c>
      <c r="D85" s="23">
        <v>0.15819295120687021</v>
      </c>
      <c r="E85" s="24">
        <f t="shared" si="6"/>
        <v>-2.6602427775384223</v>
      </c>
      <c r="F85" s="22">
        <v>4.4518747278353692E-2</v>
      </c>
      <c r="G85" s="23">
        <v>55.106892579056201</v>
      </c>
      <c r="H85" s="23">
        <v>0.14854271304656624</v>
      </c>
      <c r="I85" s="24">
        <f t="shared" si="7"/>
        <v>-2.7510502612349947</v>
      </c>
      <c r="J85" s="22">
        <v>1.7943358800461849E-2</v>
      </c>
      <c r="K85" s="22">
        <v>370.98347976033597</v>
      </c>
      <c r="L85" s="22" t="s">
        <v>232</v>
      </c>
    </row>
    <row r="86" spans="1:12" x14ac:dyDescent="0.5">
      <c r="A86" s="18" t="s">
        <v>78</v>
      </c>
      <c r="B86" s="26" t="s">
        <v>242</v>
      </c>
      <c r="C86" s="23">
        <v>115.52497001600449</v>
      </c>
      <c r="D86" s="23">
        <v>0.19700752532495502</v>
      </c>
      <c r="E86" s="24">
        <f t="shared" si="6"/>
        <v>-2.3436773558572987</v>
      </c>
      <c r="F86" s="22">
        <v>3.6616547296983139E-2</v>
      </c>
      <c r="G86" s="23">
        <v>98.439915695943952</v>
      </c>
      <c r="H86" s="23">
        <v>0.16787196899309659</v>
      </c>
      <c r="I86" s="24">
        <f t="shared" si="7"/>
        <v>-2.5745667435331101</v>
      </c>
      <c r="J86" s="22">
        <v>1.2935879979570609E-2</v>
      </c>
      <c r="K86" s="22">
        <v>586.39876738439943</v>
      </c>
      <c r="L86" s="22" t="s">
        <v>233</v>
      </c>
    </row>
    <row r="87" spans="1:12" x14ac:dyDescent="0.5">
      <c r="A87" s="1" t="s">
        <v>79</v>
      </c>
      <c r="B87" s="26" t="s">
        <v>126</v>
      </c>
      <c r="C87" s="23">
        <v>234.43891904642197</v>
      </c>
      <c r="D87" s="23">
        <v>0.38440758556417848</v>
      </c>
      <c r="E87" s="24">
        <f t="shared" si="6"/>
        <v>-1.3792912896085667</v>
      </c>
      <c r="F87" s="22">
        <v>3.3563737594804945E-2</v>
      </c>
      <c r="G87" s="23">
        <v>101.76813957311445</v>
      </c>
      <c r="H87" s="23">
        <v>0.16686838934329368</v>
      </c>
      <c r="I87" s="24">
        <f t="shared" si="7"/>
        <v>-2.5832174107496835</v>
      </c>
      <c r="J87" s="22">
        <v>4.5940979473322568E-2</v>
      </c>
      <c r="K87" s="22">
        <v>609.87068895205607</v>
      </c>
      <c r="L87" s="22" t="s">
        <v>232</v>
      </c>
    </row>
    <row r="88" spans="1:12" x14ac:dyDescent="0.5">
      <c r="A88" s="3" t="s">
        <v>80</v>
      </c>
      <c r="B88" s="26" t="s">
        <v>120</v>
      </c>
      <c r="C88" s="23">
        <v>431.05360032529848</v>
      </c>
      <c r="D88" s="23">
        <v>0.64446291656651711</v>
      </c>
      <c r="E88" s="24">
        <f t="shared" si="6"/>
        <v>-0.63383074890679125</v>
      </c>
      <c r="F88" s="22">
        <v>4.3171639957786813E-2</v>
      </c>
      <c r="G88" s="23">
        <v>266.06637363224252</v>
      </c>
      <c r="H88" s="23">
        <v>0.39779255067562452</v>
      </c>
      <c r="I88" s="24">
        <f t="shared" si="7"/>
        <v>-1.3299118353169186</v>
      </c>
      <c r="J88" s="22">
        <v>1.4146486471033918E-2</v>
      </c>
      <c r="K88" s="22">
        <v>668.85710448912698</v>
      </c>
      <c r="L88" s="22" t="s">
        <v>232</v>
      </c>
    </row>
    <row r="89" spans="1:12" x14ac:dyDescent="0.5">
      <c r="A89" s="3" t="s">
        <v>81</v>
      </c>
      <c r="B89" s="26" t="s">
        <v>120</v>
      </c>
      <c r="C89" s="23">
        <v>513.96299914939846</v>
      </c>
      <c r="D89" s="23">
        <v>0.47891933588478736</v>
      </c>
      <c r="E89" s="24">
        <f t="shared" si="6"/>
        <v>-1.0621454107814912</v>
      </c>
      <c r="F89" s="22">
        <v>1.5300493676307389E-2</v>
      </c>
      <c r="G89" s="23">
        <v>255.55132997427148</v>
      </c>
      <c r="H89" s="23">
        <v>0.23812701194113867</v>
      </c>
      <c r="I89" s="24">
        <f t="shared" si="7"/>
        <v>-2.0701968128630672</v>
      </c>
      <c r="J89" s="22">
        <v>1.0067921920495977E-2</v>
      </c>
      <c r="K89" s="22">
        <v>1073.1723708750851</v>
      </c>
      <c r="L89" s="22" t="s">
        <v>232</v>
      </c>
    </row>
    <row r="90" spans="1:12" x14ac:dyDescent="0.5">
      <c r="A90" s="1" t="s">
        <v>82</v>
      </c>
      <c r="B90" s="26" t="s">
        <v>120</v>
      </c>
      <c r="C90" s="23">
        <v>43.212600914758951</v>
      </c>
      <c r="D90" s="23">
        <v>0.19197494853198774</v>
      </c>
      <c r="E90" s="24">
        <f t="shared" si="6"/>
        <v>-2.3810100338715983</v>
      </c>
      <c r="F90" s="22">
        <v>9.1787362418177879E-3</v>
      </c>
      <c r="G90" s="23">
        <v>36.499220771661555</v>
      </c>
      <c r="H90" s="23">
        <v>0.16215029599628236</v>
      </c>
      <c r="I90" s="24">
        <f t="shared" si="7"/>
        <v>-2.6245964375322561</v>
      </c>
      <c r="J90" s="22">
        <v>7.7950107669338123E-3</v>
      </c>
      <c r="K90" s="22">
        <v>225.09499934861901</v>
      </c>
      <c r="L90" s="22" t="s">
        <v>232</v>
      </c>
    </row>
    <row r="91" spans="1:12" x14ac:dyDescent="0.5">
      <c r="A91" s="1" t="s">
        <v>83</v>
      </c>
      <c r="B91" s="26" t="s">
        <v>234</v>
      </c>
      <c r="C91" s="23">
        <v>127.267233024635</v>
      </c>
      <c r="D91" s="23">
        <v>3.0457794950478259</v>
      </c>
      <c r="E91" s="24">
        <f t="shared" si="6"/>
        <v>1.6068114989768092</v>
      </c>
      <c r="F91" s="22">
        <v>2.3560720554592213E-2</v>
      </c>
      <c r="G91" s="23">
        <v>289.56018736889001</v>
      </c>
      <c r="H91" s="23">
        <v>6.9298000774453552</v>
      </c>
      <c r="I91" s="24">
        <f t="shared" si="7"/>
        <v>2.7928137316642747</v>
      </c>
      <c r="J91" s="22">
        <v>2.6519531858807061E-3</v>
      </c>
      <c r="K91" s="22">
        <v>41.784782263969049</v>
      </c>
      <c r="L91" s="22" t="s">
        <v>232</v>
      </c>
    </row>
    <row r="92" spans="1:12" x14ac:dyDescent="0.5">
      <c r="A92" s="19" t="s">
        <v>84</v>
      </c>
      <c r="B92" s="26" t="s">
        <v>120</v>
      </c>
      <c r="C92" s="23">
        <v>3996.8900511941752</v>
      </c>
      <c r="D92" s="23">
        <v>20.43519306617376</v>
      </c>
      <c r="E92" s="24">
        <f t="shared" si="6"/>
        <v>4.3529839685026346</v>
      </c>
      <c r="F92" s="22">
        <v>3.6903295522126435E-2</v>
      </c>
      <c r="G92" s="23">
        <v>10820.528298352176</v>
      </c>
      <c r="H92" s="23">
        <v>55.322909067453104</v>
      </c>
      <c r="I92" s="24">
        <f t="shared" si="7"/>
        <v>5.7898051152015588</v>
      </c>
      <c r="J92" s="22">
        <v>9.5587304315104496E-2</v>
      </c>
      <c r="K92" s="22">
        <v>195.5885632326225</v>
      </c>
      <c r="L92" s="22" t="s">
        <v>232</v>
      </c>
    </row>
    <row r="93" spans="1:12" x14ac:dyDescent="0.5">
      <c r="A93" s="19" t="s">
        <v>85</v>
      </c>
      <c r="B93" s="26" t="s">
        <v>114</v>
      </c>
      <c r="C93" s="23">
        <v>1910.07295249247</v>
      </c>
      <c r="D93" s="23">
        <v>40.110826544503432</v>
      </c>
      <c r="E93" s="24">
        <f t="shared" si="6"/>
        <v>5.3259197902686539</v>
      </c>
      <c r="F93" s="22">
        <v>9.9339211244547032E-2</v>
      </c>
      <c r="G93" s="23">
        <v>6426.9234663276056</v>
      </c>
      <c r="H93" s="23">
        <v>134.9630191015867</v>
      </c>
      <c r="I93" s="24">
        <f t="shared" si="7"/>
        <v>7.0764203417357905</v>
      </c>
      <c r="J93" s="22">
        <v>0.12825534338395089</v>
      </c>
      <c r="K93" s="22">
        <v>47.619885129348347</v>
      </c>
      <c r="L93" s="22" t="s">
        <v>233</v>
      </c>
    </row>
    <row r="94" spans="1:12" x14ac:dyDescent="0.5">
      <c r="A94" s="1" t="s">
        <v>86</v>
      </c>
      <c r="B94" s="26" t="s">
        <v>120</v>
      </c>
      <c r="C94" s="23">
        <v>2126.3605478423751</v>
      </c>
      <c r="D94" s="23">
        <v>2.8667075177063874</v>
      </c>
      <c r="E94" s="24">
        <f t="shared" si="6"/>
        <v>1.5193947178746834</v>
      </c>
      <c r="F94" s="22">
        <v>4.5196521765518582E-2</v>
      </c>
      <c r="G94" s="23">
        <v>2084.960032097315</v>
      </c>
      <c r="H94" s="23">
        <v>2.8108923504038743</v>
      </c>
      <c r="I94" s="24">
        <f t="shared" si="7"/>
        <v>1.4910282034470579</v>
      </c>
      <c r="J94" s="22">
        <v>1.346101918437621E-2</v>
      </c>
      <c r="K94" s="22">
        <v>741.74310937156451</v>
      </c>
      <c r="L94" s="22" t="s">
        <v>232</v>
      </c>
    </row>
    <row r="95" spans="1:12" x14ac:dyDescent="0.5">
      <c r="A95" s="3" t="s">
        <v>87</v>
      </c>
      <c r="B95" s="26" t="s">
        <v>120</v>
      </c>
      <c r="C95" s="23">
        <v>454.95366651162351</v>
      </c>
      <c r="D95" s="23">
        <v>0.64011911877833194</v>
      </c>
      <c r="E95" s="24">
        <f t="shared" si="6"/>
        <v>-0.64358769589981679</v>
      </c>
      <c r="F95" s="22">
        <v>8.1465098570027816E-2</v>
      </c>
      <c r="G95" s="23">
        <v>148.09376539525749</v>
      </c>
      <c r="H95" s="23">
        <v>0.2083677033053547</v>
      </c>
      <c r="I95" s="24">
        <f t="shared" si="7"/>
        <v>-2.2627964156012608</v>
      </c>
      <c r="J95" s="22">
        <v>3.3484649730776118E-2</v>
      </c>
      <c r="K95" s="22">
        <v>710.732820134951</v>
      </c>
      <c r="L95" s="22" t="s">
        <v>232</v>
      </c>
    </row>
    <row r="96" spans="1:12" x14ac:dyDescent="0.5">
      <c r="A96" s="3" t="s">
        <v>88</v>
      </c>
      <c r="B96" s="26" t="s">
        <v>127</v>
      </c>
      <c r="C96" s="23">
        <v>472.69758014029946</v>
      </c>
      <c r="D96" s="23">
        <v>1.299678923416784</v>
      </c>
      <c r="E96" s="24">
        <f t="shared" si="6"/>
        <v>0.37815525955624851</v>
      </c>
      <c r="F96" s="22">
        <v>1.4747820859166382E-2</v>
      </c>
      <c r="G96" s="23">
        <v>112.904332799559</v>
      </c>
      <c r="H96" s="23">
        <v>0.31042972900023735</v>
      </c>
      <c r="I96" s="24">
        <f t="shared" si="7"/>
        <v>-1.6876613678152068</v>
      </c>
      <c r="J96" s="22">
        <v>7.3518539174251209E-4</v>
      </c>
      <c r="K96" s="22">
        <v>363.70335136127596</v>
      </c>
      <c r="L96" s="22" t="s">
        <v>232</v>
      </c>
    </row>
    <row r="101" spans="3:3" x14ac:dyDescent="0.5">
      <c r="C101" s="3"/>
    </row>
    <row r="102" spans="3:3" x14ac:dyDescent="0.5">
      <c r="C102" s="3"/>
    </row>
    <row r="103" spans="3:3" x14ac:dyDescent="0.5">
      <c r="C103" s="3"/>
    </row>
    <row r="104" spans="3:3" x14ac:dyDescent="0.5">
      <c r="C104" s="3"/>
    </row>
    <row r="105" spans="3:3" x14ac:dyDescent="0.5">
      <c r="C105" s="3"/>
    </row>
    <row r="106" spans="3:3" x14ac:dyDescent="0.5">
      <c r="C106" s="3"/>
    </row>
    <row r="107" spans="3:3" x14ac:dyDescent="0.5">
      <c r="C107" s="3"/>
    </row>
    <row r="108" spans="3:3" x14ac:dyDescent="0.5">
      <c r="C108" s="3"/>
    </row>
    <row r="109" spans="3:3" x14ac:dyDescent="0.5">
      <c r="C109" s="3"/>
    </row>
    <row r="110" spans="3:3" x14ac:dyDescent="0.5">
      <c r="C110" s="3"/>
    </row>
    <row r="111" spans="3:3" x14ac:dyDescent="0.5">
      <c r="C111" s="3"/>
    </row>
    <row r="112" spans="3:3" x14ac:dyDescent="0.5">
      <c r="C112" s="3"/>
    </row>
    <row r="113" spans="3:3" x14ac:dyDescent="0.5">
      <c r="C113" s="3"/>
    </row>
    <row r="114" spans="3:3" x14ac:dyDescent="0.5">
      <c r="C114" s="3"/>
    </row>
    <row r="115" spans="3:3" x14ac:dyDescent="0.5">
      <c r="C115" s="3"/>
    </row>
    <row r="116" spans="3:3" x14ac:dyDescent="0.5">
      <c r="C116" s="3"/>
    </row>
    <row r="117" spans="3:3" x14ac:dyDescent="0.5">
      <c r="C117" s="3"/>
    </row>
    <row r="118" spans="3:3" x14ac:dyDescent="0.5">
      <c r="C118" s="3"/>
    </row>
    <row r="119" spans="3:3" x14ac:dyDescent="0.5">
      <c r="C119" s="3"/>
    </row>
    <row r="120" spans="3:3" x14ac:dyDescent="0.5">
      <c r="C120" s="3"/>
    </row>
    <row r="121" spans="3:3" x14ac:dyDescent="0.5">
      <c r="C121" s="3"/>
    </row>
    <row r="122" spans="3:3" x14ac:dyDescent="0.5">
      <c r="C122" s="3"/>
    </row>
    <row r="123" spans="3:3" x14ac:dyDescent="0.5">
      <c r="C123" s="3"/>
    </row>
    <row r="124" spans="3:3" x14ac:dyDescent="0.5">
      <c r="C124" s="3"/>
    </row>
    <row r="125" spans="3:3" x14ac:dyDescent="0.5">
      <c r="C125" s="3"/>
    </row>
    <row r="126" spans="3:3" x14ac:dyDescent="0.5">
      <c r="C126" s="3"/>
    </row>
    <row r="127" spans="3:3" x14ac:dyDescent="0.5">
      <c r="C127" s="3"/>
    </row>
    <row r="128" spans="3:3" x14ac:dyDescent="0.5">
      <c r="C128" s="3"/>
    </row>
    <row r="129" spans="3:3" x14ac:dyDescent="0.5">
      <c r="C129" s="3"/>
    </row>
    <row r="130" spans="3:3" x14ac:dyDescent="0.5">
      <c r="C130" s="3"/>
    </row>
    <row r="131" spans="3:3" x14ac:dyDescent="0.5">
      <c r="C131" s="3"/>
    </row>
    <row r="132" spans="3:3" x14ac:dyDescent="0.5">
      <c r="C132" s="3"/>
    </row>
    <row r="133" spans="3:3" x14ac:dyDescent="0.5">
      <c r="C133" s="3"/>
    </row>
    <row r="134" spans="3:3" x14ac:dyDescent="0.5">
      <c r="C134" s="3"/>
    </row>
    <row r="135" spans="3:3" x14ac:dyDescent="0.5">
      <c r="C135" s="3"/>
    </row>
    <row r="136" spans="3:3" x14ac:dyDescent="0.5">
      <c r="C136" s="3"/>
    </row>
    <row r="137" spans="3:3" x14ac:dyDescent="0.5">
      <c r="C137" s="3"/>
    </row>
    <row r="138" spans="3:3" x14ac:dyDescent="0.5">
      <c r="C138" s="3"/>
    </row>
    <row r="139" spans="3:3" x14ac:dyDescent="0.5">
      <c r="C139" s="3"/>
    </row>
    <row r="140" spans="3:3" x14ac:dyDescent="0.5">
      <c r="C140" s="3"/>
    </row>
  </sheetData>
  <sortState ref="A3:N95">
    <sortCondition ref="A3:A95"/>
  </sortState>
  <mergeCells count="2">
    <mergeCell ref="C1:F1"/>
    <mergeCell ref="G1:J1"/>
  </mergeCells>
  <conditionalFormatting sqref="F2">
    <cfRule type="cellIs" dxfId="10" priority="19" operator="between">
      <formula>0.1</formula>
      <formula>1</formula>
    </cfRule>
    <cfRule type="cellIs" dxfId="9" priority="20" operator="between">
      <formula>0.05</formula>
      <formula>0.1</formula>
    </cfRule>
    <cfRule type="cellIs" dxfId="8" priority="21" operator="between">
      <formula>0</formula>
      <formula>0.05</formula>
    </cfRule>
  </conditionalFormatting>
  <conditionalFormatting sqref="D1:E2">
    <cfRule type="cellIs" dxfId="7" priority="17" operator="between">
      <formula>2.5</formula>
      <formula>1000</formula>
    </cfRule>
    <cfRule type="cellIs" dxfId="6" priority="18" operator="between">
      <formula>0</formula>
      <formula>0.6</formula>
    </cfRule>
  </conditionalFormatting>
  <conditionalFormatting sqref="J2">
    <cfRule type="cellIs" dxfId="5" priority="14" operator="between">
      <formula>0.1</formula>
      <formula>1</formula>
    </cfRule>
    <cfRule type="cellIs" dxfId="4" priority="15" operator="between">
      <formula>0.05</formula>
      <formula>0.1</formula>
    </cfRule>
    <cfRule type="cellIs" dxfId="3" priority="16" operator="between">
      <formula>0</formula>
      <formula>0.05</formula>
    </cfRule>
  </conditionalFormatting>
  <conditionalFormatting sqref="H1:I2">
    <cfRule type="cellIs" dxfId="2" priority="11" operator="between">
      <formula>2.5</formula>
      <formula>1000</formula>
    </cfRule>
    <cfRule type="cellIs" dxfId="1" priority="12" operator="between">
      <formula>2.5</formula>
      <formula>1000</formula>
    </cfRule>
    <cfRule type="cellIs" dxfId="0" priority="13" operator="between">
      <formula>0</formula>
      <formula>0.6</formula>
    </cfRule>
  </conditionalFormatting>
  <conditionalFormatting sqref="E1:E2">
    <cfRule type="colorScale" priority="10">
      <colorScale>
        <cfvo type="min"/>
        <cfvo type="max"/>
        <color rgb="FFFCFCFF"/>
        <color rgb="FF63BE7B"/>
      </colorScale>
    </cfRule>
  </conditionalFormatting>
  <conditionalFormatting sqref="I1:I2">
    <cfRule type="colorScale" priority="9">
      <colorScale>
        <cfvo type="min"/>
        <cfvo type="max"/>
        <color rgb="FFFCFCFF"/>
        <color rgb="FF63BE7B"/>
      </colorScale>
    </cfRule>
  </conditionalFormatting>
  <conditionalFormatting sqref="E3:E42 E44:E49 E51:E68 E72:E96">
    <cfRule type="colorScale" priority="8">
      <colorScale>
        <cfvo type="min"/>
        <cfvo type="max"/>
        <color rgb="FFFCFCFF"/>
        <color rgb="FF63BE7B"/>
      </colorScale>
    </cfRule>
  </conditionalFormatting>
  <conditionalFormatting sqref="I3:I42 I44:I49 I51:I68 I72:I96">
    <cfRule type="colorScale" priority="7">
      <colorScale>
        <cfvo type="min"/>
        <cfvo type="max"/>
        <color rgb="FFFCFCFF"/>
        <color rgb="FF63BE7B"/>
      </colorScale>
    </cfRule>
  </conditionalFormatting>
  <conditionalFormatting sqref="E43">
    <cfRule type="colorScale" priority="6">
      <colorScale>
        <cfvo type="min"/>
        <cfvo type="max"/>
        <color rgb="FFFCFCFF"/>
        <color rgb="FF63BE7B"/>
      </colorScale>
    </cfRule>
  </conditionalFormatting>
  <conditionalFormatting sqref="I43">
    <cfRule type="colorScale" priority="5">
      <colorScale>
        <cfvo type="min"/>
        <cfvo type="max"/>
        <color rgb="FFFCFCFF"/>
        <color rgb="FF63BE7B"/>
      </colorScale>
    </cfRule>
  </conditionalFormatting>
  <conditionalFormatting sqref="E50">
    <cfRule type="colorScale" priority="4">
      <colorScale>
        <cfvo type="min"/>
        <cfvo type="max"/>
        <color rgb="FFFCFCFF"/>
        <color rgb="FF63BE7B"/>
      </colorScale>
    </cfRule>
  </conditionalFormatting>
  <conditionalFormatting sqref="I50">
    <cfRule type="colorScale" priority="3">
      <colorScale>
        <cfvo type="min"/>
        <cfvo type="max"/>
        <color rgb="FFFCFCFF"/>
        <color rgb="FF63BE7B"/>
      </colorScale>
    </cfRule>
  </conditionalFormatting>
  <conditionalFormatting sqref="E69:E71">
    <cfRule type="colorScale" priority="2">
      <colorScale>
        <cfvo type="min"/>
        <cfvo type="max"/>
        <color rgb="FFFCFCFF"/>
        <color rgb="FF63BE7B"/>
      </colorScale>
    </cfRule>
  </conditionalFormatting>
  <conditionalFormatting sqref="I69:I7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95"/>
  <sheetViews>
    <sheetView topLeftCell="J1" zoomScale="80" zoomScaleNormal="80" workbookViewId="0">
      <selection activeCell="I21" sqref="I21"/>
    </sheetView>
  </sheetViews>
  <sheetFormatPr defaultColWidth="9" defaultRowHeight="15.75" x14ac:dyDescent="0.5"/>
  <cols>
    <col min="1" max="1" width="13.3125" style="28" customWidth="1"/>
    <col min="2" max="2" width="9.3125" style="28" bestFit="1" customWidth="1"/>
    <col min="3" max="3" width="10.1875" style="28" bestFit="1" customWidth="1"/>
    <col min="4" max="4" width="8.625" style="28" bestFit="1" customWidth="1"/>
    <col min="5" max="5" width="99.1875" style="28" bestFit="1" customWidth="1"/>
    <col min="6" max="6" width="11.8125" style="28" customWidth="1"/>
    <col min="7" max="8" width="9" style="28"/>
    <col min="9" max="9" width="99.1875" style="28" bestFit="1" customWidth="1"/>
    <col min="10" max="10" width="12.5" style="29" customWidth="1"/>
    <col min="11" max="12" width="9" style="28"/>
    <col min="13" max="13" width="50.8125" style="28" bestFit="1" customWidth="1"/>
    <col min="14" max="14" width="11.625" style="29" customWidth="1"/>
    <col min="15" max="15" width="9" style="28"/>
    <col min="16" max="16" width="14.125" style="28" bestFit="1" customWidth="1"/>
    <col min="17" max="17" width="28.5" style="28" bestFit="1" customWidth="1"/>
    <col min="18" max="18" width="11.125" style="29" customWidth="1"/>
    <col min="19" max="16384" width="9" style="28"/>
  </cols>
  <sheetData>
    <row r="1" spans="1:18" ht="31.9" thickBot="1" x14ac:dyDescent="0.55000000000000004">
      <c r="A1" s="33" t="s">
        <v>157</v>
      </c>
      <c r="B1" s="33" t="s">
        <v>156</v>
      </c>
      <c r="C1" s="33" t="s">
        <v>158</v>
      </c>
      <c r="D1" s="33" t="s">
        <v>128</v>
      </c>
      <c r="E1" s="33" t="s">
        <v>159</v>
      </c>
      <c r="F1" s="33" t="s">
        <v>216</v>
      </c>
      <c r="G1" s="30"/>
      <c r="H1" s="33" t="s">
        <v>217</v>
      </c>
      <c r="I1" s="33" t="s">
        <v>218</v>
      </c>
      <c r="J1" s="34" t="s">
        <v>219</v>
      </c>
      <c r="K1" s="30"/>
      <c r="L1" s="33" t="s">
        <v>217</v>
      </c>
      <c r="M1" s="33" t="s">
        <v>218</v>
      </c>
      <c r="N1" s="34" t="s">
        <v>219</v>
      </c>
      <c r="O1" s="30"/>
      <c r="P1" s="33" t="s">
        <v>217</v>
      </c>
      <c r="Q1" s="33" t="s">
        <v>218</v>
      </c>
      <c r="R1" s="34" t="s">
        <v>219</v>
      </c>
    </row>
    <row r="2" spans="1:18" x14ac:dyDescent="0.5">
      <c r="A2" s="30">
        <v>114799723</v>
      </c>
      <c r="B2" s="30" t="s">
        <v>0</v>
      </c>
      <c r="C2" s="30" t="s">
        <v>160</v>
      </c>
      <c r="D2" s="30" t="s">
        <v>129</v>
      </c>
      <c r="E2" s="30" t="s">
        <v>129</v>
      </c>
      <c r="F2" s="30" t="s">
        <v>129</v>
      </c>
      <c r="G2" s="30"/>
      <c r="H2" s="30" t="s">
        <v>129</v>
      </c>
      <c r="I2" s="30" t="s">
        <v>220</v>
      </c>
      <c r="J2" s="32">
        <f>100*(28/94)</f>
        <v>29.787234042553191</v>
      </c>
      <c r="K2" s="30"/>
      <c r="L2" s="30" t="s">
        <v>150</v>
      </c>
      <c r="M2" s="30" t="s">
        <v>135</v>
      </c>
      <c r="N2" s="32">
        <f>100*(15/94)</f>
        <v>15.957446808510639</v>
      </c>
      <c r="O2" s="30"/>
      <c r="P2" s="31" t="s">
        <v>227</v>
      </c>
      <c r="Q2" s="31" t="s">
        <v>228</v>
      </c>
      <c r="R2" s="35">
        <f>100*(40/94)</f>
        <v>42.553191489361701</v>
      </c>
    </row>
    <row r="3" spans="1:18" x14ac:dyDescent="0.5">
      <c r="A3" s="30">
        <v>114798718</v>
      </c>
      <c r="B3" s="30" t="s">
        <v>1</v>
      </c>
      <c r="C3" s="30" t="s">
        <v>160</v>
      </c>
      <c r="D3" s="30" t="s">
        <v>161</v>
      </c>
      <c r="E3" s="30" t="s">
        <v>162</v>
      </c>
      <c r="F3" s="30" t="s">
        <v>142</v>
      </c>
      <c r="G3" s="30"/>
      <c r="H3" s="30" t="s">
        <v>150</v>
      </c>
      <c r="I3" s="30" t="s">
        <v>244</v>
      </c>
      <c r="J3" s="32">
        <f>100*(15/94)</f>
        <v>15.957446808510639</v>
      </c>
      <c r="K3" s="30"/>
      <c r="L3" s="30" t="s">
        <v>147</v>
      </c>
      <c r="M3" s="30" t="s">
        <v>137</v>
      </c>
      <c r="N3" s="32">
        <f>100*(8/94)</f>
        <v>8.5106382978723403</v>
      </c>
      <c r="O3" s="30"/>
      <c r="P3" s="31" t="s">
        <v>223</v>
      </c>
      <c r="Q3" s="31" t="s">
        <v>224</v>
      </c>
      <c r="R3" s="35">
        <f>100*(35/94)</f>
        <v>37.234042553191486</v>
      </c>
    </row>
    <row r="4" spans="1:18" x14ac:dyDescent="0.5">
      <c r="A4" s="30">
        <v>114797682</v>
      </c>
      <c r="B4" s="30" t="s">
        <v>2</v>
      </c>
      <c r="C4" s="30" t="s">
        <v>160</v>
      </c>
      <c r="D4" s="30" t="s">
        <v>129</v>
      </c>
      <c r="E4" s="30" t="s">
        <v>129</v>
      </c>
      <c r="F4" s="30" t="s">
        <v>129</v>
      </c>
      <c r="G4" s="30"/>
      <c r="H4" s="30" t="s">
        <v>145</v>
      </c>
      <c r="I4" s="30" t="s">
        <v>245</v>
      </c>
      <c r="J4" s="32">
        <f>100*(11/94)</f>
        <v>11.702127659574469</v>
      </c>
      <c r="K4" s="30"/>
      <c r="L4" s="30" t="s">
        <v>144</v>
      </c>
      <c r="M4" s="30" t="s">
        <v>131</v>
      </c>
      <c r="N4" s="32">
        <f>100*(6/94)</f>
        <v>6.3829787234042552</v>
      </c>
      <c r="O4" s="30"/>
      <c r="P4" s="31" t="s">
        <v>221</v>
      </c>
      <c r="Q4" s="31" t="s">
        <v>221</v>
      </c>
      <c r="R4" s="35">
        <f>100*(14/94)</f>
        <v>14.893617021276595</v>
      </c>
    </row>
    <row r="5" spans="1:18" x14ac:dyDescent="0.5">
      <c r="A5" s="30">
        <v>114800218</v>
      </c>
      <c r="B5" s="30" t="s">
        <v>3</v>
      </c>
      <c r="C5" s="30" t="s">
        <v>160</v>
      </c>
      <c r="D5" s="30" t="s">
        <v>163</v>
      </c>
      <c r="E5" s="30" t="s">
        <v>136</v>
      </c>
      <c r="F5" s="30" t="s">
        <v>143</v>
      </c>
      <c r="G5" s="30"/>
      <c r="H5" s="30" t="s">
        <v>147</v>
      </c>
      <c r="I5" s="30" t="s">
        <v>137</v>
      </c>
      <c r="J5" s="32">
        <f>100*(8/94)</f>
        <v>8.5106382978723403</v>
      </c>
      <c r="K5" s="30"/>
      <c r="L5" s="30" t="s">
        <v>148</v>
      </c>
      <c r="M5" s="30" t="s">
        <v>130</v>
      </c>
      <c r="N5" s="32">
        <f>100*(5/94)</f>
        <v>5.3191489361702127</v>
      </c>
      <c r="O5" s="30"/>
      <c r="P5" s="31" t="s">
        <v>225</v>
      </c>
      <c r="Q5" s="31" t="s">
        <v>226</v>
      </c>
      <c r="R5" s="35">
        <f>100*(2/94)</f>
        <v>2.1276595744680851</v>
      </c>
    </row>
    <row r="6" spans="1:18" x14ac:dyDescent="0.5">
      <c r="A6" s="30">
        <v>114797635</v>
      </c>
      <c r="B6" s="30" t="s">
        <v>4</v>
      </c>
      <c r="C6" s="30" t="s">
        <v>160</v>
      </c>
      <c r="D6" s="30" t="s">
        <v>129</v>
      </c>
      <c r="E6" s="30" t="s">
        <v>129</v>
      </c>
      <c r="F6" s="30" t="s">
        <v>129</v>
      </c>
      <c r="G6" s="30"/>
      <c r="H6" s="30" t="s">
        <v>144</v>
      </c>
      <c r="I6" s="30" t="s">
        <v>131</v>
      </c>
      <c r="J6" s="32">
        <f>100*(6/94)</f>
        <v>6.3829787234042552</v>
      </c>
      <c r="K6" s="30"/>
      <c r="L6" s="30" t="s">
        <v>149</v>
      </c>
      <c r="M6" s="30" t="s">
        <v>132</v>
      </c>
      <c r="N6" s="32">
        <f>100*(4/94)</f>
        <v>4.2553191489361701</v>
      </c>
      <c r="O6" s="30"/>
      <c r="P6" s="31" t="s">
        <v>229</v>
      </c>
      <c r="Q6" s="31" t="s">
        <v>230</v>
      </c>
      <c r="R6" s="35">
        <f>100*(3/94)</f>
        <v>3.1914893617021276</v>
      </c>
    </row>
    <row r="7" spans="1:18" x14ac:dyDescent="0.5">
      <c r="A7" s="30">
        <v>114799076</v>
      </c>
      <c r="B7" s="30" t="s">
        <v>5</v>
      </c>
      <c r="C7" s="30" t="s">
        <v>160</v>
      </c>
      <c r="D7" s="30" t="s">
        <v>164</v>
      </c>
      <c r="E7" s="30" t="s">
        <v>162</v>
      </c>
      <c r="F7" s="30" t="s">
        <v>142</v>
      </c>
      <c r="G7" s="30"/>
      <c r="H7" s="30" t="s">
        <v>148</v>
      </c>
      <c r="I7" s="30" t="s">
        <v>130</v>
      </c>
      <c r="J7" s="32">
        <f>100*(5/94)</f>
        <v>5.3191489361702127</v>
      </c>
      <c r="K7" s="30"/>
      <c r="L7" s="30" t="s">
        <v>143</v>
      </c>
      <c r="M7" s="30" t="s">
        <v>136</v>
      </c>
      <c r="N7" s="32">
        <f>100*(1/94)</f>
        <v>1.0638297872340425</v>
      </c>
      <c r="O7" s="30"/>
      <c r="P7" s="30"/>
      <c r="Q7" s="30"/>
    </row>
    <row r="8" spans="1:18" x14ac:dyDescent="0.5">
      <c r="A8" s="30">
        <v>114798928</v>
      </c>
      <c r="B8" s="30" t="s">
        <v>6</v>
      </c>
      <c r="C8" s="30" t="s">
        <v>160</v>
      </c>
      <c r="D8" s="30" t="s">
        <v>129</v>
      </c>
      <c r="E8" s="30" t="s">
        <v>129</v>
      </c>
      <c r="F8" s="30" t="s">
        <v>129</v>
      </c>
      <c r="G8" s="30"/>
      <c r="H8" s="30" t="s">
        <v>142</v>
      </c>
      <c r="I8" s="30" t="s">
        <v>162</v>
      </c>
      <c r="J8" s="32">
        <f>100*(5/94)</f>
        <v>5.3191489361702127</v>
      </c>
      <c r="K8" s="30"/>
      <c r="L8" s="30" t="s">
        <v>153</v>
      </c>
      <c r="M8" s="30" t="s">
        <v>133</v>
      </c>
      <c r="N8" s="32">
        <f>100*(1/94)</f>
        <v>1.0638297872340425</v>
      </c>
      <c r="O8" s="30"/>
      <c r="P8" s="30"/>
      <c r="Q8" s="30"/>
    </row>
    <row r="9" spans="1:18" x14ac:dyDescent="0.5">
      <c r="A9" s="30">
        <v>114797942</v>
      </c>
      <c r="B9" s="30" t="s">
        <v>7</v>
      </c>
      <c r="C9" s="30" t="s">
        <v>160</v>
      </c>
      <c r="D9" s="30" t="s">
        <v>165</v>
      </c>
      <c r="E9" s="30" t="s">
        <v>131</v>
      </c>
      <c r="F9" s="30" t="s">
        <v>144</v>
      </c>
      <c r="G9" s="30"/>
      <c r="H9" s="30" t="s">
        <v>149</v>
      </c>
      <c r="I9" s="30" t="s">
        <v>132</v>
      </c>
      <c r="J9" s="32">
        <f>100*(4/94)</f>
        <v>4.2553191489361701</v>
      </c>
      <c r="K9" s="30"/>
      <c r="L9" s="30" t="s">
        <v>129</v>
      </c>
      <c r="M9" s="30" t="s">
        <v>220</v>
      </c>
      <c r="N9" s="32">
        <f>100*(28/94)</f>
        <v>29.787234042553191</v>
      </c>
      <c r="O9" s="30"/>
      <c r="P9" s="30"/>
      <c r="Q9" s="30"/>
    </row>
    <row r="10" spans="1:18" x14ac:dyDescent="0.5">
      <c r="A10" s="30">
        <v>114800445</v>
      </c>
      <c r="B10" s="30" t="s">
        <v>8</v>
      </c>
      <c r="C10" s="30" t="s">
        <v>160</v>
      </c>
      <c r="D10" s="30" t="s">
        <v>166</v>
      </c>
      <c r="E10" s="30" t="s">
        <v>245</v>
      </c>
      <c r="F10" s="30" t="s">
        <v>145</v>
      </c>
      <c r="G10" s="30"/>
      <c r="H10" s="30" t="s">
        <v>151</v>
      </c>
      <c r="I10" s="30" t="s">
        <v>189</v>
      </c>
      <c r="J10" s="32">
        <f>100*(2/94)</f>
        <v>2.1276595744680851</v>
      </c>
      <c r="K10" s="30"/>
      <c r="L10" s="30" t="s">
        <v>142</v>
      </c>
      <c r="M10" s="30" t="s">
        <v>162</v>
      </c>
      <c r="N10" s="32">
        <f>100*(5/94)</f>
        <v>5.3191489361702127</v>
      </c>
      <c r="O10" s="30"/>
      <c r="P10" s="30"/>
      <c r="Q10" s="30"/>
    </row>
    <row r="11" spans="1:18" x14ac:dyDescent="0.5">
      <c r="A11" s="30">
        <v>114797896</v>
      </c>
      <c r="B11" s="30" t="s">
        <v>9</v>
      </c>
      <c r="C11" s="30" t="s">
        <v>160</v>
      </c>
      <c r="D11" s="30" t="s">
        <v>129</v>
      </c>
      <c r="E11" s="30" t="s">
        <v>129</v>
      </c>
      <c r="F11" s="30" t="s">
        <v>129</v>
      </c>
      <c r="G11" s="30"/>
      <c r="H11" s="30" t="s">
        <v>152</v>
      </c>
      <c r="I11" s="30" t="s">
        <v>134</v>
      </c>
      <c r="J11" s="32">
        <f>100*(2/94)</f>
        <v>2.1276595744680851</v>
      </c>
      <c r="K11" s="30"/>
      <c r="L11" s="30" t="s">
        <v>151</v>
      </c>
      <c r="M11" s="30" t="s">
        <v>189</v>
      </c>
      <c r="N11" s="32">
        <f>100*(2/94)</f>
        <v>2.1276595744680851</v>
      </c>
      <c r="O11" s="30"/>
      <c r="P11" s="30"/>
      <c r="Q11" s="30"/>
    </row>
    <row r="12" spans="1:18" x14ac:dyDescent="0.5">
      <c r="A12" s="30">
        <v>114798836</v>
      </c>
      <c r="B12" s="30" t="s">
        <v>10</v>
      </c>
      <c r="C12" s="30" t="s">
        <v>160</v>
      </c>
      <c r="D12" s="30" t="s">
        <v>167</v>
      </c>
      <c r="E12" s="30" t="s">
        <v>245</v>
      </c>
      <c r="F12" s="30" t="s">
        <v>145</v>
      </c>
      <c r="G12" s="30"/>
      <c r="H12" s="30" t="s">
        <v>146</v>
      </c>
      <c r="I12" s="30" t="s">
        <v>138</v>
      </c>
      <c r="J12" s="32">
        <f>100*(2/94)</f>
        <v>2.1276595744680851</v>
      </c>
      <c r="K12" s="30"/>
      <c r="L12" s="30" t="s">
        <v>146</v>
      </c>
      <c r="M12" s="30" t="s">
        <v>138</v>
      </c>
      <c r="N12" s="32">
        <f>100*(2/94)</f>
        <v>2.1276595744680851</v>
      </c>
      <c r="O12" s="30"/>
      <c r="P12" s="30"/>
      <c r="Q12" s="30"/>
    </row>
    <row r="13" spans="1:18" x14ac:dyDescent="0.5">
      <c r="A13" s="30">
        <v>114798811</v>
      </c>
      <c r="B13" s="30" t="s">
        <v>11</v>
      </c>
      <c r="C13" s="30" t="s">
        <v>160</v>
      </c>
      <c r="D13" s="30" t="s">
        <v>168</v>
      </c>
      <c r="E13" s="30" t="s">
        <v>245</v>
      </c>
      <c r="F13" s="30" t="s">
        <v>145</v>
      </c>
      <c r="G13" s="30"/>
      <c r="H13" s="30" t="s">
        <v>155</v>
      </c>
      <c r="I13" s="30" t="s">
        <v>139</v>
      </c>
      <c r="J13" s="32">
        <f>100*(2/94)</f>
        <v>2.1276595744680851</v>
      </c>
      <c r="K13" s="30"/>
      <c r="L13" s="30" t="s">
        <v>152</v>
      </c>
      <c r="M13" s="30" t="s">
        <v>134</v>
      </c>
      <c r="N13" s="32">
        <f>100*(2/94)</f>
        <v>2.1276595744680851</v>
      </c>
      <c r="O13" s="30"/>
      <c r="P13" s="30"/>
      <c r="Q13" s="30"/>
    </row>
    <row r="14" spans="1:18" ht="31.5" x14ac:dyDescent="0.5">
      <c r="A14" s="30">
        <v>114800000</v>
      </c>
      <c r="B14" s="30" t="s">
        <v>12</v>
      </c>
      <c r="C14" s="30" t="s">
        <v>160</v>
      </c>
      <c r="D14" s="30" t="s">
        <v>169</v>
      </c>
      <c r="E14" s="30" t="s">
        <v>131</v>
      </c>
      <c r="F14" s="30" t="s">
        <v>144</v>
      </c>
      <c r="G14" s="30"/>
      <c r="H14" s="30" t="s">
        <v>143</v>
      </c>
      <c r="I14" s="30" t="s">
        <v>136</v>
      </c>
      <c r="J14" s="32">
        <f>100*(1/94)</f>
        <v>1.0638297872340425</v>
      </c>
      <c r="K14" s="30"/>
      <c r="L14" s="30" t="s">
        <v>254</v>
      </c>
      <c r="M14" s="45" t="s">
        <v>253</v>
      </c>
      <c r="N14" s="32">
        <f>100*(1/94)</f>
        <v>1.0638297872340425</v>
      </c>
      <c r="O14" s="30"/>
      <c r="P14" s="30"/>
      <c r="Q14" s="30"/>
    </row>
    <row r="15" spans="1:18" x14ac:dyDescent="0.5">
      <c r="A15" s="30">
        <v>114797285</v>
      </c>
      <c r="B15" s="30" t="s">
        <v>13</v>
      </c>
      <c r="C15" s="30" t="s">
        <v>160</v>
      </c>
      <c r="D15" s="30" t="s">
        <v>170</v>
      </c>
      <c r="E15" s="30" t="s">
        <v>131</v>
      </c>
      <c r="F15" s="30" t="s">
        <v>144</v>
      </c>
      <c r="G15" s="30"/>
      <c r="H15" s="30" t="s">
        <v>153</v>
      </c>
      <c r="I15" s="30" t="s">
        <v>133</v>
      </c>
      <c r="J15" s="32">
        <f>100*(1/94)</f>
        <v>1.0638297872340425</v>
      </c>
      <c r="K15" s="30"/>
      <c r="L15" s="30"/>
      <c r="M15" s="30" t="s">
        <v>222</v>
      </c>
      <c r="N15" s="32">
        <f>100*(14/94)</f>
        <v>14.893617021276595</v>
      </c>
      <c r="O15" s="30"/>
      <c r="P15" s="30"/>
      <c r="Q15" s="30"/>
    </row>
    <row r="16" spans="1:18" x14ac:dyDescent="0.5">
      <c r="A16" s="30">
        <v>114799102</v>
      </c>
      <c r="B16" s="30" t="s">
        <v>14</v>
      </c>
      <c r="C16" s="30" t="s">
        <v>160</v>
      </c>
      <c r="D16" s="30" t="s">
        <v>171</v>
      </c>
      <c r="E16" s="30" t="s">
        <v>245</v>
      </c>
      <c r="F16" s="30" t="s">
        <v>145</v>
      </c>
      <c r="G16" s="30"/>
      <c r="H16" s="30" t="s">
        <v>154</v>
      </c>
      <c r="I16" s="30" t="s">
        <v>243</v>
      </c>
      <c r="J16" s="32">
        <f>100*(1/94)</f>
        <v>1.0638297872340425</v>
      </c>
      <c r="K16" s="30"/>
      <c r="L16" s="30"/>
      <c r="M16" s="30"/>
      <c r="N16" s="32"/>
      <c r="O16" s="30"/>
      <c r="P16" s="30"/>
      <c r="Q16" s="30"/>
    </row>
    <row r="17" spans="1:17" x14ac:dyDescent="0.5">
      <c r="A17" s="30">
        <v>114798179</v>
      </c>
      <c r="B17" s="30" t="s">
        <v>15</v>
      </c>
      <c r="C17" s="30" t="s">
        <v>160</v>
      </c>
      <c r="D17" s="30" t="s">
        <v>172</v>
      </c>
      <c r="E17" s="30" t="s">
        <v>131</v>
      </c>
      <c r="F17" s="30" t="s">
        <v>144</v>
      </c>
      <c r="G17" s="30"/>
      <c r="H17" s="30" t="s">
        <v>254</v>
      </c>
      <c r="I17" s="45" t="s">
        <v>253</v>
      </c>
      <c r="J17" s="32">
        <f>100*(1/94)</f>
        <v>1.0638297872340425</v>
      </c>
      <c r="K17" s="30"/>
      <c r="L17" s="30"/>
      <c r="M17" s="30"/>
      <c r="N17" s="32"/>
      <c r="O17" s="30"/>
      <c r="P17" s="30"/>
      <c r="Q17" s="30"/>
    </row>
    <row r="18" spans="1:17" x14ac:dyDescent="0.5">
      <c r="A18" s="30">
        <v>114797235</v>
      </c>
      <c r="B18" s="30" t="s">
        <v>16</v>
      </c>
      <c r="C18" s="30" t="s">
        <v>160</v>
      </c>
      <c r="D18" s="30" t="s">
        <v>173</v>
      </c>
      <c r="E18" s="30" t="s">
        <v>131</v>
      </c>
      <c r="F18" s="30" t="s">
        <v>144</v>
      </c>
      <c r="G18" s="30"/>
      <c r="H18" s="30"/>
      <c r="I18" s="30"/>
      <c r="J18" s="32"/>
      <c r="K18" s="30"/>
      <c r="L18" s="30"/>
      <c r="M18" s="30"/>
      <c r="N18" s="32"/>
      <c r="O18" s="30"/>
      <c r="P18" s="30"/>
      <c r="Q18" s="30"/>
    </row>
    <row r="19" spans="1:17" x14ac:dyDescent="0.5">
      <c r="A19" s="30">
        <v>114799787</v>
      </c>
      <c r="B19" s="30" t="s">
        <v>17</v>
      </c>
      <c r="C19" s="30" t="s">
        <v>160</v>
      </c>
      <c r="D19" s="30" t="s">
        <v>174</v>
      </c>
      <c r="E19" s="30" t="s">
        <v>245</v>
      </c>
      <c r="F19" s="30" t="s">
        <v>145</v>
      </c>
      <c r="G19" s="30"/>
      <c r="H19" s="30"/>
      <c r="I19" s="30"/>
      <c r="J19" s="32"/>
      <c r="K19" s="30"/>
      <c r="L19" s="30"/>
      <c r="M19" s="30"/>
      <c r="N19" s="32"/>
      <c r="O19" s="30"/>
      <c r="P19" s="30"/>
      <c r="Q19" s="30"/>
    </row>
    <row r="20" spans="1:17" x14ac:dyDescent="0.5">
      <c r="A20" s="30">
        <v>114797953</v>
      </c>
      <c r="B20" s="30" t="s">
        <v>18</v>
      </c>
      <c r="C20" s="30" t="s">
        <v>160</v>
      </c>
      <c r="D20" s="30" t="s">
        <v>175</v>
      </c>
      <c r="E20" s="30" t="s">
        <v>245</v>
      </c>
      <c r="F20" s="30" t="s">
        <v>145</v>
      </c>
      <c r="G20" s="30"/>
      <c r="H20" s="30"/>
      <c r="I20" s="30"/>
      <c r="J20" s="32"/>
      <c r="K20" s="30"/>
      <c r="L20" s="30"/>
      <c r="M20" s="30"/>
      <c r="N20" s="32"/>
      <c r="O20" s="30"/>
      <c r="P20" s="30"/>
      <c r="Q20" s="30"/>
    </row>
    <row r="21" spans="1:17" x14ac:dyDescent="0.5">
      <c r="A21" s="30">
        <v>114797604</v>
      </c>
      <c r="B21" s="30" t="s">
        <v>19</v>
      </c>
      <c r="C21" s="30" t="s">
        <v>160</v>
      </c>
      <c r="D21" s="30" t="s">
        <v>176</v>
      </c>
      <c r="E21" s="30" t="s">
        <v>245</v>
      </c>
      <c r="F21" s="30" t="s">
        <v>145</v>
      </c>
      <c r="G21" s="30"/>
      <c r="H21" s="30"/>
      <c r="I21" s="30"/>
      <c r="J21" s="32"/>
      <c r="K21" s="30"/>
      <c r="L21" s="30"/>
      <c r="M21" s="30"/>
      <c r="N21" s="32"/>
      <c r="O21" s="30"/>
      <c r="P21" s="30"/>
      <c r="Q21" s="30"/>
    </row>
    <row r="22" spans="1:17" x14ac:dyDescent="0.5">
      <c r="A22" s="30">
        <v>114799957</v>
      </c>
      <c r="B22" s="30" t="s">
        <v>20</v>
      </c>
      <c r="C22" s="30" t="s">
        <v>160</v>
      </c>
      <c r="D22" s="30" t="s">
        <v>177</v>
      </c>
      <c r="E22" s="30" t="s">
        <v>245</v>
      </c>
      <c r="F22" s="30" t="s">
        <v>145</v>
      </c>
      <c r="G22" s="30"/>
      <c r="H22" s="30"/>
      <c r="I22" s="30"/>
      <c r="J22" s="32"/>
      <c r="K22" s="30"/>
      <c r="L22" s="30"/>
      <c r="M22" s="30"/>
      <c r="N22" s="32"/>
      <c r="O22" s="30"/>
      <c r="P22" s="30"/>
      <c r="Q22" s="30"/>
    </row>
    <row r="23" spans="1:17" x14ac:dyDescent="0.5">
      <c r="A23" s="30">
        <v>114799674</v>
      </c>
      <c r="B23" s="30" t="s">
        <v>21</v>
      </c>
      <c r="C23" s="30" t="s">
        <v>160</v>
      </c>
      <c r="D23" s="30" t="s">
        <v>178</v>
      </c>
      <c r="E23" s="30" t="s">
        <v>245</v>
      </c>
      <c r="F23" s="30" t="s">
        <v>145</v>
      </c>
      <c r="G23" s="30"/>
      <c r="H23" s="30"/>
      <c r="I23" s="30"/>
      <c r="J23" s="32"/>
      <c r="K23" s="30"/>
      <c r="L23" s="30"/>
      <c r="M23" s="30"/>
      <c r="N23" s="32"/>
      <c r="O23" s="30"/>
      <c r="P23" s="30"/>
      <c r="Q23" s="30"/>
    </row>
    <row r="24" spans="1:17" x14ac:dyDescent="0.5">
      <c r="A24" s="30">
        <v>114798442</v>
      </c>
      <c r="B24" s="30" t="s">
        <v>22</v>
      </c>
      <c r="C24" s="30" t="s">
        <v>160</v>
      </c>
      <c r="D24" s="30" t="s">
        <v>129</v>
      </c>
      <c r="E24" s="30" t="s">
        <v>129</v>
      </c>
      <c r="F24" s="30" t="s">
        <v>129</v>
      </c>
      <c r="G24" s="30"/>
      <c r="H24" s="30"/>
      <c r="I24" s="30"/>
      <c r="J24" s="32"/>
      <c r="K24" s="30"/>
      <c r="L24" s="30"/>
      <c r="M24" s="30"/>
      <c r="N24" s="32"/>
      <c r="O24" s="30"/>
      <c r="P24" s="30"/>
      <c r="Q24" s="30"/>
    </row>
    <row r="25" spans="1:17" x14ac:dyDescent="0.5">
      <c r="A25" s="30">
        <v>114799169</v>
      </c>
      <c r="B25" s="30" t="s">
        <v>23</v>
      </c>
      <c r="C25" s="30" t="s">
        <v>160</v>
      </c>
      <c r="D25" s="30" t="s">
        <v>179</v>
      </c>
      <c r="E25" s="30" t="s">
        <v>138</v>
      </c>
      <c r="F25" s="30" t="s">
        <v>146</v>
      </c>
      <c r="G25" s="30"/>
      <c r="H25" s="30"/>
      <c r="I25" s="30"/>
      <c r="J25" s="32"/>
      <c r="K25" s="30"/>
      <c r="L25" s="30"/>
      <c r="M25" s="30"/>
      <c r="N25" s="32"/>
      <c r="O25" s="30"/>
      <c r="P25" s="30"/>
      <c r="Q25" s="30"/>
    </row>
    <row r="26" spans="1:17" x14ac:dyDescent="0.5">
      <c r="A26" s="30">
        <v>114799030</v>
      </c>
      <c r="B26" s="30" t="s">
        <v>24</v>
      </c>
      <c r="C26" s="30" t="s">
        <v>160</v>
      </c>
      <c r="D26" s="30" t="s">
        <v>180</v>
      </c>
      <c r="E26" s="30" t="s">
        <v>137</v>
      </c>
      <c r="F26" s="30" t="s">
        <v>147</v>
      </c>
      <c r="G26" s="30"/>
      <c r="H26" s="30"/>
      <c r="I26" s="30"/>
      <c r="J26" s="32"/>
      <c r="K26" s="30"/>
      <c r="L26" s="30"/>
      <c r="M26" s="30"/>
      <c r="N26" s="32"/>
      <c r="O26" s="30"/>
      <c r="P26" s="30"/>
      <c r="Q26" s="30"/>
    </row>
    <row r="27" spans="1:17" x14ac:dyDescent="0.5">
      <c r="A27" s="30">
        <v>114797115</v>
      </c>
      <c r="B27" s="30" t="s">
        <v>25</v>
      </c>
      <c r="C27" s="30" t="s">
        <v>160</v>
      </c>
      <c r="D27" s="30" t="s">
        <v>181</v>
      </c>
      <c r="E27" s="30" t="s">
        <v>130</v>
      </c>
      <c r="F27" s="30" t="s">
        <v>148</v>
      </c>
      <c r="G27" s="30"/>
      <c r="H27" s="30"/>
      <c r="I27" s="30"/>
      <c r="J27" s="32"/>
      <c r="K27" s="30"/>
      <c r="L27" s="30"/>
      <c r="M27" s="30"/>
      <c r="N27" s="32"/>
      <c r="O27" s="30"/>
      <c r="P27" s="30"/>
      <c r="Q27" s="30"/>
    </row>
    <row r="28" spans="1:17" x14ac:dyDescent="0.5">
      <c r="A28" s="30">
        <v>114798337</v>
      </c>
      <c r="B28" s="30" t="s">
        <v>26</v>
      </c>
      <c r="C28" s="30" t="s">
        <v>160</v>
      </c>
      <c r="D28" s="30" t="s">
        <v>182</v>
      </c>
      <c r="E28" s="30" t="s">
        <v>130</v>
      </c>
      <c r="F28" s="30" t="s">
        <v>148</v>
      </c>
      <c r="G28" s="30"/>
      <c r="H28" s="30"/>
      <c r="I28" s="30"/>
      <c r="J28" s="32"/>
      <c r="K28" s="30"/>
      <c r="L28" s="30"/>
      <c r="M28" s="30"/>
      <c r="N28" s="32"/>
      <c r="O28" s="30"/>
      <c r="P28" s="30"/>
      <c r="Q28" s="30"/>
    </row>
    <row r="29" spans="1:17" x14ac:dyDescent="0.5">
      <c r="A29" s="30">
        <v>114798641</v>
      </c>
      <c r="B29" s="30" t="s">
        <v>27</v>
      </c>
      <c r="C29" s="30" t="s">
        <v>160</v>
      </c>
      <c r="D29" s="30" t="s">
        <v>183</v>
      </c>
      <c r="E29" s="30" t="s">
        <v>132</v>
      </c>
      <c r="F29" s="30" t="s">
        <v>149</v>
      </c>
      <c r="G29" s="30"/>
      <c r="H29" s="30"/>
      <c r="I29" s="30"/>
      <c r="J29" s="32"/>
      <c r="K29" s="30"/>
      <c r="L29" s="30"/>
      <c r="M29" s="30"/>
      <c r="N29" s="32"/>
      <c r="O29" s="30"/>
      <c r="P29" s="30"/>
      <c r="Q29" s="30"/>
    </row>
    <row r="30" spans="1:17" x14ac:dyDescent="0.5">
      <c r="A30" s="30">
        <v>114799909</v>
      </c>
      <c r="B30" s="30" t="s">
        <v>28</v>
      </c>
      <c r="C30" s="30" t="s">
        <v>160</v>
      </c>
      <c r="D30" s="30" t="s">
        <v>184</v>
      </c>
      <c r="E30" s="30" t="s">
        <v>132</v>
      </c>
      <c r="F30" s="30" t="s">
        <v>149</v>
      </c>
      <c r="G30" s="30"/>
      <c r="H30" s="30"/>
      <c r="I30" s="30"/>
      <c r="J30" s="32"/>
      <c r="K30" s="30"/>
      <c r="L30" s="30"/>
      <c r="M30" s="30"/>
      <c r="N30" s="32"/>
      <c r="O30" s="30"/>
      <c r="P30" s="30"/>
      <c r="Q30" s="30"/>
    </row>
    <row r="31" spans="1:17" x14ac:dyDescent="0.5">
      <c r="A31" s="30">
        <v>114799275</v>
      </c>
      <c r="B31" s="30" t="s">
        <v>29</v>
      </c>
      <c r="C31" s="30" t="s">
        <v>160</v>
      </c>
      <c r="D31" s="30" t="s">
        <v>185</v>
      </c>
      <c r="E31" s="30" t="s">
        <v>244</v>
      </c>
      <c r="F31" s="30" t="s">
        <v>150</v>
      </c>
      <c r="G31" s="30"/>
      <c r="H31" s="30"/>
      <c r="I31" s="30"/>
      <c r="J31" s="32"/>
      <c r="K31" s="30"/>
      <c r="L31" s="30"/>
      <c r="M31" s="30"/>
      <c r="N31" s="32"/>
      <c r="O31" s="30"/>
      <c r="P31" s="30"/>
      <c r="Q31" s="30"/>
    </row>
    <row r="32" spans="1:17" x14ac:dyDescent="0.5">
      <c r="A32" s="30">
        <v>114798549</v>
      </c>
      <c r="B32" s="30" t="s">
        <v>30</v>
      </c>
      <c r="C32" s="30" t="s">
        <v>160</v>
      </c>
      <c r="D32" s="30" t="s">
        <v>185</v>
      </c>
      <c r="E32" s="30" t="s">
        <v>244</v>
      </c>
      <c r="F32" s="30" t="s">
        <v>150</v>
      </c>
      <c r="G32" s="30"/>
      <c r="H32" s="30"/>
      <c r="I32" s="30"/>
      <c r="J32" s="32"/>
      <c r="K32" s="30"/>
      <c r="L32" s="30"/>
      <c r="M32" s="30"/>
      <c r="N32" s="32"/>
      <c r="O32" s="30"/>
      <c r="P32" s="30"/>
      <c r="Q32" s="30"/>
    </row>
    <row r="33" spans="1:17" x14ac:dyDescent="0.5">
      <c r="A33" s="30">
        <v>114799424</v>
      </c>
      <c r="B33" s="30" t="s">
        <v>31</v>
      </c>
      <c r="C33" s="30" t="s">
        <v>160</v>
      </c>
      <c r="D33" s="30" t="s">
        <v>129</v>
      </c>
      <c r="E33" s="30" t="s">
        <v>129</v>
      </c>
      <c r="F33" s="30" t="s">
        <v>129</v>
      </c>
      <c r="G33" s="30"/>
      <c r="H33" s="30"/>
      <c r="I33" s="30"/>
      <c r="J33" s="32"/>
      <c r="K33" s="30"/>
      <c r="L33" s="30"/>
      <c r="M33" s="30"/>
      <c r="N33" s="32"/>
      <c r="O33" s="30"/>
      <c r="P33" s="30"/>
      <c r="Q33" s="30"/>
    </row>
    <row r="34" spans="1:17" x14ac:dyDescent="0.5">
      <c r="A34" s="30">
        <v>114799024</v>
      </c>
      <c r="B34" s="30" t="s">
        <v>32</v>
      </c>
      <c r="C34" s="30" t="s">
        <v>160</v>
      </c>
      <c r="D34" s="30" t="s">
        <v>185</v>
      </c>
      <c r="E34" s="30" t="s">
        <v>244</v>
      </c>
      <c r="F34" s="30" t="s">
        <v>150</v>
      </c>
      <c r="G34" s="30"/>
      <c r="H34" s="30"/>
      <c r="I34" s="30"/>
      <c r="J34" s="32"/>
      <c r="K34" s="30"/>
      <c r="L34" s="30"/>
      <c r="M34" s="30"/>
      <c r="N34" s="32"/>
      <c r="O34" s="30"/>
      <c r="P34" s="30"/>
      <c r="Q34" s="30"/>
    </row>
    <row r="35" spans="1:17" x14ac:dyDescent="0.5">
      <c r="A35" s="30">
        <v>114799760</v>
      </c>
      <c r="B35" s="30" t="s">
        <v>33</v>
      </c>
      <c r="C35" s="30" t="s">
        <v>160</v>
      </c>
      <c r="D35" s="30" t="s">
        <v>186</v>
      </c>
      <c r="E35" s="30" t="s">
        <v>162</v>
      </c>
      <c r="F35" s="30" t="s">
        <v>142</v>
      </c>
      <c r="G35" s="30"/>
      <c r="H35" s="30"/>
      <c r="I35" s="30"/>
      <c r="J35" s="32"/>
      <c r="K35" s="30"/>
      <c r="L35" s="30"/>
      <c r="M35" s="30"/>
      <c r="N35" s="32"/>
      <c r="O35" s="30"/>
      <c r="P35" s="30"/>
      <c r="Q35" s="30"/>
    </row>
    <row r="36" spans="1:17" x14ac:dyDescent="0.5">
      <c r="A36" s="30">
        <v>114799853</v>
      </c>
      <c r="B36" s="30" t="s">
        <v>34</v>
      </c>
      <c r="C36" s="30" t="s">
        <v>160</v>
      </c>
      <c r="D36" s="30" t="s">
        <v>129</v>
      </c>
      <c r="E36" s="30" t="s">
        <v>129</v>
      </c>
      <c r="F36" s="30" t="s">
        <v>129</v>
      </c>
      <c r="G36" s="30"/>
      <c r="H36" s="30"/>
      <c r="I36" s="30"/>
      <c r="J36" s="32"/>
      <c r="K36" s="30"/>
      <c r="L36" s="30"/>
      <c r="M36" s="30"/>
      <c r="N36" s="32"/>
      <c r="O36" s="30"/>
      <c r="P36" s="30"/>
      <c r="Q36" s="30"/>
    </row>
    <row r="37" spans="1:17" x14ac:dyDescent="0.5">
      <c r="A37" s="30">
        <v>114799250</v>
      </c>
      <c r="B37" s="30" t="s">
        <v>35</v>
      </c>
      <c r="C37" s="30" t="s">
        <v>160</v>
      </c>
      <c r="D37" s="30" t="s">
        <v>170</v>
      </c>
      <c r="E37" s="30" t="s">
        <v>131</v>
      </c>
      <c r="F37" s="30" t="s">
        <v>144</v>
      </c>
      <c r="G37" s="30"/>
      <c r="H37" s="30"/>
      <c r="I37" s="30"/>
      <c r="J37" s="32"/>
      <c r="K37" s="30"/>
      <c r="L37" s="30"/>
      <c r="M37" s="30"/>
      <c r="N37" s="32"/>
      <c r="O37" s="30"/>
      <c r="P37" s="30"/>
      <c r="Q37" s="30"/>
    </row>
    <row r="38" spans="1:17" x14ac:dyDescent="0.5">
      <c r="A38" s="30">
        <v>114798468</v>
      </c>
      <c r="B38" s="30" t="s">
        <v>36</v>
      </c>
      <c r="C38" s="30" t="s">
        <v>160</v>
      </c>
      <c r="D38" s="30" t="s">
        <v>129</v>
      </c>
      <c r="E38" s="30" t="s">
        <v>129</v>
      </c>
      <c r="F38" s="30" t="s">
        <v>129</v>
      </c>
      <c r="G38" s="30"/>
      <c r="H38" s="30"/>
      <c r="I38" s="30"/>
      <c r="J38" s="32"/>
      <c r="K38" s="30"/>
      <c r="L38" s="30"/>
      <c r="M38" s="30"/>
      <c r="N38" s="32"/>
      <c r="O38" s="30"/>
      <c r="P38" s="30"/>
      <c r="Q38" s="30"/>
    </row>
    <row r="39" spans="1:17" x14ac:dyDescent="0.5">
      <c r="A39" s="30">
        <v>114798384</v>
      </c>
      <c r="B39" s="30" t="s">
        <v>37</v>
      </c>
      <c r="C39" s="30" t="s">
        <v>160</v>
      </c>
      <c r="D39" s="30" t="s">
        <v>187</v>
      </c>
      <c r="E39" s="30" t="s">
        <v>137</v>
      </c>
      <c r="F39" s="30" t="s">
        <v>147</v>
      </c>
      <c r="G39" s="30"/>
      <c r="H39" s="30"/>
      <c r="I39" s="30"/>
      <c r="J39" s="32"/>
      <c r="K39" s="30"/>
      <c r="L39" s="30"/>
      <c r="M39" s="30"/>
      <c r="N39" s="32"/>
      <c r="O39" s="30"/>
      <c r="P39" s="30"/>
      <c r="Q39" s="30"/>
    </row>
    <row r="40" spans="1:17" x14ac:dyDescent="0.5">
      <c r="A40" s="30">
        <v>114799446</v>
      </c>
      <c r="B40" s="30" t="s">
        <v>38</v>
      </c>
      <c r="C40" s="30" t="s">
        <v>160</v>
      </c>
      <c r="D40" s="30" t="s">
        <v>188</v>
      </c>
      <c r="E40" s="30" t="s">
        <v>189</v>
      </c>
      <c r="F40" s="30" t="s">
        <v>151</v>
      </c>
      <c r="G40" s="30"/>
      <c r="H40" s="30"/>
      <c r="I40" s="30"/>
      <c r="J40" s="32"/>
      <c r="K40" s="30"/>
      <c r="L40" s="30"/>
      <c r="M40" s="30"/>
      <c r="N40" s="32"/>
      <c r="O40" s="30"/>
      <c r="P40" s="30"/>
      <c r="Q40" s="30"/>
    </row>
    <row r="41" spans="1:17" x14ac:dyDescent="0.5">
      <c r="A41" s="30">
        <v>114800242</v>
      </c>
      <c r="B41" s="30" t="s">
        <v>39</v>
      </c>
      <c r="C41" s="30" t="s">
        <v>160</v>
      </c>
      <c r="D41" s="30" t="s">
        <v>129</v>
      </c>
      <c r="E41" s="30" t="s">
        <v>129</v>
      </c>
      <c r="F41" s="30" t="s">
        <v>129</v>
      </c>
      <c r="G41" s="30"/>
      <c r="H41" s="30"/>
      <c r="J41" s="32"/>
      <c r="K41" s="30"/>
      <c r="L41" s="30"/>
      <c r="M41" s="30"/>
      <c r="N41" s="32"/>
      <c r="O41" s="30"/>
      <c r="P41" s="30"/>
      <c r="Q41" s="30"/>
    </row>
    <row r="42" spans="1:17" x14ac:dyDescent="0.5">
      <c r="A42" s="45">
        <v>114799833</v>
      </c>
      <c r="B42" s="45" t="s">
        <v>246</v>
      </c>
      <c r="C42" s="45" t="s">
        <v>160</v>
      </c>
      <c r="D42" s="45" t="s">
        <v>251</v>
      </c>
      <c r="E42" s="45" t="s">
        <v>162</v>
      </c>
      <c r="F42" s="45" t="s">
        <v>142</v>
      </c>
      <c r="G42" s="30"/>
      <c r="H42" s="30"/>
      <c r="I42" s="30"/>
      <c r="J42" s="32"/>
      <c r="K42" s="30"/>
      <c r="L42" s="30"/>
      <c r="M42" s="30"/>
      <c r="N42" s="32"/>
      <c r="O42" s="30"/>
      <c r="P42" s="30"/>
      <c r="Q42" s="30"/>
    </row>
    <row r="43" spans="1:17" x14ac:dyDescent="0.5">
      <c r="A43" s="30">
        <v>114797097</v>
      </c>
      <c r="B43" s="30" t="s">
        <v>40</v>
      </c>
      <c r="C43" s="30" t="s">
        <v>160</v>
      </c>
      <c r="D43" s="30" t="s">
        <v>190</v>
      </c>
      <c r="E43" s="30" t="s">
        <v>244</v>
      </c>
      <c r="F43" s="30" t="s">
        <v>150</v>
      </c>
      <c r="G43" s="30"/>
      <c r="H43" s="30"/>
      <c r="I43" s="30"/>
      <c r="J43" s="32"/>
      <c r="K43" s="30"/>
      <c r="L43" s="30"/>
      <c r="M43" s="30"/>
      <c r="N43" s="32"/>
      <c r="O43" s="30"/>
      <c r="P43" s="30"/>
      <c r="Q43" s="30"/>
    </row>
    <row r="44" spans="1:17" x14ac:dyDescent="0.5">
      <c r="A44" s="30">
        <v>114798599</v>
      </c>
      <c r="B44" s="30" t="s">
        <v>41</v>
      </c>
      <c r="C44" s="30" t="s">
        <v>160</v>
      </c>
      <c r="D44" s="30" t="s">
        <v>129</v>
      </c>
      <c r="E44" s="30" t="s">
        <v>129</v>
      </c>
      <c r="F44" s="30" t="s">
        <v>129</v>
      </c>
      <c r="G44" s="30"/>
      <c r="H44" s="30"/>
      <c r="I44" s="30"/>
      <c r="J44" s="32"/>
      <c r="K44" s="30"/>
      <c r="L44" s="30"/>
      <c r="M44" s="30"/>
      <c r="N44" s="32"/>
      <c r="O44" s="30"/>
      <c r="P44" s="30"/>
      <c r="Q44" s="30"/>
    </row>
    <row r="45" spans="1:17" x14ac:dyDescent="0.5">
      <c r="A45" s="30">
        <v>114799365</v>
      </c>
      <c r="B45" s="30" t="s">
        <v>42</v>
      </c>
      <c r="C45" s="30" t="s">
        <v>160</v>
      </c>
      <c r="D45" s="30" t="s">
        <v>191</v>
      </c>
      <c r="E45" s="30" t="s">
        <v>244</v>
      </c>
      <c r="F45" s="30" t="s">
        <v>150</v>
      </c>
      <c r="G45" s="30"/>
      <c r="H45" s="30"/>
      <c r="I45" s="30"/>
      <c r="J45" s="32"/>
      <c r="K45" s="30"/>
      <c r="L45" s="30"/>
      <c r="M45" s="30"/>
      <c r="N45" s="32"/>
      <c r="O45" s="30"/>
      <c r="P45" s="30"/>
      <c r="Q45" s="30"/>
    </row>
    <row r="46" spans="1:17" x14ac:dyDescent="0.5">
      <c r="A46" s="30">
        <v>114799052</v>
      </c>
      <c r="B46" s="30" t="s">
        <v>43</v>
      </c>
      <c r="C46" s="30" t="s">
        <v>160</v>
      </c>
      <c r="D46" s="30" t="s">
        <v>192</v>
      </c>
      <c r="E46" s="30" t="s">
        <v>244</v>
      </c>
      <c r="F46" s="30" t="s">
        <v>150</v>
      </c>
      <c r="G46" s="30"/>
      <c r="H46" s="30"/>
      <c r="I46" s="30"/>
      <c r="J46" s="32"/>
      <c r="K46" s="30"/>
      <c r="L46" s="30"/>
      <c r="M46" s="30"/>
      <c r="N46" s="32"/>
      <c r="O46" s="30"/>
      <c r="P46" s="30"/>
      <c r="Q46" s="30"/>
    </row>
    <row r="47" spans="1:17" x14ac:dyDescent="0.5">
      <c r="A47" s="30">
        <v>114797844</v>
      </c>
      <c r="B47" s="30" t="s">
        <v>44</v>
      </c>
      <c r="C47" s="30" t="s">
        <v>160</v>
      </c>
      <c r="D47" s="30" t="s">
        <v>193</v>
      </c>
      <c r="E47" s="30" t="s">
        <v>244</v>
      </c>
      <c r="F47" s="30" t="s">
        <v>150</v>
      </c>
      <c r="G47" s="30"/>
      <c r="H47" s="30"/>
      <c r="I47" s="30"/>
      <c r="J47" s="32"/>
      <c r="K47" s="30"/>
      <c r="L47" s="30"/>
      <c r="M47" s="30"/>
      <c r="N47" s="32"/>
      <c r="O47" s="30"/>
      <c r="P47" s="30"/>
      <c r="Q47" s="30"/>
    </row>
    <row r="48" spans="1:17" x14ac:dyDescent="0.5">
      <c r="A48" s="45">
        <v>114799044</v>
      </c>
      <c r="B48" s="45" t="s">
        <v>247</v>
      </c>
      <c r="C48" s="45" t="s">
        <v>160</v>
      </c>
      <c r="D48" s="45" t="s">
        <v>252</v>
      </c>
      <c r="E48" s="45" t="s">
        <v>253</v>
      </c>
      <c r="F48" s="45" t="s">
        <v>254</v>
      </c>
      <c r="G48" s="30"/>
      <c r="I48" s="30"/>
      <c r="J48" s="32"/>
      <c r="K48" s="30"/>
      <c r="L48" s="30"/>
      <c r="M48" s="30"/>
      <c r="N48" s="32"/>
      <c r="O48" s="30"/>
      <c r="P48" s="30"/>
      <c r="Q48" s="30"/>
    </row>
    <row r="49" spans="1:17" x14ac:dyDescent="0.5">
      <c r="A49" s="30">
        <v>114800177</v>
      </c>
      <c r="B49" s="30" t="s">
        <v>45</v>
      </c>
      <c r="C49" s="30" t="s">
        <v>160</v>
      </c>
      <c r="D49" s="30" t="s">
        <v>194</v>
      </c>
      <c r="E49" s="30" t="s">
        <v>245</v>
      </c>
      <c r="F49" s="30" t="s">
        <v>145</v>
      </c>
      <c r="G49" s="30"/>
      <c r="H49" s="30"/>
      <c r="I49" s="30"/>
      <c r="J49" s="32"/>
      <c r="K49" s="30"/>
      <c r="L49" s="30"/>
      <c r="M49" s="30"/>
      <c r="N49" s="32"/>
      <c r="O49" s="30"/>
      <c r="P49" s="30"/>
      <c r="Q49" s="30"/>
    </row>
    <row r="50" spans="1:17" x14ac:dyDescent="0.5">
      <c r="A50" s="30">
        <v>114798007</v>
      </c>
      <c r="B50" s="30" t="s">
        <v>46</v>
      </c>
      <c r="C50" s="30" t="s">
        <v>160</v>
      </c>
      <c r="D50" s="30" t="s">
        <v>129</v>
      </c>
      <c r="E50" s="30" t="s">
        <v>129</v>
      </c>
      <c r="F50" s="30" t="s">
        <v>129</v>
      </c>
      <c r="G50" s="30"/>
      <c r="H50" s="30"/>
      <c r="I50" s="30"/>
      <c r="J50" s="32"/>
      <c r="K50" s="30"/>
      <c r="L50" s="30"/>
      <c r="M50" s="30"/>
      <c r="N50" s="32"/>
      <c r="O50" s="30"/>
      <c r="P50" s="30"/>
      <c r="Q50" s="30"/>
    </row>
    <row r="51" spans="1:17" x14ac:dyDescent="0.5">
      <c r="A51" s="30">
        <v>114800534</v>
      </c>
      <c r="B51" s="30" t="s">
        <v>47</v>
      </c>
      <c r="C51" s="30" t="s">
        <v>160</v>
      </c>
      <c r="D51" s="30" t="s">
        <v>195</v>
      </c>
      <c r="E51" s="30" t="s">
        <v>137</v>
      </c>
      <c r="F51" s="30" t="s">
        <v>147</v>
      </c>
      <c r="G51" s="30"/>
      <c r="H51" s="30"/>
      <c r="I51" s="30"/>
      <c r="J51" s="32"/>
      <c r="K51" s="30"/>
      <c r="L51" s="30"/>
      <c r="M51" s="30"/>
      <c r="N51" s="32"/>
      <c r="O51" s="30"/>
      <c r="P51" s="30"/>
      <c r="Q51" s="30"/>
    </row>
    <row r="52" spans="1:17" x14ac:dyDescent="0.5">
      <c r="A52" s="30">
        <v>114797813</v>
      </c>
      <c r="B52" s="30" t="s">
        <v>48</v>
      </c>
      <c r="C52" s="30" t="s">
        <v>160</v>
      </c>
      <c r="D52" s="30" t="s">
        <v>196</v>
      </c>
      <c r="E52" s="30" t="s">
        <v>132</v>
      </c>
      <c r="F52" s="30" t="s">
        <v>149</v>
      </c>
      <c r="G52" s="30"/>
      <c r="H52" s="30"/>
      <c r="I52" s="30"/>
      <c r="J52" s="32"/>
      <c r="K52" s="30"/>
      <c r="L52" s="30"/>
      <c r="M52" s="30"/>
      <c r="N52" s="32"/>
      <c r="O52" s="30"/>
      <c r="P52" s="30"/>
      <c r="Q52" s="30"/>
    </row>
    <row r="53" spans="1:17" x14ac:dyDescent="0.5">
      <c r="A53" s="30">
        <v>114800007</v>
      </c>
      <c r="B53" s="30" t="s">
        <v>49</v>
      </c>
      <c r="C53" s="30" t="s">
        <v>160</v>
      </c>
      <c r="D53" s="30" t="s">
        <v>197</v>
      </c>
      <c r="E53" s="30" t="s">
        <v>162</v>
      </c>
      <c r="F53" s="30" t="s">
        <v>142</v>
      </c>
      <c r="G53" s="30"/>
      <c r="H53" s="30"/>
      <c r="I53" s="30"/>
      <c r="J53" s="32"/>
      <c r="K53" s="30"/>
      <c r="L53" s="30"/>
      <c r="M53" s="30"/>
      <c r="N53" s="32"/>
      <c r="O53" s="30"/>
      <c r="P53" s="30"/>
      <c r="Q53" s="30"/>
    </row>
    <row r="54" spans="1:17" x14ac:dyDescent="0.5">
      <c r="A54" s="30">
        <v>114798700</v>
      </c>
      <c r="B54" s="30" t="s">
        <v>50</v>
      </c>
      <c r="C54" s="30" t="s">
        <v>160</v>
      </c>
      <c r="D54" s="30" t="s">
        <v>198</v>
      </c>
      <c r="E54" s="30" t="s">
        <v>134</v>
      </c>
      <c r="F54" s="30" t="s">
        <v>152</v>
      </c>
      <c r="G54" s="30"/>
      <c r="H54" s="30"/>
      <c r="I54" s="30"/>
      <c r="J54" s="32"/>
      <c r="K54" s="30"/>
      <c r="L54" s="30"/>
      <c r="M54" s="30"/>
      <c r="N54" s="32"/>
      <c r="O54" s="30"/>
      <c r="P54" s="30"/>
      <c r="Q54" s="30"/>
    </row>
    <row r="55" spans="1:17" x14ac:dyDescent="0.5">
      <c r="A55" s="30">
        <v>114797892</v>
      </c>
      <c r="B55" s="30" t="s">
        <v>51</v>
      </c>
      <c r="C55" s="30" t="s">
        <v>160</v>
      </c>
      <c r="D55" s="30" t="s">
        <v>199</v>
      </c>
      <c r="E55" s="30" t="s">
        <v>137</v>
      </c>
      <c r="F55" s="30" t="s">
        <v>147</v>
      </c>
      <c r="G55" s="30"/>
      <c r="H55" s="30"/>
      <c r="I55" s="30"/>
      <c r="J55" s="32"/>
      <c r="K55" s="30"/>
      <c r="L55" s="30"/>
      <c r="M55" s="30"/>
      <c r="N55" s="32"/>
      <c r="O55" s="30"/>
      <c r="P55" s="30"/>
      <c r="Q55" s="30"/>
    </row>
    <row r="56" spans="1:17" x14ac:dyDescent="0.5">
      <c r="A56" s="30">
        <v>114800148</v>
      </c>
      <c r="B56" s="30" t="s">
        <v>52</v>
      </c>
      <c r="C56" s="30" t="s">
        <v>160</v>
      </c>
      <c r="D56" s="30" t="s">
        <v>200</v>
      </c>
      <c r="E56" s="30" t="s">
        <v>130</v>
      </c>
      <c r="F56" s="30" t="s">
        <v>148</v>
      </c>
      <c r="G56" s="30"/>
      <c r="H56" s="30"/>
      <c r="I56" s="30"/>
      <c r="J56" s="32"/>
      <c r="K56" s="30"/>
      <c r="L56" s="30"/>
      <c r="M56" s="30"/>
      <c r="N56" s="32"/>
      <c r="O56" s="30"/>
      <c r="P56" s="30"/>
      <c r="Q56" s="30"/>
    </row>
    <row r="57" spans="1:17" x14ac:dyDescent="0.5">
      <c r="A57" s="30">
        <v>114799143</v>
      </c>
      <c r="B57" s="30" t="s">
        <v>53</v>
      </c>
      <c r="C57" s="30" t="s">
        <v>160</v>
      </c>
      <c r="D57" s="30" t="s">
        <v>201</v>
      </c>
      <c r="E57" s="30" t="s">
        <v>137</v>
      </c>
      <c r="F57" s="30" t="s">
        <v>147</v>
      </c>
      <c r="G57" s="30"/>
      <c r="H57" s="30"/>
      <c r="I57" s="30"/>
      <c r="J57" s="32"/>
      <c r="K57" s="30"/>
      <c r="L57" s="30"/>
      <c r="M57" s="30"/>
      <c r="N57" s="32"/>
      <c r="O57" s="30"/>
      <c r="P57" s="30"/>
      <c r="Q57" s="30"/>
    </row>
    <row r="58" spans="1:17" x14ac:dyDescent="0.5">
      <c r="A58" s="30">
        <v>114797887</v>
      </c>
      <c r="B58" s="30" t="s">
        <v>54</v>
      </c>
      <c r="C58" s="30" t="s">
        <v>160</v>
      </c>
      <c r="D58" s="30" t="s">
        <v>129</v>
      </c>
      <c r="E58" s="30" t="s">
        <v>129</v>
      </c>
      <c r="F58" s="30" t="s">
        <v>129</v>
      </c>
      <c r="G58" s="30"/>
      <c r="H58" s="30"/>
      <c r="I58" s="30"/>
      <c r="J58" s="32"/>
      <c r="K58" s="30"/>
      <c r="L58" s="30"/>
      <c r="M58" s="30"/>
      <c r="N58" s="32"/>
      <c r="O58" s="30"/>
      <c r="P58" s="30"/>
      <c r="Q58" s="30"/>
    </row>
    <row r="59" spans="1:17" x14ac:dyDescent="0.5">
      <c r="A59" s="30">
        <v>114798242</v>
      </c>
      <c r="B59" s="30" t="s">
        <v>55</v>
      </c>
      <c r="C59" s="30" t="s">
        <v>160</v>
      </c>
      <c r="D59" s="30" t="s">
        <v>129</v>
      </c>
      <c r="E59" s="30" t="s">
        <v>129</v>
      </c>
      <c r="F59" s="30" t="s">
        <v>129</v>
      </c>
      <c r="G59" s="30"/>
      <c r="H59" s="30"/>
      <c r="I59" s="30"/>
      <c r="J59" s="32"/>
      <c r="K59" s="30"/>
      <c r="L59" s="30"/>
      <c r="M59" s="30"/>
      <c r="N59" s="32"/>
      <c r="O59" s="30"/>
      <c r="P59" s="30"/>
      <c r="Q59" s="30"/>
    </row>
    <row r="60" spans="1:17" x14ac:dyDescent="0.5">
      <c r="A60" s="30">
        <v>114798127</v>
      </c>
      <c r="B60" s="30" t="s">
        <v>56</v>
      </c>
      <c r="C60" s="30" t="s">
        <v>160</v>
      </c>
      <c r="D60" s="30" t="s">
        <v>195</v>
      </c>
      <c r="E60" s="30" t="s">
        <v>137</v>
      </c>
      <c r="F60" s="30" t="s">
        <v>147</v>
      </c>
      <c r="G60" s="30"/>
      <c r="H60" s="30"/>
      <c r="I60" s="30"/>
      <c r="J60" s="32"/>
      <c r="K60" s="30"/>
      <c r="L60" s="30"/>
      <c r="M60" s="30"/>
      <c r="N60" s="32"/>
      <c r="O60" s="30"/>
      <c r="P60" s="30"/>
      <c r="Q60" s="30"/>
    </row>
    <row r="61" spans="1:17" x14ac:dyDescent="0.5">
      <c r="A61" s="45">
        <v>114798470</v>
      </c>
      <c r="B61" s="45" t="s">
        <v>248</v>
      </c>
      <c r="C61" s="45" t="s">
        <v>160</v>
      </c>
      <c r="D61" s="45" t="s">
        <v>129</v>
      </c>
      <c r="E61" s="45" t="s">
        <v>129</v>
      </c>
      <c r="F61" s="45" t="s">
        <v>129</v>
      </c>
      <c r="G61" s="30"/>
      <c r="H61" s="30"/>
      <c r="I61" s="30"/>
      <c r="J61" s="32"/>
      <c r="L61" s="30"/>
      <c r="M61" s="30"/>
      <c r="N61" s="32"/>
      <c r="O61" s="30"/>
      <c r="P61" s="30"/>
      <c r="Q61" s="30"/>
    </row>
    <row r="62" spans="1:17" x14ac:dyDescent="0.5">
      <c r="A62" s="45">
        <v>114797273</v>
      </c>
      <c r="B62" s="45" t="s">
        <v>249</v>
      </c>
      <c r="C62" s="45" t="s">
        <v>160</v>
      </c>
      <c r="D62" s="45" t="s">
        <v>129</v>
      </c>
      <c r="E62" s="45" t="s">
        <v>129</v>
      </c>
      <c r="F62" s="45" t="s">
        <v>129</v>
      </c>
      <c r="G62" s="30"/>
      <c r="H62" s="30"/>
      <c r="I62" s="30"/>
      <c r="J62" s="32"/>
      <c r="L62" s="30"/>
      <c r="M62" s="30"/>
      <c r="N62" s="32"/>
      <c r="O62" s="30"/>
      <c r="P62" s="30"/>
      <c r="Q62" s="30"/>
    </row>
    <row r="63" spans="1:17" x14ac:dyDescent="0.5">
      <c r="A63" s="45">
        <v>114797954</v>
      </c>
      <c r="B63" s="45" t="s">
        <v>250</v>
      </c>
      <c r="C63" s="45" t="s">
        <v>160</v>
      </c>
      <c r="D63" s="45" t="s">
        <v>129</v>
      </c>
      <c r="E63" s="45" t="s">
        <v>129</v>
      </c>
      <c r="F63" s="45" t="s">
        <v>129</v>
      </c>
      <c r="G63" s="30"/>
      <c r="H63" s="30"/>
      <c r="I63" s="30"/>
      <c r="J63" s="32"/>
      <c r="L63" s="30"/>
      <c r="M63" s="30"/>
      <c r="N63" s="32"/>
      <c r="O63" s="30"/>
      <c r="P63" s="30"/>
      <c r="Q63" s="30"/>
    </row>
    <row r="64" spans="1:17" x14ac:dyDescent="0.5">
      <c r="A64" s="30">
        <v>114798868</v>
      </c>
      <c r="B64" s="30" t="s">
        <v>57</v>
      </c>
      <c r="C64" s="30" t="s">
        <v>160</v>
      </c>
      <c r="D64" s="30" t="s">
        <v>202</v>
      </c>
      <c r="E64" s="30" t="s">
        <v>133</v>
      </c>
      <c r="F64" s="30" t="s">
        <v>153</v>
      </c>
      <c r="G64" s="30"/>
      <c r="H64" s="30"/>
      <c r="I64" s="30"/>
      <c r="J64" s="32"/>
      <c r="K64" s="30"/>
      <c r="L64" s="30"/>
      <c r="M64" s="30"/>
      <c r="N64" s="32"/>
      <c r="O64" s="30"/>
      <c r="P64" s="30"/>
      <c r="Q64" s="30"/>
    </row>
    <row r="65" spans="1:17" x14ac:dyDescent="0.5">
      <c r="A65" s="30">
        <v>114798073</v>
      </c>
      <c r="B65" s="30" t="s">
        <v>58</v>
      </c>
      <c r="C65" s="30" t="s">
        <v>160</v>
      </c>
      <c r="D65" s="30" t="s">
        <v>203</v>
      </c>
      <c r="E65" s="30" t="s">
        <v>138</v>
      </c>
      <c r="F65" s="30" t="s">
        <v>146</v>
      </c>
      <c r="G65" s="30"/>
      <c r="H65" s="30"/>
      <c r="I65" s="30"/>
      <c r="J65" s="32"/>
      <c r="K65" s="30"/>
      <c r="L65" s="30"/>
      <c r="M65" s="30"/>
      <c r="N65" s="32"/>
      <c r="O65" s="30"/>
      <c r="P65" s="30"/>
      <c r="Q65" s="30"/>
    </row>
    <row r="66" spans="1:17" x14ac:dyDescent="0.5">
      <c r="A66" s="30">
        <v>114797764</v>
      </c>
      <c r="B66" s="30" t="s">
        <v>59</v>
      </c>
      <c r="C66" s="30" t="s">
        <v>160</v>
      </c>
      <c r="D66" s="30" t="s">
        <v>129</v>
      </c>
      <c r="E66" s="30" t="s">
        <v>129</v>
      </c>
      <c r="F66" s="30" t="s">
        <v>129</v>
      </c>
      <c r="G66" s="30"/>
      <c r="H66" s="30"/>
      <c r="I66" s="30"/>
      <c r="J66" s="32"/>
      <c r="K66" s="30"/>
      <c r="L66" s="30"/>
      <c r="M66" s="30"/>
      <c r="N66" s="32"/>
      <c r="O66" s="30"/>
      <c r="P66" s="30"/>
      <c r="Q66" s="30"/>
    </row>
    <row r="67" spans="1:17" x14ac:dyDescent="0.5">
      <c r="A67" s="30">
        <v>114799302</v>
      </c>
      <c r="B67" s="30" t="s">
        <v>60</v>
      </c>
      <c r="C67" s="30" t="s">
        <v>160</v>
      </c>
      <c r="D67" s="30" t="s">
        <v>199</v>
      </c>
      <c r="E67" s="30" t="s">
        <v>137</v>
      </c>
      <c r="F67" s="30" t="s">
        <v>147</v>
      </c>
      <c r="G67" s="30"/>
      <c r="H67" s="30"/>
      <c r="I67" s="30"/>
      <c r="J67" s="32"/>
      <c r="K67" s="30"/>
      <c r="L67" s="30"/>
      <c r="M67" s="30"/>
      <c r="N67" s="32"/>
      <c r="O67" s="30"/>
      <c r="P67" s="30"/>
      <c r="Q67" s="30"/>
    </row>
    <row r="68" spans="1:17" x14ac:dyDescent="0.5">
      <c r="A68" s="30">
        <v>114799187</v>
      </c>
      <c r="B68" s="30" t="s">
        <v>61</v>
      </c>
      <c r="C68" s="30" t="s">
        <v>160</v>
      </c>
      <c r="D68" s="30" t="s">
        <v>129</v>
      </c>
      <c r="E68" s="30" t="s">
        <v>129</v>
      </c>
      <c r="F68" s="30" t="s">
        <v>129</v>
      </c>
      <c r="G68" s="30"/>
      <c r="H68" s="30"/>
      <c r="I68" s="30"/>
      <c r="J68" s="32"/>
      <c r="K68" s="30"/>
      <c r="L68" s="30"/>
      <c r="M68" s="30"/>
      <c r="N68" s="32"/>
      <c r="O68" s="30"/>
      <c r="P68" s="30"/>
      <c r="Q68" s="30"/>
    </row>
    <row r="69" spans="1:17" x14ac:dyDescent="0.5">
      <c r="A69" s="30">
        <v>114799724</v>
      </c>
      <c r="B69" s="30" t="s">
        <v>62</v>
      </c>
      <c r="C69" s="30" t="s">
        <v>160</v>
      </c>
      <c r="D69" s="30" t="s">
        <v>204</v>
      </c>
      <c r="E69" s="30" t="s">
        <v>244</v>
      </c>
      <c r="F69" s="30" t="s">
        <v>150</v>
      </c>
      <c r="G69" s="30"/>
      <c r="H69" s="30"/>
      <c r="I69" s="30"/>
      <c r="J69" s="32"/>
      <c r="K69" s="30"/>
      <c r="L69" s="30"/>
      <c r="M69" s="30"/>
      <c r="N69" s="32"/>
      <c r="O69" s="30"/>
      <c r="P69" s="30"/>
      <c r="Q69" s="30"/>
    </row>
    <row r="70" spans="1:17" x14ac:dyDescent="0.5">
      <c r="A70" s="30">
        <v>114797279</v>
      </c>
      <c r="B70" s="30" t="s">
        <v>63</v>
      </c>
      <c r="C70" s="30" t="s">
        <v>160</v>
      </c>
      <c r="D70" s="30" t="s">
        <v>129</v>
      </c>
      <c r="E70" s="30" t="s">
        <v>129</v>
      </c>
      <c r="F70" s="30" t="s">
        <v>129</v>
      </c>
      <c r="G70" s="30"/>
      <c r="H70" s="30"/>
      <c r="I70" s="30"/>
      <c r="J70" s="32"/>
      <c r="K70" s="30"/>
      <c r="L70" s="30"/>
      <c r="M70" s="30"/>
      <c r="N70" s="32"/>
      <c r="O70" s="30"/>
      <c r="P70" s="30"/>
      <c r="Q70" s="30"/>
    </row>
    <row r="71" spans="1:17" x14ac:dyDescent="0.5">
      <c r="A71" s="30">
        <v>114798035</v>
      </c>
      <c r="B71" s="30" t="s">
        <v>64</v>
      </c>
      <c r="C71" s="30" t="s">
        <v>160</v>
      </c>
      <c r="D71" s="30" t="s">
        <v>129</v>
      </c>
      <c r="E71" s="30" t="s">
        <v>129</v>
      </c>
      <c r="F71" s="30" t="s">
        <v>129</v>
      </c>
      <c r="G71" s="30"/>
      <c r="H71" s="30"/>
      <c r="I71" s="30"/>
      <c r="J71" s="32"/>
      <c r="K71" s="30"/>
      <c r="L71" s="30"/>
      <c r="M71" s="30"/>
      <c r="N71" s="32"/>
      <c r="O71" s="30"/>
      <c r="P71" s="30"/>
      <c r="Q71" s="30"/>
    </row>
    <row r="72" spans="1:17" x14ac:dyDescent="0.5">
      <c r="A72" s="30">
        <v>114800406</v>
      </c>
      <c r="B72" s="30" t="s">
        <v>65</v>
      </c>
      <c r="C72" s="30" t="s">
        <v>160</v>
      </c>
      <c r="D72" s="30" t="s">
        <v>129</v>
      </c>
      <c r="E72" s="30" t="s">
        <v>129</v>
      </c>
      <c r="F72" s="30" t="s">
        <v>129</v>
      </c>
      <c r="G72" s="30"/>
      <c r="H72" s="30"/>
      <c r="I72" s="30"/>
      <c r="J72" s="32"/>
      <c r="K72" s="30"/>
      <c r="L72" s="30"/>
      <c r="M72" s="30"/>
      <c r="N72" s="32"/>
      <c r="O72" s="30"/>
      <c r="P72" s="30"/>
      <c r="Q72" s="30"/>
    </row>
    <row r="73" spans="1:17" x14ac:dyDescent="0.5">
      <c r="A73" s="30">
        <v>114799725</v>
      </c>
      <c r="B73" s="30" t="s">
        <v>66</v>
      </c>
      <c r="C73" s="30" t="s">
        <v>160</v>
      </c>
      <c r="D73" s="30" t="s">
        <v>205</v>
      </c>
      <c r="E73" s="30" t="s">
        <v>189</v>
      </c>
      <c r="F73" s="30" t="s">
        <v>151</v>
      </c>
      <c r="G73" s="30"/>
      <c r="H73" s="30"/>
      <c r="I73" s="30"/>
      <c r="J73" s="32"/>
      <c r="K73" s="30"/>
      <c r="L73" s="30"/>
      <c r="M73" s="30"/>
      <c r="N73" s="32"/>
      <c r="O73" s="30"/>
      <c r="P73" s="30"/>
      <c r="Q73" s="30"/>
    </row>
    <row r="74" spans="1:17" x14ac:dyDescent="0.5">
      <c r="A74" s="30">
        <v>114800181</v>
      </c>
      <c r="B74" s="30" t="s">
        <v>67</v>
      </c>
      <c r="C74" s="30" t="s">
        <v>160</v>
      </c>
      <c r="D74" s="30" t="s">
        <v>206</v>
      </c>
      <c r="E74" s="30" t="s">
        <v>130</v>
      </c>
      <c r="F74" s="30" t="s">
        <v>148</v>
      </c>
      <c r="G74" s="30"/>
      <c r="H74" s="30"/>
      <c r="I74" s="30"/>
      <c r="J74" s="32"/>
      <c r="K74" s="30"/>
      <c r="L74" s="30"/>
      <c r="M74" s="30"/>
      <c r="N74" s="32"/>
      <c r="O74" s="30"/>
      <c r="P74" s="30"/>
      <c r="Q74" s="30"/>
    </row>
    <row r="75" spans="1:17" x14ac:dyDescent="0.5">
      <c r="A75" s="30">
        <v>114800016</v>
      </c>
      <c r="B75" s="30" t="s">
        <v>68</v>
      </c>
      <c r="C75" s="30" t="s">
        <v>160</v>
      </c>
      <c r="D75" s="30" t="s">
        <v>129</v>
      </c>
      <c r="E75" s="30" t="s">
        <v>129</v>
      </c>
      <c r="F75" s="30" t="s">
        <v>129</v>
      </c>
      <c r="G75" s="30"/>
      <c r="H75" s="30"/>
      <c r="I75" s="30"/>
      <c r="J75" s="32"/>
      <c r="K75" s="30"/>
      <c r="L75" s="30"/>
      <c r="M75" s="30"/>
      <c r="N75" s="32"/>
      <c r="O75" s="30"/>
      <c r="P75" s="30"/>
      <c r="Q75" s="30"/>
    </row>
    <row r="76" spans="1:17" x14ac:dyDescent="0.5">
      <c r="A76" s="30">
        <v>114798130</v>
      </c>
      <c r="B76" s="30" t="s">
        <v>69</v>
      </c>
      <c r="C76" s="30" t="s">
        <v>160</v>
      </c>
      <c r="D76" s="30" t="s">
        <v>194</v>
      </c>
      <c r="E76" s="30" t="s">
        <v>245</v>
      </c>
      <c r="F76" s="30" t="s">
        <v>145</v>
      </c>
      <c r="G76" s="30"/>
      <c r="H76" s="30"/>
      <c r="I76" s="30"/>
      <c r="J76" s="32"/>
      <c r="K76" s="30"/>
      <c r="L76" s="30"/>
      <c r="M76" s="30"/>
      <c r="N76" s="32"/>
      <c r="O76" s="30"/>
      <c r="P76" s="30"/>
      <c r="Q76" s="30"/>
    </row>
    <row r="77" spans="1:17" x14ac:dyDescent="0.5">
      <c r="A77" s="30">
        <v>114798049</v>
      </c>
      <c r="B77" s="30" t="s">
        <v>70</v>
      </c>
      <c r="C77" s="30" t="s">
        <v>160</v>
      </c>
      <c r="D77" s="30" t="s">
        <v>193</v>
      </c>
      <c r="E77" s="30" t="s">
        <v>244</v>
      </c>
      <c r="F77" s="30" t="s">
        <v>150</v>
      </c>
      <c r="G77" s="30"/>
      <c r="H77" s="30"/>
      <c r="I77" s="30"/>
      <c r="J77" s="32"/>
      <c r="K77" s="30"/>
      <c r="L77" s="30"/>
      <c r="M77" s="30"/>
      <c r="N77" s="32"/>
      <c r="O77" s="30"/>
      <c r="P77" s="30"/>
      <c r="Q77" s="30"/>
    </row>
    <row r="78" spans="1:17" x14ac:dyDescent="0.5">
      <c r="A78" s="30">
        <v>114800387</v>
      </c>
      <c r="B78" s="30" t="s">
        <v>71</v>
      </c>
      <c r="C78" s="30" t="s">
        <v>160</v>
      </c>
      <c r="D78" s="30" t="s">
        <v>192</v>
      </c>
      <c r="E78" s="30" t="s">
        <v>244</v>
      </c>
      <c r="F78" s="30" t="s">
        <v>150</v>
      </c>
      <c r="G78" s="30"/>
      <c r="H78" s="30"/>
      <c r="I78" s="30"/>
      <c r="J78" s="32"/>
      <c r="K78" s="30"/>
      <c r="L78" s="30"/>
      <c r="M78" s="30"/>
      <c r="N78" s="32"/>
      <c r="O78" s="30"/>
      <c r="P78" s="30"/>
      <c r="Q78" s="30"/>
    </row>
    <row r="79" spans="1:17" x14ac:dyDescent="0.5">
      <c r="A79" s="30">
        <v>114797644</v>
      </c>
      <c r="B79" s="30" t="s">
        <v>72</v>
      </c>
      <c r="C79" s="30" t="s">
        <v>160</v>
      </c>
      <c r="D79" s="30" t="s">
        <v>191</v>
      </c>
      <c r="E79" s="30" t="s">
        <v>244</v>
      </c>
      <c r="F79" s="30" t="s">
        <v>150</v>
      </c>
      <c r="G79" s="30"/>
      <c r="H79" s="30"/>
      <c r="I79" s="30"/>
      <c r="J79" s="32"/>
      <c r="K79" s="30"/>
      <c r="L79" s="30"/>
      <c r="M79" s="30"/>
      <c r="N79" s="32"/>
      <c r="O79" s="30"/>
      <c r="P79" s="30"/>
      <c r="Q79" s="30"/>
    </row>
    <row r="80" spans="1:17" x14ac:dyDescent="0.5">
      <c r="A80" s="30">
        <v>114798148</v>
      </c>
      <c r="B80" s="30" t="s">
        <v>73</v>
      </c>
      <c r="C80" s="30" t="s">
        <v>160</v>
      </c>
      <c r="D80" s="30" t="s">
        <v>207</v>
      </c>
      <c r="E80" s="30" t="s">
        <v>129</v>
      </c>
      <c r="F80" s="30" t="s">
        <v>129</v>
      </c>
      <c r="G80" s="30"/>
      <c r="H80" s="30"/>
      <c r="I80" s="30"/>
      <c r="J80" s="32"/>
      <c r="K80" s="30"/>
      <c r="L80" s="30"/>
      <c r="M80" s="30"/>
      <c r="N80" s="32"/>
      <c r="O80" s="30"/>
      <c r="P80" s="30"/>
      <c r="Q80" s="30"/>
    </row>
    <row r="81" spans="1:17" x14ac:dyDescent="0.5">
      <c r="A81" s="30">
        <v>114799376</v>
      </c>
      <c r="B81" s="30" t="s">
        <v>74</v>
      </c>
      <c r="C81" s="30" t="s">
        <v>160</v>
      </c>
      <c r="D81" s="30" t="s">
        <v>208</v>
      </c>
      <c r="E81" s="30" t="s">
        <v>244</v>
      </c>
      <c r="F81" s="30" t="s">
        <v>150</v>
      </c>
      <c r="G81" s="30"/>
      <c r="H81" s="30"/>
      <c r="I81" s="30"/>
      <c r="J81" s="32"/>
      <c r="K81" s="30"/>
      <c r="L81" s="30"/>
      <c r="M81" s="30"/>
      <c r="N81" s="32"/>
      <c r="O81" s="30"/>
      <c r="P81" s="30"/>
      <c r="Q81" s="30"/>
    </row>
    <row r="82" spans="1:17" x14ac:dyDescent="0.5">
      <c r="A82" s="30">
        <v>114799072</v>
      </c>
      <c r="B82" s="30" t="s">
        <v>75</v>
      </c>
      <c r="C82" s="30" t="s">
        <v>160</v>
      </c>
      <c r="D82" s="30" t="s">
        <v>190</v>
      </c>
      <c r="E82" s="30" t="s">
        <v>244</v>
      </c>
      <c r="F82" s="30" t="s">
        <v>150</v>
      </c>
      <c r="G82" s="30"/>
      <c r="H82" s="30"/>
      <c r="I82" s="30"/>
      <c r="J82" s="32"/>
      <c r="K82" s="30"/>
      <c r="L82" s="30"/>
      <c r="M82" s="30"/>
      <c r="N82" s="32"/>
      <c r="O82" s="30"/>
      <c r="P82" s="30"/>
      <c r="Q82" s="30"/>
    </row>
    <row r="83" spans="1:17" x14ac:dyDescent="0.5">
      <c r="A83" s="30">
        <v>114800034</v>
      </c>
      <c r="B83" s="30" t="s">
        <v>76</v>
      </c>
      <c r="C83" s="30" t="s">
        <v>160</v>
      </c>
      <c r="D83" s="30" t="s">
        <v>209</v>
      </c>
      <c r="E83" s="30" t="s">
        <v>243</v>
      </c>
      <c r="F83" s="30" t="s">
        <v>154</v>
      </c>
      <c r="G83" s="30"/>
      <c r="H83" s="30"/>
      <c r="I83" s="30"/>
      <c r="J83" s="32"/>
      <c r="K83" s="30"/>
      <c r="L83" s="30"/>
      <c r="M83" s="30"/>
      <c r="N83" s="32"/>
      <c r="O83" s="30"/>
      <c r="P83" s="30"/>
      <c r="Q83" s="30"/>
    </row>
    <row r="84" spans="1:17" x14ac:dyDescent="0.5">
      <c r="A84" s="30">
        <v>114797939</v>
      </c>
      <c r="B84" s="30" t="s">
        <v>77</v>
      </c>
      <c r="C84" s="30" t="s">
        <v>160</v>
      </c>
      <c r="D84" s="30" t="s">
        <v>185</v>
      </c>
      <c r="E84" s="30" t="s">
        <v>244</v>
      </c>
      <c r="F84" s="30" t="s">
        <v>150</v>
      </c>
      <c r="G84" s="30"/>
      <c r="H84" s="30"/>
      <c r="I84" s="30"/>
      <c r="J84" s="32"/>
      <c r="K84" s="30"/>
      <c r="L84" s="30"/>
      <c r="M84" s="30"/>
      <c r="N84" s="32"/>
      <c r="O84" s="30"/>
      <c r="P84" s="30"/>
      <c r="Q84" s="30"/>
    </row>
    <row r="85" spans="1:17" x14ac:dyDescent="0.5">
      <c r="A85" s="30">
        <v>114798948</v>
      </c>
      <c r="B85" s="30" t="s">
        <v>78</v>
      </c>
      <c r="C85" s="30" t="s">
        <v>160</v>
      </c>
      <c r="D85" s="30" t="s">
        <v>185</v>
      </c>
      <c r="E85" s="30" t="s">
        <v>244</v>
      </c>
      <c r="F85" s="30" t="s">
        <v>150</v>
      </c>
      <c r="G85" s="30"/>
      <c r="H85" s="30"/>
      <c r="I85" s="30"/>
      <c r="J85" s="32"/>
      <c r="K85" s="30"/>
      <c r="L85" s="30"/>
      <c r="M85" s="30"/>
      <c r="N85" s="32"/>
      <c r="O85" s="30"/>
      <c r="P85" s="30"/>
      <c r="Q85" s="30"/>
    </row>
    <row r="86" spans="1:17" x14ac:dyDescent="0.5">
      <c r="A86" s="30">
        <v>114797505</v>
      </c>
      <c r="B86" s="30" t="s">
        <v>79</v>
      </c>
      <c r="C86" s="30" t="s">
        <v>160</v>
      </c>
      <c r="D86" s="30" t="s">
        <v>210</v>
      </c>
      <c r="E86" s="30" t="s">
        <v>137</v>
      </c>
      <c r="F86" s="30" t="s">
        <v>147</v>
      </c>
      <c r="G86" s="30"/>
      <c r="H86" s="30"/>
      <c r="I86" s="30"/>
      <c r="J86" s="32"/>
      <c r="K86" s="30"/>
      <c r="L86" s="30"/>
      <c r="M86" s="30"/>
      <c r="N86" s="32"/>
      <c r="O86" s="30"/>
      <c r="P86" s="30"/>
      <c r="Q86" s="30"/>
    </row>
    <row r="87" spans="1:17" x14ac:dyDescent="0.5">
      <c r="A87" s="30">
        <v>114800274</v>
      </c>
      <c r="B87" s="30" t="s">
        <v>80</v>
      </c>
      <c r="C87" s="30" t="s">
        <v>160</v>
      </c>
      <c r="D87" s="30" t="s">
        <v>211</v>
      </c>
      <c r="E87" s="30" t="s">
        <v>134</v>
      </c>
      <c r="F87" s="30" t="s">
        <v>152</v>
      </c>
      <c r="G87" s="30"/>
      <c r="H87" s="30"/>
      <c r="I87" s="30"/>
      <c r="J87" s="32"/>
      <c r="K87" s="30"/>
      <c r="L87" s="30"/>
      <c r="M87" s="30"/>
      <c r="N87" s="32"/>
      <c r="O87" s="30"/>
      <c r="P87" s="30"/>
      <c r="Q87" s="30"/>
    </row>
    <row r="88" spans="1:17" x14ac:dyDescent="0.5">
      <c r="A88" s="30">
        <v>114798780</v>
      </c>
      <c r="B88" s="30" t="s">
        <v>81</v>
      </c>
      <c r="C88" s="30" t="s">
        <v>160</v>
      </c>
      <c r="D88" s="30" t="s">
        <v>129</v>
      </c>
      <c r="E88" s="30" t="s">
        <v>129</v>
      </c>
      <c r="F88" s="30" t="s">
        <v>129</v>
      </c>
      <c r="G88" s="30"/>
      <c r="H88" s="30"/>
      <c r="I88" s="30"/>
      <c r="J88" s="32"/>
      <c r="K88" s="30"/>
      <c r="L88" s="30"/>
      <c r="M88" s="30"/>
      <c r="N88" s="32"/>
      <c r="O88" s="30"/>
      <c r="P88" s="30"/>
      <c r="Q88" s="30"/>
    </row>
    <row r="89" spans="1:17" x14ac:dyDescent="0.5">
      <c r="A89" s="30">
        <v>114800496</v>
      </c>
      <c r="B89" s="30" t="s">
        <v>82</v>
      </c>
      <c r="C89" s="30" t="s">
        <v>160</v>
      </c>
      <c r="D89" s="30" t="s">
        <v>129</v>
      </c>
      <c r="E89" s="30" t="s">
        <v>129</v>
      </c>
      <c r="F89" s="30" t="s">
        <v>129</v>
      </c>
      <c r="G89" s="30"/>
      <c r="H89" s="30"/>
      <c r="I89" s="30"/>
      <c r="J89" s="32"/>
      <c r="K89" s="30"/>
      <c r="L89" s="30"/>
      <c r="M89" s="30"/>
      <c r="N89" s="32"/>
      <c r="O89" s="30"/>
      <c r="P89" s="30"/>
      <c r="Q89" s="30"/>
    </row>
    <row r="90" spans="1:17" x14ac:dyDescent="0.5">
      <c r="A90" s="30">
        <v>114799167</v>
      </c>
      <c r="B90" s="30" t="s">
        <v>83</v>
      </c>
      <c r="C90" s="30" t="s">
        <v>160</v>
      </c>
      <c r="D90" s="30" t="s">
        <v>212</v>
      </c>
      <c r="E90" s="30" t="s">
        <v>139</v>
      </c>
      <c r="F90" s="30" t="s">
        <v>155</v>
      </c>
      <c r="G90" s="30"/>
      <c r="H90" s="30"/>
      <c r="I90" s="30"/>
      <c r="J90" s="32"/>
      <c r="K90" s="30"/>
      <c r="L90" s="30"/>
      <c r="M90" s="30"/>
      <c r="N90" s="32"/>
      <c r="O90" s="30"/>
      <c r="P90" s="30"/>
      <c r="Q90" s="30"/>
    </row>
    <row r="91" spans="1:17" x14ac:dyDescent="0.5">
      <c r="A91" s="30">
        <v>114800010</v>
      </c>
      <c r="B91" s="30" t="s">
        <v>84</v>
      </c>
      <c r="C91" s="30" t="s">
        <v>160</v>
      </c>
      <c r="D91" s="30" t="s">
        <v>129</v>
      </c>
      <c r="E91" s="30" t="s">
        <v>129</v>
      </c>
      <c r="F91" s="30" t="s">
        <v>129</v>
      </c>
    </row>
    <row r="92" spans="1:17" x14ac:dyDescent="0.5">
      <c r="A92" s="30">
        <v>114797618</v>
      </c>
      <c r="B92" s="30" t="s">
        <v>85</v>
      </c>
      <c r="C92" s="30" t="s">
        <v>160</v>
      </c>
      <c r="D92" s="30" t="s">
        <v>213</v>
      </c>
      <c r="E92" s="30" t="s">
        <v>139</v>
      </c>
      <c r="F92" s="30" t="s">
        <v>155</v>
      </c>
    </row>
    <row r="93" spans="1:17" x14ac:dyDescent="0.5">
      <c r="A93" s="30">
        <v>114798828</v>
      </c>
      <c r="B93" s="30" t="s">
        <v>86</v>
      </c>
      <c r="C93" s="30" t="s">
        <v>160</v>
      </c>
      <c r="D93" s="30" t="s">
        <v>214</v>
      </c>
      <c r="E93" s="30" t="s">
        <v>132</v>
      </c>
      <c r="F93" s="30" t="s">
        <v>149</v>
      </c>
    </row>
    <row r="94" spans="1:17" x14ac:dyDescent="0.5">
      <c r="A94" s="30">
        <v>114800343</v>
      </c>
      <c r="B94" s="30" t="s">
        <v>87</v>
      </c>
      <c r="C94" s="30" t="s">
        <v>160</v>
      </c>
      <c r="D94" s="30" t="s">
        <v>129</v>
      </c>
      <c r="E94" s="30" t="s">
        <v>129</v>
      </c>
      <c r="F94" s="30" t="s">
        <v>129</v>
      </c>
    </row>
    <row r="95" spans="1:17" x14ac:dyDescent="0.5">
      <c r="A95" s="30">
        <v>114797355</v>
      </c>
      <c r="B95" s="30" t="s">
        <v>88</v>
      </c>
      <c r="C95" s="30" t="s">
        <v>160</v>
      </c>
      <c r="D95" s="30" t="s">
        <v>215</v>
      </c>
      <c r="E95" s="30" t="s">
        <v>130</v>
      </c>
      <c r="F95" s="30" t="s">
        <v>148</v>
      </c>
    </row>
  </sheetData>
  <sortState ref="A2:F90">
    <sortCondition ref="B2:B9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Direct CtrA regulon</vt:lpstr>
      <vt:lpstr>COGs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Martin Thanbichler</cp:lastModifiedBy>
  <cp:lastPrinted>2018-01-08T16:52:26Z</cp:lastPrinted>
  <dcterms:created xsi:type="dcterms:W3CDTF">2016-02-26T07:57:33Z</dcterms:created>
  <dcterms:modified xsi:type="dcterms:W3CDTF">2020-02-26T23:17:46Z</dcterms:modified>
</cp:coreProperties>
</file>