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308"/>
  <workbookPr showInkAnnotation="0" autoCompressPictures="0"/>
  <bookViews>
    <workbookView xWindow="0" yWindow="0" windowWidth="21980" windowHeight="13540" tabRatio="500" activeTab="2"/>
  </bookViews>
  <sheets>
    <sheet name="GenomicDataAccession" sheetId="8" r:id="rId1"/>
    <sheet name="BPS" sheetId="3" r:id="rId2"/>
    <sheet name="indels" sheetId="2" r:id="rId3"/>
    <sheet name="StructuralVariants" sheetId="1" r:id="rId4"/>
    <sheet name="SV_within_var_genes" sheetId="4" r:id="rId5"/>
    <sheet name="MutationRate" sheetId="6" r:id="rId6"/>
  </sheets>
  <externalReferences>
    <externalReference r:id="rId7"/>
  </externalReferences>
  <definedNames>
    <definedName name="Coverage_AllMerrick_p.txt.sample_cumulative_coverage_proportions" localSheetId="0">GenomicDataAccession!$A$2:$D$87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W11" i="6" l="1"/>
  <c r="D88" i="8"/>
  <c r="C88" i="8"/>
  <c r="Z8" i="6"/>
  <c r="D8" i="6"/>
  <c r="F8" i="6"/>
  <c r="AA8" i="6"/>
  <c r="AB8" i="6"/>
  <c r="G7" i="6"/>
  <c r="G8" i="6"/>
  <c r="H7" i="6"/>
  <c r="H8" i="6"/>
  <c r="I8" i="6"/>
  <c r="AC8" i="6"/>
  <c r="AH12" i="2"/>
  <c r="AH13" i="2"/>
  <c r="AH14" i="2"/>
  <c r="AH8" i="2"/>
  <c r="AH9" i="2"/>
  <c r="AH10" i="2"/>
  <c r="AH11" i="2"/>
  <c r="AH4" i="2"/>
  <c r="AH5" i="2"/>
  <c r="AH6" i="2"/>
  <c r="AH7" i="2"/>
  <c r="AC4" i="3"/>
  <c r="AC5" i="3"/>
  <c r="AC6" i="3"/>
  <c r="AC7" i="3"/>
  <c r="AD4" i="3"/>
  <c r="AD5" i="3"/>
  <c r="AD6" i="3"/>
  <c r="AD7" i="3"/>
  <c r="AB7" i="3"/>
  <c r="AA7" i="3"/>
  <c r="Z7" i="3"/>
  <c r="Y7" i="3"/>
  <c r="X7" i="3"/>
  <c r="W7" i="3"/>
  <c r="V7" i="3"/>
  <c r="U7" i="3"/>
  <c r="Z25" i="6"/>
  <c r="D25" i="6"/>
  <c r="F25" i="6"/>
  <c r="AA25" i="6"/>
  <c r="AB25" i="6"/>
  <c r="Z26" i="6"/>
  <c r="D26" i="6"/>
  <c r="F26" i="6"/>
  <c r="AA26" i="6"/>
  <c r="AB26" i="6"/>
  <c r="AD27" i="6"/>
  <c r="Z16" i="6"/>
  <c r="D16" i="6"/>
  <c r="F16" i="6"/>
  <c r="AA16" i="6"/>
  <c r="AB16" i="6"/>
  <c r="Z17" i="6"/>
  <c r="D17" i="6"/>
  <c r="F17" i="6"/>
  <c r="AA17" i="6"/>
  <c r="AB17" i="6"/>
  <c r="Z18" i="6"/>
  <c r="D18" i="6"/>
  <c r="F18" i="6"/>
  <c r="AA18" i="6"/>
  <c r="AB18" i="6"/>
  <c r="AD19" i="6"/>
  <c r="Z9" i="6"/>
  <c r="D9" i="6"/>
  <c r="F9" i="6"/>
  <c r="AA9" i="6"/>
  <c r="AB9" i="6"/>
  <c r="Z10" i="6"/>
  <c r="D10" i="6"/>
  <c r="F10" i="6"/>
  <c r="AA10" i="6"/>
  <c r="AB10" i="6"/>
  <c r="AD11" i="6"/>
  <c r="S25" i="6"/>
  <c r="T25" i="6"/>
  <c r="U25" i="6"/>
  <c r="S26" i="6"/>
  <c r="T26" i="6"/>
  <c r="U26" i="6"/>
  <c r="W27" i="6"/>
  <c r="S16" i="6"/>
  <c r="T16" i="6"/>
  <c r="U16" i="6"/>
  <c r="S17" i="6"/>
  <c r="T17" i="6"/>
  <c r="U17" i="6"/>
  <c r="S18" i="6"/>
  <c r="T18" i="6"/>
  <c r="U18" i="6"/>
  <c r="W19" i="6"/>
  <c r="S8" i="6"/>
  <c r="T8" i="6"/>
  <c r="U8" i="6"/>
  <c r="S9" i="6"/>
  <c r="T9" i="6"/>
  <c r="U9" i="6"/>
  <c r="S10" i="6"/>
  <c r="T10" i="6"/>
  <c r="U10" i="6"/>
  <c r="L25" i="6"/>
  <c r="M25" i="6"/>
  <c r="N25" i="6"/>
  <c r="L26" i="6"/>
  <c r="M26" i="6"/>
  <c r="N26" i="6"/>
  <c r="P27" i="6"/>
  <c r="L16" i="6"/>
  <c r="M16" i="6"/>
  <c r="N16" i="6"/>
  <c r="L17" i="6"/>
  <c r="M17" i="6"/>
  <c r="N17" i="6"/>
  <c r="L18" i="6"/>
  <c r="M18" i="6"/>
  <c r="N18" i="6"/>
  <c r="P19" i="6"/>
  <c r="M8" i="6"/>
  <c r="N8" i="6"/>
  <c r="L9" i="6"/>
  <c r="M9" i="6"/>
  <c r="N9" i="6"/>
  <c r="L10" i="6"/>
  <c r="M10" i="6"/>
  <c r="N10" i="6"/>
  <c r="P11" i="6"/>
  <c r="G24" i="6"/>
  <c r="G25" i="6"/>
  <c r="H24" i="6"/>
  <c r="H25" i="6"/>
  <c r="I25" i="6"/>
  <c r="AC25" i="6"/>
  <c r="G26" i="6"/>
  <c r="H26" i="6"/>
  <c r="I26" i="6"/>
  <c r="AC26" i="6"/>
  <c r="AC27" i="6"/>
  <c r="V25" i="6"/>
  <c r="V26" i="6"/>
  <c r="V27" i="6"/>
  <c r="O25" i="6"/>
  <c r="O26" i="6"/>
  <c r="O27" i="6"/>
  <c r="G15" i="6"/>
  <c r="G16" i="6"/>
  <c r="H15" i="6"/>
  <c r="H16" i="6"/>
  <c r="I16" i="6"/>
  <c r="AC16" i="6"/>
  <c r="G17" i="6"/>
  <c r="H17" i="6"/>
  <c r="I17" i="6"/>
  <c r="AC17" i="6"/>
  <c r="G18" i="6"/>
  <c r="H18" i="6"/>
  <c r="I18" i="6"/>
  <c r="AC18" i="6"/>
  <c r="AC19" i="6"/>
  <c r="V16" i="6"/>
  <c r="V17" i="6"/>
  <c r="V18" i="6"/>
  <c r="V19" i="6"/>
  <c r="O16" i="6"/>
  <c r="O17" i="6"/>
  <c r="O18" i="6"/>
  <c r="O19" i="6"/>
  <c r="G9" i="6"/>
  <c r="H9" i="6"/>
  <c r="I9" i="6"/>
  <c r="AC9" i="6"/>
  <c r="G10" i="6"/>
  <c r="H10" i="6"/>
  <c r="I10" i="6"/>
  <c r="AC10" i="6"/>
  <c r="AC11" i="6"/>
  <c r="V8" i="6"/>
  <c r="V9" i="6"/>
  <c r="V10" i="6"/>
  <c r="V11" i="6"/>
  <c r="O8" i="6"/>
  <c r="O9" i="6"/>
  <c r="O10" i="6"/>
  <c r="O11" i="6"/>
  <c r="AC62" i="2"/>
  <c r="AC63" i="2"/>
  <c r="AC64" i="2"/>
  <c r="AC65" i="2"/>
  <c r="AC66" i="2"/>
  <c r="AC67" i="2"/>
  <c r="AC68" i="2"/>
  <c r="AC69" i="2"/>
  <c r="AC70" i="2"/>
  <c r="AC71" i="2"/>
  <c r="AC72" i="2"/>
  <c r="AC73" i="2"/>
  <c r="AC74" i="2"/>
  <c r="AC75" i="2"/>
  <c r="AC76" i="2"/>
  <c r="AC77" i="2"/>
  <c r="AC78" i="2"/>
  <c r="AC79" i="2"/>
  <c r="AC80" i="2"/>
  <c r="AC81" i="2"/>
  <c r="AB81" i="2"/>
  <c r="AA81"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B58" i="2"/>
  <c r="AA58" i="2"/>
  <c r="AC4" i="2"/>
  <c r="AC5" i="2"/>
  <c r="AC6" i="2"/>
  <c r="AC7" i="2"/>
  <c r="AC8" i="2"/>
  <c r="AC9" i="2"/>
  <c r="AC10" i="2"/>
  <c r="AC11" i="2"/>
  <c r="AC12" i="2"/>
  <c r="AC13" i="2"/>
  <c r="AC14" i="2"/>
  <c r="AC15" i="2"/>
  <c r="AC16" i="2"/>
  <c r="AC17" i="2"/>
  <c r="AC18" i="2"/>
  <c r="AC19" i="2"/>
  <c r="AC20" i="2"/>
  <c r="AC21" i="2"/>
  <c r="AC22" i="2"/>
  <c r="AC23" i="2"/>
  <c r="AC24" i="2"/>
  <c r="AC25" i="2"/>
  <c r="AB25" i="2"/>
  <c r="AA25" i="2"/>
  <c r="AF14" i="1"/>
  <c r="AE14" i="1"/>
  <c r="AD14" i="1"/>
  <c r="AC14" i="1"/>
  <c r="AB14" i="1"/>
  <c r="AA14" i="1"/>
  <c r="AF11" i="1"/>
  <c r="AE11" i="1"/>
  <c r="AD11" i="1"/>
  <c r="AC11" i="1"/>
  <c r="AB11" i="1"/>
  <c r="AA11" i="1"/>
  <c r="AF7" i="1"/>
  <c r="AE7" i="1"/>
  <c r="AD7" i="1"/>
  <c r="AC7" i="1"/>
  <c r="AB7" i="1"/>
  <c r="AA7" i="1"/>
  <c r="W80" i="1"/>
  <c r="V61" i="1"/>
  <c r="V62" i="1"/>
  <c r="V63" i="1"/>
  <c r="V64" i="1"/>
  <c r="V65" i="1"/>
  <c r="V66" i="1"/>
  <c r="V67" i="1"/>
  <c r="V68" i="1"/>
  <c r="V69" i="1"/>
  <c r="V70" i="1"/>
  <c r="V71" i="1"/>
  <c r="V72" i="1"/>
  <c r="V73" i="1"/>
  <c r="V74" i="1"/>
  <c r="V75" i="1"/>
  <c r="V76" i="1"/>
  <c r="V77" i="1"/>
  <c r="V78" i="1"/>
  <c r="V79" i="1"/>
  <c r="V80" i="1"/>
  <c r="U80" i="1"/>
  <c r="T80" i="1"/>
  <c r="S80" i="1"/>
  <c r="R80" i="1"/>
  <c r="W58"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U58" i="1"/>
  <c r="T58" i="1"/>
  <c r="S58" i="1"/>
  <c r="R58" i="1"/>
  <c r="W25" i="1"/>
  <c r="V4" i="1"/>
  <c r="V5" i="1"/>
  <c r="V6" i="1"/>
  <c r="V7" i="1"/>
  <c r="V8" i="1"/>
  <c r="V9" i="1"/>
  <c r="V10" i="1"/>
  <c r="V11" i="1"/>
  <c r="V12" i="1"/>
  <c r="V13" i="1"/>
  <c r="V14" i="1"/>
  <c r="V15" i="1"/>
  <c r="V16" i="1"/>
  <c r="V17" i="1"/>
  <c r="V18" i="1"/>
  <c r="V19" i="1"/>
  <c r="V20" i="1"/>
  <c r="V21" i="1"/>
  <c r="V22" i="1"/>
  <c r="V23" i="1"/>
  <c r="V24" i="1"/>
  <c r="V25" i="1"/>
  <c r="U25" i="1"/>
  <c r="T25" i="1"/>
  <c r="S25" i="1"/>
  <c r="R25" i="1"/>
  <c r="Y27" i="6"/>
  <c r="R27" i="6"/>
  <c r="C27" i="6"/>
  <c r="B27" i="6"/>
  <c r="Y19" i="6"/>
  <c r="R19" i="6"/>
  <c r="K19" i="6"/>
  <c r="C19" i="6"/>
  <c r="B19" i="6"/>
  <c r="S15" i="6"/>
  <c r="L15" i="6"/>
  <c r="Y11" i="6"/>
  <c r="R11" i="6"/>
  <c r="K11" i="6"/>
  <c r="C11" i="6"/>
  <c r="B11" i="6"/>
  <c r="L8" i="6"/>
  <c r="S7" i="6"/>
  <c r="L7" i="6"/>
  <c r="D35" i="4"/>
  <c r="D14" i="4"/>
  <c r="D10" i="4"/>
  <c r="D9" i="4"/>
  <c r="D8" i="4"/>
  <c r="D7" i="4"/>
  <c r="D6" i="4"/>
  <c r="D5" i="4"/>
  <c r="D4" i="4"/>
  <c r="D3" i="4"/>
  <c r="D2" i="4"/>
</calcChain>
</file>

<file path=xl/comments1.xml><?xml version="1.0" encoding="utf-8"?>
<comments xmlns="http://schemas.openxmlformats.org/spreadsheetml/2006/main">
  <authors>
    <author>Antoine Claessens</author>
  </authors>
  <commentList>
    <comment ref="Q1" authorId="0">
      <text>
        <r>
          <rPr>
            <b/>
            <sz val="9"/>
            <color indexed="81"/>
            <rFont val="Calibri"/>
            <family val="2"/>
          </rPr>
          <t>Antoine Claessens:</t>
        </r>
        <r>
          <rPr>
            <sz val="9"/>
            <color indexed="81"/>
            <rFont val="Calibri"/>
            <family val="2"/>
          </rPr>
          <t xml:space="preserve">
* = nonsense mutation</t>
        </r>
      </text>
    </comment>
  </commentList>
</comments>
</file>

<file path=xl/comments2.xml><?xml version="1.0" encoding="utf-8"?>
<comments xmlns="http://schemas.openxmlformats.org/spreadsheetml/2006/main">
  <authors>
    <author>Antoine Claessens</author>
  </authors>
  <commentList>
    <comment ref="H1" authorId="0">
      <text>
        <r>
          <rPr>
            <b/>
            <sz val="9"/>
            <color indexed="81"/>
            <rFont val="Calibri"/>
            <family val="2"/>
          </rPr>
          <t>Antoine Claessens:</t>
        </r>
        <r>
          <rPr>
            <sz val="9"/>
            <color indexed="81"/>
            <rFont val="Calibri"/>
            <family val="2"/>
          </rPr>
          <t xml:space="preserve">
High quality Reference read depth in the parental genome</t>
        </r>
      </text>
    </comment>
    <comment ref="I1" authorId="0">
      <text>
        <r>
          <rPr>
            <b/>
            <sz val="9"/>
            <color indexed="81"/>
            <rFont val="Calibri"/>
            <family val="2"/>
          </rPr>
          <t>Antoine Claessens:</t>
        </r>
        <r>
          <rPr>
            <sz val="9"/>
            <color indexed="81"/>
            <rFont val="Calibri"/>
            <family val="2"/>
          </rPr>
          <t xml:space="preserve">
High quality Alternate read depth in the parental genome</t>
        </r>
      </text>
    </comment>
    <comment ref="K1" authorId="0">
      <text>
        <r>
          <rPr>
            <b/>
            <sz val="9"/>
            <color indexed="81"/>
            <rFont val="Calibri"/>
            <family val="2"/>
          </rPr>
          <t>Antoine Claessens:</t>
        </r>
        <r>
          <rPr>
            <sz val="9"/>
            <color indexed="81"/>
            <rFont val="Calibri"/>
            <family val="2"/>
          </rPr>
          <t xml:space="preserve">
High quality Reference read depth in the progeny genome</t>
        </r>
      </text>
    </comment>
    <comment ref="L1" authorId="0">
      <text>
        <r>
          <rPr>
            <b/>
            <sz val="9"/>
            <color indexed="81"/>
            <rFont val="Calibri"/>
            <family val="2"/>
          </rPr>
          <t>Antoine Claessens:</t>
        </r>
        <r>
          <rPr>
            <sz val="9"/>
            <color indexed="81"/>
            <rFont val="Calibri"/>
            <family val="2"/>
          </rPr>
          <t xml:space="preserve">
High quality Alternate read depth in the progeny genome</t>
        </r>
      </text>
    </comment>
    <comment ref="M1" authorId="0">
      <text>
        <r>
          <rPr>
            <b/>
            <sz val="9"/>
            <color indexed="81"/>
            <rFont val="Calibri"/>
            <family val="2"/>
          </rPr>
          <t>Antoine Claessens:</t>
        </r>
        <r>
          <rPr>
            <sz val="9"/>
            <color indexed="81"/>
            <rFont val="Calibri"/>
            <family val="2"/>
          </rPr>
          <t xml:space="preserve">
Ratio of Alt/Ref reads in the progeny genome</t>
        </r>
      </text>
    </comment>
    <comment ref="P1" authorId="0">
      <text>
        <r>
          <rPr>
            <b/>
            <sz val="9"/>
            <color indexed="81"/>
            <rFont val="Calibri"/>
            <family val="2"/>
          </rPr>
          <t>Antoine Claessens:</t>
        </r>
        <r>
          <rPr>
            <sz val="9"/>
            <color indexed="81"/>
            <rFont val="Calibri"/>
            <family val="2"/>
          </rPr>
          <t xml:space="preserve">
Is the indel length divisible by 3?</t>
        </r>
      </text>
    </comment>
    <comment ref="Q1" authorId="0">
      <text>
        <r>
          <rPr>
            <b/>
            <sz val="9"/>
            <color indexed="81"/>
            <rFont val="Calibri"/>
            <family val="2"/>
          </rPr>
          <t>Antoine Claessens:</t>
        </r>
        <r>
          <rPr>
            <sz val="9"/>
            <color indexed="81"/>
            <rFont val="Calibri"/>
            <family val="2"/>
          </rPr>
          <t xml:space="preserve">
Is the indel length divisible by 2?</t>
        </r>
      </text>
    </comment>
    <comment ref="X1" authorId="0">
      <text>
        <r>
          <rPr>
            <b/>
            <sz val="9"/>
            <color indexed="81"/>
            <rFont val="Calibri"/>
            <family val="2"/>
          </rPr>
          <t>Antoine Claessens:</t>
        </r>
        <r>
          <rPr>
            <sz val="9"/>
            <color indexed="81"/>
            <rFont val="Calibri"/>
            <family val="2"/>
          </rPr>
          <t xml:space="preserve">
Is the indel part of a homorepeat, or 'TA' repeat, or another type of repeat?</t>
        </r>
      </text>
    </comment>
  </commentList>
</comments>
</file>

<file path=xl/comments3.xml><?xml version="1.0" encoding="utf-8"?>
<comments xmlns="http://schemas.openxmlformats.org/spreadsheetml/2006/main">
  <authors>
    <author>Antoine Claessens</author>
  </authors>
  <commentList>
    <comment ref="J1" authorId="0">
      <text>
        <r>
          <rPr>
            <b/>
            <sz val="9"/>
            <color indexed="81"/>
            <rFont val="Calibri"/>
            <family val="2"/>
          </rPr>
          <t>Antoine Claessens:</t>
        </r>
        <r>
          <rPr>
            <sz val="9"/>
            <color indexed="81"/>
            <rFont val="Calibri"/>
            <family val="2"/>
          </rPr>
          <t xml:space="preserve">
DEL = Deletion
DUP = Duplication
INV = Inversion
TRA = Translocation</t>
        </r>
      </text>
    </comment>
    <comment ref="O1" authorId="0">
      <text>
        <r>
          <rPr>
            <b/>
            <sz val="9"/>
            <color indexed="81"/>
            <rFont val="Calibri"/>
            <family val="2"/>
          </rPr>
          <t>Antoine Claessens:</t>
        </r>
        <r>
          <rPr>
            <sz val="9"/>
            <color indexed="81"/>
            <rFont val="Calibri"/>
            <family val="2"/>
          </rPr>
          <t xml:space="preserve">
This column indicate the structural variant ID.  If two or more IDs are identical, that means it's the same  event, and they should be counted as a single SV.</t>
        </r>
      </text>
    </comment>
  </commentList>
</comments>
</file>

<file path=xl/comments4.xml><?xml version="1.0" encoding="utf-8"?>
<comments xmlns="http://schemas.openxmlformats.org/spreadsheetml/2006/main">
  <authors>
    <author>Antoine Claessens</author>
  </authors>
  <commentList>
    <comment ref="E1" authorId="0">
      <text>
        <r>
          <rPr>
            <b/>
            <sz val="9"/>
            <color indexed="81"/>
            <rFont val="Calibri"/>
            <family val="2"/>
          </rPr>
          <t>Antoine Claessens:</t>
        </r>
        <r>
          <rPr>
            <sz val="9"/>
            <color indexed="81"/>
            <rFont val="Calibri"/>
            <family val="2"/>
          </rPr>
          <t xml:space="preserve">
Chromosome on which the firstrecombining  var gene lies </t>
        </r>
      </text>
    </comment>
    <comment ref="G1" authorId="0">
      <text>
        <r>
          <rPr>
            <b/>
            <sz val="9"/>
            <color indexed="81"/>
            <rFont val="Calibri"/>
            <family val="2"/>
          </rPr>
          <t>Antoine Claessens:</t>
        </r>
        <r>
          <rPr>
            <sz val="9"/>
            <color indexed="81"/>
            <rFont val="Calibri"/>
            <family val="2"/>
          </rPr>
          <t xml:space="preserve">
First recombining var gene</t>
        </r>
      </text>
    </comment>
    <comment ref="I1" authorId="0">
      <text>
        <r>
          <rPr>
            <b/>
            <sz val="9"/>
            <color indexed="81"/>
            <rFont val="Calibri"/>
            <family val="2"/>
          </rPr>
          <t>Antoine Claessens:</t>
        </r>
        <r>
          <rPr>
            <sz val="9"/>
            <color indexed="81"/>
            <rFont val="Calibri"/>
            <family val="2"/>
          </rPr>
          <t xml:space="preserve">
Upstream sequence type of the first recombining var gene.
If the A/B/C group differs with the recombining var, this is highlighted in red</t>
        </r>
      </text>
    </comment>
    <comment ref="J1" authorId="0">
      <text>
        <r>
          <rPr>
            <b/>
            <sz val="9"/>
            <color indexed="81"/>
            <rFont val="Calibri"/>
            <family val="2"/>
          </rPr>
          <t>Antoine Claessens:</t>
        </r>
        <r>
          <rPr>
            <sz val="9"/>
            <color indexed="81"/>
            <rFont val="Calibri"/>
            <family val="2"/>
          </rPr>
          <t xml:space="preserve">
Location of the first recombining var gene (T=subtelomere, C=internal)</t>
        </r>
      </text>
    </comment>
    <comment ref="K1" authorId="0">
      <text>
        <r>
          <rPr>
            <b/>
            <sz val="9"/>
            <color indexed="81"/>
            <rFont val="Calibri"/>
            <family val="2"/>
          </rPr>
          <t>Antoine Claessens:</t>
        </r>
        <r>
          <rPr>
            <sz val="9"/>
            <color indexed="81"/>
            <rFont val="Calibri"/>
            <family val="2"/>
          </rPr>
          <t xml:space="preserve">
Approximate gene coordinate of the recombination in the first recombining var gene, predicted by Delly. "NA" indicates that the recombination was not detected by Delly, most likely because it was too close to another recombination.</t>
        </r>
      </text>
    </comment>
    <comment ref="L1" authorId="0">
      <text>
        <r>
          <rPr>
            <b/>
            <sz val="9"/>
            <color indexed="81"/>
            <rFont val="Calibri"/>
            <family val="2"/>
          </rPr>
          <t>Antoine Claessens:</t>
        </r>
        <r>
          <rPr>
            <sz val="9"/>
            <color indexed="81"/>
            <rFont val="Calibri"/>
            <family val="2"/>
          </rPr>
          <t xml:space="preserve">
Start coordinate of the Identity Block (i.e. where the recombination must have taken place)</t>
        </r>
      </text>
    </comment>
    <comment ref="M1" authorId="0">
      <text>
        <r>
          <rPr>
            <b/>
            <sz val="9"/>
            <color indexed="81"/>
            <rFont val="Calibri"/>
            <family val="2"/>
          </rPr>
          <t>Antoine Claessens:</t>
        </r>
        <r>
          <rPr>
            <sz val="9"/>
            <color indexed="81"/>
            <rFont val="Calibri"/>
            <family val="2"/>
          </rPr>
          <t xml:space="preserve">
End coordinate of the Identity Block (i.e. where the recombination must have taken place)</t>
        </r>
      </text>
    </comment>
    <comment ref="N1" authorId="0">
      <text>
        <r>
          <rPr>
            <b/>
            <sz val="9"/>
            <color indexed="81"/>
            <rFont val="Calibri"/>
            <family val="2"/>
          </rPr>
          <t>Antoine Claessens:</t>
        </r>
        <r>
          <rPr>
            <sz val="9"/>
            <color indexed="81"/>
            <rFont val="Calibri"/>
            <family val="2"/>
          </rPr>
          <t xml:space="preserve">
Domain of the first var gene in which the recombination was detected.
If the domain class differs in the second var gene, this is highlighted in red</t>
        </r>
      </text>
    </comment>
    <comment ref="O1" authorId="0">
      <text>
        <r>
          <rPr>
            <b/>
            <sz val="9"/>
            <color indexed="81"/>
            <rFont val="Calibri"/>
            <family val="2"/>
          </rPr>
          <t>Antoine Claessens:</t>
        </r>
        <r>
          <rPr>
            <sz val="9"/>
            <color indexed="81"/>
            <rFont val="Calibri"/>
            <family val="2"/>
          </rPr>
          <t xml:space="preserve">
Chromosome on which the second recombining  var gene lies </t>
        </r>
      </text>
    </comment>
    <comment ref="Q1" authorId="0">
      <text>
        <r>
          <rPr>
            <b/>
            <sz val="9"/>
            <color indexed="81"/>
            <rFont val="Calibri"/>
            <family val="2"/>
          </rPr>
          <t>Antoine Claessens:</t>
        </r>
        <r>
          <rPr>
            <sz val="9"/>
            <color indexed="81"/>
            <rFont val="Calibri"/>
            <family val="2"/>
          </rPr>
          <t xml:space="preserve">
Second recombining var gene
</t>
        </r>
      </text>
    </comment>
    <comment ref="S1" authorId="0">
      <text>
        <r>
          <rPr>
            <b/>
            <sz val="9"/>
            <color indexed="81"/>
            <rFont val="Calibri"/>
            <family val="2"/>
          </rPr>
          <t>Antoine Claessens:</t>
        </r>
        <r>
          <rPr>
            <sz val="9"/>
            <color indexed="81"/>
            <rFont val="Calibri"/>
            <family val="2"/>
          </rPr>
          <t xml:space="preserve">
Upstream sequence type of the second recombining var gene
If the A/B/C group differs with the recombining var, this is highlighted in red</t>
        </r>
      </text>
    </comment>
    <comment ref="T1" authorId="0">
      <text>
        <r>
          <rPr>
            <b/>
            <sz val="9"/>
            <color indexed="81"/>
            <rFont val="Calibri"/>
            <family val="2"/>
          </rPr>
          <t>Antoine Claessens:</t>
        </r>
        <r>
          <rPr>
            <sz val="9"/>
            <color indexed="81"/>
            <rFont val="Calibri"/>
            <family val="2"/>
          </rPr>
          <t xml:space="preserve">
Location of the second recombining var gene (T=subtelomere, C=internal)</t>
        </r>
      </text>
    </comment>
    <comment ref="U1" authorId="0">
      <text>
        <r>
          <rPr>
            <b/>
            <sz val="9"/>
            <color indexed="81"/>
            <rFont val="Calibri"/>
            <family val="2"/>
          </rPr>
          <t>Antoine Claessens:</t>
        </r>
        <r>
          <rPr>
            <sz val="9"/>
            <color indexed="81"/>
            <rFont val="Calibri"/>
            <family val="2"/>
          </rPr>
          <t xml:space="preserve">
Approximate gene coordinate of the recombination in the second recombining var gene, predicted by Delly.  "NA" indicates that the recombination was not detected by Delly, most likely because it was too close to another recombination.</t>
        </r>
      </text>
    </comment>
    <comment ref="V1" authorId="0">
      <text>
        <r>
          <rPr>
            <b/>
            <sz val="9"/>
            <color indexed="81"/>
            <rFont val="Calibri"/>
            <family val="2"/>
          </rPr>
          <t>Antoine Claessens:</t>
        </r>
        <r>
          <rPr>
            <sz val="9"/>
            <color indexed="81"/>
            <rFont val="Calibri"/>
            <family val="2"/>
          </rPr>
          <t xml:space="preserve">
Start coordinate of the Identity Block (i.e. where the recombination must have taken place)</t>
        </r>
      </text>
    </comment>
    <comment ref="W1" authorId="0">
      <text>
        <r>
          <rPr>
            <b/>
            <sz val="9"/>
            <color indexed="81"/>
            <rFont val="Calibri"/>
            <family val="2"/>
          </rPr>
          <t>Antoine Claessens:</t>
        </r>
        <r>
          <rPr>
            <sz val="9"/>
            <color indexed="81"/>
            <rFont val="Calibri"/>
            <family val="2"/>
          </rPr>
          <t xml:space="preserve">
End coordinate of the Identity Block (i.e. where the recombination must have taken place)</t>
        </r>
      </text>
    </comment>
    <comment ref="X1" authorId="0">
      <text>
        <r>
          <rPr>
            <b/>
            <sz val="9"/>
            <color indexed="81"/>
            <rFont val="Calibri"/>
            <family val="2"/>
          </rPr>
          <t>Antoine Claessens:</t>
        </r>
        <r>
          <rPr>
            <sz val="9"/>
            <color indexed="81"/>
            <rFont val="Calibri"/>
            <family val="2"/>
          </rPr>
          <t xml:space="preserve">
Domain of the second var gene in which the recombination was detected</t>
        </r>
      </text>
    </comment>
    <comment ref="Y1" authorId="0">
      <text>
        <r>
          <rPr>
            <b/>
            <sz val="9"/>
            <color indexed="81"/>
            <rFont val="Calibri"/>
            <family val="2"/>
          </rPr>
          <t>Antoine Claessens:</t>
        </r>
        <r>
          <rPr>
            <sz val="9"/>
            <color indexed="81"/>
            <rFont val="Calibri"/>
            <family val="2"/>
          </rPr>
          <t xml:space="preserve">
Length (in bp) of the Identity Block</t>
        </r>
      </text>
    </comment>
    <comment ref="Z1" authorId="0">
      <text>
        <r>
          <rPr>
            <b/>
            <sz val="9"/>
            <color indexed="81"/>
            <rFont val="Calibri"/>
            <family val="2"/>
          </rPr>
          <t>Antoine Claessens:</t>
        </r>
        <r>
          <rPr>
            <sz val="9"/>
            <color indexed="81"/>
            <rFont val="Calibri"/>
            <family val="2"/>
          </rPr>
          <t xml:space="preserve">
Identity block sequence</t>
        </r>
      </text>
    </comment>
  </commentList>
</comments>
</file>

<file path=xl/connections.xml><?xml version="1.0" encoding="utf-8"?>
<connections xmlns="http://schemas.openxmlformats.org/spreadsheetml/2006/main">
  <connection id="1" name="Coverage_AllMerrick-p.txt.sample_cumulative_coverage_proportions" type="6" refreshedVersion="0" background="1" saveData="1">
    <textPr fileType="mac" sourceFile="Macintosh HD:Users:aclaessens:Desktop:My_projects:Merrick:bam:coverage_gatk:Coverage_AllMerrick-p.txt.sample_cumulative_coverage_proportions">
      <textFields count="502">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<sst xmlns="http://schemas.openxmlformats.org/spreadsheetml/2006/main" count="5956" uniqueCount="1177">
  <si>
    <t>Parent</t>
  </si>
  <si>
    <t>Progeny</t>
  </si>
  <si>
    <t>ProgID</t>
  </si>
  <si>
    <t>size</t>
  </si>
  <si>
    <t>svtype</t>
  </si>
  <si>
    <t>refgq</t>
  </si>
  <si>
    <t>altgq</t>
  </si>
  <si>
    <t>SV_ID</t>
  </si>
  <si>
    <t>3D7-1d</t>
  </si>
  <si>
    <t>3D7-2a</t>
  </si>
  <si>
    <t>PG0514-C</t>
  </si>
  <si>
    <t>Pf3D7_09</t>
  </si>
  <si>
    <t>SubtelomericHypervariable</t>
  </si>
  <si>
    <t>INV</t>
  </si>
  <si>
    <t>3D7-2a_1</t>
  </si>
  <si>
    <t>Pf3D7_01</t>
  </si>
  <si>
    <t>Pf3D7_03</t>
  </si>
  <si>
    <t>SubtelomericRepeat</t>
  </si>
  <si>
    <t>TRA</t>
  </si>
  <si>
    <t>NA</t>
  </si>
  <si>
    <t>3D7-2a_2</t>
  </si>
  <si>
    <t>3D7-2b</t>
  </si>
  <si>
    <t>3D7-2b_1</t>
  </si>
  <si>
    <t>3D7-2d</t>
  </si>
  <si>
    <t>PG0517-C</t>
  </si>
  <si>
    <t>Pf3D7_07</t>
  </si>
  <si>
    <t>InternalHypervariable</t>
  </si>
  <si>
    <t>DUP</t>
  </si>
  <si>
    <t>3D7-2d_1</t>
  </si>
  <si>
    <t>3D7-2c</t>
  </si>
  <si>
    <t>3D7-3a</t>
  </si>
  <si>
    <t>PG0553-C</t>
  </si>
  <si>
    <t>DEL</t>
  </si>
  <si>
    <t>3D7-3a_1</t>
  </si>
  <si>
    <t>3D7-3b</t>
  </si>
  <si>
    <t>PG0554-C</t>
  </si>
  <si>
    <t>Pf3D7_04</t>
  </si>
  <si>
    <t>3D7-3b_1</t>
  </si>
  <si>
    <t>Pf3D7_08</t>
  </si>
  <si>
    <t>3D7-3e</t>
  </si>
  <si>
    <t>Pf3D7_12</t>
  </si>
  <si>
    <t>3D7-3e_1</t>
  </si>
  <si>
    <t>Pf3D7_06</t>
  </si>
  <si>
    <t>3D7-3e_2</t>
  </si>
  <si>
    <t>Pf3D7_05</t>
  </si>
  <si>
    <t>Core</t>
  </si>
  <si>
    <t>3D7-3e_3</t>
  </si>
  <si>
    <t>3D7-3f</t>
  </si>
  <si>
    <t>PG0558-C</t>
  </si>
  <si>
    <t>Pf3D7_13</t>
  </si>
  <si>
    <t>3D7-3f_1</t>
  </si>
  <si>
    <t>3D7-3f_2</t>
  </si>
  <si>
    <t>3D7-3gP</t>
  </si>
  <si>
    <t>3D7-3gP_1</t>
  </si>
  <si>
    <t>3D7-3g</t>
  </si>
  <si>
    <t>3D7-4g</t>
  </si>
  <si>
    <t>PG0594-C</t>
  </si>
  <si>
    <t>3D7-4g_1</t>
  </si>
  <si>
    <t>BLM-1f</t>
  </si>
  <si>
    <t>BLM-2aP</t>
  </si>
  <si>
    <t>BLM-2aP_1</t>
  </si>
  <si>
    <t>BLM-2f</t>
  </si>
  <si>
    <t>BLM-2f_1</t>
  </si>
  <si>
    <t>Pf3D7_11</t>
  </si>
  <si>
    <t>BLM-2f_2</t>
  </si>
  <si>
    <t>BLM-2a</t>
  </si>
  <si>
    <t>BLM-3f</t>
  </si>
  <si>
    <t>BLM-3f_1</t>
  </si>
  <si>
    <t>BLM-3f_2</t>
  </si>
  <si>
    <t>BLM-3f_3</t>
  </si>
  <si>
    <t>Pf3D7_02</t>
  </si>
  <si>
    <t>BLM-3f_4</t>
  </si>
  <si>
    <t>BLM-3g</t>
  </si>
  <si>
    <t>Pf3D7_10</t>
  </si>
  <si>
    <t>BLM-3g_2</t>
  </si>
  <si>
    <t>BLM-3g_3</t>
  </si>
  <si>
    <t>BLM-3i</t>
  </si>
  <si>
    <t>BLM-3i_2</t>
  </si>
  <si>
    <t>BLM-3jP</t>
  </si>
  <si>
    <t>BLM-3jP_1</t>
  </si>
  <si>
    <t>BLM-3k</t>
  </si>
  <si>
    <t>BLM-3k_1</t>
  </si>
  <si>
    <t>BLM-3j</t>
  </si>
  <si>
    <t>BLM-4c</t>
  </si>
  <si>
    <t>BLM-4c_1</t>
  </si>
  <si>
    <t>BLM-4d</t>
  </si>
  <si>
    <t>PG0598-C</t>
  </si>
  <si>
    <t>BLM-4d_1</t>
  </si>
  <si>
    <t>BLM-4d_2</t>
  </si>
  <si>
    <t>BLM-4e</t>
  </si>
  <si>
    <t>BLM-4e_1</t>
  </si>
  <si>
    <t>BLM-4e_2</t>
  </si>
  <si>
    <t>BLM-4f</t>
  </si>
  <si>
    <t>BLM-4f_1</t>
  </si>
  <si>
    <t>BLM-4g</t>
  </si>
  <si>
    <t>BLM-4g_1</t>
  </si>
  <si>
    <t>BLM-4g_2</t>
  </si>
  <si>
    <t>BLM-4h</t>
  </si>
  <si>
    <t>BLM-4h_1</t>
  </si>
  <si>
    <t>Pf3D7_14</t>
  </si>
  <si>
    <t>BLM-4h_2</t>
  </si>
  <si>
    <t>BLM-4h_3</t>
  </si>
  <si>
    <t>BLM-4h_4</t>
  </si>
  <si>
    <t>BLM-4i</t>
  </si>
  <si>
    <t>BLM-4i_1</t>
  </si>
  <si>
    <t>BLM-4i_2</t>
  </si>
  <si>
    <t>BLM-4i_3</t>
  </si>
  <si>
    <t>BLM-4k</t>
  </si>
  <si>
    <t>PG0605-C</t>
  </si>
  <si>
    <t>BLM-4k_1</t>
  </si>
  <si>
    <t>BLM-4l</t>
  </si>
  <si>
    <t>BLM-4l_1</t>
  </si>
  <si>
    <t>WRN-P</t>
  </si>
  <si>
    <t>WRN-1a</t>
  </si>
  <si>
    <t>WRN-1a_1</t>
  </si>
  <si>
    <t>WRN-1a_2</t>
  </si>
  <si>
    <t>WRN-1a_3</t>
  </si>
  <si>
    <t>WRN-1a_4</t>
  </si>
  <si>
    <t>WRN-1a_5</t>
  </si>
  <si>
    <t>WRN-1b</t>
  </si>
  <si>
    <t>PG0543-C</t>
  </si>
  <si>
    <t>WRN-1b_1</t>
  </si>
  <si>
    <t>WRN-1b_2</t>
  </si>
  <si>
    <t>WRN-1b_3</t>
  </si>
  <si>
    <t>WRN-1b_4</t>
  </si>
  <si>
    <t>WRN-1b_5</t>
  </si>
  <si>
    <t>WRN-1b_6</t>
  </si>
  <si>
    <t>WRN-1b_7</t>
  </si>
  <si>
    <t>WRN-1b_8</t>
  </si>
  <si>
    <t>WRN-1c</t>
  </si>
  <si>
    <t>WRN-1c_1</t>
  </si>
  <si>
    <t>WRN-1c_2</t>
  </si>
  <si>
    <t>WRN-1c_3</t>
  </si>
  <si>
    <t>WRN-1c_4</t>
  </si>
  <si>
    <t>WRN-1c_5</t>
  </si>
  <si>
    <t>WRN-1c_6</t>
  </si>
  <si>
    <t>WRN-1c_7</t>
  </si>
  <si>
    <t>WRN-1d</t>
  </si>
  <si>
    <t>WRN-1d_3</t>
  </si>
  <si>
    <t>WRN-1d_1</t>
  </si>
  <si>
    <t>WRN-1d_2</t>
  </si>
  <si>
    <t>WRN-1e</t>
  </si>
  <si>
    <t>WRN-1e_1</t>
  </si>
  <si>
    <t>WRN-1e_2</t>
  </si>
  <si>
    <t>WRN-1e_3</t>
  </si>
  <si>
    <t>WRN-1f</t>
  </si>
  <si>
    <t>PG0547-C</t>
  </si>
  <si>
    <t>WRN-1f_1</t>
  </si>
  <si>
    <t>WRN-1f_2</t>
  </si>
  <si>
    <t>WRN-1f_3</t>
  </si>
  <si>
    <t>WRN-1g</t>
  </si>
  <si>
    <t>PG0548-C</t>
  </si>
  <si>
    <t>WRN-1g_1</t>
  </si>
  <si>
    <t>WRN-1g_3</t>
  </si>
  <si>
    <t>WRN-1g_6</t>
  </si>
  <si>
    <t>WRN-1g_4</t>
  </si>
  <si>
    <t>WRN-1h</t>
  </si>
  <si>
    <t>PG0549-C</t>
  </si>
  <si>
    <t>WRN-1h_1</t>
  </si>
  <si>
    <t>WRN-1h_2</t>
  </si>
  <si>
    <t>WRN-1h_3</t>
  </si>
  <si>
    <t>WRN-1h_4</t>
  </si>
  <si>
    <t>WRN-1h_5</t>
  </si>
  <si>
    <t>WRN-1h_6</t>
  </si>
  <si>
    <t>WRN-1i</t>
  </si>
  <si>
    <t>WRN-1i_1</t>
  </si>
  <si>
    <t>WRN-1i_4</t>
  </si>
  <si>
    <t>WRN-1i_2</t>
  </si>
  <si>
    <t>WRN-1i_3</t>
  </si>
  <si>
    <t>WRN-1j</t>
  </si>
  <si>
    <t>WRN-1j_1</t>
  </si>
  <si>
    <t>WRN-1j_2</t>
  </si>
  <si>
    <t>WRN-1j_3</t>
  </si>
  <si>
    <t>WRN-1k</t>
  </si>
  <si>
    <t>WRN-1k_1</t>
  </si>
  <si>
    <t>WRN-1k_2</t>
  </si>
  <si>
    <t>WRN-1k_3</t>
  </si>
  <si>
    <t>WRN-1k_5</t>
  </si>
  <si>
    <t>WRN-1k_4</t>
  </si>
  <si>
    <t>WRN-2a</t>
  </si>
  <si>
    <t>WRN-2a_1</t>
  </si>
  <si>
    <t>WRN-2b</t>
  </si>
  <si>
    <t>WRN-2b_1</t>
  </si>
  <si>
    <t>WRN-2b_2</t>
  </si>
  <si>
    <t>WRN-2b_3</t>
  </si>
  <si>
    <t>WRN-2b_4</t>
  </si>
  <si>
    <t>WRN-2c</t>
  </si>
  <si>
    <t>PG0582-C</t>
  </si>
  <si>
    <t>WRN-2c_1</t>
  </si>
  <si>
    <t>WRN-2c_2</t>
  </si>
  <si>
    <t>WRN-2c_3</t>
  </si>
  <si>
    <t>WRN-2c_4</t>
  </si>
  <si>
    <t>WRN-2c_5</t>
  </si>
  <si>
    <t>WRN-2c_7</t>
  </si>
  <si>
    <t>WRN-2c_8</t>
  </si>
  <si>
    <t>WRN-2c_9</t>
  </si>
  <si>
    <t>WRN-2d</t>
  </si>
  <si>
    <t>WRN-2d_1</t>
  </si>
  <si>
    <t>WRN-2d_3</t>
  </si>
  <si>
    <t>WRN-2d_2</t>
  </si>
  <si>
    <t>WRN-2e</t>
  </si>
  <si>
    <t>PG0584-C</t>
  </si>
  <si>
    <t>WRN-2e_1</t>
  </si>
  <si>
    <t>WRN-2e_2</t>
  </si>
  <si>
    <t>WRN-2e_3</t>
  </si>
  <si>
    <t>WRN-2e_6</t>
  </si>
  <si>
    <t>WRN-2e_4</t>
  </si>
  <si>
    <t>WRN-2e_5</t>
  </si>
  <si>
    <t>WRN-2f</t>
  </si>
  <si>
    <t>PG0585-C</t>
  </si>
  <si>
    <t>WRN-2f_1</t>
  </si>
  <si>
    <t>WRN-2f_2</t>
  </si>
  <si>
    <t>WRN-2f_3</t>
  </si>
  <si>
    <t>WRN-2f_4</t>
  </si>
  <si>
    <t>WRN-2f_5</t>
  </si>
  <si>
    <t>WRN-2g</t>
  </si>
  <si>
    <t>PG0586-C</t>
  </si>
  <si>
    <t>WRN-2g_1</t>
  </si>
  <si>
    <t>WRN-2g_2</t>
  </si>
  <si>
    <t>WRN-2g_3</t>
  </si>
  <si>
    <t>WRN-2g_4</t>
  </si>
  <si>
    <t>WRN-2g_5</t>
  </si>
  <si>
    <t>WRN-2g_6</t>
  </si>
  <si>
    <t>WRN-2h</t>
  </si>
  <si>
    <t>PG0587-C</t>
  </si>
  <si>
    <t>WRN-2h_1</t>
  </si>
  <si>
    <t>WRN-2h_2</t>
  </si>
  <si>
    <t>WRN-2h_4</t>
  </si>
  <si>
    <t>Type</t>
  </si>
  <si>
    <t>SVstart</t>
  </si>
  <si>
    <t>SVend</t>
  </si>
  <si>
    <t>Var1_OldID</t>
  </si>
  <si>
    <t>Var1</t>
  </si>
  <si>
    <t>VarUps1</t>
  </si>
  <si>
    <t>VarLoc1</t>
  </si>
  <si>
    <t>Chrom2</t>
  </si>
  <si>
    <t>Var2_OldID</t>
  </si>
  <si>
    <t>Var2</t>
  </si>
  <si>
    <t>VarUps2</t>
  </si>
  <si>
    <t>VarLoc2</t>
  </si>
  <si>
    <t>PG0479-C</t>
  </si>
  <si>
    <t>MAL6P1.316</t>
  </si>
  <si>
    <t>PF3D7_0600200</t>
  </si>
  <si>
    <t>B2</t>
  </si>
  <si>
    <t>ST</t>
  </si>
  <si>
    <t>DBLa2</t>
  </si>
  <si>
    <t>PF08_0142</t>
  </si>
  <si>
    <t>PF3D7_0800100</t>
  </si>
  <si>
    <t>B1</t>
  </si>
  <si>
    <t>T</t>
  </si>
  <si>
    <t>DBLa0.9</t>
  </si>
  <si>
    <t>gtacgcggcaaagatct</t>
  </si>
  <si>
    <t>yes</t>
  </si>
  <si>
    <t>PG0481-C</t>
  </si>
  <si>
    <t>PFA0005w</t>
  </si>
  <si>
    <t>PF3D7_0100100</t>
  </si>
  <si>
    <t>INTERDOM</t>
  </si>
  <si>
    <t>PFL0005w</t>
  </si>
  <si>
    <t>PF3D7_1200100</t>
  </si>
  <si>
    <t>gatgacgatga</t>
  </si>
  <si>
    <t>GAAGACGGTTGT</t>
  </si>
  <si>
    <t>TCTTCTACCATCATGTGGAGTATTGGCATCGGTTTTGCT</t>
  </si>
  <si>
    <t>PF10_0001</t>
  </si>
  <si>
    <t>PF3D7_1000100</t>
  </si>
  <si>
    <t>ATSB1</t>
  </si>
  <si>
    <t>PFD1245c</t>
  </si>
  <si>
    <t>PF3D7_0426000</t>
  </si>
  <si>
    <t>ATSB8</t>
  </si>
  <si>
    <t>GGGACAAATCATGTGAAACAAACAAGTATACATAGTGTTGCCAAAC</t>
  </si>
  <si>
    <t>TTCCATA</t>
  </si>
  <si>
    <t>PF13_0364</t>
  </si>
  <si>
    <t>PF3D7_1373500</t>
  </si>
  <si>
    <t>PG0483-C</t>
  </si>
  <si>
    <t>PFD0005w</t>
  </si>
  <si>
    <t>PF3D7_0400100</t>
  </si>
  <si>
    <t>DBLd1</t>
  </si>
  <si>
    <t>PF13_0001</t>
  </si>
  <si>
    <t>PF3D7_1300100</t>
  </si>
  <si>
    <t>CAGATGTTTTATACATTAGGTGATTATAGAGATAT</t>
  </si>
  <si>
    <t>TTCCGATACCTTGAAGAATGGGG</t>
  </si>
  <si>
    <t>PFI0005w</t>
  </si>
  <si>
    <t>PF3D7_0900100</t>
  </si>
  <si>
    <t>DBLa0.16</t>
  </si>
  <si>
    <t>PFI1830c</t>
  </si>
  <si>
    <t>PF3D7_0937800</t>
  </si>
  <si>
    <t>DBLa0.1</t>
  </si>
  <si>
    <t>TCTTCGCTGGTTCGAGGAATGGGC</t>
  </si>
  <si>
    <t>PFA0765c</t>
  </si>
  <si>
    <t>PF3D7_0115700</t>
  </si>
  <si>
    <t>PF3D7_0712400</t>
  </si>
  <si>
    <t>PF3D7_0712600</t>
  </si>
  <si>
    <t>C</t>
  </si>
  <si>
    <t>ACACTATTT</t>
  </si>
  <si>
    <t>GAAACATTTTGT</t>
  </si>
  <si>
    <t>Exon2</t>
  </si>
  <si>
    <t>ATSB1??</t>
  </si>
  <si>
    <t>PF13_0003</t>
  </si>
  <si>
    <t>PF3D7_1300300</t>
  </si>
  <si>
    <t>A1</t>
  </si>
  <si>
    <t>ATSA2??</t>
  </si>
  <si>
    <t>ATCGGTTTTGCGGC</t>
  </si>
  <si>
    <t>All_BLM_prog</t>
  </si>
  <si>
    <t>PFE0005w</t>
  </si>
  <si>
    <t>PF3D7_0500100</t>
  </si>
  <si>
    <t>CACCACCGGTGGTAGTATTTGTGTGCCACC</t>
  </si>
  <si>
    <t>MAL7P1.212</t>
  </si>
  <si>
    <t>PF3D7_0833500</t>
  </si>
  <si>
    <t>CCTGGTGGAATGCACACGCCCCTTCCAT</t>
  </si>
  <si>
    <t>CCCCCAA</t>
  </si>
  <si>
    <t>no</t>
  </si>
  <si>
    <t>PF07_0051</t>
  </si>
  <si>
    <t>C1</t>
  </si>
  <si>
    <t>CIDRa3.1</t>
  </si>
  <si>
    <t>MAL7P1.56</t>
  </si>
  <si>
    <t>PF3D7_0712900</t>
  </si>
  <si>
    <t>C2</t>
  </si>
  <si>
    <t>ATGCAGGCGGATTATGTATATT</t>
  </si>
  <si>
    <t>AGTCGGAGGAAAAGGA</t>
  </si>
  <si>
    <t>GACGACAAGTCATTACGTAAGTGGTTTAT</t>
  </si>
  <si>
    <t>GATATATTA</t>
  </si>
  <si>
    <t>PFD1005c</t>
  </si>
  <si>
    <t>PF3D7_0421100</t>
  </si>
  <si>
    <t>B5</t>
  </si>
  <si>
    <t>DBLa0.8</t>
  </si>
  <si>
    <t>PFD1015c</t>
  </si>
  <si>
    <t>PF3D7_0421300</t>
  </si>
  <si>
    <t>DBLa0.24</t>
  </si>
  <si>
    <t>AAGTATGGAAAGCTATCACGTGCG</t>
  </si>
  <si>
    <t>GTGTGTCTTGC</t>
  </si>
  <si>
    <t>intron</t>
  </si>
  <si>
    <t>PFL1960w</t>
  </si>
  <si>
    <t>PF3D7_1240600</t>
  </si>
  <si>
    <t>PG0546-C, PG0549-C</t>
  </si>
  <si>
    <t>WRN-1e,WRN-1h</t>
  </si>
  <si>
    <t>DBLa0.5</t>
  </si>
  <si>
    <t>DBLa0.17</t>
  </si>
  <si>
    <t>GTCCCCACATATTT</t>
  </si>
  <si>
    <t>PG0546-C, PG0549-C, PG0552-C</t>
  </si>
  <si>
    <t>WRN-1e,WRN-1h,WRN-1k</t>
  </si>
  <si>
    <t>PF08_0107</t>
  </si>
  <si>
    <t>PF3D7_0808600</t>
  </si>
  <si>
    <t>NTSB3</t>
  </si>
  <si>
    <t>PF08_0106</t>
  </si>
  <si>
    <t>PF3D7_0808700</t>
  </si>
  <si>
    <t>B7</t>
  </si>
  <si>
    <t>TTGACAGGACAGTTGTCA</t>
  </si>
  <si>
    <t>PF07_0050</t>
  </si>
  <si>
    <t>B3</t>
  </si>
  <si>
    <t>TCTTCTACCATCATGTGGAG</t>
  </si>
  <si>
    <t>PF08_0141</t>
  </si>
  <si>
    <t>PF3D7_0800200</t>
  </si>
  <si>
    <t>A3</t>
  </si>
  <si>
    <t>DBLa1.6</t>
  </si>
  <si>
    <t>PF08_0140</t>
  </si>
  <si>
    <t>PF3D7_0800300</t>
  </si>
  <si>
    <t>SST</t>
  </si>
  <si>
    <t>CCTCAATTT</t>
  </si>
  <si>
    <t>PFD0020c</t>
  </si>
  <si>
    <t>PF3D7_0400400</t>
  </si>
  <si>
    <t>DBLg11</t>
  </si>
  <si>
    <t>PFE1640w</t>
  </si>
  <si>
    <t>PF3D7_0533100</t>
  </si>
  <si>
    <t>A2</t>
  </si>
  <si>
    <t>DBLe1</t>
  </si>
  <si>
    <t>GATACACCTAGTGA</t>
  </si>
  <si>
    <t>PF10_0406</t>
  </si>
  <si>
    <t>PF3D7_1041300</t>
  </si>
  <si>
    <t>GATTATAGAGATATTTTGGTACGAGGTGGTAACACAAGTGACAGTGGTAACACAAATGGTAGTAACAACAACAATATTGTG</t>
  </si>
  <si>
    <t>PF3D7_0809100</t>
  </si>
  <si>
    <t>PF07_0049</t>
  </si>
  <si>
    <t>PF3D7_0712000</t>
  </si>
  <si>
    <t>TTTCGGGAAA</t>
  </si>
  <si>
    <t>TGTGTGCCACC</t>
  </si>
  <si>
    <t>GAAGAAGA</t>
  </si>
  <si>
    <t>DBLb6</t>
  </si>
  <si>
    <t>ACGACGAAGACGAC</t>
  </si>
  <si>
    <t>PFB0010w</t>
  </si>
  <si>
    <t>PF3D7_0200100</t>
  </si>
  <si>
    <t>PF11_0007</t>
  </si>
  <si>
    <t>PF3D7_1100100</t>
  </si>
  <si>
    <t>PFB1055c</t>
  </si>
  <si>
    <t>PF3D7_0223500</t>
  </si>
  <si>
    <t>GAACCCCTTGAAGAAACAGAAGAAAA</t>
  </si>
  <si>
    <t>GGCATCACCAGCACC</t>
  </si>
  <si>
    <t>PFL1955w</t>
  </si>
  <si>
    <t>PF3D7_1240400</t>
  </si>
  <si>
    <t>DBLa0.20</t>
  </si>
  <si>
    <t>TTTTGTAGGAAAAAAAA</t>
  </si>
  <si>
    <t>CIDRa3.4</t>
  </si>
  <si>
    <t>TTGTGGAATGAAAAAGAAAG</t>
  </si>
  <si>
    <t>CTACTGAAATTAAAATCCTTAAAGTGGTGA</t>
  </si>
  <si>
    <t>MAL6P1.1</t>
  </si>
  <si>
    <t>PF3D7_0632800</t>
  </si>
  <si>
    <t>CTTCGGCG</t>
  </si>
  <si>
    <t>CAGATGTTTTATAC</t>
  </si>
  <si>
    <t>CCCCCCTACTTCCG</t>
  </si>
  <si>
    <t>PFD0615c</t>
  </si>
  <si>
    <t>PF3D7_0412400</t>
  </si>
  <si>
    <t>PFD0625c</t>
  </si>
  <si>
    <t>PF3D7_0412700</t>
  </si>
  <si>
    <t>CAGATGTTTTATACTTT</t>
  </si>
  <si>
    <t>RIFIN</t>
  </si>
  <si>
    <t>PF3D7_1000200</t>
  </si>
  <si>
    <t>PF3D7_1000400</t>
  </si>
  <si>
    <t>Exon 1</t>
  </si>
  <si>
    <t>Exon 1_Tel</t>
  </si>
  <si>
    <t>Exon 1_AllBLM</t>
  </si>
  <si>
    <t>PARENT</t>
  </si>
  <si>
    <t>PROGENY</t>
  </si>
  <si>
    <t>CHROM</t>
  </si>
  <si>
    <t>POS</t>
  </si>
  <si>
    <t>REF</t>
  </si>
  <si>
    <t>ALT</t>
  </si>
  <si>
    <t>Ref_reads</t>
  </si>
  <si>
    <t>ALT_reads</t>
  </si>
  <si>
    <t>snptype</t>
  </si>
  <si>
    <t>3D7-P</t>
  </si>
  <si>
    <t>3D7-1a</t>
  </si>
  <si>
    <t>intergenic</t>
  </si>
  <si>
    <t>NonCoding</t>
  </si>
  <si>
    <t>3D7-1b</t>
  </si>
  <si>
    <t>G</t>
  </si>
  <si>
    <t>A</t>
  </si>
  <si>
    <t>3D7-1f</t>
  </si>
  <si>
    <t>Exon</t>
  </si>
  <si>
    <t>PF3D7_1467900</t>
  </si>
  <si>
    <t>synonymous</t>
  </si>
  <si>
    <t>TGT</t>
  </si>
  <si>
    <t>TGC</t>
  </si>
  <si>
    <t>3D7-1a,3D7-1e,3D7-1f</t>
  </si>
  <si>
    <t>PF3D7_1462400</t>
  </si>
  <si>
    <t>nonsense</t>
  </si>
  <si>
    <t>TAT</t>
  </si>
  <si>
    <t>TAA</t>
  </si>
  <si>
    <t>Y</t>
  </si>
  <si>
    <t>*</t>
  </si>
  <si>
    <t>3D7-3d</t>
  </si>
  <si>
    <t>3D7-4c, 3D7-4e, 3D7-4f</t>
  </si>
  <si>
    <t>PF3D7_1235300</t>
  </si>
  <si>
    <t>nonsynonymous</t>
  </si>
  <si>
    <t>CGT</t>
  </si>
  <si>
    <t>CCT</t>
  </si>
  <si>
    <t>R</t>
  </si>
  <si>
    <t>P</t>
  </si>
  <si>
    <t>3D7-4a</t>
  </si>
  <si>
    <t>3D7-4f</t>
  </si>
  <si>
    <t>3D7-4b</t>
  </si>
  <si>
    <t>BLM-P</t>
  </si>
  <si>
    <t>BLM_1c</t>
  </si>
  <si>
    <t>PF3D7_0706000</t>
  </si>
  <si>
    <t>AGG</t>
  </si>
  <si>
    <t>ATG</t>
  </si>
  <si>
    <t>M</t>
  </si>
  <si>
    <t>BLM_1e</t>
  </si>
  <si>
    <t>GAA</t>
  </si>
  <si>
    <t>E</t>
  </si>
  <si>
    <t>BLM-2e</t>
  </si>
  <si>
    <t>PF3D7_1131800</t>
  </si>
  <si>
    <t>TCA</t>
  </si>
  <si>
    <t>TGA</t>
  </si>
  <si>
    <t>S</t>
  </si>
  <si>
    <t>BLM-3c</t>
  </si>
  <si>
    <t>BLM-4b</t>
  </si>
  <si>
    <t>ACC</t>
  </si>
  <si>
    <t>AGC</t>
  </si>
  <si>
    <t>PF3D7_0424700</t>
  </si>
  <si>
    <t>AAT</t>
  </si>
  <si>
    <t>CAT</t>
  </si>
  <si>
    <t>N</t>
  </si>
  <si>
    <t>H</t>
  </si>
  <si>
    <t>BLM-4j</t>
  </si>
  <si>
    <t>PF3D7_1239800</t>
  </si>
  <si>
    <t>AAA</t>
  </si>
  <si>
    <t>K</t>
  </si>
  <si>
    <t>PF3D7_0504800</t>
  </si>
  <si>
    <t>GTG</t>
  </si>
  <si>
    <t>GTA</t>
  </si>
  <si>
    <t>V</t>
  </si>
  <si>
    <t>PF3D7_1408200</t>
  </si>
  <si>
    <t>CAC</t>
  </si>
  <si>
    <t>PF3D7_0410000</t>
  </si>
  <si>
    <t>AAG</t>
  </si>
  <si>
    <t>GAG</t>
  </si>
  <si>
    <t>GAT</t>
  </si>
  <si>
    <t>D</t>
  </si>
  <si>
    <t>Intron</t>
  </si>
  <si>
    <t>PF3D7_0725200</t>
  </si>
  <si>
    <t>PF3D7_1145300</t>
  </si>
  <si>
    <t>AGT</t>
  </si>
  <si>
    <t>PF3D7_0618600</t>
  </si>
  <si>
    <t>PF3D7_0315700</t>
  </si>
  <si>
    <t>GCT</t>
  </si>
  <si>
    <t>GGT</t>
  </si>
  <si>
    <t>AC</t>
  </si>
  <si>
    <t>VQSLOD</t>
  </si>
  <si>
    <t>ParAF</t>
  </si>
  <si>
    <t>Even</t>
  </si>
  <si>
    <t>Variant</t>
  </si>
  <si>
    <t>3D7</t>
  </si>
  <si>
    <t>CT</t>
  </si>
  <si>
    <t>Insertion</t>
  </si>
  <si>
    <t>TTTTTTTTTTTTTTTT</t>
  </si>
  <si>
    <t>AT</t>
  </si>
  <si>
    <t>Deletion</t>
  </si>
  <si>
    <t>3D7-1c</t>
  </si>
  <si>
    <t>3D7-1e</t>
  </si>
  <si>
    <t>CA</t>
  </si>
  <si>
    <t>AAAAAAAAAAAAAAAA</t>
  </si>
  <si>
    <t>CAA</t>
  </si>
  <si>
    <t>SubTel</t>
  </si>
  <si>
    <t>TTA</t>
  </si>
  <si>
    <t>TATATATATATATATA</t>
  </si>
  <si>
    <t>3D7-3c</t>
  </si>
  <si>
    <t>ATATATATATATATAT</t>
  </si>
  <si>
    <t>PF3D7_1205600</t>
  </si>
  <si>
    <t>3D7-4c</t>
  </si>
  <si>
    <t>3D7-4d</t>
  </si>
  <si>
    <t>3D7-4e</t>
  </si>
  <si>
    <t>BLM-1a</t>
  </si>
  <si>
    <t>GA</t>
  </si>
  <si>
    <t>TG</t>
  </si>
  <si>
    <t>GGTTTAGGTTTAGGG</t>
  </si>
  <si>
    <t>GTCAGGGTTCAGGTTC</t>
  </si>
  <si>
    <t>TA</t>
  </si>
  <si>
    <t>AAAAAAAAAAAAAACA</t>
  </si>
  <si>
    <t>BLM-1c</t>
  </si>
  <si>
    <t>AATAATAATAATAATA</t>
  </si>
  <si>
    <t>BLM-3h</t>
  </si>
  <si>
    <t>GAAAAAAAAAAAAAA</t>
  </si>
  <si>
    <t>BLM-3l</t>
  </si>
  <si>
    <t>BLM-4a</t>
  </si>
  <si>
    <t>TTTTATATATTATAT</t>
  </si>
  <si>
    <t>GT</t>
  </si>
  <si>
    <t>ATT</t>
  </si>
  <si>
    <t>CATATATATAT</t>
  </si>
  <si>
    <t>CATATATAT</t>
  </si>
  <si>
    <t>TTATA</t>
  </si>
  <si>
    <t>AAATATATAAATATG</t>
  </si>
  <si>
    <t>GATAT</t>
  </si>
  <si>
    <t>CATAT</t>
  </si>
  <si>
    <t>CCTAAACCCTAAACC</t>
  </si>
  <si>
    <t>AACCCTAAACCCTAAA</t>
  </si>
  <si>
    <t>GGTTTAGGGTTTAGG</t>
  </si>
  <si>
    <t>TTTTAGGTTTTGGGTT</t>
  </si>
  <si>
    <t>PF3D7_0831800</t>
  </si>
  <si>
    <t>CATGGTGAGCATCAG</t>
  </si>
  <si>
    <t>Internal</t>
  </si>
  <si>
    <t>TATGTATGTATGTATG</t>
  </si>
  <si>
    <t>AATATATAT</t>
  </si>
  <si>
    <t>PF3D7_0412600</t>
  </si>
  <si>
    <t>TGTGTATAGTATGCC</t>
  </si>
  <si>
    <t>CCTTTTAATTTTGTT</t>
  </si>
  <si>
    <t>AAAAAATAAAAACATC</t>
  </si>
  <si>
    <t>ATATTTATTTATTTATTTATT</t>
  </si>
  <si>
    <t>ATATTTATTTATT</t>
  </si>
  <si>
    <t>TAATTATTATACTTC</t>
  </si>
  <si>
    <t>TATTTATTTATTTATT</t>
  </si>
  <si>
    <t>ATTCATATATAATATG</t>
  </si>
  <si>
    <t>PF3D7_0804500</t>
  </si>
  <si>
    <t>TATATATATACATAT</t>
  </si>
  <si>
    <t>TTCATATATAATATGT</t>
  </si>
  <si>
    <t>AGAAGCAAAAAGAAG</t>
  </si>
  <si>
    <t>AAAAAAAAAAGGAAAA</t>
  </si>
  <si>
    <t>TTTTA</t>
  </si>
  <si>
    <t>TTTTATTTA</t>
  </si>
  <si>
    <t>PF3D7_0533000</t>
  </si>
  <si>
    <t>GTATAGCTCTTATAC</t>
  </si>
  <si>
    <t>TTTATTTATTTATTTA</t>
  </si>
  <si>
    <t>PF3D7_1459200</t>
  </si>
  <si>
    <t>WD repeat-containing protein, putative</t>
  </si>
  <si>
    <t>TCCAAAGCAGTTGAT</t>
  </si>
  <si>
    <t>CCCCCCCCTCAGCTTC</t>
  </si>
  <si>
    <t>ATATG</t>
  </si>
  <si>
    <t>PF3D7_1130600</t>
  </si>
  <si>
    <t>TAAATAAATAAAAAT</t>
  </si>
  <si>
    <t>TTCTTTAGAAAAAAA</t>
  </si>
  <si>
    <t>AAAAAAAAAAAAAAGG</t>
  </si>
  <si>
    <t>ATACATACATATGTA</t>
  </si>
  <si>
    <t>AATTATT</t>
  </si>
  <si>
    <t>PF3D7_0922800</t>
  </si>
  <si>
    <t>ATTTGATGGGAATAC</t>
  </si>
  <si>
    <t>ATTATTATTATTATTA</t>
  </si>
  <si>
    <t>ATCATCATTATCATCATCT</t>
  </si>
  <si>
    <t>PF3D7_1025000</t>
  </si>
  <si>
    <t>ATTATGAAAATTATC</t>
  </si>
  <si>
    <t>TCATCATTATCATCAT</t>
  </si>
  <si>
    <t>3D7-2a, 3D7-2b</t>
  </si>
  <si>
    <t>CCTGGAAC</t>
  </si>
  <si>
    <t>CTGGAAC</t>
  </si>
  <si>
    <t>TATATTTC</t>
  </si>
  <si>
    <t>PF3D7_0909600</t>
  </si>
  <si>
    <t>TTATGTTTTATTACA</t>
  </si>
  <si>
    <t>ATATTTCATATTTCAT</t>
  </si>
  <si>
    <t>CATTATTATT</t>
  </si>
  <si>
    <t>CATTATTATTATTATT</t>
  </si>
  <si>
    <t>PF3D7_0216800</t>
  </si>
  <si>
    <t>CATTATTATTATGAG</t>
  </si>
  <si>
    <t>AATAT</t>
  </si>
  <si>
    <t>ATAAATAAATAAATA</t>
  </si>
  <si>
    <t>AATATAAAGAAATAT</t>
  </si>
  <si>
    <t>CATATAT</t>
  </si>
  <si>
    <t>PF3D7_1202300</t>
  </si>
  <si>
    <t>AAAAAAAAAAGGATA</t>
  </si>
  <si>
    <t>ATAT</t>
  </si>
  <si>
    <t>PF3D7_1037400</t>
  </si>
  <si>
    <t>TCTTTTTTTAAAATG</t>
  </si>
  <si>
    <t>TATTATTATTATTATT</t>
  </si>
  <si>
    <t>ATATTAT</t>
  </si>
  <si>
    <t>PF3D7_0726500</t>
  </si>
  <si>
    <t>ATTTTGTCAACATTC</t>
  </si>
  <si>
    <t>TATTAATTCAAAAGA</t>
  </si>
  <si>
    <t>TGAACTTTTTCTTCT</t>
  </si>
  <si>
    <t>PF3D7_0414500</t>
  </si>
  <si>
    <t>TTATATACACATTTA</t>
  </si>
  <si>
    <t>GTATA</t>
  </si>
  <si>
    <t>GTATATATA</t>
  </si>
  <si>
    <t>PF3D7_1430700</t>
  </si>
  <si>
    <t>TAAATAAATGAATAT</t>
  </si>
  <si>
    <t>TTATATA</t>
  </si>
  <si>
    <t>AAAAAAAAAAAAATA</t>
  </si>
  <si>
    <t>ATATATATATTTTTA</t>
  </si>
  <si>
    <t>AATAAAGATAAAGATAAAG</t>
  </si>
  <si>
    <t>AATAAAGATAAAG</t>
  </si>
  <si>
    <t>AATAAAATAAAATAA</t>
  </si>
  <si>
    <t>ATAAAGATAAAGATAA</t>
  </si>
  <si>
    <t>AATATAT</t>
  </si>
  <si>
    <t>CTTATACAATATTAT</t>
  </si>
  <si>
    <t>3D7-4b, 3D7-4g, 3D7-4e</t>
  </si>
  <si>
    <t>GAATAAATA</t>
  </si>
  <si>
    <t>PF3D7_0105600</t>
  </si>
  <si>
    <t>TTAATATATGTGAAT</t>
  </si>
  <si>
    <t>AATAAATAAATAAATA</t>
  </si>
  <si>
    <t>TTGAAGAATGAAGAG</t>
  </si>
  <si>
    <t>AGGTATGTAAGAGTAA</t>
  </si>
  <si>
    <t>AATATATATATATATAT</t>
  </si>
  <si>
    <t>AATATATATATATATATAT</t>
  </si>
  <si>
    <t>PF3D7_1360900</t>
  </si>
  <si>
    <t>AAATATGAAACCCAA</t>
  </si>
  <si>
    <t>GATATAAAAAGTAATCATA</t>
  </si>
  <si>
    <t>PF3D7_0418000</t>
  </si>
  <si>
    <t>AACGAAGATAACCAT</t>
  </si>
  <si>
    <t>ATATAAAAAGTAATCA</t>
  </si>
  <si>
    <t>PF3D7_1247800</t>
  </si>
  <si>
    <t>ACAATATAAAATTAA</t>
  </si>
  <si>
    <t>ATATAT</t>
  </si>
  <si>
    <t>GATATGGTATAACTA</t>
  </si>
  <si>
    <t>TATATTATATTATATT</t>
  </si>
  <si>
    <t>GTTGGAATGTTGATC</t>
  </si>
  <si>
    <t>AAAAACGAAAAATAAC</t>
  </si>
  <si>
    <t>TATTATTTTATATAA</t>
  </si>
  <si>
    <t>CATCATCATT</t>
  </si>
  <si>
    <t>CATCATCATTATCATCATT</t>
  </si>
  <si>
    <t>PF3D7_1026000</t>
  </si>
  <si>
    <t>TATTATTATCATCAT</t>
  </si>
  <si>
    <t>ATCATCATTATCATCA</t>
  </si>
  <si>
    <t>TTATTTGTGCATGAA</t>
  </si>
  <si>
    <t>GAATATGTATTTATA</t>
  </si>
  <si>
    <t>AATAGTAGACCACGT</t>
  </si>
  <si>
    <t>AATATGTATTTATAAA</t>
  </si>
  <si>
    <t>PF3D7_1463900</t>
  </si>
  <si>
    <t>ATTTATATATTATAT</t>
  </si>
  <si>
    <t>AAAAAAAG</t>
  </si>
  <si>
    <t>AAATATAAAAAATAA</t>
  </si>
  <si>
    <t>AAAAAAGAAAAAAGAA</t>
  </si>
  <si>
    <t>ATCATAGTGTATTAT</t>
  </si>
  <si>
    <t>TATATATATATCATTA</t>
  </si>
  <si>
    <t>TATTTTATTTTAATT</t>
  </si>
  <si>
    <t>TTTTTTTTTTTTTTTA</t>
  </si>
  <si>
    <t>AGAAAATAATCATTGTGAT</t>
  </si>
  <si>
    <t>PF3D7_1405300</t>
  </si>
  <si>
    <t>AAATAATCATAGTGA</t>
  </si>
  <si>
    <t>GAAAATAATCATTGTG</t>
  </si>
  <si>
    <t>BLM-2b</t>
  </si>
  <si>
    <t>CATAAATAAATAAATAA</t>
  </si>
  <si>
    <t>CATAAATAAATAAATAAATAA</t>
  </si>
  <si>
    <t>PF3D7_1116900</t>
  </si>
  <si>
    <t>AAAAAAAAATATATC</t>
  </si>
  <si>
    <t>ATAAATAAATAAATAA</t>
  </si>
  <si>
    <t>CTT</t>
  </si>
  <si>
    <t>TAAAATATTTTTCTC</t>
  </si>
  <si>
    <t>TTTTTTTTTTTTTGTT</t>
  </si>
  <si>
    <t>BLM-3a, BLM-3j</t>
  </si>
  <si>
    <t>PF3D7_1476400</t>
  </si>
  <si>
    <t>ATAAATGAAAATATA</t>
  </si>
  <si>
    <t>TCTC</t>
  </si>
  <si>
    <t>TTCAGGGTTTAGGGT</t>
  </si>
  <si>
    <t>CTCCGGTTTAGGGTTT</t>
  </si>
  <si>
    <t>PF3D7_0500500</t>
  </si>
  <si>
    <t>AATAATAAAACATTA</t>
  </si>
  <si>
    <t>BLM-3f, BLM-3g BLM-3i</t>
  </si>
  <si>
    <t>CTGCATGATGAGCATCGGA</t>
  </si>
  <si>
    <t>TGCATGATGAGCATCG</t>
  </si>
  <si>
    <t>CTTAGCATATTATAA</t>
  </si>
  <si>
    <t>CATATT</t>
  </si>
  <si>
    <t>PF3D7_1341900</t>
  </si>
  <si>
    <t>AATAATAATATAAAA</t>
  </si>
  <si>
    <t>ATATTATATTATATTA</t>
  </si>
  <si>
    <t>GGTTATATATACATA</t>
  </si>
  <si>
    <t>GTGAGGACATATAAT</t>
  </si>
  <si>
    <t>TTTATGATAATACAA</t>
  </si>
  <si>
    <t>TATAAATAA</t>
  </si>
  <si>
    <t>TCTTAGCAATTAAAA</t>
  </si>
  <si>
    <t>CTTTATTTATTTATTTA</t>
  </si>
  <si>
    <t>CTTTATTTATTTATTTATTTATTTA</t>
  </si>
  <si>
    <t>AATTTTTTCATGTTA</t>
  </si>
  <si>
    <t>TTAA</t>
  </si>
  <si>
    <t>PF3D7_0108300</t>
  </si>
  <si>
    <t>TACAGAAGAAATATA</t>
  </si>
  <si>
    <t>TAATAATAATAATAAT</t>
  </si>
  <si>
    <t>AAAGGAAAATAAATA</t>
  </si>
  <si>
    <t>BLM-4a, BLM-4e BLM-4f BLM-4g BLM-4i BLM-4k BLM-4l</t>
  </si>
  <si>
    <t>TTTATATATTATATTTTATATA</t>
  </si>
  <si>
    <t>TTATATATTATATTTT</t>
  </si>
  <si>
    <t>CATTCTTGTTTTTGT</t>
  </si>
  <si>
    <t>GTATATA</t>
  </si>
  <si>
    <t>AATCCATATATTAAT</t>
  </si>
  <si>
    <t>PF3D7_0720600</t>
  </si>
  <si>
    <t>TACATATATATATAT</t>
  </si>
  <si>
    <t>GATATAT</t>
  </si>
  <si>
    <t>GATATATATAT</t>
  </si>
  <si>
    <t>PF3D7_0522400</t>
  </si>
  <si>
    <t>CTGACACAACTATAT</t>
  </si>
  <si>
    <t>CCTA</t>
  </si>
  <si>
    <t>CCTACTA</t>
  </si>
  <si>
    <t>PF3D7_1359000</t>
  </si>
  <si>
    <t>ATGTTGTTTCCTCGT</t>
  </si>
  <si>
    <t>CTACTACTACTACTAC</t>
  </si>
  <si>
    <t>ATCACAAAAAGAGTA</t>
  </si>
  <si>
    <t>PF3D7_0932500</t>
  </si>
  <si>
    <t>AAAGGATGTATATAC</t>
  </si>
  <si>
    <t>AAAACCCTGAACCCTA</t>
  </si>
  <si>
    <t>TTATATATATA</t>
  </si>
  <si>
    <t>ATAAAAATGGGAAAA</t>
  </si>
  <si>
    <t>PF3D7_1308200</t>
  </si>
  <si>
    <t>AAATCTATAAGAACA</t>
  </si>
  <si>
    <t>PF3D7_1123900</t>
  </si>
  <si>
    <t>TCTAAACGTATATAT</t>
  </si>
  <si>
    <t>TAATTTGATTATTAT</t>
  </si>
  <si>
    <t>TATAC</t>
  </si>
  <si>
    <t>PF3D7_0817700</t>
  </si>
  <si>
    <t>ATACATACATACATAC</t>
  </si>
  <si>
    <t>AATAATATAATATAATATAATATAAT</t>
  </si>
  <si>
    <t>AATAATATAATATAATATAATATAATATAAT</t>
  </si>
  <si>
    <t>PF3D7_1107100</t>
  </si>
  <si>
    <t>ATAAAATAATAAATA</t>
  </si>
  <si>
    <t>ATAATATAATATAATA</t>
  </si>
  <si>
    <t>GGTTTTATGTATATT</t>
  </si>
  <si>
    <t>CATATATATATAT</t>
  </si>
  <si>
    <t>PF3D7_0922300</t>
  </si>
  <si>
    <t>AAATATATATATGAA</t>
  </si>
  <si>
    <t>AAATAACAAAAATAA</t>
  </si>
  <si>
    <t>AAAAAAAAAAAAATTT</t>
  </si>
  <si>
    <t>PF3D7_1422400</t>
  </si>
  <si>
    <t>ATAGATGTGATAATA</t>
  </si>
  <si>
    <t>ATGTGATAATACATGT</t>
  </si>
  <si>
    <t>TAGTTGTCAGTAAAA</t>
  </si>
  <si>
    <t>CAAAGTATATACATA</t>
  </si>
  <si>
    <t>TATGATTTTATAAAT</t>
  </si>
  <si>
    <t>AAAAAAAAAAAATATA</t>
  </si>
  <si>
    <t>ATTTATTTATTATTT</t>
  </si>
  <si>
    <t>TTTTTTTTTTTTAATG</t>
  </si>
  <si>
    <t>AACAAGTATGTATAT</t>
  </si>
  <si>
    <t>AAAAAAATTGTTTTT</t>
  </si>
  <si>
    <t>ACACACTAAAATATA</t>
  </si>
  <si>
    <t>PF3D7_1346300</t>
  </si>
  <si>
    <t>CTACATAAATATATA</t>
  </si>
  <si>
    <t>AATT</t>
  </si>
  <si>
    <t>PF3D7_1408700</t>
  </si>
  <si>
    <t>CTTGATTATTACTAC</t>
  </si>
  <si>
    <t>GAATTTCCTTTCCTT</t>
  </si>
  <si>
    <t>TTTTTTTTTTCTTTTT</t>
  </si>
  <si>
    <t>AATATAGTCATACAT</t>
  </si>
  <si>
    <t>TTGTATCATTATAAG</t>
  </si>
  <si>
    <t>ATTATAATAATTAGA</t>
  </si>
  <si>
    <t>AACCTTTGTGATTCA</t>
  </si>
  <si>
    <t>CTAATATTACCAAGG</t>
  </si>
  <si>
    <t>AAAAAAAAAAAAAATA</t>
  </si>
  <si>
    <t>AGTAACATAAGAGCA</t>
  </si>
  <si>
    <t>PF3D7_1352200</t>
  </si>
  <si>
    <t>TTATTTTATTTATTT</t>
  </si>
  <si>
    <t>TTTTTTTTTTTTTTTC</t>
  </si>
  <si>
    <t>TGACCTAAAATCATA</t>
  </si>
  <si>
    <t>AATAAAAGATATACC</t>
  </si>
  <si>
    <t>AAAAAAACTTATATA</t>
  </si>
  <si>
    <t>AATGAAATGAAATGT</t>
  </si>
  <si>
    <t>TTTTTC</t>
  </si>
  <si>
    <t>TATATGTTTATATCT</t>
  </si>
  <si>
    <t>TTTTCTTTTCTTTTCT</t>
  </si>
  <si>
    <t>GATTTTTCCAAAAAA</t>
  </si>
  <si>
    <t>AAAAAAAAAAAAAAAT</t>
  </si>
  <si>
    <t>TGTATTATCACTCTT</t>
  </si>
  <si>
    <t>PF3D7_1004600</t>
  </si>
  <si>
    <t>CTCCTCTGCCATTGA</t>
  </si>
  <si>
    <t>AAATTGTAAATTAAT</t>
  </si>
  <si>
    <t>PF3D7_1032800</t>
  </si>
  <si>
    <t>AAATATAAATAAATA</t>
  </si>
  <si>
    <t>ATAAATAAATAAATAT</t>
  </si>
  <si>
    <t>TAAAATGTAATTGTT</t>
  </si>
  <si>
    <t>TTTTTTTTTTTGTTAG</t>
  </si>
  <si>
    <t>AAAATGTATTCTTCT</t>
  </si>
  <si>
    <t>TACGTAAATAAAATA</t>
  </si>
  <si>
    <t>AAAAAATAGCACATT</t>
  </si>
  <si>
    <t>PF3D7_0829800</t>
  </si>
  <si>
    <t>ATAAAATTTGTTCTT</t>
  </si>
  <si>
    <t>TTTTTTTTTTAATAAA</t>
  </si>
  <si>
    <t>TTTTTTTTCATTTTA</t>
  </si>
  <si>
    <t>TATAAACCTTAATAT</t>
  </si>
  <si>
    <t>TTTTTTTTTTTTCGCT</t>
  </si>
  <si>
    <t>PF3D7_0618900</t>
  </si>
  <si>
    <t>TAGTTACAATAATTA</t>
  </si>
  <si>
    <t>ATATATGTAATTCTT</t>
  </si>
  <si>
    <t>TATAACCAACTAATA</t>
  </si>
  <si>
    <t>CTATGCTCGGAATGT</t>
  </si>
  <si>
    <t>PF3D7_0301300</t>
  </si>
  <si>
    <t>epoxide hydrolase 1</t>
  </si>
  <si>
    <t>AACCAAAACATATGT</t>
  </si>
  <si>
    <t>AAAAAAAAAAAATGAC</t>
  </si>
  <si>
    <t>CTTTCCAAACATATA</t>
  </si>
  <si>
    <t>ACAAAAAAAAATATA</t>
  </si>
  <si>
    <t>ATTTCATTTCATTTC</t>
  </si>
  <si>
    <t>TTTTTTTTTTTTTTAA</t>
  </si>
  <si>
    <t>TAAATAAGAAAGGAA</t>
  </si>
  <si>
    <t>TTTTTGAAAGCATTA</t>
  </si>
  <si>
    <t>PF3D7_1100700</t>
  </si>
  <si>
    <t>ATACGAAAGAGTCAA</t>
  </si>
  <si>
    <t>ATATATATAAGGGTAC</t>
  </si>
  <si>
    <t>PF3D7_0407100</t>
  </si>
  <si>
    <t>AAATATAAATATGTA</t>
  </si>
  <si>
    <t>ATTTT</t>
  </si>
  <si>
    <t>TTTATTTATTTATTT</t>
  </si>
  <si>
    <t>TTTTTTTTTTCATTAG</t>
  </si>
  <si>
    <t>GTATATATATA</t>
  </si>
  <si>
    <t>GAAAAAAATATATAT</t>
  </si>
  <si>
    <t>TTTTGTATTATATTA</t>
  </si>
  <si>
    <t>ATATAATCACTAATA</t>
  </si>
  <si>
    <t>AAATACAAATATATA</t>
  </si>
  <si>
    <t>WRN-2b, WRN-2d</t>
  </si>
  <si>
    <t>PF3D7_1435700.1</t>
  </si>
  <si>
    <t>ATATATACATGCATA</t>
  </si>
  <si>
    <t>TTATATTTTTTTAAG</t>
  </si>
  <si>
    <t>AAAAAAAAAATAAGTA</t>
  </si>
  <si>
    <t>TATTGGACACTATAT</t>
  </si>
  <si>
    <t>TTTTTTTTTTCTCTTT</t>
  </si>
  <si>
    <t>TTTATATATTTTATT</t>
  </si>
  <si>
    <t>TACATATATGTATGA</t>
  </si>
  <si>
    <t>PF3D7_0415200</t>
  </si>
  <si>
    <t>ATTAATTTGTATATT</t>
  </si>
  <si>
    <t>TTTTTTTTTTTTGTTT</t>
  </si>
  <si>
    <t>PF3D7_0420700</t>
  </si>
  <si>
    <t>TATGTAGGTATGTAG</t>
  </si>
  <si>
    <t>TTTGTGAATGTATATG</t>
  </si>
  <si>
    <t>PF3D7_0515400</t>
  </si>
  <si>
    <t>TATGTGTGTGTGTGT</t>
  </si>
  <si>
    <t>CCATATTTAATTTAC</t>
  </si>
  <si>
    <t>TTTTTTTTTTTTTATA</t>
  </si>
  <si>
    <t>TAATATGTAATTTAA</t>
  </si>
  <si>
    <t>TTTGAATATATATTT</t>
  </si>
  <si>
    <t>TCATTAAATGTGTGA</t>
  </si>
  <si>
    <t>AAAAAAAAAAAAAAGA</t>
  </si>
  <si>
    <t>ATTTGTAAATTGGGG</t>
  </si>
  <si>
    <t>TTTTTTTTTTTTTTCT</t>
  </si>
  <si>
    <t>TAATGAGATAAAGAG</t>
  </si>
  <si>
    <t>AAAAAAATATATATG</t>
  </si>
  <si>
    <t>AAAT</t>
  </si>
  <si>
    <t>PF3D7_0703000</t>
  </si>
  <si>
    <t>AGAAAATATTAACAC</t>
  </si>
  <si>
    <t>AGATTATATATAAAG</t>
  </si>
  <si>
    <t>TTTATTATTA</t>
  </si>
  <si>
    <t>TTTATTATTATTA</t>
  </si>
  <si>
    <t>PF3D7_1434500</t>
  </si>
  <si>
    <t>ATGTATTTTATGTAT</t>
  </si>
  <si>
    <t>TTATTATTATTATTAT</t>
  </si>
  <si>
    <t>PF3D7_1221300</t>
  </si>
  <si>
    <t>TAAATAAATAATAAA</t>
  </si>
  <si>
    <t>TTTTTTAATATTTCC</t>
  </si>
  <si>
    <t>PF3D7_0306300</t>
  </si>
  <si>
    <t>TATCCTACATTTAAT</t>
  </si>
  <si>
    <t>GATTATATTATATTATATTAT</t>
  </si>
  <si>
    <t>GGATTATATTATATTAT</t>
  </si>
  <si>
    <t>PF3D7_1322100</t>
  </si>
  <si>
    <t>TTTTATTTATTTGTT</t>
  </si>
  <si>
    <t>ATTATATTATATTATA</t>
  </si>
  <si>
    <t>CAAGAGTTTTTATTA</t>
  </si>
  <si>
    <t>CTTATTATTATTATTATTATTA</t>
  </si>
  <si>
    <t>CTTATTATTATTATTA</t>
  </si>
  <si>
    <t>PF3D7_0824000</t>
  </si>
  <si>
    <t>TCTACTAAGAATTTT</t>
  </si>
  <si>
    <t>ACTTAAATATAATCA</t>
  </si>
  <si>
    <t>TTTTATGGTATATAT</t>
  </si>
  <si>
    <t>ATTTAT</t>
  </si>
  <si>
    <t>ATATATTATTAATTT</t>
  </si>
  <si>
    <t>TTTATTTTATTTTATT</t>
  </si>
  <si>
    <t>CATATATTACCTCTT</t>
  </si>
  <si>
    <t>TCATATAAATAAATA</t>
  </si>
  <si>
    <t>AAATAAT</t>
  </si>
  <si>
    <t>TAATAACACCAGCAA</t>
  </si>
  <si>
    <t>PF3D7_0402800</t>
  </si>
  <si>
    <t>AAGGTAATTAACACA</t>
  </si>
  <si>
    <t>PF3D7_1203800</t>
  </si>
  <si>
    <t>ATATATAACAATTTA</t>
  </si>
  <si>
    <t>PF3D7_1128900</t>
  </si>
  <si>
    <t>ATAAATAATGAAATG</t>
  </si>
  <si>
    <t>PF3D7_1422500</t>
  </si>
  <si>
    <t>ACACACACACACACA</t>
  </si>
  <si>
    <t>POS_start</t>
  </si>
  <si>
    <t>CHROM2</t>
  </si>
  <si>
    <t>POS_end</t>
  </si>
  <si>
    <t>SV1_location</t>
  </si>
  <si>
    <t>SV2_location</t>
  </si>
  <si>
    <t>homorepeat</t>
  </si>
  <si>
    <t>indel_Location</t>
  </si>
  <si>
    <t>Transition/Transversion</t>
  </si>
  <si>
    <t>Ts</t>
  </si>
  <si>
    <t>Tv</t>
  </si>
  <si>
    <t>Gene ID</t>
  </si>
  <si>
    <t>Annotation</t>
  </si>
  <si>
    <t>oxysterol-binding protein-related protein 2</t>
  </si>
  <si>
    <t>transcription factor with AP2 domain ApiAP2</t>
  </si>
  <si>
    <t>rab GTPase activator, putative</t>
  </si>
  <si>
    <t>conserved Plasmodium protein, unknown function</t>
  </si>
  <si>
    <t>erythrocyte membrane protein 1, PfEMP1  VAR</t>
  </si>
  <si>
    <t>mago nashi protein homolog, putative</t>
  </si>
  <si>
    <t>conserved Plasmodium membrane protein, unknown function</t>
  </si>
  <si>
    <t>CCR4-NOT transcription complex subunit 4, putative</t>
  </si>
  <si>
    <t>rhomboid protease ROM10</t>
  </si>
  <si>
    <t>Ref amino acid</t>
  </si>
  <si>
    <t>Mutant amino acid</t>
  </si>
  <si>
    <t>Ref codon</t>
  </si>
  <si>
    <t>Alt codon</t>
  </si>
  <si>
    <t>ParAD_Ref</t>
  </si>
  <si>
    <t>ParAD_Alt</t>
  </si>
  <si>
    <t>ProgAD_Ref</t>
  </si>
  <si>
    <t>ProgAD_Alt</t>
  </si>
  <si>
    <t>Prog Alt/Ref</t>
  </si>
  <si>
    <t>unspecified product</t>
  </si>
  <si>
    <t>rifin  pseudogene</t>
  </si>
  <si>
    <t>conserved Plasmodium membrane protein  unknown function</t>
  </si>
  <si>
    <t>conserved Plasmodium protein  unknown function</t>
  </si>
  <si>
    <t>formin 2  putative</t>
  </si>
  <si>
    <t>dynein heavy chain  putative</t>
  </si>
  <si>
    <t>ubiquitin carboxyl-terminal hydrolase  putative</t>
  </si>
  <si>
    <t>RNA binding protein  putative</t>
  </si>
  <si>
    <t>polyadenylate-binding protein  putative</t>
  </si>
  <si>
    <t>serine%2Fthreonine protein kinase  FIKK family  pseudoge</t>
  </si>
  <si>
    <t>vacuolar ATP synthase subunit d  putative</t>
  </si>
  <si>
    <t>DHHC-type zinc finger protein  putative</t>
  </si>
  <si>
    <t>splicing factor  putative</t>
  </si>
  <si>
    <t>nucleic acid binding protein  putative</t>
  </si>
  <si>
    <t>stevor  pseudogene</t>
  </si>
  <si>
    <t>mago nashi protein homolog  putative</t>
  </si>
  <si>
    <t>dynein-related AAA-type ATPase  putative</t>
  </si>
  <si>
    <t>CCR4-NOT transcription complex subunit 4  putative  NOT4</t>
  </si>
  <si>
    <t xml:space="preserve">glutamate dehydrogenase  putative  GDHb </t>
  </si>
  <si>
    <t xml:space="preserve">dipeptidyl peptidase 2  putative  DPAP2 </t>
  </si>
  <si>
    <t xml:space="preserve">erythrocyte membrane protein 1  PfEMP1  VAR </t>
  </si>
  <si>
    <t xml:space="preserve">rifin  RIF </t>
  </si>
  <si>
    <t xml:space="preserve">histidine-rich protein II  HRPII </t>
  </si>
  <si>
    <t xml:space="preserve">carbamoyl phosphate synthetase  cpsSII </t>
  </si>
  <si>
    <t xml:space="preserve">rhoptry neck protein 5  RON5 </t>
  </si>
  <si>
    <t xml:space="preserve">DNA%2FRNA-binding protein Alba 2  ALBA2 </t>
  </si>
  <si>
    <t xml:space="preserve">leucine-rich repeat protein  LRR1 </t>
  </si>
  <si>
    <t xml:space="preserve">N-acetylglucosamine transferase  GPI1 </t>
  </si>
  <si>
    <t xml:space="preserve">glutaredoxin 1  GRX1 </t>
  </si>
  <si>
    <t xml:space="preserve">SET domain protein  putative  SET2 </t>
  </si>
  <si>
    <t>erythrocyte membrane protein 1  PfEMP1   pseudogene</t>
  </si>
  <si>
    <t xml:space="preserve">ubiquitin ligase  putative  HRD1 </t>
  </si>
  <si>
    <t>Upstream sequence</t>
  </si>
  <si>
    <t>Downstream sequence</t>
  </si>
  <si>
    <t>indel_length (bp)</t>
  </si>
  <si>
    <t>Multiple of 3</t>
  </si>
  <si>
    <t>Chrom1</t>
  </si>
  <si>
    <t>VarDelCoord1</t>
  </si>
  <si>
    <t>VarIB_start1</t>
  </si>
  <si>
    <t>VarIB_end1</t>
  </si>
  <si>
    <t>Domain1</t>
  </si>
  <si>
    <t>VarDelCoord2</t>
  </si>
  <si>
    <t>VarIB_start2</t>
  </si>
  <si>
    <t>VarIB_end2</t>
  </si>
  <si>
    <t>Domain2</t>
  </si>
  <si>
    <t>IB_length</t>
  </si>
  <si>
    <t>IB_Seq</t>
  </si>
  <si>
    <t>Exon 2</t>
  </si>
  <si>
    <t>PF3D7_04</t>
  </si>
  <si>
    <t>PF3D7_01</t>
  </si>
  <si>
    <t>PF3D7_08</t>
  </si>
  <si>
    <t>Micro-indel Mutation Rate</t>
  </si>
  <si>
    <t>Structural Variant Mutation Rate</t>
  </si>
  <si>
    <t>3D7 Clone Tree (wild-type)</t>
  </si>
  <si>
    <t>Generation</t>
  </si>
  <si>
    <t>Number of clones</t>
  </si>
  <si>
    <t>Culturing (days)</t>
  </si>
  <si>
    <t>Culturing (hrs)</t>
  </si>
  <si>
    <t>Life cycle time (hrs)</t>
  </si>
  <si>
    <t>Number of life cycles</t>
  </si>
  <si>
    <t>Weighting Average</t>
  </si>
  <si>
    <t>SEM</t>
  </si>
  <si>
    <t>Number of indel</t>
  </si>
  <si>
    <t>indel / clone</t>
  </si>
  <si>
    <t>indel / life cycle</t>
  </si>
  <si>
    <t>indel / life cycle / nucleotide</t>
  </si>
  <si>
    <t>Weighted indel / life cycle / nucleotide</t>
  </si>
  <si>
    <t>Number of SV</t>
  </si>
  <si>
    <t>SV / clone</t>
  </si>
  <si>
    <t>SV / life cycle</t>
  </si>
  <si>
    <t>SV / life cycle / nucleotide</t>
  </si>
  <si>
    <t>Weighted SV / life cycle / nucleotide</t>
  </si>
  <si>
    <t>3D7gen1</t>
  </si>
  <si>
    <t>Unknown</t>
  </si>
  <si>
    <t>3D7gen2</t>
  </si>
  <si>
    <t>3D7gen3</t>
  </si>
  <si>
    <t>3D7gen4</t>
  </si>
  <si>
    <t>Total</t>
  </si>
  <si>
    <t>Indel mutation rate =</t>
  </si>
  <si>
    <t>SV mutation rate =</t>
  </si>
  <si>
    <t>BLMgen1</t>
  </si>
  <si>
    <t>BLMgen2</t>
  </si>
  <si>
    <t>BLMgen3</t>
  </si>
  <si>
    <t>BLMgen4</t>
  </si>
  <si>
    <t>WRN-k/d Clone Tree</t>
  </si>
  <si>
    <t>WRNgen0</t>
  </si>
  <si>
    <t>WRNgen1</t>
  </si>
  <si>
    <t>WRNgen2</t>
  </si>
  <si>
    <t>Ref_ratio</t>
  </si>
  <si>
    <t>Alt_ratio</t>
  </si>
  <si>
    <t>INS</t>
  </si>
  <si>
    <t>Total SV</t>
  </si>
  <si>
    <t>var Ex1</t>
  </si>
  <si>
    <t>3D7-2e</t>
  </si>
  <si>
    <t>3D7-3h</t>
  </si>
  <si>
    <t>3D7-3i</t>
  </si>
  <si>
    <t>BLM-2c</t>
  </si>
  <si>
    <t>BLM-2d</t>
  </si>
  <si>
    <t>BLM-3a</t>
  </si>
  <si>
    <t>BLM-3b</t>
  </si>
  <si>
    <t>BLM-3d</t>
  </si>
  <si>
    <t>BLM-3e</t>
  </si>
  <si>
    <r>
      <t xml:space="preserve">SV in </t>
    </r>
    <r>
      <rPr>
        <b/>
        <i/>
        <sz val="12"/>
        <color theme="1"/>
        <rFont val="Calibri"/>
        <family val="2"/>
        <scheme val="minor"/>
      </rPr>
      <t>var</t>
    </r>
    <r>
      <rPr>
        <b/>
        <sz val="12"/>
        <color theme="1"/>
        <rFont val="Calibri"/>
        <family val="2"/>
        <scheme val="minor"/>
      </rPr>
      <t xml:space="preserve"> exon1</t>
    </r>
  </si>
  <si>
    <t>3D7-gen2</t>
  </si>
  <si>
    <t>3D7-gen3</t>
  </si>
  <si>
    <t>3D7-gen4</t>
  </si>
  <si>
    <t>BLM-gen2</t>
  </si>
  <si>
    <t>BLM-gen3</t>
  </si>
  <si>
    <t>BLM-gen4</t>
  </si>
  <si>
    <t>WRN-gen1</t>
  </si>
  <si>
    <t>WRN-gen2</t>
  </si>
  <si>
    <r>
      <t xml:space="preserve">Total </t>
    </r>
    <r>
      <rPr>
        <b/>
        <sz val="12"/>
        <color rgb="FF0000FF"/>
        <rFont val="Calibri"/>
        <family val="2"/>
        <scheme val="minor"/>
      </rPr>
      <t>3D7</t>
    </r>
  </si>
  <si>
    <r>
      <t xml:space="preserve">Summary of number of Structural Variants per </t>
    </r>
    <r>
      <rPr>
        <b/>
        <i/>
        <u/>
        <sz val="12"/>
        <color theme="1"/>
        <rFont val="Calibri"/>
        <family val="2"/>
        <scheme val="minor"/>
      </rPr>
      <t>clone</t>
    </r>
  </si>
  <si>
    <r>
      <t xml:space="preserve">Summary of number of Structural Variants per </t>
    </r>
    <r>
      <rPr>
        <b/>
        <i/>
        <u/>
        <sz val="12"/>
        <color theme="1"/>
        <rFont val="Calibri"/>
        <family val="2"/>
        <scheme val="minor"/>
      </rPr>
      <t>generation</t>
    </r>
  </si>
  <si>
    <t>A:T→G:C</t>
  </si>
  <si>
    <t xml:space="preserve"> G:C→A:T</t>
  </si>
  <si>
    <t>A:T→C:G</t>
  </si>
  <si>
    <t xml:space="preserve"> A:T→T:A</t>
  </si>
  <si>
    <t>G:C→T:A</t>
  </si>
  <si>
    <t xml:space="preserve"> G:C→C:G </t>
  </si>
  <si>
    <t>Ts:Tv</t>
  </si>
  <si>
    <t xml:space="preserve">serine threonine protein kinase, FIKK family FIKK4.2 </t>
  </si>
  <si>
    <r>
      <t xml:space="preserve">Summary of number of micro-indels per </t>
    </r>
    <r>
      <rPr>
        <b/>
        <i/>
        <u/>
        <sz val="12"/>
        <color theme="1"/>
        <rFont val="Calibri"/>
        <family val="2"/>
        <scheme val="minor"/>
      </rPr>
      <t>clone</t>
    </r>
  </si>
  <si>
    <r>
      <t xml:space="preserve">Summary of number of micro-indelss per </t>
    </r>
    <r>
      <rPr>
        <b/>
        <i/>
        <u/>
        <sz val="12"/>
        <color theme="1"/>
        <rFont val="Calibri"/>
        <family val="2"/>
        <scheme val="minor"/>
      </rPr>
      <t>generation</t>
    </r>
  </si>
  <si>
    <t>Total indel</t>
  </si>
  <si>
    <t>Total 3D7</t>
  </si>
  <si>
    <t>Note</t>
  </si>
  <si>
    <t xml:space="preserve">The recombination breakpoint is just 25bp before the 3' end of exon 1, and not </t>
  </si>
  <si>
    <t>BPS Mutation Rate</t>
  </si>
  <si>
    <t>BPS mutation rate =</t>
  </si>
  <si>
    <t>Number of BPS</t>
  </si>
  <si>
    <t>BPS / clone</t>
  </si>
  <si>
    <t>BPS / life cycle</t>
  </si>
  <si>
    <t>BPS / life cycle / nucleotide</t>
  </si>
  <si>
    <t>Weighted BPS / life cycle / nucleotide</t>
  </si>
  <si>
    <t>WRN-1c_8</t>
  </si>
  <si>
    <t>WRN-1c_9</t>
  </si>
  <si>
    <t>WRN-1j_4</t>
  </si>
  <si>
    <t xml:space="preserve">Percentage of the 3D7 reference genome covered: </t>
  </si>
  <si>
    <t>CloneID</t>
  </si>
  <si>
    <t>Accession ID</t>
  </si>
  <si>
    <t>≥ 5 reads</t>
  </si>
  <si>
    <t>≥ 10 reads</t>
  </si>
  <si>
    <t>ERS626228</t>
  </si>
  <si>
    <t>ERS626229</t>
  </si>
  <si>
    <t>ERS626230</t>
  </si>
  <si>
    <t>ERS626231</t>
  </si>
  <si>
    <t>ERS626232</t>
  </si>
  <si>
    <t>ERS626233</t>
  </si>
  <si>
    <t>ERS626234</t>
  </si>
  <si>
    <t>ERS760622</t>
  </si>
  <si>
    <t>ERS760623</t>
  </si>
  <si>
    <t>ERS760624</t>
  </si>
  <si>
    <t>ERS760625</t>
  </si>
  <si>
    <t>ERS760626</t>
  </si>
  <si>
    <t>ERS807012</t>
  </si>
  <si>
    <t>ERS807013</t>
  </si>
  <si>
    <t>ERS807014</t>
  </si>
  <si>
    <t>ERS807015</t>
  </si>
  <si>
    <t>ERS807016</t>
  </si>
  <si>
    <t>ERS807017</t>
  </si>
  <si>
    <t>ERS807018</t>
  </si>
  <si>
    <t>ERS807019</t>
  </si>
  <si>
    <t>ERS807020</t>
  </si>
  <si>
    <t>ERS1190185</t>
  </si>
  <si>
    <t>ERS1190186</t>
  </si>
  <si>
    <t>ERS1190187</t>
  </si>
  <si>
    <t>ERS1190188</t>
  </si>
  <si>
    <t>ERS1190189</t>
  </si>
  <si>
    <t>ERS1190190</t>
  </si>
  <si>
    <t>ERS1190191</t>
  </si>
  <si>
    <t>ERS626235</t>
  </si>
  <si>
    <t>ERS626236</t>
  </si>
  <si>
    <t>BLM-1b</t>
  </si>
  <si>
    <t>ERS626237</t>
  </si>
  <si>
    <t>ERS626238</t>
  </si>
  <si>
    <t>BLM-1d</t>
  </si>
  <si>
    <t>ERS626239</t>
  </si>
  <si>
    <t>BLM-1e</t>
  </si>
  <si>
    <t>ERS626240</t>
  </si>
  <si>
    <t>ERS626241</t>
  </si>
  <si>
    <t>ERS760627</t>
  </si>
  <si>
    <t>ERS760628</t>
  </si>
  <si>
    <t>ERS760629</t>
  </si>
  <si>
    <t>ERS760630</t>
  </si>
  <si>
    <t>ERS760631</t>
  </si>
  <si>
    <t>ERS760632</t>
  </si>
  <si>
    <t>ERS806989</t>
  </si>
  <si>
    <t>ERS806990</t>
  </si>
  <si>
    <t>ERS806991</t>
  </si>
  <si>
    <t>ERS806992</t>
  </si>
  <si>
    <t>ERS806993</t>
  </si>
  <si>
    <t>ERS806994</t>
  </si>
  <si>
    <t>ERS806995</t>
  </si>
  <si>
    <t>ERS806996</t>
  </si>
  <si>
    <t>ERS806997</t>
  </si>
  <si>
    <t>ERS806998</t>
  </si>
  <si>
    <t>ERS806999</t>
  </si>
  <si>
    <t>ERS807000</t>
  </si>
  <si>
    <t>ERS1190192</t>
  </si>
  <si>
    <t>ERS1190193</t>
  </si>
  <si>
    <t>ERS1190194</t>
  </si>
  <si>
    <t>ERS1190195</t>
  </si>
  <si>
    <t>ERS1190196</t>
  </si>
  <si>
    <t>ERS1190197</t>
  </si>
  <si>
    <t>ERS1190198</t>
  </si>
  <si>
    <t>ERS1190199</t>
  </si>
  <si>
    <t>ERS1190200</t>
  </si>
  <si>
    <t>ERS1190201</t>
  </si>
  <si>
    <t>ERS1190202</t>
  </si>
  <si>
    <t>ERS1190203</t>
  </si>
  <si>
    <t>ERS807021</t>
  </si>
  <si>
    <t>ERS807001</t>
  </si>
  <si>
    <t>ERS807002</t>
  </si>
  <si>
    <t>ERS807003</t>
  </si>
  <si>
    <t>ERS807004</t>
  </si>
  <si>
    <t>ERS807005</t>
  </si>
  <si>
    <t>ERS807006</t>
  </si>
  <si>
    <t>ERS807007</t>
  </si>
  <si>
    <t>ERS807008</t>
  </si>
  <si>
    <t>ERS807009</t>
  </si>
  <si>
    <t>ERS807010</t>
  </si>
  <si>
    <t>ERS807011</t>
  </si>
  <si>
    <t>ERS1029699</t>
  </si>
  <si>
    <t>ERS1029700</t>
  </si>
  <si>
    <t>ERS1029701</t>
  </si>
  <si>
    <t>ERS1029702</t>
  </si>
  <si>
    <t>ERS1029703</t>
  </si>
  <si>
    <t>ERS1029704</t>
  </si>
  <si>
    <t>ERS1029705</t>
  </si>
  <si>
    <t>ERS1029706</t>
  </si>
  <si>
    <t>MEDIAN =</t>
  </si>
  <si>
    <t>Weighting</t>
  </si>
  <si>
    <t>Weighting Culturing days</t>
  </si>
  <si>
    <t>Summary of Base Pair Substitution per clone tree</t>
  </si>
  <si>
    <t xml:space="preserve">ΔPfBLM </t>
  </si>
  <si>
    <t xml:space="preserve">PfWRN-k/d </t>
  </si>
  <si>
    <t xml:space="preserve">ΔPfBLM  </t>
  </si>
  <si>
    <t>ΔPfBLM  Clone Tree</t>
  </si>
  <si>
    <t xml:space="preserve">Total ΔPfBLM </t>
  </si>
  <si>
    <r>
      <t xml:space="preserve">Total </t>
    </r>
    <r>
      <rPr>
        <b/>
        <sz val="12"/>
        <color theme="9" tint="-0.249977111117893"/>
        <rFont val="Calibri"/>
        <family val="2"/>
        <scheme val="minor"/>
      </rPr>
      <t xml:space="preserve">ΔPfBLM </t>
    </r>
  </si>
  <si>
    <r>
      <t xml:space="preserve">Total </t>
    </r>
    <r>
      <rPr>
        <b/>
        <sz val="12"/>
        <color rgb="FF008000"/>
        <rFont val="Calibri"/>
        <family val="2"/>
        <scheme val="minor"/>
      </rPr>
      <t xml:space="preserve">PfWRN-k/d </t>
    </r>
  </si>
  <si>
    <t xml:space="preserve">Total PfWRN-k/d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</si>
</sst>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0E+00;\_x0000_"/>
    <numFmt numFmtId="166" formatCode="0.0000"/>
    <numFmt numFmtId="167" formatCode="0.000E+00;\_x0000_"/>
  </numFmts>
  <fonts count="34" x14ac:knownFonts="1">
    <font>
      <sz val="12"/>
      <color theme="1"/>
      <name val="Calibri"/>
      <family val="2"/>
      <scheme val="minor"/>
    </font>
    <font>
      <sz val="12"/>
      <color theme="1"/>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sz val="9"/>
      <color theme="1"/>
      <name val="Calibri"/>
      <family val="2"/>
      <scheme val="minor"/>
    </font>
    <font>
      <sz val="10"/>
      <color theme="1"/>
      <name val="Calibri"/>
      <family val="2"/>
      <scheme val="minor"/>
    </font>
    <font>
      <b/>
      <sz val="12"/>
      <color theme="1"/>
      <name val="Calibri"/>
      <family val="2"/>
    </font>
    <font>
      <sz val="12"/>
      <color indexed="8"/>
      <name val="Calibri"/>
      <family val="2"/>
    </font>
    <font>
      <b/>
      <sz val="12"/>
      <name val="Calibri"/>
      <family val="2"/>
      <scheme val="minor"/>
    </font>
    <font>
      <sz val="12"/>
      <color rgb="FF000000"/>
      <name val="Calibri"/>
      <family val="2"/>
      <scheme val="minor"/>
    </font>
    <font>
      <sz val="12"/>
      <color theme="3"/>
      <name val="Calibri"/>
      <family val="2"/>
      <scheme val="minor"/>
    </font>
    <font>
      <b/>
      <sz val="12"/>
      <color theme="3"/>
      <name val="Calibri"/>
      <family val="2"/>
      <scheme val="minor"/>
    </font>
    <font>
      <i/>
      <sz val="12"/>
      <color theme="1"/>
      <name val="Calibri"/>
      <family val="2"/>
      <scheme val="minor"/>
    </font>
    <font>
      <b/>
      <i/>
      <sz val="12"/>
      <color theme="1"/>
      <name val="Calibri"/>
      <family val="2"/>
      <scheme val="minor"/>
    </font>
    <font>
      <sz val="12"/>
      <name val="Calibri"/>
      <family val="2"/>
      <scheme val="minor"/>
    </font>
    <font>
      <b/>
      <sz val="12"/>
      <color rgb="FF008000"/>
      <name val="Calibri"/>
      <family val="2"/>
      <scheme val="minor"/>
    </font>
    <font>
      <b/>
      <sz val="12"/>
      <color rgb="FF0000FF"/>
      <name val="Calibri"/>
      <family val="2"/>
      <scheme val="minor"/>
    </font>
    <font>
      <b/>
      <sz val="12"/>
      <color rgb="FFFF0000"/>
      <name val="Calibri"/>
      <family val="2"/>
      <scheme val="minor"/>
    </font>
    <font>
      <sz val="12"/>
      <color rgb="FF3366FF"/>
      <name val="Calibri"/>
      <family val="2"/>
      <scheme val="minor"/>
    </font>
    <font>
      <b/>
      <sz val="9"/>
      <color indexed="81"/>
      <name val="Calibri"/>
      <family val="2"/>
    </font>
    <font>
      <sz val="9"/>
      <color indexed="81"/>
      <name val="Calibri"/>
      <family val="2"/>
    </font>
    <font>
      <u/>
      <sz val="12"/>
      <color theme="10"/>
      <name val="Calibri"/>
      <family val="2"/>
      <scheme val="minor"/>
    </font>
    <font>
      <u/>
      <sz val="12"/>
      <color theme="11"/>
      <name val="Calibri"/>
      <family val="2"/>
      <scheme val="minor"/>
    </font>
    <font>
      <b/>
      <sz val="11"/>
      <color theme="1"/>
      <name val="Calibri"/>
      <family val="2"/>
      <scheme val="minor"/>
    </font>
    <font>
      <b/>
      <sz val="12"/>
      <color rgb="FF000000"/>
      <name val="Calibri"/>
      <family val="2"/>
      <scheme val="minor"/>
    </font>
    <font>
      <b/>
      <sz val="12"/>
      <color indexed="12"/>
      <name val="Calibri"/>
      <family val="2"/>
    </font>
    <font>
      <b/>
      <sz val="10"/>
      <color indexed="12"/>
      <name val="Calibri"/>
      <family val="2"/>
    </font>
    <font>
      <b/>
      <sz val="12"/>
      <color theme="4" tint="0.79998168889431442"/>
      <name val="Calibri"/>
      <family val="2"/>
    </font>
    <font>
      <b/>
      <sz val="10"/>
      <color theme="4" tint="0.79998168889431442"/>
      <name val="Calibri"/>
      <family val="2"/>
    </font>
    <font>
      <b/>
      <sz val="12"/>
      <color theme="9" tint="-0.249977111117893"/>
      <name val="Calibri"/>
      <family val="2"/>
      <scheme val="minor"/>
    </font>
    <font>
      <i/>
      <sz val="12"/>
      <color rgb="FF000000"/>
      <name val="Calibri"/>
      <family val="2"/>
      <scheme val="minor"/>
    </font>
    <font>
      <b/>
      <i/>
      <u/>
      <sz val="12"/>
      <color theme="1"/>
      <name val="Calibri"/>
      <family val="2"/>
      <scheme val="minor"/>
    </font>
    <font>
      <sz val="11"/>
      <color theme="1"/>
      <name val="Lucida Sans"/>
      <family val="2"/>
    </font>
  </fonts>
  <fills count="14">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tint="0.79998168889431442"/>
        <bgColor rgb="FF000000"/>
      </patternFill>
    </fill>
    <fill>
      <patternFill patternType="solid">
        <fgColor rgb="FFFFFF00"/>
        <bgColor indexed="64"/>
      </patternFill>
    </fill>
    <fill>
      <patternFill patternType="solid">
        <fgColor rgb="FFB8CCE4"/>
        <bgColor rgb="FF000000"/>
      </patternFill>
    </fill>
    <fill>
      <patternFill patternType="solid">
        <fgColor rgb="FFD8E4BC"/>
        <bgColor rgb="FF000000"/>
      </patternFill>
    </fill>
    <fill>
      <patternFill patternType="solid">
        <fgColor theme="4" tint="0.79998168889431442"/>
        <bgColor indexed="64"/>
      </patternFill>
    </fill>
    <fill>
      <patternFill patternType="solid">
        <fgColor theme="5" tint="-0.249977111117893"/>
        <bgColor indexed="64"/>
      </patternFill>
    </fill>
  </fills>
  <borders count="3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medium">
        <color auto="1"/>
      </left>
      <right style="medium">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style="medium">
        <color auto="1"/>
      </left>
      <right style="medium">
        <color auto="1"/>
      </right>
      <top/>
      <bottom/>
      <diagonal/>
    </border>
    <border>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187">
    <xf numFmtId="0" fontId="0" fillId="0" borderId="0"/>
    <xf numFmtId="0" fontId="8"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cellStyleXfs>
  <cellXfs count="218">
    <xf numFmtId="0" fontId="0" fillId="0" borderId="0" xfId="0"/>
    <xf numFmtId="0" fontId="4" fillId="0" borderId="0" xfId="0" applyFont="1"/>
    <xf numFmtId="0" fontId="0" fillId="0" borderId="0" xfId="0" applyFont="1"/>
    <xf numFmtId="0" fontId="5" fillId="0" borderId="0" xfId="0" applyFont="1"/>
    <xf numFmtId="0" fontId="6" fillId="0" borderId="0" xfId="0" applyFont="1"/>
    <xf numFmtId="0" fontId="7" fillId="0" borderId="2" xfId="0" applyFont="1" applyBorder="1"/>
    <xf numFmtId="0" fontId="0" fillId="2" borderId="0" xfId="0" applyFont="1" applyFill="1"/>
    <xf numFmtId="0" fontId="9" fillId="2" borderId="0" xfId="0" applyFont="1" applyFill="1"/>
    <xf numFmtId="0" fontId="0" fillId="2" borderId="4" xfId="0" applyFont="1" applyFill="1" applyBorder="1"/>
    <xf numFmtId="0" fontId="0" fillId="2" borderId="0" xfId="0" applyFont="1" applyFill="1" applyBorder="1"/>
    <xf numFmtId="0" fontId="0" fillId="2" borderId="5" xfId="0" applyFont="1" applyFill="1" applyBorder="1"/>
    <xf numFmtId="0" fontId="2" fillId="2" borderId="0" xfId="0" applyFont="1" applyFill="1"/>
    <xf numFmtId="0" fontId="0" fillId="3" borderId="0" xfId="0" applyFont="1" applyFill="1"/>
    <xf numFmtId="0" fontId="9" fillId="3" borderId="0" xfId="0" applyFont="1" applyFill="1"/>
    <xf numFmtId="0" fontId="0" fillId="3" borderId="4" xfId="0" applyFont="1" applyFill="1" applyBorder="1"/>
    <xf numFmtId="0" fontId="0" fillId="3" borderId="0" xfId="0" applyFont="1" applyFill="1" applyBorder="1"/>
    <xf numFmtId="0" fontId="0" fillId="3" borderId="5" xfId="0" applyFont="1" applyFill="1" applyBorder="1"/>
    <xf numFmtId="0" fontId="2" fillId="3" borderId="0" xfId="0" applyFont="1" applyFill="1"/>
    <xf numFmtId="0" fontId="4" fillId="2" borderId="0" xfId="0" applyFont="1" applyFill="1"/>
    <xf numFmtId="0" fontId="4" fillId="2" borderId="5" xfId="0" applyFont="1" applyFill="1" applyBorder="1"/>
    <xf numFmtId="0" fontId="4" fillId="3" borderId="0" xfId="0" applyFont="1" applyFill="1"/>
    <xf numFmtId="0" fontId="4" fillId="3" borderId="5" xfId="0" applyFont="1" applyFill="1" applyBorder="1"/>
    <xf numFmtId="0" fontId="10" fillId="3" borderId="0" xfId="0" applyFont="1" applyFill="1"/>
    <xf numFmtId="0" fontId="10" fillId="2" borderId="0" xfId="0" applyFont="1" applyFill="1"/>
    <xf numFmtId="0" fontId="0" fillId="4" borderId="0" xfId="0" applyFont="1" applyFill="1"/>
    <xf numFmtId="0" fontId="10" fillId="4" borderId="0" xfId="0" applyFont="1" applyFill="1"/>
    <xf numFmtId="0" fontId="4" fillId="4" borderId="0" xfId="0" applyFont="1" applyFill="1"/>
    <xf numFmtId="0" fontId="0" fillId="4" borderId="4" xfId="0" applyFont="1" applyFill="1" applyBorder="1"/>
    <xf numFmtId="0" fontId="0" fillId="4" borderId="0" xfId="0" applyFont="1" applyFill="1" applyBorder="1"/>
    <xf numFmtId="0" fontId="0" fillId="4" borderId="5" xfId="0" applyFont="1" applyFill="1" applyBorder="1"/>
    <xf numFmtId="0" fontId="2" fillId="4" borderId="0" xfId="0" applyFont="1" applyFill="1"/>
    <xf numFmtId="0" fontId="0" fillId="5" borderId="0" xfId="0" applyFont="1" applyFill="1"/>
    <xf numFmtId="0" fontId="10" fillId="5" borderId="0" xfId="0" applyFont="1" applyFill="1"/>
    <xf numFmtId="0" fontId="4" fillId="5" borderId="0" xfId="0" applyFont="1" applyFill="1"/>
    <xf numFmtId="0" fontId="0" fillId="5" borderId="4" xfId="0" applyFont="1" applyFill="1" applyBorder="1"/>
    <xf numFmtId="0" fontId="0" fillId="5" borderId="0" xfId="0" applyFont="1" applyFill="1" applyBorder="1"/>
    <xf numFmtId="0" fontId="4" fillId="5" borderId="5" xfId="0" applyFont="1" applyFill="1" applyBorder="1"/>
    <xf numFmtId="0" fontId="2" fillId="5" borderId="0" xfId="0" applyFont="1" applyFill="1" applyAlignment="1">
      <alignment vertical="center"/>
    </xf>
    <xf numFmtId="0" fontId="4" fillId="4" borderId="5" xfId="0" applyFont="1" applyFill="1" applyBorder="1"/>
    <xf numFmtId="0" fontId="2" fillId="4" borderId="0" xfId="0" applyFont="1" applyFill="1" applyAlignment="1">
      <alignment vertical="center"/>
    </xf>
    <xf numFmtId="0" fontId="0" fillId="6" borderId="0" xfId="0" applyFont="1" applyFill="1"/>
    <xf numFmtId="0" fontId="10" fillId="6" borderId="0" xfId="0" applyFont="1" applyFill="1"/>
    <xf numFmtId="0" fontId="4" fillId="6" borderId="0" xfId="0" applyFont="1" applyFill="1"/>
    <xf numFmtId="0" fontId="0" fillId="6" borderId="4" xfId="0" applyFont="1" applyFill="1" applyBorder="1"/>
    <xf numFmtId="0" fontId="0" fillId="6" borderId="0" xfId="0" applyFont="1" applyFill="1" applyBorder="1"/>
    <xf numFmtId="0" fontId="0" fillId="6" borderId="5" xfId="0" applyFont="1" applyFill="1" applyBorder="1"/>
    <xf numFmtId="0" fontId="2" fillId="6" borderId="0" xfId="0" applyFont="1" applyFill="1"/>
    <xf numFmtId="0" fontId="0" fillId="7" borderId="0" xfId="0" applyFont="1" applyFill="1"/>
    <xf numFmtId="0" fontId="10" fillId="7" borderId="0" xfId="0" applyFont="1" applyFill="1"/>
    <xf numFmtId="0" fontId="4" fillId="7" borderId="0" xfId="0" applyFont="1" applyFill="1"/>
    <xf numFmtId="0" fontId="0" fillId="7" borderId="4" xfId="0" applyFont="1" applyFill="1" applyBorder="1"/>
    <xf numFmtId="0" fontId="0" fillId="7" borderId="0" xfId="0" applyFont="1" applyFill="1" applyBorder="1"/>
    <xf numFmtId="0" fontId="4" fillId="7" borderId="5" xfId="0" applyFont="1" applyFill="1" applyBorder="1"/>
    <xf numFmtId="0" fontId="0" fillId="7" borderId="5" xfId="0" applyFont="1" applyFill="1" applyBorder="1"/>
    <xf numFmtId="0" fontId="2" fillId="7" borderId="0" xfId="0" applyFont="1" applyFill="1"/>
    <xf numFmtId="0" fontId="4" fillId="6" borderId="5" xfId="0" applyFont="1" applyFill="1" applyBorder="1"/>
    <xf numFmtId="0" fontId="9" fillId="7" borderId="0" xfId="0" applyFont="1" applyFill="1"/>
    <xf numFmtId="0" fontId="9" fillId="6" borderId="0" xfId="0" applyFont="1" applyFill="1"/>
    <xf numFmtId="0" fontId="2" fillId="6" borderId="0" xfId="0" applyFont="1" applyFill="1" applyAlignment="1">
      <alignment vertical="center"/>
    </xf>
    <xf numFmtId="0" fontId="11" fillId="6" borderId="0" xfId="0" applyFont="1" applyFill="1"/>
    <xf numFmtId="0" fontId="12" fillId="6" borderId="0" xfId="0" applyFont="1" applyFill="1"/>
    <xf numFmtId="0" fontId="11" fillId="6" borderId="4" xfId="0" applyFont="1" applyFill="1" applyBorder="1"/>
    <xf numFmtId="0" fontId="11" fillId="6" borderId="0" xfId="0" applyFont="1" applyFill="1" applyBorder="1"/>
    <xf numFmtId="0" fontId="10" fillId="8" borderId="0" xfId="0" applyFont="1" applyFill="1" applyBorder="1"/>
    <xf numFmtId="0" fontId="13" fillId="7" borderId="0" xfId="0" applyFont="1" applyFill="1"/>
    <xf numFmtId="0" fontId="14" fillId="7" borderId="0" xfId="0" applyFont="1" applyFill="1"/>
    <xf numFmtId="0" fontId="13" fillId="0" borderId="0" xfId="0" applyFont="1"/>
    <xf numFmtId="0" fontId="0" fillId="0" borderId="0" xfId="0" applyAlignment="1">
      <alignment vertical="center"/>
    </xf>
    <xf numFmtId="0" fontId="16" fillId="0" borderId="0" xfId="0" applyFont="1"/>
    <xf numFmtId="0" fontId="17" fillId="0" borderId="0" xfId="0" applyFont="1"/>
    <xf numFmtId="0" fontId="18" fillId="0" borderId="0" xfId="0" applyFont="1"/>
    <xf numFmtId="0" fontId="3" fillId="0" borderId="0" xfId="0" applyFont="1"/>
    <xf numFmtId="0" fontId="19" fillId="0" borderId="0" xfId="0" applyFont="1"/>
    <xf numFmtId="0" fontId="10" fillId="0" borderId="0" xfId="0" applyFont="1"/>
    <xf numFmtId="0" fontId="14" fillId="0" borderId="0" xfId="0" applyFont="1"/>
    <xf numFmtId="0" fontId="24" fillId="0" borderId="0" xfId="0" applyFont="1"/>
    <xf numFmtId="0" fontId="25" fillId="10" borderId="0" xfId="14" applyFont="1" applyFill="1"/>
    <xf numFmtId="0" fontId="25" fillId="11" borderId="0" xfId="14" applyFont="1" applyFill="1"/>
    <xf numFmtId="0" fontId="25" fillId="0" borderId="0" xfId="14" applyFont="1"/>
    <xf numFmtId="0" fontId="0" fillId="0" borderId="0" xfId="0" applyBorder="1"/>
    <xf numFmtId="0" fontId="13" fillId="7" borderId="8" xfId="0" applyFont="1" applyFill="1" applyBorder="1"/>
    <xf numFmtId="0" fontId="13" fillId="7" borderId="9" xfId="0" applyFont="1" applyFill="1" applyBorder="1"/>
    <xf numFmtId="0" fontId="14" fillId="7" borderId="10" xfId="0" applyFont="1" applyFill="1" applyBorder="1"/>
    <xf numFmtId="0" fontId="0" fillId="0" borderId="4" xfId="0" applyBorder="1"/>
    <xf numFmtId="0" fontId="0" fillId="0" borderId="5" xfId="0" applyBorder="1"/>
    <xf numFmtId="0" fontId="26" fillId="9" borderId="1" xfId="1" applyFont="1" applyFill="1" applyBorder="1"/>
    <xf numFmtId="0" fontId="26" fillId="9" borderId="2" xfId="1" applyFont="1" applyFill="1" applyBorder="1"/>
    <xf numFmtId="0" fontId="27" fillId="9" borderId="2" xfId="1" applyFont="1" applyFill="1" applyBorder="1"/>
    <xf numFmtId="0" fontId="26" fillId="9" borderId="3" xfId="1" applyFont="1" applyFill="1" applyBorder="1" applyAlignment="1">
      <alignment horizontal="center"/>
    </xf>
    <xf numFmtId="0" fontId="30" fillId="0" borderId="0" xfId="0" applyFont="1"/>
    <xf numFmtId="0" fontId="17" fillId="12" borderId="0" xfId="0" applyFont="1" applyFill="1"/>
    <xf numFmtId="0" fontId="3" fillId="12" borderId="0" xfId="0" applyFont="1" applyFill="1"/>
    <xf numFmtId="0" fontId="3" fillId="12" borderId="4" xfId="0" applyFont="1" applyFill="1" applyBorder="1"/>
    <xf numFmtId="0" fontId="3" fillId="12" borderId="0" xfId="0" applyFont="1" applyFill="1" applyBorder="1"/>
    <xf numFmtId="0" fontId="0" fillId="12" borderId="0" xfId="0" applyFill="1" applyBorder="1"/>
    <xf numFmtId="0" fontId="0" fillId="12" borderId="5" xfId="0" applyFill="1" applyBorder="1"/>
    <xf numFmtId="0" fontId="0" fillId="12" borderId="0" xfId="0" applyFill="1"/>
    <xf numFmtId="0" fontId="0" fillId="12" borderId="4" xfId="0" applyFill="1" applyBorder="1"/>
    <xf numFmtId="0" fontId="24" fillId="0" borderId="0" xfId="0" applyFont="1" applyAlignment="1">
      <alignment horizontal="center" vertical="center"/>
    </xf>
    <xf numFmtId="0" fontId="24" fillId="0" borderId="0" xfId="0" applyFont="1" applyAlignment="1">
      <alignment horizontal="center" vertical="center" wrapText="1"/>
    </xf>
    <xf numFmtId="0" fontId="2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5" xfId="0" applyFont="1" applyBorder="1" applyAlignment="1">
      <alignment horizontal="center" vertical="center" wrapText="1"/>
    </xf>
    <xf numFmtId="164" fontId="0" fillId="0" borderId="0" xfId="0" applyNumberFormat="1" applyBorder="1"/>
    <xf numFmtId="2" fontId="0" fillId="0" borderId="0" xfId="0" applyNumberFormat="1" applyBorder="1"/>
    <xf numFmtId="2" fontId="0" fillId="0" borderId="0" xfId="0" applyNumberFormat="1"/>
    <xf numFmtId="164" fontId="0" fillId="0" borderId="0" xfId="0" applyNumberFormat="1"/>
    <xf numFmtId="165" fontId="0" fillId="0" borderId="0" xfId="0" applyNumberFormat="1" applyBorder="1"/>
    <xf numFmtId="166" fontId="0" fillId="0" borderId="0" xfId="0" applyNumberFormat="1" applyBorder="1"/>
    <xf numFmtId="0" fontId="4" fillId="0" borderId="4" xfId="0" applyFont="1" applyBorder="1"/>
    <xf numFmtId="0" fontId="4" fillId="0" borderId="0" xfId="0" applyFont="1" applyBorder="1"/>
    <xf numFmtId="0" fontId="17" fillId="0" borderId="0" xfId="0" applyFont="1" applyBorder="1"/>
    <xf numFmtId="11" fontId="17" fillId="0" borderId="0" xfId="0" applyNumberFormat="1" applyFont="1" applyBorder="1"/>
    <xf numFmtId="167" fontId="0" fillId="0" borderId="5" xfId="0" applyNumberFormat="1" applyBorder="1"/>
    <xf numFmtId="0" fontId="30" fillId="4" borderId="0" xfId="0" applyFont="1" applyFill="1"/>
    <xf numFmtId="0" fontId="3" fillId="4" borderId="0" xfId="0" applyFont="1" applyFill="1"/>
    <xf numFmtId="0" fontId="3" fillId="4" borderId="4" xfId="0" applyFont="1" applyFill="1" applyBorder="1"/>
    <xf numFmtId="0" fontId="3" fillId="4" borderId="0" xfId="0" applyFont="1" applyFill="1" applyBorder="1"/>
    <xf numFmtId="0" fontId="0" fillId="4" borderId="0" xfId="0" applyFill="1" applyBorder="1"/>
    <xf numFmtId="0" fontId="0" fillId="4" borderId="5" xfId="0" applyFill="1" applyBorder="1"/>
    <xf numFmtId="0" fontId="0" fillId="4" borderId="0" xfId="0" applyFill="1"/>
    <xf numFmtId="0" fontId="0" fillId="4" borderId="4" xfId="0" applyFill="1" applyBorder="1"/>
    <xf numFmtId="0" fontId="30" fillId="0" borderId="0" xfId="0" applyFont="1" applyBorder="1"/>
    <xf numFmtId="11" fontId="30" fillId="0" borderId="0" xfId="0" applyNumberFormat="1" applyFont="1" applyBorder="1"/>
    <xf numFmtId="11" fontId="4" fillId="0" borderId="0" xfId="0" applyNumberFormat="1" applyFont="1" applyBorder="1"/>
    <xf numFmtId="0" fontId="16" fillId="7" borderId="0" xfId="0" applyFont="1" applyFill="1"/>
    <xf numFmtId="0" fontId="3" fillId="7" borderId="0" xfId="0" applyFont="1" applyFill="1"/>
    <xf numFmtId="0" fontId="3" fillId="7" borderId="4" xfId="0" applyFont="1" applyFill="1" applyBorder="1"/>
    <xf numFmtId="0" fontId="3" fillId="7" borderId="0" xfId="0" applyFont="1" applyFill="1" applyBorder="1"/>
    <xf numFmtId="0" fontId="0" fillId="7" borderId="0" xfId="0" applyFill="1" applyBorder="1"/>
    <xf numFmtId="0" fontId="0" fillId="7" borderId="5" xfId="0" applyFill="1" applyBorder="1"/>
    <xf numFmtId="0" fontId="0" fillId="7" borderId="0" xfId="0" applyFill="1"/>
    <xf numFmtId="0" fontId="0" fillId="7" borderId="4" xfId="0" applyFill="1" applyBorder="1"/>
    <xf numFmtId="165" fontId="0" fillId="7" borderId="0" xfId="0" applyNumberFormat="1" applyFill="1" applyBorder="1"/>
    <xf numFmtId="0" fontId="24" fillId="0" borderId="4" xfId="0" applyFont="1" applyBorder="1"/>
    <xf numFmtId="2" fontId="10" fillId="0" borderId="0" xfId="0" applyNumberFormat="1" applyFont="1"/>
    <xf numFmtId="0" fontId="0" fillId="0" borderId="8" xfId="0" applyBorder="1"/>
    <xf numFmtId="0" fontId="0" fillId="0" borderId="9" xfId="0" applyBorder="1"/>
    <xf numFmtId="0" fontId="16" fillId="0" borderId="9" xfId="0" applyFont="1" applyBorder="1"/>
    <xf numFmtId="11" fontId="16" fillId="0" borderId="9" xfId="0" applyNumberFormat="1" applyFont="1" applyBorder="1"/>
    <xf numFmtId="167" fontId="0" fillId="0" borderId="10" xfId="0" applyNumberFormat="1" applyBorder="1"/>
    <xf numFmtId="0" fontId="4" fillId="0" borderId="8" xfId="0" applyFont="1" applyBorder="1"/>
    <xf numFmtId="164" fontId="0" fillId="0" borderId="9" xfId="0" applyNumberFormat="1" applyBorder="1"/>
    <xf numFmtId="166" fontId="0" fillId="0" borderId="9" xfId="0" applyNumberFormat="1" applyBorder="1"/>
    <xf numFmtId="11" fontId="0" fillId="0" borderId="0" xfId="0" applyNumberFormat="1"/>
    <xf numFmtId="49" fontId="15" fillId="0" borderId="0" xfId="0" applyNumberFormat="1" applyFont="1" applyFill="1" applyBorder="1" applyAlignment="1">
      <alignment horizontal="left" vertical="center" wrapText="1"/>
    </xf>
    <xf numFmtId="0" fontId="25" fillId="0" borderId="0" xfId="0" applyFont="1"/>
    <xf numFmtId="0" fontId="31" fillId="0" borderId="0" xfId="0" applyFont="1"/>
    <xf numFmtId="0" fontId="4" fillId="12" borderId="0" xfId="0" applyFont="1" applyFill="1"/>
    <xf numFmtId="0" fontId="4" fillId="0" borderId="15" xfId="0" applyFont="1" applyBorder="1"/>
    <xf numFmtId="0" fontId="4" fillId="0" borderId="16" xfId="0" applyFont="1" applyBorder="1"/>
    <xf numFmtId="0" fontId="0" fillId="0" borderId="17" xfId="0" applyBorder="1"/>
    <xf numFmtId="0" fontId="0" fillId="0" borderId="18" xfId="0" applyBorder="1" applyAlignment="1">
      <alignment horizontal="center"/>
    </xf>
    <xf numFmtId="0" fontId="0" fillId="0" borderId="19" xfId="0" applyBorder="1" applyAlignment="1">
      <alignment horizontal="center"/>
    </xf>
    <xf numFmtId="0" fontId="13" fillId="0" borderId="20" xfId="0" applyFont="1" applyBorder="1" applyAlignment="1">
      <alignment horizontal="center"/>
    </xf>
    <xf numFmtId="0" fontId="0" fillId="0" borderId="21" xfId="0" applyBorder="1"/>
    <xf numFmtId="0" fontId="0" fillId="0" borderId="0" xfId="0" applyBorder="1" applyAlignment="1">
      <alignment horizontal="center"/>
    </xf>
    <xf numFmtId="0" fontId="0" fillId="0" borderId="22" xfId="0" applyBorder="1" applyAlignment="1">
      <alignment horizontal="center"/>
    </xf>
    <xf numFmtId="0" fontId="13" fillId="0" borderId="23"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14" fillId="0" borderId="20" xfId="0" applyFont="1" applyBorder="1" applyAlignment="1">
      <alignment horizontal="center"/>
    </xf>
    <xf numFmtId="0" fontId="0" fillId="0" borderId="24" xfId="0" applyBorder="1"/>
    <xf numFmtId="0" fontId="0" fillId="0" borderId="25" xfId="0" applyBorder="1" applyAlignment="1">
      <alignment horizontal="center"/>
    </xf>
    <xf numFmtId="0" fontId="0" fillId="0" borderId="26" xfId="0" applyBorder="1" applyAlignment="1">
      <alignment horizontal="center"/>
    </xf>
    <xf numFmtId="0" fontId="13" fillId="0" borderId="27" xfId="0" applyFont="1" applyBorder="1" applyAlignment="1">
      <alignment horizontal="center"/>
    </xf>
    <xf numFmtId="0" fontId="4" fillId="4" borderId="2" xfId="0" applyFont="1" applyFill="1" applyBorder="1" applyAlignment="1">
      <alignment horizontal="center"/>
    </xf>
    <xf numFmtId="0" fontId="4" fillId="4" borderId="6" xfId="0" applyFont="1" applyFill="1" applyBorder="1" applyAlignment="1">
      <alignment horizontal="center"/>
    </xf>
    <xf numFmtId="0" fontId="14" fillId="4" borderId="3" xfId="0" applyFont="1" applyFill="1" applyBorder="1" applyAlignment="1">
      <alignment horizontal="center"/>
    </xf>
    <xf numFmtId="0" fontId="4" fillId="7" borderId="2" xfId="0" applyFont="1" applyFill="1" applyBorder="1" applyAlignment="1">
      <alignment horizontal="center"/>
    </xf>
    <xf numFmtId="0" fontId="4" fillId="7" borderId="6" xfId="0" applyFont="1" applyFill="1" applyBorder="1" applyAlignment="1">
      <alignment horizontal="center"/>
    </xf>
    <xf numFmtId="0" fontId="14" fillId="7" borderId="3" xfId="0" applyFont="1" applyFill="1" applyBorder="1" applyAlignment="1">
      <alignment horizontal="center"/>
    </xf>
    <xf numFmtId="0" fontId="4" fillId="12" borderId="2" xfId="0" applyFont="1" applyFill="1" applyBorder="1" applyAlignment="1">
      <alignment horizontal="center"/>
    </xf>
    <xf numFmtId="0" fontId="4" fillId="12" borderId="6" xfId="0" applyFont="1" applyFill="1" applyBorder="1" applyAlignment="1">
      <alignment horizontal="center"/>
    </xf>
    <xf numFmtId="0" fontId="14" fillId="12" borderId="3" xfId="0" applyFont="1" applyFill="1" applyBorder="1" applyAlignment="1">
      <alignment horizontal="center"/>
    </xf>
    <xf numFmtId="0" fontId="4" fillId="7" borderId="6" xfId="0" applyFont="1" applyFill="1" applyBorder="1"/>
    <xf numFmtId="0" fontId="4" fillId="4" borderId="28" xfId="0" applyFont="1" applyFill="1" applyBorder="1"/>
    <xf numFmtId="0" fontId="4" fillId="12" borderId="28" xfId="0" applyFont="1" applyFill="1" applyBorder="1"/>
    <xf numFmtId="0" fontId="4" fillId="0" borderId="13" xfId="0" applyFont="1" applyBorder="1" applyAlignment="1">
      <alignment horizontal="center"/>
    </xf>
    <xf numFmtId="0" fontId="4" fillId="0" borderId="14" xfId="0" applyFont="1" applyBorder="1" applyAlignment="1">
      <alignment horizontal="center"/>
    </xf>
    <xf numFmtId="0" fontId="4" fillId="12" borderId="0" xfId="0" applyFont="1" applyFill="1" applyAlignment="1">
      <alignment horizontal="center"/>
    </xf>
    <xf numFmtId="165" fontId="0" fillId="0" borderId="0" xfId="0" applyNumberFormat="1"/>
    <xf numFmtId="0" fontId="0" fillId="0" borderId="17" xfId="0" applyBorder="1" applyAlignment="1">
      <alignment horizontal="center"/>
    </xf>
    <xf numFmtId="0" fontId="0" fillId="0" borderId="29" xfId="0" applyBorder="1" applyAlignment="1">
      <alignment horizontal="center"/>
    </xf>
    <xf numFmtId="0" fontId="4" fillId="0" borderId="29" xfId="0" applyFont="1" applyBorder="1" applyAlignment="1">
      <alignment horizontal="center"/>
    </xf>
    <xf numFmtId="2" fontId="0" fillId="0" borderId="30" xfId="0" applyNumberFormat="1" applyBorder="1" applyAlignment="1">
      <alignment horizontal="center"/>
    </xf>
    <xf numFmtId="0" fontId="0" fillId="0" borderId="31" xfId="0" applyBorder="1"/>
    <xf numFmtId="0" fontId="4" fillId="0" borderId="32" xfId="0" applyFont="1" applyBorder="1" applyAlignment="1">
      <alignment horizontal="center"/>
    </xf>
    <xf numFmtId="0" fontId="4" fillId="0" borderId="33" xfId="0" applyFont="1" applyBorder="1" applyAlignment="1">
      <alignment horizontal="center"/>
    </xf>
    <xf numFmtId="0" fontId="17" fillId="0" borderId="34" xfId="0" applyFont="1" applyBorder="1" applyAlignment="1">
      <alignment horizontal="right"/>
    </xf>
    <xf numFmtId="0" fontId="30" fillId="0" borderId="34" xfId="0" applyFont="1" applyBorder="1" applyAlignment="1">
      <alignment horizontal="right"/>
    </xf>
    <xf numFmtId="0" fontId="16" fillId="0" borderId="35" xfId="0" applyFont="1" applyBorder="1" applyAlignment="1">
      <alignment horizontal="right"/>
    </xf>
    <xf numFmtId="0" fontId="4" fillId="0" borderId="17" xfId="0" applyFont="1" applyBorder="1" applyAlignment="1">
      <alignment horizontal="center"/>
    </xf>
    <xf numFmtId="2" fontId="0" fillId="0" borderId="36" xfId="0" applyNumberFormat="1" applyBorder="1" applyAlignment="1">
      <alignment horizontal="center"/>
    </xf>
    <xf numFmtId="0" fontId="4" fillId="0" borderId="28" xfId="0" applyFont="1" applyFill="1" applyBorder="1" applyAlignment="1">
      <alignment horizontal="right"/>
    </xf>
    <xf numFmtId="0" fontId="4" fillId="0" borderId="37" xfId="0" applyFont="1" applyBorder="1" applyAlignment="1">
      <alignment horizontal="center"/>
    </xf>
    <xf numFmtId="2" fontId="4" fillId="0" borderId="38" xfId="0" applyNumberFormat="1" applyFont="1" applyBorder="1" applyAlignment="1">
      <alignment horizontal="center"/>
    </xf>
    <xf numFmtId="0" fontId="14" fillId="3" borderId="0" xfId="0" applyFont="1" applyFill="1"/>
    <xf numFmtId="0" fontId="13" fillId="3" borderId="0" xfId="0" applyFont="1" applyFill="1"/>
    <xf numFmtId="0" fontId="13" fillId="3" borderId="4" xfId="0" applyFont="1" applyFill="1" applyBorder="1"/>
    <xf numFmtId="0" fontId="13" fillId="3" borderId="0" xfId="0" applyFont="1" applyFill="1" applyBorder="1"/>
    <xf numFmtId="0" fontId="14" fillId="3" borderId="5" xfId="0" applyFont="1" applyFill="1" applyBorder="1"/>
    <xf numFmtId="0" fontId="18" fillId="6" borderId="5" xfId="0" applyFont="1" applyFill="1" applyBorder="1"/>
    <xf numFmtId="0" fontId="3" fillId="6" borderId="0" xfId="0" applyFont="1" applyFill="1" applyBorder="1"/>
    <xf numFmtId="0" fontId="3" fillId="2" borderId="0" xfId="0" applyFont="1" applyFill="1" applyBorder="1"/>
    <xf numFmtId="0" fontId="28" fillId="13" borderId="1" xfId="1" applyFont="1" applyFill="1" applyBorder="1"/>
    <xf numFmtId="0" fontId="28" fillId="13" borderId="2" xfId="1" applyFont="1" applyFill="1" applyBorder="1"/>
    <xf numFmtId="0" fontId="29" fillId="13" borderId="2" xfId="1" applyFont="1" applyFill="1" applyBorder="1"/>
    <xf numFmtId="0" fontId="28" fillId="13" borderId="3" xfId="1" applyFont="1" applyFill="1" applyBorder="1" applyAlignment="1">
      <alignment horizontal="center"/>
    </xf>
    <xf numFmtId="0" fontId="18" fillId="6" borderId="0" xfId="0" applyFont="1" applyFill="1" applyBorder="1"/>
    <xf numFmtId="0" fontId="33" fillId="0" borderId="0" xfId="0" applyFont="1"/>
    <xf numFmtId="2" fontId="5" fillId="0" borderId="0" xfId="0" applyNumberFormat="1" applyFont="1"/>
    <xf numFmtId="0" fontId="4" fillId="0" borderId="0" xfId="0" applyFont="1" applyAlignment="1">
      <alignment horizontal="right"/>
    </xf>
    <xf numFmtId="0" fontId="0" fillId="0" borderId="0" xfId="0" applyAlignment="1">
      <alignment horizontal="right"/>
    </xf>
    <xf numFmtId="0" fontId="4" fillId="0" borderId="7" xfId="0" applyFont="1" applyBorder="1" applyAlignment="1">
      <alignment horizontal="center"/>
    </xf>
    <xf numFmtId="0" fontId="4" fillId="0" borderId="12" xfId="0" applyFont="1" applyBorder="1" applyAlignment="1">
      <alignment horizontal="center"/>
    </xf>
    <xf numFmtId="0" fontId="4" fillId="0" borderId="11" xfId="0" applyFont="1" applyBorder="1" applyAlignment="1">
      <alignment horizontal="center"/>
    </xf>
  </cellXfs>
  <cellStyles count="187">
    <cellStyle name="Excel Built-in Normal" xfId="1"/>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Normal" xfId="0" builtinId="0"/>
    <cellStyle name="Normal 2" xfId="14"/>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externalLink" Target="externalLinks/externalLink1.xml"/><Relationship Id="rId8" Type="http://schemas.openxmlformats.org/officeDocument/2006/relationships/theme" Target="theme/theme1.xml"/><Relationship Id="rId9" Type="http://schemas.openxmlformats.org/officeDocument/2006/relationships/connections" Target="connections.xml"/><Relationship Id="rId1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ct%202017%20edits%20AC/Data_SV_AL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AR"/>
      <sheetName val="metadata"/>
      <sheetName val="SV-WRN-1-2"/>
      <sheetName val="TL_5reads"/>
      <sheetName val="DEL_30reads"/>
      <sheetName val="allsamp"/>
      <sheetName val="allsamp_somaVSgl"/>
      <sheetName val="WRN-1-2_c-0.1"/>
      <sheetName val="allsamp_WRN1-2-c0.1"/>
      <sheetName val="3D7-234_c01"/>
      <sheetName val="allsamp_3D7-234_c01"/>
      <sheetName val="BLM-234_c01"/>
      <sheetName val="allsamp_BLM-234_c01"/>
      <sheetName val="WCT-3D7"/>
      <sheetName val="Delly1_TL"/>
    </sheetNames>
    <sheetDataSet>
      <sheetData sheetId="0" refreshError="1"/>
      <sheetData sheetId="1">
        <row r="2">
          <cell r="A2" t="str">
            <v>PG0478-C</v>
          </cell>
          <cell r="B2" t="str">
            <v>3D7-P</v>
          </cell>
        </row>
        <row r="3">
          <cell r="A3" t="str">
            <v>PG0479-C</v>
          </cell>
          <cell r="B3" t="str">
            <v>3D7-1a</v>
          </cell>
        </row>
        <row r="4">
          <cell r="A4" t="str">
            <v>PG0480-C</v>
          </cell>
          <cell r="B4" t="str">
            <v>3D7-1b</v>
          </cell>
        </row>
        <row r="5">
          <cell r="A5" t="str">
            <v>PG0481-C</v>
          </cell>
          <cell r="B5" t="str">
            <v>3D7-1c</v>
          </cell>
        </row>
        <row r="6">
          <cell r="A6" t="str">
            <v>PG0482-C</v>
          </cell>
          <cell r="B6" t="str">
            <v>3D7-1d</v>
          </cell>
        </row>
        <row r="7">
          <cell r="A7" t="str">
            <v>PG0483-C</v>
          </cell>
          <cell r="B7" t="str">
            <v>3D7-1e</v>
          </cell>
        </row>
        <row r="8">
          <cell r="A8" t="str">
            <v>PG0484-C</v>
          </cell>
          <cell r="B8" t="str">
            <v>3D7-1f</v>
          </cell>
        </row>
        <row r="9">
          <cell r="A9" t="str">
            <v>PG0485-C</v>
          </cell>
          <cell r="B9" t="str">
            <v>BLM-P</v>
          </cell>
        </row>
        <row r="10">
          <cell r="A10" t="str">
            <v>PG0486-C</v>
          </cell>
          <cell r="B10" t="str">
            <v>BLM-1a</v>
          </cell>
        </row>
        <row r="11">
          <cell r="A11" t="str">
            <v>PG0487-C</v>
          </cell>
          <cell r="B11" t="str">
            <v>BLM-1b</v>
          </cell>
        </row>
        <row r="12">
          <cell r="A12" t="str">
            <v>PG0488-C</v>
          </cell>
          <cell r="B12" t="str">
            <v>BLM-1c</v>
          </cell>
        </row>
        <row r="13">
          <cell r="A13" t="str">
            <v>PG0489-C</v>
          </cell>
          <cell r="B13" t="str">
            <v>BLM-1d</v>
          </cell>
        </row>
        <row r="14">
          <cell r="A14" t="str">
            <v>PG0490-C</v>
          </cell>
          <cell r="B14" t="str">
            <v>BLM-1e</v>
          </cell>
        </row>
        <row r="15">
          <cell r="A15" t="str">
            <v>PG0491-C</v>
          </cell>
          <cell r="B15" t="str">
            <v>BLM-1fP</v>
          </cell>
        </row>
        <row r="16">
          <cell r="A16" t="str">
            <v>PG0514-C</v>
          </cell>
          <cell r="B16" t="str">
            <v>3D7-2a</v>
          </cell>
        </row>
        <row r="17">
          <cell r="A17" t="str">
            <v>PG0515-C</v>
          </cell>
          <cell r="B17" t="str">
            <v>3D7-2b</v>
          </cell>
        </row>
        <row r="18">
          <cell r="A18" t="str">
            <v>PG0516-C</v>
          </cell>
          <cell r="B18" t="str">
            <v>3D7-2c</v>
          </cell>
        </row>
        <row r="19">
          <cell r="A19" t="str">
            <v>PG0517-C</v>
          </cell>
          <cell r="B19" t="str">
            <v>3D7-2d</v>
          </cell>
        </row>
        <row r="20">
          <cell r="A20" t="str">
            <v>PG0518-C</v>
          </cell>
          <cell r="B20" t="str">
            <v>3D7-2e</v>
          </cell>
        </row>
        <row r="21">
          <cell r="A21" t="str">
            <v>PG0519-C</v>
          </cell>
          <cell r="B21" t="str">
            <v>BLM-2aP</v>
          </cell>
        </row>
        <row r="22">
          <cell r="A22" t="str">
            <v>PG0520-C</v>
          </cell>
          <cell r="B22" t="str">
            <v>BLM-2b</v>
          </cell>
        </row>
        <row r="23">
          <cell r="A23" t="str">
            <v>PG0521-C</v>
          </cell>
          <cell r="B23" t="str">
            <v>BLM-2c</v>
          </cell>
        </row>
        <row r="24">
          <cell r="A24" t="str">
            <v>PG0522-C</v>
          </cell>
          <cell r="B24" t="str">
            <v>BLM-2d</v>
          </cell>
        </row>
        <row r="25">
          <cell r="A25" t="str">
            <v>PG0523-C</v>
          </cell>
          <cell r="B25" t="str">
            <v>BLM-2e</v>
          </cell>
        </row>
        <row r="26">
          <cell r="A26" t="str">
            <v>PG0524-C</v>
          </cell>
          <cell r="B26" t="str">
            <v>BLM-2f</v>
          </cell>
        </row>
        <row r="27">
          <cell r="A27" t="str">
            <v>PG0530-C</v>
          </cell>
          <cell r="B27" t="str">
            <v>BLM-3a</v>
          </cell>
        </row>
        <row r="28">
          <cell r="A28" t="str">
            <v>PG0531-C</v>
          </cell>
          <cell r="B28" t="str">
            <v>BLM-3b</v>
          </cell>
        </row>
        <row r="29">
          <cell r="A29" t="str">
            <v>PG0532-C</v>
          </cell>
          <cell r="B29" t="str">
            <v>BLM-3c</v>
          </cell>
        </row>
        <row r="30">
          <cell r="A30" t="str">
            <v>PG0533-C</v>
          </cell>
          <cell r="B30" t="str">
            <v>BLM-3d</v>
          </cell>
        </row>
        <row r="31">
          <cell r="A31" t="str">
            <v>PG0534-C</v>
          </cell>
          <cell r="B31" t="str">
            <v>BLM-3e</v>
          </cell>
        </row>
        <row r="32">
          <cell r="A32" t="str">
            <v>PG0535-C</v>
          </cell>
          <cell r="B32" t="str">
            <v>BLM-3f</v>
          </cell>
        </row>
        <row r="33">
          <cell r="A33" t="str">
            <v>PG0536-C</v>
          </cell>
          <cell r="B33" t="str">
            <v>BLM-3g</v>
          </cell>
        </row>
        <row r="34">
          <cell r="A34" t="str">
            <v>PG0537-C</v>
          </cell>
          <cell r="B34" t="str">
            <v>BLM-3h</v>
          </cell>
        </row>
        <row r="35">
          <cell r="A35" t="str">
            <v>PG0538-C</v>
          </cell>
          <cell r="B35" t="str">
            <v>BLM-3i</v>
          </cell>
        </row>
        <row r="36">
          <cell r="A36" t="str">
            <v>PG0539-C</v>
          </cell>
          <cell r="B36" t="str">
            <v>BLM-3jP</v>
          </cell>
        </row>
        <row r="37">
          <cell r="A37" t="str">
            <v>PG0540-C</v>
          </cell>
          <cell r="B37" t="str">
            <v>BLM-3k</v>
          </cell>
        </row>
        <row r="38">
          <cell r="A38" t="str">
            <v>PG0541-C</v>
          </cell>
          <cell r="B38" t="str">
            <v>BLM-3l</v>
          </cell>
        </row>
        <row r="39">
          <cell r="A39" t="str">
            <v>PG0553-C</v>
          </cell>
          <cell r="B39" t="str">
            <v>3D7-3a</v>
          </cell>
        </row>
        <row r="40">
          <cell r="A40" t="str">
            <v>PG0554-C</v>
          </cell>
          <cell r="B40" t="str">
            <v>3D7-3b</v>
          </cell>
        </row>
        <row r="41">
          <cell r="A41" t="str">
            <v>PG0555-C</v>
          </cell>
          <cell r="B41" t="str">
            <v>3D7-3c</v>
          </cell>
        </row>
        <row r="42">
          <cell r="A42" t="str">
            <v>PG0556-C</v>
          </cell>
          <cell r="B42" t="str">
            <v>3D7-3d</v>
          </cell>
        </row>
        <row r="43">
          <cell r="A43" t="str">
            <v>PG0557-C</v>
          </cell>
          <cell r="B43" t="str">
            <v>3D7-3e</v>
          </cell>
        </row>
        <row r="44">
          <cell r="A44" t="str">
            <v>PG0558-C</v>
          </cell>
          <cell r="B44" t="str">
            <v>3D7-3f</v>
          </cell>
        </row>
        <row r="45">
          <cell r="A45" t="str">
            <v>PG0559-C</v>
          </cell>
          <cell r="B45" t="str">
            <v>3D7-3gP</v>
          </cell>
        </row>
        <row r="46">
          <cell r="A46" t="str">
            <v>PG0560-C</v>
          </cell>
          <cell r="B46" t="str">
            <v>3D7-3h</v>
          </cell>
        </row>
        <row r="47">
          <cell r="A47" t="str">
            <v>PG0561-C</v>
          </cell>
          <cell r="B47" t="str">
            <v>3D7-3i</v>
          </cell>
        </row>
        <row r="48">
          <cell r="A48" t="str">
            <v>PG0562-C</v>
          </cell>
          <cell r="B48" t="str">
            <v>WRN-P</v>
          </cell>
        </row>
        <row r="49">
          <cell r="A49" t="str">
            <v>PG0542-C</v>
          </cell>
          <cell r="B49" t="str">
            <v>WRN-1a</v>
          </cell>
        </row>
        <row r="50">
          <cell r="A50" t="str">
            <v>PG0543-C</v>
          </cell>
          <cell r="B50" t="str">
            <v>WRN-1b</v>
          </cell>
        </row>
        <row r="51">
          <cell r="A51" t="str">
            <v>PG0544-C</v>
          </cell>
          <cell r="B51" t="str">
            <v>WRN-1c</v>
          </cell>
        </row>
        <row r="52">
          <cell r="A52" t="str">
            <v>PG0545-C</v>
          </cell>
          <cell r="B52" t="str">
            <v>WRN-1d</v>
          </cell>
        </row>
        <row r="53">
          <cell r="A53" t="str">
            <v>PG0546-C</v>
          </cell>
          <cell r="B53" t="str">
            <v>WRN-1e</v>
          </cell>
        </row>
        <row r="54">
          <cell r="A54" t="str">
            <v>PG0547-C</v>
          </cell>
          <cell r="B54" t="str">
            <v>WRN-1f</v>
          </cell>
        </row>
        <row r="55">
          <cell r="A55" t="str">
            <v>PG0548-C</v>
          </cell>
          <cell r="B55" t="str">
            <v>WRN-1g</v>
          </cell>
        </row>
        <row r="56">
          <cell r="A56" t="str">
            <v>PG0549-C</v>
          </cell>
          <cell r="B56" t="str">
            <v>WRN-1h</v>
          </cell>
        </row>
        <row r="57">
          <cell r="A57" t="str">
            <v>PG0550-C</v>
          </cell>
          <cell r="B57" t="str">
            <v>WRN-1i</v>
          </cell>
        </row>
        <row r="58">
          <cell r="A58" t="str">
            <v>PG0551-C</v>
          </cell>
          <cell r="B58" t="str">
            <v>WRN-1j</v>
          </cell>
        </row>
        <row r="59">
          <cell r="A59" t="str">
            <v>PG0552-C</v>
          </cell>
          <cell r="B59" t="str">
            <v>WRN-1k</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queryTables/queryTable1.xml><?xml version="1.0" encoding="utf-8"?>
<queryTable xmlns="http://schemas.openxmlformats.org/spreadsheetml/2006/main" name="Coverage_AllMerrick-p.txt.sample_cumulative_coverage_proportions" connectionId="1" autoFormatId="0"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topLeftCell="A18" zoomScale="60" zoomScaleNormal="60" zoomScalePageLayoutView="60" workbookViewId="0">
      <selection activeCell="M17" sqref="M17"/>
    </sheetView>
  </sheetViews>
  <sheetFormatPr baseColWidth="10" defaultColWidth="11" defaultRowHeight="15" x14ac:dyDescent="0"/>
  <cols>
    <col min="2" max="2" width="12.6640625" customWidth="1"/>
  </cols>
  <sheetData>
    <row r="1" spans="1:4">
      <c r="C1" s="147" t="s">
        <v>1072</v>
      </c>
      <c r="D1" s="147"/>
    </row>
    <row r="2" spans="1:4">
      <c r="A2" s="1" t="s">
        <v>1073</v>
      </c>
      <c r="B2" s="1" t="s">
        <v>1074</v>
      </c>
      <c r="C2" s="213" t="s">
        <v>1075</v>
      </c>
      <c r="D2" s="213" t="s">
        <v>1076</v>
      </c>
    </row>
    <row r="3" spans="1:4">
      <c r="A3" s="69" t="s">
        <v>416</v>
      </c>
      <c r="B3" t="s">
        <v>1077</v>
      </c>
      <c r="C3" s="1">
        <v>0.91</v>
      </c>
      <c r="D3" s="1">
        <v>0.83</v>
      </c>
    </row>
    <row r="4" spans="1:4">
      <c r="A4" s="69" t="s">
        <v>417</v>
      </c>
      <c r="B4" t="s">
        <v>1078</v>
      </c>
      <c r="C4" s="1">
        <v>0.96</v>
      </c>
      <c r="D4" s="1">
        <v>0.92</v>
      </c>
    </row>
    <row r="5" spans="1:4">
      <c r="A5" s="69" t="s">
        <v>420</v>
      </c>
      <c r="B5" t="s">
        <v>1079</v>
      </c>
      <c r="C5" s="1">
        <v>0.94</v>
      </c>
      <c r="D5" s="1">
        <v>0.9</v>
      </c>
    </row>
    <row r="6" spans="1:4">
      <c r="A6" s="69" t="s">
        <v>504</v>
      </c>
      <c r="B6" t="s">
        <v>1080</v>
      </c>
      <c r="C6" s="1">
        <v>0.93</v>
      </c>
      <c r="D6" s="1">
        <v>0.89</v>
      </c>
    </row>
    <row r="7" spans="1:4">
      <c r="A7" s="69" t="s">
        <v>8</v>
      </c>
      <c r="B7" t="s">
        <v>1081</v>
      </c>
      <c r="C7" s="1">
        <v>0.88</v>
      </c>
      <c r="D7" s="1">
        <v>0.81</v>
      </c>
    </row>
    <row r="8" spans="1:4">
      <c r="A8" s="69" t="s">
        <v>505</v>
      </c>
      <c r="B8" t="s">
        <v>1082</v>
      </c>
      <c r="C8" s="1">
        <v>0.93</v>
      </c>
      <c r="D8" s="1">
        <v>0.89</v>
      </c>
    </row>
    <row r="9" spans="1:4">
      <c r="A9" s="69" t="s">
        <v>423</v>
      </c>
      <c r="B9" t="s">
        <v>1083</v>
      </c>
      <c r="C9" s="1">
        <v>0.93</v>
      </c>
      <c r="D9" s="1">
        <v>0.89</v>
      </c>
    </row>
    <row r="10" spans="1:4">
      <c r="A10" s="69" t="s">
        <v>9</v>
      </c>
      <c r="B10" t="s">
        <v>1084</v>
      </c>
      <c r="C10" s="1">
        <v>0.97</v>
      </c>
      <c r="D10" s="1">
        <v>0.95</v>
      </c>
    </row>
    <row r="11" spans="1:4">
      <c r="A11" s="69" t="s">
        <v>21</v>
      </c>
      <c r="B11" t="s">
        <v>1085</v>
      </c>
      <c r="C11" s="1">
        <v>0.97</v>
      </c>
      <c r="D11" s="1">
        <v>0.94</v>
      </c>
    </row>
    <row r="12" spans="1:4">
      <c r="A12" s="69" t="s">
        <v>29</v>
      </c>
      <c r="B12" t="s">
        <v>1086</v>
      </c>
      <c r="C12" s="1">
        <v>0.97</v>
      </c>
      <c r="D12" s="1">
        <v>0.93</v>
      </c>
    </row>
    <row r="13" spans="1:4">
      <c r="A13" s="69" t="s">
        <v>23</v>
      </c>
      <c r="B13" t="s">
        <v>1087</v>
      </c>
      <c r="C13" s="1">
        <v>0.98</v>
      </c>
      <c r="D13" s="1">
        <v>0.96</v>
      </c>
    </row>
    <row r="14" spans="1:4">
      <c r="A14" s="69" t="s">
        <v>1027</v>
      </c>
      <c r="B14" t="s">
        <v>1088</v>
      </c>
      <c r="C14" s="1">
        <v>0.98</v>
      </c>
      <c r="D14" s="1">
        <v>0.95</v>
      </c>
    </row>
    <row r="15" spans="1:4">
      <c r="A15" s="69" t="s">
        <v>30</v>
      </c>
      <c r="B15" t="s">
        <v>1089</v>
      </c>
      <c r="C15" s="1">
        <v>0.98</v>
      </c>
      <c r="D15" s="1">
        <v>0.96</v>
      </c>
    </row>
    <row r="16" spans="1:4">
      <c r="A16" s="69" t="s">
        <v>34</v>
      </c>
      <c r="B16" t="s">
        <v>1090</v>
      </c>
      <c r="C16" s="1">
        <v>0.98</v>
      </c>
      <c r="D16" s="1">
        <v>0.97</v>
      </c>
    </row>
    <row r="17" spans="1:4">
      <c r="A17" s="69" t="s">
        <v>512</v>
      </c>
      <c r="B17" t="s">
        <v>1091</v>
      </c>
      <c r="C17" s="1">
        <v>0.98</v>
      </c>
      <c r="D17" s="1">
        <v>0.97</v>
      </c>
    </row>
    <row r="18" spans="1:4">
      <c r="A18" s="69" t="s">
        <v>436</v>
      </c>
      <c r="B18" t="s">
        <v>1092</v>
      </c>
      <c r="C18" s="1">
        <v>0.96</v>
      </c>
      <c r="D18" s="1">
        <v>0.94</v>
      </c>
    </row>
    <row r="19" spans="1:4">
      <c r="A19" s="69" t="s">
        <v>39</v>
      </c>
      <c r="B19" t="s">
        <v>1093</v>
      </c>
      <c r="C19" s="1">
        <v>0.97</v>
      </c>
      <c r="D19" s="1">
        <v>0.95</v>
      </c>
    </row>
    <row r="20" spans="1:4">
      <c r="A20" s="69" t="s">
        <v>47</v>
      </c>
      <c r="B20" t="s">
        <v>1094</v>
      </c>
      <c r="C20" s="1">
        <v>0.97</v>
      </c>
      <c r="D20" s="1">
        <v>0.95</v>
      </c>
    </row>
    <row r="21" spans="1:4">
      <c r="A21" s="69" t="s">
        <v>54</v>
      </c>
      <c r="B21" t="s">
        <v>1095</v>
      </c>
      <c r="C21" s="1">
        <v>0.98</v>
      </c>
      <c r="D21" s="1">
        <v>0.97</v>
      </c>
    </row>
    <row r="22" spans="1:4">
      <c r="A22" s="69" t="s">
        <v>1028</v>
      </c>
      <c r="B22" t="s">
        <v>1096</v>
      </c>
      <c r="C22" s="1">
        <v>0.97</v>
      </c>
      <c r="D22" s="1">
        <v>0.95</v>
      </c>
    </row>
    <row r="23" spans="1:4">
      <c r="A23" s="69" t="s">
        <v>1029</v>
      </c>
      <c r="B23" t="s">
        <v>1097</v>
      </c>
      <c r="C23" s="1">
        <v>0.98</v>
      </c>
      <c r="D23" s="1">
        <v>0.97</v>
      </c>
    </row>
    <row r="24" spans="1:4">
      <c r="A24" s="69" t="s">
        <v>444</v>
      </c>
      <c r="B24" t="s">
        <v>1098</v>
      </c>
      <c r="C24" s="1">
        <v>0.94</v>
      </c>
      <c r="D24" s="1">
        <v>0.91</v>
      </c>
    </row>
    <row r="25" spans="1:4">
      <c r="A25" s="69" t="s">
        <v>446</v>
      </c>
      <c r="B25" t="s">
        <v>1099</v>
      </c>
      <c r="C25" s="1">
        <v>0.96</v>
      </c>
      <c r="D25" s="1">
        <v>0.93</v>
      </c>
    </row>
    <row r="26" spans="1:4">
      <c r="A26" s="69" t="s">
        <v>515</v>
      </c>
      <c r="B26" t="s">
        <v>1100</v>
      </c>
      <c r="C26" s="1">
        <v>0.97</v>
      </c>
      <c r="D26" s="1">
        <v>0.94</v>
      </c>
    </row>
    <row r="27" spans="1:4">
      <c r="A27" s="69" t="s">
        <v>516</v>
      </c>
      <c r="B27" t="s">
        <v>1101</v>
      </c>
      <c r="C27" s="1">
        <v>0.95</v>
      </c>
      <c r="D27" s="1">
        <v>0.92</v>
      </c>
    </row>
    <row r="28" spans="1:4">
      <c r="A28" s="69" t="s">
        <v>517</v>
      </c>
      <c r="B28" t="s">
        <v>1102</v>
      </c>
      <c r="C28" s="1">
        <v>0.95</v>
      </c>
      <c r="D28" s="1">
        <v>0.92</v>
      </c>
    </row>
    <row r="29" spans="1:4">
      <c r="A29" s="69" t="s">
        <v>445</v>
      </c>
      <c r="B29" t="s">
        <v>1103</v>
      </c>
      <c r="C29" s="1">
        <v>0.94</v>
      </c>
      <c r="D29" s="1">
        <v>0.9</v>
      </c>
    </row>
    <row r="30" spans="1:4">
      <c r="A30" s="69" t="s">
        <v>55</v>
      </c>
      <c r="B30" t="s">
        <v>1104</v>
      </c>
      <c r="C30" s="1">
        <v>0.97</v>
      </c>
      <c r="D30" s="1">
        <v>0.94</v>
      </c>
    </row>
    <row r="31" spans="1:4">
      <c r="A31" s="89" t="s">
        <v>447</v>
      </c>
      <c r="B31" t="s">
        <v>1105</v>
      </c>
      <c r="C31" s="1">
        <v>0.9</v>
      </c>
      <c r="D31" s="1">
        <v>0.83</v>
      </c>
    </row>
    <row r="32" spans="1:4">
      <c r="A32" s="89" t="s">
        <v>518</v>
      </c>
      <c r="B32" t="s">
        <v>1106</v>
      </c>
      <c r="C32" s="1">
        <v>0.94</v>
      </c>
      <c r="D32" s="1">
        <v>0.9</v>
      </c>
    </row>
    <row r="33" spans="1:4">
      <c r="A33" s="89" t="s">
        <v>1107</v>
      </c>
      <c r="B33" t="s">
        <v>1108</v>
      </c>
      <c r="C33" s="1">
        <v>0.82</v>
      </c>
      <c r="D33" s="1">
        <v>0.71</v>
      </c>
    </row>
    <row r="34" spans="1:4">
      <c r="A34" s="89" t="s">
        <v>525</v>
      </c>
      <c r="B34" t="s">
        <v>1109</v>
      </c>
      <c r="C34" s="1">
        <v>0.84</v>
      </c>
      <c r="D34" s="1">
        <v>0.75</v>
      </c>
    </row>
    <row r="35" spans="1:4">
      <c r="A35" s="89" t="s">
        <v>1110</v>
      </c>
      <c r="B35" t="s">
        <v>1111</v>
      </c>
      <c r="C35" s="1">
        <v>0.89</v>
      </c>
      <c r="D35" s="1">
        <v>0.83</v>
      </c>
    </row>
    <row r="36" spans="1:4">
      <c r="A36" s="89" t="s">
        <v>1112</v>
      </c>
      <c r="B36" t="s">
        <v>1113</v>
      </c>
      <c r="C36" s="1">
        <v>0.68</v>
      </c>
      <c r="D36" s="1">
        <v>0.5</v>
      </c>
    </row>
    <row r="37" spans="1:4">
      <c r="A37" s="89" t="s">
        <v>58</v>
      </c>
      <c r="B37" t="s">
        <v>1114</v>
      </c>
      <c r="C37" s="1">
        <v>0.83</v>
      </c>
      <c r="D37" s="1">
        <v>0.73</v>
      </c>
    </row>
    <row r="38" spans="1:4">
      <c r="A38" s="89" t="s">
        <v>65</v>
      </c>
      <c r="B38" t="s">
        <v>1115</v>
      </c>
      <c r="C38" s="1">
        <v>0.98</v>
      </c>
      <c r="D38" s="1">
        <v>0.95</v>
      </c>
    </row>
    <row r="39" spans="1:4">
      <c r="A39" s="89" t="s">
        <v>672</v>
      </c>
      <c r="B39" t="s">
        <v>1116</v>
      </c>
      <c r="C39" s="1">
        <v>0.98</v>
      </c>
      <c r="D39" s="1">
        <v>0.94</v>
      </c>
    </row>
    <row r="40" spans="1:4">
      <c r="A40" s="89" t="s">
        <v>1030</v>
      </c>
      <c r="B40" t="s">
        <v>1117</v>
      </c>
      <c r="C40" s="1">
        <v>0.97</v>
      </c>
      <c r="D40" s="1">
        <v>0.95</v>
      </c>
    </row>
    <row r="41" spans="1:4">
      <c r="A41" s="89" t="s">
        <v>1031</v>
      </c>
      <c r="B41" t="s">
        <v>1118</v>
      </c>
      <c r="C41" s="1">
        <v>0.98</v>
      </c>
      <c r="D41" s="1">
        <v>0.95</v>
      </c>
    </row>
    <row r="42" spans="1:4">
      <c r="A42" s="89" t="s">
        <v>456</v>
      </c>
      <c r="B42" t="s">
        <v>1119</v>
      </c>
      <c r="C42" s="1">
        <v>0.98</v>
      </c>
      <c r="D42" s="1">
        <v>0.96</v>
      </c>
    </row>
    <row r="43" spans="1:4">
      <c r="A43" s="89" t="s">
        <v>61</v>
      </c>
      <c r="B43" t="s">
        <v>1120</v>
      </c>
      <c r="C43" s="1">
        <v>0.98</v>
      </c>
      <c r="D43" s="1">
        <v>0.96</v>
      </c>
    </row>
    <row r="44" spans="1:4">
      <c r="A44" s="89" t="s">
        <v>1032</v>
      </c>
      <c r="B44" t="s">
        <v>1121</v>
      </c>
      <c r="C44" s="1">
        <v>0.98</v>
      </c>
      <c r="D44" s="1">
        <v>0.96</v>
      </c>
    </row>
    <row r="45" spans="1:4">
      <c r="A45" s="89" t="s">
        <v>1033</v>
      </c>
      <c r="B45" t="s">
        <v>1122</v>
      </c>
      <c r="C45" s="1">
        <v>0.97</v>
      </c>
      <c r="D45" s="1">
        <v>0.95</v>
      </c>
    </row>
    <row r="46" spans="1:4">
      <c r="A46" s="89" t="s">
        <v>461</v>
      </c>
      <c r="B46" t="s">
        <v>1123</v>
      </c>
      <c r="C46" s="1">
        <v>0.97</v>
      </c>
      <c r="D46" s="1">
        <v>0.95</v>
      </c>
    </row>
    <row r="47" spans="1:4">
      <c r="A47" s="89" t="s">
        <v>1034</v>
      </c>
      <c r="B47" t="s">
        <v>1124</v>
      </c>
      <c r="C47" s="1">
        <v>0.98</v>
      </c>
      <c r="D47" s="1">
        <v>0.96</v>
      </c>
    </row>
    <row r="48" spans="1:4">
      <c r="A48" s="89" t="s">
        <v>1035</v>
      </c>
      <c r="B48" t="s">
        <v>1125</v>
      </c>
      <c r="C48" s="1">
        <v>0.97</v>
      </c>
      <c r="D48" s="1">
        <v>0.95</v>
      </c>
    </row>
    <row r="49" spans="1:4">
      <c r="A49" s="89" t="s">
        <v>66</v>
      </c>
      <c r="B49" t="s">
        <v>1126</v>
      </c>
      <c r="C49" s="1">
        <v>0.98</v>
      </c>
      <c r="D49" s="1">
        <v>0.96</v>
      </c>
    </row>
    <row r="50" spans="1:4">
      <c r="A50" s="89" t="s">
        <v>72</v>
      </c>
      <c r="B50" t="s">
        <v>1127</v>
      </c>
      <c r="C50" s="1">
        <v>0.98</v>
      </c>
      <c r="D50" s="1">
        <v>0.96</v>
      </c>
    </row>
    <row r="51" spans="1:4">
      <c r="A51" s="89" t="s">
        <v>527</v>
      </c>
      <c r="B51" t="s">
        <v>1128</v>
      </c>
      <c r="C51" s="1">
        <v>0.98</v>
      </c>
      <c r="D51" s="1">
        <v>0.96</v>
      </c>
    </row>
    <row r="52" spans="1:4">
      <c r="A52" s="89" t="s">
        <v>76</v>
      </c>
      <c r="B52" t="s">
        <v>1129</v>
      </c>
      <c r="C52" s="1">
        <v>0.98</v>
      </c>
      <c r="D52" s="1">
        <v>0.96</v>
      </c>
    </row>
    <row r="53" spans="1:4">
      <c r="A53" s="89" t="s">
        <v>82</v>
      </c>
      <c r="B53" t="s">
        <v>1130</v>
      </c>
      <c r="C53" s="1">
        <v>0.97</v>
      </c>
      <c r="D53" s="1">
        <v>0.95</v>
      </c>
    </row>
    <row r="54" spans="1:4">
      <c r="A54" s="89" t="s">
        <v>80</v>
      </c>
      <c r="B54" t="s">
        <v>1131</v>
      </c>
      <c r="C54" s="1">
        <v>0.97</v>
      </c>
      <c r="D54" s="1">
        <v>0.95</v>
      </c>
    </row>
    <row r="55" spans="1:4">
      <c r="A55" s="89" t="s">
        <v>529</v>
      </c>
      <c r="B55" t="s">
        <v>1132</v>
      </c>
      <c r="C55" s="1">
        <v>0.98</v>
      </c>
      <c r="D55" s="1">
        <v>0.96</v>
      </c>
    </row>
    <row r="56" spans="1:4">
      <c r="A56" s="89" t="s">
        <v>530</v>
      </c>
      <c r="B56" t="s">
        <v>1133</v>
      </c>
      <c r="C56" s="1">
        <v>0.97</v>
      </c>
      <c r="D56" s="1">
        <v>0.95</v>
      </c>
    </row>
    <row r="57" spans="1:4">
      <c r="A57" s="89" t="s">
        <v>462</v>
      </c>
      <c r="B57" t="s">
        <v>1134</v>
      </c>
      <c r="C57" s="1">
        <v>0.94</v>
      </c>
      <c r="D57" s="1">
        <v>0.9</v>
      </c>
    </row>
    <row r="58" spans="1:4">
      <c r="A58" s="89" t="s">
        <v>83</v>
      </c>
      <c r="B58" t="s">
        <v>1135</v>
      </c>
      <c r="C58" s="1">
        <v>0.94</v>
      </c>
      <c r="D58" s="1">
        <v>0.91</v>
      </c>
    </row>
    <row r="59" spans="1:4">
      <c r="A59" s="89" t="s">
        <v>85</v>
      </c>
      <c r="B59" t="s">
        <v>1136</v>
      </c>
      <c r="C59" s="1">
        <v>0.92</v>
      </c>
      <c r="D59" s="1">
        <v>0.87</v>
      </c>
    </row>
    <row r="60" spans="1:4">
      <c r="A60" s="89" t="s">
        <v>89</v>
      </c>
      <c r="B60" t="s">
        <v>1137</v>
      </c>
      <c r="C60" s="1">
        <v>0.96</v>
      </c>
      <c r="D60" s="1">
        <v>0.93</v>
      </c>
    </row>
    <row r="61" spans="1:4">
      <c r="A61" s="89" t="s">
        <v>92</v>
      </c>
      <c r="B61" t="s">
        <v>1138</v>
      </c>
      <c r="C61" s="1">
        <v>0.97</v>
      </c>
      <c r="D61" s="1">
        <v>0.95</v>
      </c>
    </row>
    <row r="62" spans="1:4">
      <c r="A62" s="89" t="s">
        <v>94</v>
      </c>
      <c r="B62" t="s">
        <v>1139</v>
      </c>
      <c r="C62" s="1">
        <v>0.97</v>
      </c>
      <c r="D62" s="1">
        <v>0.95</v>
      </c>
    </row>
    <row r="63" spans="1:4">
      <c r="A63" s="89" t="s">
        <v>97</v>
      </c>
      <c r="B63" t="s">
        <v>1140</v>
      </c>
      <c r="C63" s="1">
        <v>0.92</v>
      </c>
      <c r="D63" s="1">
        <v>0.88</v>
      </c>
    </row>
    <row r="64" spans="1:4">
      <c r="A64" s="89" t="s">
        <v>103</v>
      </c>
      <c r="B64" t="s">
        <v>1141</v>
      </c>
      <c r="C64" s="1">
        <v>0.97</v>
      </c>
      <c r="D64" s="1">
        <v>0.94</v>
      </c>
    </row>
    <row r="65" spans="1:4">
      <c r="A65" s="89" t="s">
        <v>470</v>
      </c>
      <c r="B65" t="s">
        <v>1142</v>
      </c>
      <c r="C65" s="1">
        <v>0.95</v>
      </c>
      <c r="D65" s="1">
        <v>0.92</v>
      </c>
    </row>
    <row r="66" spans="1:4">
      <c r="A66" s="89" t="s">
        <v>107</v>
      </c>
      <c r="B66" t="s">
        <v>1143</v>
      </c>
      <c r="C66" s="1">
        <v>0.95</v>
      </c>
      <c r="D66" s="1">
        <v>0.91</v>
      </c>
    </row>
    <row r="67" spans="1:4">
      <c r="A67" s="89" t="s">
        <v>110</v>
      </c>
      <c r="B67" t="s">
        <v>1144</v>
      </c>
      <c r="C67" s="1">
        <v>0.95</v>
      </c>
      <c r="D67" s="1">
        <v>0.92</v>
      </c>
    </row>
    <row r="68" spans="1:4">
      <c r="A68" s="68" t="s">
        <v>112</v>
      </c>
      <c r="B68" t="s">
        <v>1145</v>
      </c>
      <c r="C68" s="1">
        <v>0.98</v>
      </c>
      <c r="D68" s="1">
        <v>0.95</v>
      </c>
    </row>
    <row r="69" spans="1:4">
      <c r="A69" s="68" t="s">
        <v>113</v>
      </c>
      <c r="B69" t="s">
        <v>1146</v>
      </c>
      <c r="C69" s="1">
        <v>0.98</v>
      </c>
      <c r="D69" s="1">
        <v>0.96</v>
      </c>
    </row>
    <row r="70" spans="1:4">
      <c r="A70" s="68" t="s">
        <v>119</v>
      </c>
      <c r="B70" t="s">
        <v>1147</v>
      </c>
      <c r="C70" s="1">
        <v>0.97</v>
      </c>
      <c r="D70" s="1">
        <v>0.94</v>
      </c>
    </row>
    <row r="71" spans="1:4">
      <c r="A71" s="68" t="s">
        <v>129</v>
      </c>
      <c r="B71" t="s">
        <v>1148</v>
      </c>
      <c r="C71" s="1">
        <v>0.97</v>
      </c>
      <c r="D71" s="1">
        <v>0.95</v>
      </c>
    </row>
    <row r="72" spans="1:4">
      <c r="A72" s="68" t="s">
        <v>137</v>
      </c>
      <c r="B72" t="s">
        <v>1149</v>
      </c>
      <c r="C72" s="1">
        <v>0.95</v>
      </c>
      <c r="D72" s="1">
        <v>0.92</v>
      </c>
    </row>
    <row r="73" spans="1:4">
      <c r="A73" s="68" t="s">
        <v>141</v>
      </c>
      <c r="B73" t="s">
        <v>1150</v>
      </c>
      <c r="C73" s="1">
        <v>0.97</v>
      </c>
      <c r="D73" s="1">
        <v>0.95</v>
      </c>
    </row>
    <row r="74" spans="1:4">
      <c r="A74" s="68" t="s">
        <v>145</v>
      </c>
      <c r="B74" t="s">
        <v>1151</v>
      </c>
      <c r="C74" s="1">
        <v>0.98</v>
      </c>
      <c r="D74" s="1">
        <v>0.96</v>
      </c>
    </row>
    <row r="75" spans="1:4">
      <c r="A75" s="68" t="s">
        <v>150</v>
      </c>
      <c r="B75" t="s">
        <v>1152</v>
      </c>
      <c r="C75" s="1">
        <v>0.98</v>
      </c>
      <c r="D75" s="1">
        <v>0.96</v>
      </c>
    </row>
    <row r="76" spans="1:4">
      <c r="A76" s="68" t="s">
        <v>156</v>
      </c>
      <c r="B76" t="s">
        <v>1153</v>
      </c>
      <c r="C76" s="1">
        <v>0.97</v>
      </c>
      <c r="D76" s="1">
        <v>0.95</v>
      </c>
    </row>
    <row r="77" spans="1:4">
      <c r="A77" s="68" t="s">
        <v>164</v>
      </c>
      <c r="B77" t="s">
        <v>1154</v>
      </c>
      <c r="C77" s="1">
        <v>0.98</v>
      </c>
      <c r="D77" s="1">
        <v>0.96</v>
      </c>
    </row>
    <row r="78" spans="1:4">
      <c r="A78" s="68" t="s">
        <v>169</v>
      </c>
      <c r="B78" t="s">
        <v>1155</v>
      </c>
      <c r="C78" s="1">
        <v>0.98</v>
      </c>
      <c r="D78" s="1">
        <v>0.95</v>
      </c>
    </row>
    <row r="79" spans="1:4">
      <c r="A79" s="68" t="s">
        <v>173</v>
      </c>
      <c r="B79" t="s">
        <v>1156</v>
      </c>
      <c r="C79" s="1">
        <v>0.97</v>
      </c>
      <c r="D79" s="1">
        <v>0.94</v>
      </c>
    </row>
    <row r="80" spans="1:4">
      <c r="A80" s="68" t="s">
        <v>179</v>
      </c>
      <c r="B80" t="s">
        <v>1157</v>
      </c>
      <c r="C80" s="1">
        <v>0.98</v>
      </c>
      <c r="D80" s="1">
        <v>0.96</v>
      </c>
    </row>
    <row r="81" spans="1:4">
      <c r="A81" s="68" t="s">
        <v>181</v>
      </c>
      <c r="B81" t="s">
        <v>1158</v>
      </c>
      <c r="C81" s="1">
        <v>0.98</v>
      </c>
      <c r="D81" s="1">
        <v>0.96</v>
      </c>
    </row>
    <row r="82" spans="1:4">
      <c r="A82" s="68" t="s">
        <v>186</v>
      </c>
      <c r="B82" t="s">
        <v>1159</v>
      </c>
      <c r="C82" s="1">
        <v>0.98</v>
      </c>
      <c r="D82" s="1">
        <v>0.96</v>
      </c>
    </row>
    <row r="83" spans="1:4">
      <c r="A83" s="68" t="s">
        <v>196</v>
      </c>
      <c r="B83" t="s">
        <v>1160</v>
      </c>
      <c r="C83" s="1">
        <v>0.97</v>
      </c>
      <c r="D83" s="1">
        <v>0.95</v>
      </c>
    </row>
    <row r="84" spans="1:4">
      <c r="A84" s="68" t="s">
        <v>200</v>
      </c>
      <c r="B84" t="s">
        <v>1161</v>
      </c>
      <c r="C84" s="1">
        <v>0.98</v>
      </c>
      <c r="D84" s="1">
        <v>0.96</v>
      </c>
    </row>
    <row r="85" spans="1:4">
      <c r="A85" s="68" t="s">
        <v>208</v>
      </c>
      <c r="B85" t="s">
        <v>1162</v>
      </c>
      <c r="C85" s="1">
        <v>0.99</v>
      </c>
      <c r="D85" s="1">
        <v>0.97</v>
      </c>
    </row>
    <row r="86" spans="1:4">
      <c r="A86" s="68" t="s">
        <v>215</v>
      </c>
      <c r="B86" t="s">
        <v>1163</v>
      </c>
      <c r="C86" s="1">
        <v>0.99</v>
      </c>
      <c r="D86" s="1">
        <v>0.97</v>
      </c>
    </row>
    <row r="87" spans="1:4">
      <c r="A87" s="68" t="s">
        <v>223</v>
      </c>
      <c r="B87" t="s">
        <v>1164</v>
      </c>
      <c r="C87" s="1">
        <v>0.99</v>
      </c>
      <c r="D87" s="1">
        <v>0.97</v>
      </c>
    </row>
    <row r="88" spans="1:4">
      <c r="B88" s="214" t="s">
        <v>1165</v>
      </c>
      <c r="C88" s="107">
        <f>MEDIAN(C3:C87)</f>
        <v>0.97</v>
      </c>
      <c r="D88" s="107">
        <f>MEDIAN(D3:D87)</f>
        <v>0.95</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34"/>
  <sheetViews>
    <sheetView topLeftCell="E1" zoomScale="70" zoomScaleNormal="70" zoomScalePageLayoutView="70" workbookViewId="0">
      <selection activeCell="T4" sqref="T4:T6"/>
    </sheetView>
  </sheetViews>
  <sheetFormatPr baseColWidth="10" defaultColWidth="11" defaultRowHeight="15" x14ac:dyDescent="0"/>
  <cols>
    <col min="1" max="1" width="9.33203125" customWidth="1"/>
    <col min="2" max="2" width="9.83203125" customWidth="1"/>
    <col min="5" max="9" width="5" customWidth="1"/>
    <col min="10" max="10" width="11.5" customWidth="1"/>
    <col min="12" max="12" width="39" customWidth="1"/>
    <col min="21" max="26" width="9.5" customWidth="1"/>
    <col min="27" max="28" width="6.1640625" customWidth="1"/>
  </cols>
  <sheetData>
    <row r="1" spans="1:30">
      <c r="A1" s="1" t="s">
        <v>407</v>
      </c>
      <c r="B1" s="1" t="s">
        <v>408</v>
      </c>
      <c r="C1" s="1" t="s">
        <v>409</v>
      </c>
      <c r="D1" s="1" t="s">
        <v>410</v>
      </c>
      <c r="E1" s="1" t="s">
        <v>411</v>
      </c>
      <c r="F1" s="1" t="s">
        <v>412</v>
      </c>
      <c r="G1" s="1" t="s">
        <v>911</v>
      </c>
      <c r="H1" s="1" t="s">
        <v>413</v>
      </c>
      <c r="I1" s="1" t="s">
        <v>414</v>
      </c>
      <c r="J1" s="1" t="s">
        <v>228</v>
      </c>
      <c r="K1" s="1" t="s">
        <v>914</v>
      </c>
      <c r="L1" s="75" t="s">
        <v>915</v>
      </c>
      <c r="M1" s="1" t="s">
        <v>415</v>
      </c>
      <c r="N1" s="1" t="s">
        <v>927</v>
      </c>
      <c r="O1" s="1" t="s">
        <v>928</v>
      </c>
      <c r="P1" s="75" t="s">
        <v>925</v>
      </c>
      <c r="Q1" s="75" t="s">
        <v>926</v>
      </c>
    </row>
    <row r="2" spans="1:30" ht="16" thickBot="1">
      <c r="A2" t="s">
        <v>416</v>
      </c>
      <c r="B2" s="69" t="s">
        <v>417</v>
      </c>
      <c r="C2" t="s">
        <v>15</v>
      </c>
      <c r="D2">
        <v>618038</v>
      </c>
      <c r="E2" t="s">
        <v>249</v>
      </c>
      <c r="F2" t="s">
        <v>291</v>
      </c>
      <c r="G2" t="s">
        <v>912</v>
      </c>
      <c r="H2">
        <v>0</v>
      </c>
      <c r="I2" s="2">
        <v>112</v>
      </c>
      <c r="J2" t="s">
        <v>418</v>
      </c>
      <c r="K2" t="s">
        <v>19</v>
      </c>
      <c r="L2" t="s">
        <v>19</v>
      </c>
      <c r="M2" t="s">
        <v>419</v>
      </c>
      <c r="N2" t="s">
        <v>19</v>
      </c>
      <c r="O2" t="s">
        <v>19</v>
      </c>
      <c r="P2" t="s">
        <v>19</v>
      </c>
      <c r="Q2" t="s">
        <v>19</v>
      </c>
      <c r="T2" s="74" t="s">
        <v>1168</v>
      </c>
    </row>
    <row r="3" spans="1:30">
      <c r="A3" t="s">
        <v>416</v>
      </c>
      <c r="B3" s="69" t="s">
        <v>420</v>
      </c>
      <c r="C3" t="s">
        <v>70</v>
      </c>
      <c r="D3">
        <v>626905</v>
      </c>
      <c r="E3" t="s">
        <v>421</v>
      </c>
      <c r="F3" t="s">
        <v>249</v>
      </c>
      <c r="G3" t="s">
        <v>913</v>
      </c>
      <c r="H3">
        <v>0</v>
      </c>
      <c r="I3" s="2">
        <v>60</v>
      </c>
      <c r="J3" t="s">
        <v>418</v>
      </c>
      <c r="K3" t="s">
        <v>19</v>
      </c>
      <c r="L3" t="s">
        <v>19</v>
      </c>
      <c r="M3" t="s">
        <v>419</v>
      </c>
      <c r="N3" t="s">
        <v>19</v>
      </c>
      <c r="O3" t="s">
        <v>19</v>
      </c>
      <c r="P3" t="s">
        <v>19</v>
      </c>
      <c r="Q3" t="s">
        <v>19</v>
      </c>
      <c r="T3" s="187"/>
      <c r="U3" s="188" t="s">
        <v>1048</v>
      </c>
      <c r="V3" s="188" t="s">
        <v>1049</v>
      </c>
      <c r="W3" s="188" t="s">
        <v>1050</v>
      </c>
      <c r="X3" s="188" t="s">
        <v>1051</v>
      </c>
      <c r="Y3" s="188" t="s">
        <v>1052</v>
      </c>
      <c r="Z3" s="188" t="s">
        <v>1053</v>
      </c>
      <c r="AA3" s="188" t="s">
        <v>912</v>
      </c>
      <c r="AB3" s="188" t="s">
        <v>913</v>
      </c>
      <c r="AC3" s="188" t="s">
        <v>1011</v>
      </c>
      <c r="AD3" s="189" t="s">
        <v>1054</v>
      </c>
    </row>
    <row r="4" spans="1:30">
      <c r="A4" t="s">
        <v>416</v>
      </c>
      <c r="B4" s="69" t="s">
        <v>8</v>
      </c>
      <c r="C4" t="s">
        <v>16</v>
      </c>
      <c r="D4">
        <v>7005</v>
      </c>
      <c r="E4" t="s">
        <v>422</v>
      </c>
      <c r="F4" t="s">
        <v>249</v>
      </c>
      <c r="G4" t="s">
        <v>913</v>
      </c>
      <c r="H4">
        <v>2</v>
      </c>
      <c r="I4" s="2">
        <v>87</v>
      </c>
      <c r="J4" t="s">
        <v>418</v>
      </c>
      <c r="K4" t="s">
        <v>19</v>
      </c>
      <c r="L4" t="s">
        <v>19</v>
      </c>
      <c r="M4" t="s">
        <v>419</v>
      </c>
      <c r="N4" t="s">
        <v>19</v>
      </c>
      <c r="O4" t="s">
        <v>19</v>
      </c>
      <c r="P4" t="s">
        <v>19</v>
      </c>
      <c r="Q4" t="s">
        <v>19</v>
      </c>
      <c r="T4" s="190" t="s">
        <v>498</v>
      </c>
      <c r="U4" s="184">
        <v>3</v>
      </c>
      <c r="V4" s="184">
        <v>1</v>
      </c>
      <c r="W4" s="184">
        <v>0</v>
      </c>
      <c r="X4" s="184">
        <v>2</v>
      </c>
      <c r="Y4" s="184">
        <v>2</v>
      </c>
      <c r="Z4" s="184">
        <v>3</v>
      </c>
      <c r="AA4" s="184">
        <v>4</v>
      </c>
      <c r="AB4" s="184">
        <v>7</v>
      </c>
      <c r="AC4" s="185">
        <f>SUM(U4:Z4)</f>
        <v>11</v>
      </c>
      <c r="AD4" s="186">
        <f>AA4/AB4</f>
        <v>0.5714285714285714</v>
      </c>
    </row>
    <row r="5" spans="1:30">
      <c r="A5" t="s">
        <v>416</v>
      </c>
      <c r="B5" s="69" t="s">
        <v>423</v>
      </c>
      <c r="C5" t="s">
        <v>99</v>
      </c>
      <c r="D5">
        <v>2775567</v>
      </c>
      <c r="E5" t="s">
        <v>249</v>
      </c>
      <c r="F5" t="s">
        <v>291</v>
      </c>
      <c r="G5" t="s">
        <v>912</v>
      </c>
      <c r="H5">
        <v>0</v>
      </c>
      <c r="I5" s="2">
        <v>141</v>
      </c>
      <c r="J5" t="s">
        <v>424</v>
      </c>
      <c r="K5" t="s">
        <v>425</v>
      </c>
      <c r="L5" t="s">
        <v>918</v>
      </c>
      <c r="M5" t="s">
        <v>426</v>
      </c>
      <c r="N5" t="s">
        <v>427</v>
      </c>
      <c r="O5" t="s">
        <v>428</v>
      </c>
      <c r="P5" t="s">
        <v>291</v>
      </c>
      <c r="Q5" t="s">
        <v>291</v>
      </c>
      <c r="T5" s="191" t="s">
        <v>1169</v>
      </c>
      <c r="U5" s="184">
        <v>3</v>
      </c>
      <c r="V5" s="184">
        <v>2</v>
      </c>
      <c r="W5" s="184">
        <v>1</v>
      </c>
      <c r="X5" s="184">
        <v>0</v>
      </c>
      <c r="Y5" s="184">
        <v>1</v>
      </c>
      <c r="Z5" s="184">
        <v>3</v>
      </c>
      <c r="AA5" s="184">
        <v>4</v>
      </c>
      <c r="AB5" s="184">
        <v>6</v>
      </c>
      <c r="AC5" s="185">
        <f>SUM(U5:Z5)</f>
        <v>10</v>
      </c>
      <c r="AD5" s="186">
        <f t="shared" ref="AD5:AD6" si="0">AA5/AB5</f>
        <v>0.66666666666666663</v>
      </c>
    </row>
    <row r="6" spans="1:30" ht="16.5" thickBot="1">
      <c r="A6" t="s">
        <v>416</v>
      </c>
      <c r="B6" s="69" t="s">
        <v>429</v>
      </c>
      <c r="C6" t="s">
        <v>99</v>
      </c>
      <c r="D6">
        <v>2540369</v>
      </c>
      <c r="E6" t="s">
        <v>422</v>
      </c>
      <c r="F6" t="s">
        <v>249</v>
      </c>
      <c r="G6" t="s">
        <v>913</v>
      </c>
      <c r="H6">
        <v>0</v>
      </c>
      <c r="I6" s="2">
        <v>110</v>
      </c>
      <c r="J6" t="s">
        <v>424</v>
      </c>
      <c r="K6" t="s">
        <v>430</v>
      </c>
      <c r="L6" t="s">
        <v>919</v>
      </c>
      <c r="M6" t="s">
        <v>431</v>
      </c>
      <c r="N6" t="s">
        <v>432</v>
      </c>
      <c r="O6" t="s">
        <v>433</v>
      </c>
      <c r="P6" t="s">
        <v>434</v>
      </c>
      <c r="Q6" t="s">
        <v>435</v>
      </c>
      <c r="T6" s="192" t="s">
        <v>1170</v>
      </c>
      <c r="U6" s="183">
        <v>3</v>
      </c>
      <c r="V6" s="183">
        <v>2</v>
      </c>
      <c r="W6" s="183">
        <v>1</v>
      </c>
      <c r="X6" s="183">
        <v>5</v>
      </c>
      <c r="Y6" s="183">
        <v>1</v>
      </c>
      <c r="Z6" s="183">
        <v>1</v>
      </c>
      <c r="AA6" s="183">
        <v>5</v>
      </c>
      <c r="AB6" s="183">
        <v>8</v>
      </c>
      <c r="AC6" s="193">
        <f>SUM(U6:Z6)</f>
        <v>13</v>
      </c>
      <c r="AD6" s="194">
        <f t="shared" si="0"/>
        <v>0.625</v>
      </c>
    </row>
    <row r="7" spans="1:30" ht="16.5" thickBot="1">
      <c r="A7" t="s">
        <v>8</v>
      </c>
      <c r="B7" s="69" t="s">
        <v>436</v>
      </c>
      <c r="C7" s="67" t="s">
        <v>40</v>
      </c>
      <c r="D7" s="67">
        <v>653106</v>
      </c>
      <c r="E7" s="67" t="s">
        <v>421</v>
      </c>
      <c r="F7" t="s">
        <v>249</v>
      </c>
      <c r="G7" t="s">
        <v>913</v>
      </c>
      <c r="H7" s="67">
        <v>0</v>
      </c>
      <c r="I7" s="67">
        <v>16</v>
      </c>
      <c r="J7" s="67" t="s">
        <v>418</v>
      </c>
      <c r="K7" s="67" t="s">
        <v>19</v>
      </c>
      <c r="L7" s="67" t="s">
        <v>19</v>
      </c>
      <c r="M7" s="67" t="s">
        <v>419</v>
      </c>
      <c r="N7" s="67" t="s">
        <v>19</v>
      </c>
      <c r="O7" s="67" t="s">
        <v>19</v>
      </c>
      <c r="P7" s="67" t="s">
        <v>19</v>
      </c>
      <c r="Q7" s="67" t="s">
        <v>19</v>
      </c>
      <c r="T7" s="195" t="s">
        <v>1011</v>
      </c>
      <c r="U7" s="196">
        <f>SUM(U4:U6)</f>
        <v>9</v>
      </c>
      <c r="V7" s="196">
        <f t="shared" ref="V7:AB7" si="1">SUM(V4:V6)</f>
        <v>5</v>
      </c>
      <c r="W7" s="196">
        <f t="shared" si="1"/>
        <v>2</v>
      </c>
      <c r="X7" s="196">
        <f t="shared" si="1"/>
        <v>7</v>
      </c>
      <c r="Y7" s="196">
        <f t="shared" si="1"/>
        <v>4</v>
      </c>
      <c r="Z7" s="196">
        <f t="shared" si="1"/>
        <v>7</v>
      </c>
      <c r="AA7" s="196">
        <f t="shared" si="1"/>
        <v>13</v>
      </c>
      <c r="AB7" s="196">
        <f t="shared" si="1"/>
        <v>21</v>
      </c>
      <c r="AC7" s="196">
        <f>SUM(AC4:AC6)</f>
        <v>34</v>
      </c>
      <c r="AD7" s="197">
        <f>AVERAGE(AD4:AD6)</f>
        <v>0.62103174603174605</v>
      </c>
    </row>
    <row r="8" spans="1:30">
      <c r="A8" s="2" t="s">
        <v>54</v>
      </c>
      <c r="B8" s="69" t="s">
        <v>437</v>
      </c>
      <c r="C8" t="s">
        <v>40</v>
      </c>
      <c r="D8">
        <v>1473642</v>
      </c>
      <c r="E8" t="s">
        <v>421</v>
      </c>
      <c r="F8" t="s">
        <v>291</v>
      </c>
      <c r="G8" t="s">
        <v>913</v>
      </c>
      <c r="H8" s="2">
        <v>3</v>
      </c>
      <c r="I8" s="2">
        <v>484</v>
      </c>
      <c r="J8" t="s">
        <v>424</v>
      </c>
      <c r="K8" t="s">
        <v>438</v>
      </c>
      <c r="L8" t="s">
        <v>923</v>
      </c>
      <c r="M8" t="s">
        <v>439</v>
      </c>
      <c r="N8" t="s">
        <v>440</v>
      </c>
      <c r="O8" t="s">
        <v>441</v>
      </c>
      <c r="P8" t="s">
        <v>442</v>
      </c>
      <c r="Q8" t="s">
        <v>443</v>
      </c>
    </row>
    <row r="9" spans="1:30">
      <c r="A9" s="2" t="s">
        <v>54</v>
      </c>
      <c r="B9" s="69" t="s">
        <v>444</v>
      </c>
      <c r="C9" t="s">
        <v>49</v>
      </c>
      <c r="D9">
        <v>2873909</v>
      </c>
      <c r="E9" t="s">
        <v>291</v>
      </c>
      <c r="F9" t="s">
        <v>249</v>
      </c>
      <c r="G9" t="s">
        <v>912</v>
      </c>
      <c r="H9" s="2">
        <v>0</v>
      </c>
      <c r="I9" s="2">
        <v>11</v>
      </c>
      <c r="J9" t="s">
        <v>418</v>
      </c>
      <c r="K9" t="s">
        <v>19</v>
      </c>
      <c r="L9" t="s">
        <v>19</v>
      </c>
      <c r="M9" t="s">
        <v>419</v>
      </c>
      <c r="N9" t="s">
        <v>19</v>
      </c>
      <c r="O9" t="s">
        <v>19</v>
      </c>
      <c r="P9" t="s">
        <v>19</v>
      </c>
      <c r="Q9" t="s">
        <v>19</v>
      </c>
    </row>
    <row r="10" spans="1:30">
      <c r="A10" s="2" t="s">
        <v>54</v>
      </c>
      <c r="B10" s="69" t="s">
        <v>445</v>
      </c>
      <c r="C10" t="s">
        <v>49</v>
      </c>
      <c r="D10">
        <v>1381934</v>
      </c>
      <c r="E10" t="s">
        <v>422</v>
      </c>
      <c r="F10" t="s">
        <v>421</v>
      </c>
      <c r="G10" t="s">
        <v>912</v>
      </c>
      <c r="H10" s="2">
        <v>1</v>
      </c>
      <c r="I10" s="2">
        <v>60</v>
      </c>
      <c r="J10" t="s">
        <v>418</v>
      </c>
      <c r="K10" t="s">
        <v>19</v>
      </c>
      <c r="L10" t="s">
        <v>19</v>
      </c>
      <c r="M10" t="s">
        <v>419</v>
      </c>
      <c r="N10" t="s">
        <v>19</v>
      </c>
      <c r="O10" t="s">
        <v>19</v>
      </c>
      <c r="P10" t="s">
        <v>19</v>
      </c>
      <c r="Q10" t="s">
        <v>19</v>
      </c>
    </row>
    <row r="11" spans="1:30">
      <c r="A11" s="2" t="s">
        <v>54</v>
      </c>
      <c r="B11" s="69" t="s">
        <v>446</v>
      </c>
      <c r="C11" t="s">
        <v>70</v>
      </c>
      <c r="D11">
        <v>945819</v>
      </c>
      <c r="E11" t="s">
        <v>421</v>
      </c>
      <c r="F11" t="s">
        <v>291</v>
      </c>
      <c r="G11" t="s">
        <v>913</v>
      </c>
      <c r="H11" s="2">
        <v>3</v>
      </c>
      <c r="I11" s="2">
        <v>487</v>
      </c>
      <c r="J11" t="s">
        <v>418</v>
      </c>
      <c r="K11" t="s">
        <v>19</v>
      </c>
      <c r="L11" t="s">
        <v>19</v>
      </c>
      <c r="M11" t="s">
        <v>419</v>
      </c>
      <c r="N11" t="s">
        <v>19</v>
      </c>
      <c r="O11" t="s">
        <v>19</v>
      </c>
      <c r="P11" t="s">
        <v>19</v>
      </c>
      <c r="Q11" t="s">
        <v>19</v>
      </c>
    </row>
    <row r="12" spans="1:30">
      <c r="A12" t="s">
        <v>447</v>
      </c>
      <c r="B12" s="89" t="s">
        <v>448</v>
      </c>
      <c r="C12" t="s">
        <v>25</v>
      </c>
      <c r="D12">
        <v>296032</v>
      </c>
      <c r="E12" t="s">
        <v>421</v>
      </c>
      <c r="F12" t="s">
        <v>249</v>
      </c>
      <c r="G12" t="s">
        <v>913</v>
      </c>
      <c r="H12">
        <v>0</v>
      </c>
      <c r="I12" s="2">
        <v>69</v>
      </c>
      <c r="J12" t="s">
        <v>424</v>
      </c>
      <c r="K12" t="s">
        <v>449</v>
      </c>
      <c r="L12" t="s">
        <v>919</v>
      </c>
      <c r="M12" t="s">
        <v>439</v>
      </c>
      <c r="N12" t="s">
        <v>450</v>
      </c>
      <c r="O12" t="s">
        <v>451</v>
      </c>
      <c r="P12" t="s">
        <v>442</v>
      </c>
      <c r="Q12" t="s">
        <v>452</v>
      </c>
    </row>
    <row r="13" spans="1:30">
      <c r="A13" t="s">
        <v>447</v>
      </c>
      <c r="B13" s="89" t="s">
        <v>453</v>
      </c>
      <c r="C13" t="s">
        <v>25</v>
      </c>
      <c r="D13">
        <v>567568</v>
      </c>
      <c r="E13" t="s">
        <v>291</v>
      </c>
      <c r="F13" t="s">
        <v>422</v>
      </c>
      <c r="G13" t="s">
        <v>913</v>
      </c>
      <c r="H13">
        <v>2</v>
      </c>
      <c r="I13" s="2">
        <v>43</v>
      </c>
      <c r="J13" t="s">
        <v>424</v>
      </c>
      <c r="K13" t="s">
        <v>290</v>
      </c>
      <c r="L13" t="s">
        <v>920</v>
      </c>
      <c r="M13" t="s">
        <v>431</v>
      </c>
      <c r="N13" t="s">
        <v>454</v>
      </c>
      <c r="O13" t="s">
        <v>433</v>
      </c>
      <c r="P13" t="s">
        <v>455</v>
      </c>
      <c r="Q13" t="s">
        <v>435</v>
      </c>
    </row>
    <row r="14" spans="1:30">
      <c r="A14" t="s">
        <v>58</v>
      </c>
      <c r="B14" s="89" t="s">
        <v>456</v>
      </c>
      <c r="C14" s="67" t="s">
        <v>63</v>
      </c>
      <c r="D14" s="67">
        <v>1229873</v>
      </c>
      <c r="E14" s="67" t="s">
        <v>421</v>
      </c>
      <c r="F14" t="s">
        <v>291</v>
      </c>
      <c r="G14" t="s">
        <v>913</v>
      </c>
      <c r="H14" s="67">
        <v>0</v>
      </c>
      <c r="I14" s="67">
        <v>214</v>
      </c>
      <c r="J14" s="67" t="s">
        <v>424</v>
      </c>
      <c r="K14" s="67" t="s">
        <v>457</v>
      </c>
      <c r="L14" s="67" t="s">
        <v>916</v>
      </c>
      <c r="M14" s="67" t="s">
        <v>431</v>
      </c>
      <c r="N14" s="67" t="s">
        <v>458</v>
      </c>
      <c r="O14" s="67" t="s">
        <v>459</v>
      </c>
      <c r="P14" s="67" t="s">
        <v>460</v>
      </c>
      <c r="Q14" s="67" t="s">
        <v>435</v>
      </c>
    </row>
    <row r="15" spans="1:30">
      <c r="A15" t="s">
        <v>58</v>
      </c>
      <c r="B15" s="89" t="s">
        <v>461</v>
      </c>
      <c r="C15" s="67" t="s">
        <v>16</v>
      </c>
      <c r="D15" s="67">
        <v>113255</v>
      </c>
      <c r="E15" s="67" t="s">
        <v>249</v>
      </c>
      <c r="F15" t="s">
        <v>291</v>
      </c>
      <c r="G15" t="s">
        <v>912</v>
      </c>
      <c r="H15" s="67">
        <v>0</v>
      </c>
      <c r="I15" s="67">
        <v>168</v>
      </c>
      <c r="J15" s="67" t="s">
        <v>418</v>
      </c>
      <c r="K15" s="67" t="s">
        <v>19</v>
      </c>
      <c r="L15" s="67" t="s">
        <v>19</v>
      </c>
      <c r="M15" s="67" t="s">
        <v>419</v>
      </c>
      <c r="N15" s="67" t="s">
        <v>19</v>
      </c>
      <c r="O15" s="67" t="s">
        <v>19</v>
      </c>
      <c r="P15" s="67" t="s">
        <v>19</v>
      </c>
      <c r="Q15" s="67" t="s">
        <v>19</v>
      </c>
    </row>
    <row r="16" spans="1:30">
      <c r="A16" t="s">
        <v>58</v>
      </c>
      <c r="B16" s="89" t="s">
        <v>66</v>
      </c>
      <c r="C16" s="67" t="s">
        <v>42</v>
      </c>
      <c r="D16" s="67">
        <v>1387102</v>
      </c>
      <c r="E16" s="67" t="s">
        <v>421</v>
      </c>
      <c r="F16" t="s">
        <v>291</v>
      </c>
      <c r="G16" t="s">
        <v>913</v>
      </c>
      <c r="H16" s="67">
        <v>0</v>
      </c>
      <c r="I16" s="67">
        <v>322</v>
      </c>
      <c r="J16" s="67" t="s">
        <v>418</v>
      </c>
      <c r="K16" s="67" t="s">
        <v>19</v>
      </c>
      <c r="L16" s="67" t="s">
        <v>19</v>
      </c>
      <c r="M16" s="67" t="s">
        <v>419</v>
      </c>
      <c r="N16" s="67" t="s">
        <v>19</v>
      </c>
      <c r="O16" s="67" t="s">
        <v>19</v>
      </c>
      <c r="P16" s="67" t="s">
        <v>19</v>
      </c>
      <c r="Q16" s="67" t="s">
        <v>19</v>
      </c>
    </row>
    <row r="17" spans="1:17">
      <c r="A17" t="s">
        <v>58</v>
      </c>
      <c r="B17" s="89" t="s">
        <v>72</v>
      </c>
      <c r="C17" s="67" t="s">
        <v>49</v>
      </c>
      <c r="D17" s="67">
        <v>2238348</v>
      </c>
      <c r="E17" s="67" t="s">
        <v>249</v>
      </c>
      <c r="F17" t="s">
        <v>291</v>
      </c>
      <c r="G17" t="s">
        <v>912</v>
      </c>
      <c r="H17" s="67">
        <v>0</v>
      </c>
      <c r="I17" s="67">
        <v>29</v>
      </c>
      <c r="J17" s="67" t="s">
        <v>418</v>
      </c>
      <c r="K17" s="67" t="s">
        <v>19</v>
      </c>
      <c r="L17" s="67" t="s">
        <v>19</v>
      </c>
      <c r="M17" s="67" t="s">
        <v>419</v>
      </c>
      <c r="N17" s="67" t="s">
        <v>19</v>
      </c>
      <c r="O17" s="67" t="s">
        <v>19</v>
      </c>
      <c r="P17" s="67" t="s">
        <v>19</v>
      </c>
      <c r="Q17" s="67" t="s">
        <v>19</v>
      </c>
    </row>
    <row r="18" spans="1:17">
      <c r="A18" t="s">
        <v>72</v>
      </c>
      <c r="B18" s="89" t="s">
        <v>462</v>
      </c>
      <c r="C18" t="s">
        <v>38</v>
      </c>
      <c r="D18">
        <v>37631</v>
      </c>
      <c r="E18" t="s">
        <v>421</v>
      </c>
      <c r="F18" t="s">
        <v>291</v>
      </c>
      <c r="G18" t="s">
        <v>913</v>
      </c>
      <c r="H18" s="2">
        <v>2</v>
      </c>
      <c r="I18" s="2">
        <v>452</v>
      </c>
      <c r="J18" t="s">
        <v>424</v>
      </c>
      <c r="K18" t="s">
        <v>350</v>
      </c>
      <c r="L18" t="s">
        <v>920</v>
      </c>
      <c r="M18" t="s">
        <v>439</v>
      </c>
      <c r="N18" t="s">
        <v>463</v>
      </c>
      <c r="O18" t="s">
        <v>464</v>
      </c>
      <c r="P18" t="s">
        <v>249</v>
      </c>
      <c r="Q18" t="s">
        <v>460</v>
      </c>
    </row>
    <row r="19" spans="1:17">
      <c r="A19" t="s">
        <v>72</v>
      </c>
      <c r="B19" s="89" t="s">
        <v>83</v>
      </c>
      <c r="C19" t="s">
        <v>36</v>
      </c>
      <c r="D19">
        <v>1121076</v>
      </c>
      <c r="E19" t="s">
        <v>422</v>
      </c>
      <c r="F19" t="s">
        <v>291</v>
      </c>
      <c r="G19" t="s">
        <v>913</v>
      </c>
      <c r="H19" s="2">
        <v>6</v>
      </c>
      <c r="I19" s="2">
        <v>357</v>
      </c>
      <c r="J19" t="s">
        <v>424</v>
      </c>
      <c r="K19" t="s">
        <v>465</v>
      </c>
      <c r="L19" t="s">
        <v>1055</v>
      </c>
      <c r="M19" t="s">
        <v>439</v>
      </c>
      <c r="N19" t="s">
        <v>466</v>
      </c>
      <c r="O19" t="s">
        <v>467</v>
      </c>
      <c r="P19" t="s">
        <v>468</v>
      </c>
      <c r="Q19" t="s">
        <v>469</v>
      </c>
    </row>
    <row r="20" spans="1:17">
      <c r="A20" t="s">
        <v>72</v>
      </c>
      <c r="B20" s="89" t="s">
        <v>92</v>
      </c>
      <c r="C20" t="s">
        <v>38</v>
      </c>
      <c r="D20">
        <v>1464844</v>
      </c>
      <c r="E20" t="s">
        <v>421</v>
      </c>
      <c r="F20" t="s">
        <v>422</v>
      </c>
      <c r="G20" t="s">
        <v>912</v>
      </c>
      <c r="H20" s="2">
        <v>3</v>
      </c>
      <c r="I20" s="2">
        <v>305</v>
      </c>
      <c r="J20" t="s">
        <v>418</v>
      </c>
      <c r="K20" t="s">
        <v>19</v>
      </c>
      <c r="L20" t="s">
        <v>19</v>
      </c>
      <c r="M20" t="s">
        <v>419</v>
      </c>
      <c r="N20" t="s">
        <v>19</v>
      </c>
      <c r="O20" t="s">
        <v>19</v>
      </c>
      <c r="P20" t="s">
        <v>19</v>
      </c>
      <c r="Q20" t="s">
        <v>19</v>
      </c>
    </row>
    <row r="21" spans="1:17">
      <c r="A21" t="s">
        <v>72</v>
      </c>
      <c r="B21" s="89" t="s">
        <v>470</v>
      </c>
      <c r="C21" t="s">
        <v>11</v>
      </c>
      <c r="D21">
        <v>16389</v>
      </c>
      <c r="E21" t="s">
        <v>291</v>
      </c>
      <c r="F21" t="s">
        <v>249</v>
      </c>
      <c r="G21" t="s">
        <v>912</v>
      </c>
      <c r="H21" s="2">
        <v>21</v>
      </c>
      <c r="I21" s="2">
        <v>412</v>
      </c>
      <c r="J21" t="s">
        <v>418</v>
      </c>
      <c r="K21" t="s">
        <v>19</v>
      </c>
      <c r="L21" t="s">
        <v>19</v>
      </c>
      <c r="M21" t="s">
        <v>419</v>
      </c>
      <c r="N21" t="s">
        <v>19</v>
      </c>
      <c r="O21" t="s">
        <v>19</v>
      </c>
      <c r="P21" t="s">
        <v>19</v>
      </c>
      <c r="Q21" t="s">
        <v>19</v>
      </c>
    </row>
    <row r="22" spans="1:17">
      <c r="A22" t="s">
        <v>112</v>
      </c>
      <c r="B22" s="68" t="s">
        <v>129</v>
      </c>
      <c r="C22" s="67" t="s">
        <v>40</v>
      </c>
      <c r="D22" s="67">
        <v>1665245</v>
      </c>
      <c r="E22" s="67" t="s">
        <v>422</v>
      </c>
      <c r="F22" t="s">
        <v>421</v>
      </c>
      <c r="G22" t="s">
        <v>912</v>
      </c>
      <c r="H22" s="67">
        <v>6</v>
      </c>
      <c r="I22" s="67">
        <v>148</v>
      </c>
      <c r="J22" s="67" t="s">
        <v>424</v>
      </c>
      <c r="K22" s="67" t="s">
        <v>471</v>
      </c>
      <c r="L22" s="67" t="s">
        <v>919</v>
      </c>
      <c r="M22" s="67" t="s">
        <v>439</v>
      </c>
      <c r="N22" s="67" t="s">
        <v>472</v>
      </c>
      <c r="O22" s="67" t="s">
        <v>454</v>
      </c>
      <c r="P22" s="67" t="s">
        <v>473</v>
      </c>
      <c r="Q22" s="67" t="s">
        <v>455</v>
      </c>
    </row>
    <row r="23" spans="1:17">
      <c r="A23" t="s">
        <v>112</v>
      </c>
      <c r="B23" s="68" t="s">
        <v>141</v>
      </c>
      <c r="C23" s="67" t="s">
        <v>44</v>
      </c>
      <c r="D23" s="67">
        <v>201070</v>
      </c>
      <c r="E23" s="67" t="s">
        <v>291</v>
      </c>
      <c r="F23" t="s">
        <v>249</v>
      </c>
      <c r="G23" t="s">
        <v>912</v>
      </c>
      <c r="H23" s="67">
        <v>14</v>
      </c>
      <c r="I23" s="67">
        <v>287</v>
      </c>
      <c r="J23" s="67" t="s">
        <v>424</v>
      </c>
      <c r="K23" s="67" t="s">
        <v>474</v>
      </c>
      <c r="L23" s="67" t="s">
        <v>919</v>
      </c>
      <c r="M23" s="67" t="s">
        <v>426</v>
      </c>
      <c r="N23" s="67" t="s">
        <v>475</v>
      </c>
      <c r="O23" s="67" t="s">
        <v>476</v>
      </c>
      <c r="P23" s="67" t="s">
        <v>477</v>
      </c>
      <c r="Q23" s="67" t="s">
        <v>477</v>
      </c>
    </row>
    <row r="24" spans="1:17">
      <c r="A24" t="s">
        <v>112</v>
      </c>
      <c r="B24" s="68" t="s">
        <v>145</v>
      </c>
      <c r="C24" s="67" t="s">
        <v>99</v>
      </c>
      <c r="D24" s="67">
        <v>302006</v>
      </c>
      <c r="E24" s="67" t="s">
        <v>422</v>
      </c>
      <c r="F24" t="s">
        <v>421</v>
      </c>
      <c r="G24" t="s">
        <v>912</v>
      </c>
      <c r="H24" s="67">
        <v>0</v>
      </c>
      <c r="I24" s="67">
        <v>307</v>
      </c>
      <c r="J24" s="67" t="s">
        <v>424</v>
      </c>
      <c r="K24" s="67" t="s">
        <v>478</v>
      </c>
      <c r="L24" s="67" t="s">
        <v>917</v>
      </c>
      <c r="M24" s="67" t="s">
        <v>426</v>
      </c>
      <c r="N24" s="67" t="s">
        <v>467</v>
      </c>
      <c r="O24" s="67" t="s">
        <v>479</v>
      </c>
      <c r="P24" s="67" t="s">
        <v>469</v>
      </c>
      <c r="Q24" s="67" t="s">
        <v>469</v>
      </c>
    </row>
    <row r="25" spans="1:17">
      <c r="A25" t="s">
        <v>112</v>
      </c>
      <c r="B25" s="68" t="s">
        <v>164</v>
      </c>
      <c r="C25" s="67" t="s">
        <v>36</v>
      </c>
      <c r="D25" s="67">
        <v>466232</v>
      </c>
      <c r="E25" s="67" t="s">
        <v>422</v>
      </c>
      <c r="F25" t="s">
        <v>291</v>
      </c>
      <c r="G25" t="s">
        <v>913</v>
      </c>
      <c r="H25" s="67">
        <v>0</v>
      </c>
      <c r="I25" s="67">
        <v>150</v>
      </c>
      <c r="J25" s="67" t="s">
        <v>424</v>
      </c>
      <c r="K25" s="67" t="s">
        <v>480</v>
      </c>
      <c r="L25" s="67" t="s">
        <v>919</v>
      </c>
      <c r="M25" s="67" t="s">
        <v>439</v>
      </c>
      <c r="N25" s="67" t="s">
        <v>466</v>
      </c>
      <c r="O25" s="67" t="s">
        <v>481</v>
      </c>
      <c r="P25" s="67" t="s">
        <v>468</v>
      </c>
      <c r="Q25" s="67" t="s">
        <v>473</v>
      </c>
    </row>
    <row r="26" spans="1:17">
      <c r="A26" t="s">
        <v>112</v>
      </c>
      <c r="B26" s="68" t="s">
        <v>169</v>
      </c>
      <c r="C26" s="67" t="s">
        <v>36</v>
      </c>
      <c r="D26" s="67">
        <v>32767</v>
      </c>
      <c r="E26" s="67" t="s">
        <v>421</v>
      </c>
      <c r="F26" t="s">
        <v>249</v>
      </c>
      <c r="G26" t="s">
        <v>913</v>
      </c>
      <c r="H26" s="67">
        <v>0</v>
      </c>
      <c r="I26" s="67">
        <v>368</v>
      </c>
      <c r="J26" s="67" t="s">
        <v>424</v>
      </c>
      <c r="K26" s="67" t="s">
        <v>274</v>
      </c>
      <c r="L26" s="67" t="s">
        <v>920</v>
      </c>
      <c r="M26" s="67" t="s">
        <v>439</v>
      </c>
      <c r="N26" s="67" t="s">
        <v>482</v>
      </c>
      <c r="O26" s="67" t="s">
        <v>483</v>
      </c>
      <c r="P26" s="67" t="s">
        <v>455</v>
      </c>
      <c r="Q26" s="67" t="s">
        <v>484</v>
      </c>
    </row>
    <row r="27" spans="1:17">
      <c r="A27" t="s">
        <v>112</v>
      </c>
      <c r="B27" s="68" t="s">
        <v>169</v>
      </c>
      <c r="C27" s="67" t="s">
        <v>63</v>
      </c>
      <c r="D27" s="67">
        <v>18932</v>
      </c>
      <c r="E27" s="67" t="s">
        <v>249</v>
      </c>
      <c r="F27" t="s">
        <v>422</v>
      </c>
      <c r="G27" t="s">
        <v>913</v>
      </c>
      <c r="H27" s="67">
        <v>0</v>
      </c>
      <c r="I27" s="67">
        <v>322</v>
      </c>
      <c r="J27" s="67" t="s">
        <v>418</v>
      </c>
      <c r="K27" s="67" t="s">
        <v>19</v>
      </c>
      <c r="L27" s="67" t="s">
        <v>19</v>
      </c>
      <c r="M27" s="67" t="s">
        <v>419</v>
      </c>
      <c r="N27" s="67" t="s">
        <v>19</v>
      </c>
      <c r="O27" s="67" t="s">
        <v>19</v>
      </c>
      <c r="P27" s="67" t="s">
        <v>19</v>
      </c>
      <c r="Q27" s="67" t="s">
        <v>19</v>
      </c>
    </row>
    <row r="28" spans="1:17">
      <c r="A28" t="s">
        <v>112</v>
      </c>
      <c r="B28" s="68" t="s">
        <v>169</v>
      </c>
      <c r="C28" s="67" t="s">
        <v>40</v>
      </c>
      <c r="D28" s="67">
        <v>766371</v>
      </c>
      <c r="E28" s="67" t="s">
        <v>422</v>
      </c>
      <c r="F28" t="s">
        <v>249</v>
      </c>
      <c r="G28" t="s">
        <v>913</v>
      </c>
      <c r="H28" s="67">
        <v>3</v>
      </c>
      <c r="I28" s="67">
        <v>45</v>
      </c>
      <c r="J28" s="67" t="s">
        <v>418</v>
      </c>
      <c r="K28" s="67" t="s">
        <v>19</v>
      </c>
      <c r="L28" s="67" t="s">
        <v>19</v>
      </c>
      <c r="M28" s="67" t="s">
        <v>419</v>
      </c>
      <c r="N28" s="67" t="s">
        <v>19</v>
      </c>
      <c r="O28" s="67" t="s">
        <v>19</v>
      </c>
      <c r="P28" s="67" t="s">
        <v>19</v>
      </c>
      <c r="Q28" s="67" t="s">
        <v>19</v>
      </c>
    </row>
    <row r="29" spans="1:17">
      <c r="A29" t="s">
        <v>112</v>
      </c>
      <c r="B29" s="68" t="s">
        <v>173</v>
      </c>
      <c r="C29" s="67" t="s">
        <v>49</v>
      </c>
      <c r="D29" s="67">
        <v>2905175</v>
      </c>
      <c r="E29" s="67" t="s">
        <v>291</v>
      </c>
      <c r="F29" t="s">
        <v>249</v>
      </c>
      <c r="G29" t="s">
        <v>912</v>
      </c>
      <c r="H29" s="67">
        <v>0</v>
      </c>
      <c r="I29" s="67">
        <v>296</v>
      </c>
      <c r="J29" s="67" t="s">
        <v>418</v>
      </c>
      <c r="K29" s="67" t="s">
        <v>19</v>
      </c>
      <c r="L29" s="67" t="s">
        <v>19</v>
      </c>
      <c r="M29" s="67" t="s">
        <v>419</v>
      </c>
      <c r="N29" s="67" t="s">
        <v>19</v>
      </c>
      <c r="O29" s="67" t="s">
        <v>19</v>
      </c>
      <c r="P29" s="67" t="s">
        <v>19</v>
      </c>
      <c r="Q29" s="67" t="s">
        <v>19</v>
      </c>
    </row>
    <row r="30" spans="1:17">
      <c r="A30" t="s">
        <v>113</v>
      </c>
      <c r="B30" s="68" t="s">
        <v>179</v>
      </c>
      <c r="C30" t="s">
        <v>25</v>
      </c>
      <c r="D30">
        <v>1071346</v>
      </c>
      <c r="E30" t="s">
        <v>249</v>
      </c>
      <c r="F30" t="s">
        <v>422</v>
      </c>
      <c r="G30" t="s">
        <v>913</v>
      </c>
      <c r="H30">
        <v>0</v>
      </c>
      <c r="I30">
        <v>22</v>
      </c>
      <c r="J30" t="s">
        <v>485</v>
      </c>
      <c r="K30" t="s">
        <v>486</v>
      </c>
      <c r="L30" t="s">
        <v>921</v>
      </c>
      <c r="M30" t="s">
        <v>419</v>
      </c>
      <c r="N30" t="s">
        <v>19</v>
      </c>
      <c r="O30" t="s">
        <v>19</v>
      </c>
      <c r="P30" t="s">
        <v>19</v>
      </c>
      <c r="Q30" t="s">
        <v>19</v>
      </c>
    </row>
    <row r="31" spans="1:17">
      <c r="A31" t="s">
        <v>113</v>
      </c>
      <c r="B31" s="68" t="s">
        <v>181</v>
      </c>
      <c r="C31" t="s">
        <v>63</v>
      </c>
      <c r="D31">
        <v>1799093</v>
      </c>
      <c r="E31" t="s">
        <v>249</v>
      </c>
      <c r="F31" t="s">
        <v>291</v>
      </c>
      <c r="G31" t="s">
        <v>912</v>
      </c>
      <c r="H31">
        <v>0</v>
      </c>
      <c r="I31">
        <v>96</v>
      </c>
      <c r="J31" t="s">
        <v>424</v>
      </c>
      <c r="K31" t="s">
        <v>487</v>
      </c>
      <c r="L31" t="s">
        <v>919</v>
      </c>
      <c r="M31" t="s">
        <v>439</v>
      </c>
      <c r="N31" t="s">
        <v>466</v>
      </c>
      <c r="O31" t="s">
        <v>488</v>
      </c>
      <c r="P31" t="s">
        <v>468</v>
      </c>
      <c r="Q31" t="s">
        <v>460</v>
      </c>
    </row>
    <row r="32" spans="1:17">
      <c r="A32" t="s">
        <v>113</v>
      </c>
      <c r="B32" s="68" t="s">
        <v>196</v>
      </c>
      <c r="C32" t="s">
        <v>42</v>
      </c>
      <c r="D32">
        <v>777530</v>
      </c>
      <c r="E32" t="s">
        <v>249</v>
      </c>
      <c r="F32" t="s">
        <v>422</v>
      </c>
      <c r="G32" t="s">
        <v>913</v>
      </c>
      <c r="H32">
        <v>1</v>
      </c>
      <c r="I32">
        <v>10</v>
      </c>
      <c r="J32" t="s">
        <v>485</v>
      </c>
      <c r="K32" t="s">
        <v>489</v>
      </c>
      <c r="L32" t="s">
        <v>924</v>
      </c>
      <c r="M32" t="s">
        <v>419</v>
      </c>
      <c r="N32" t="s">
        <v>19</v>
      </c>
      <c r="O32" t="s">
        <v>19</v>
      </c>
      <c r="P32" t="s">
        <v>19</v>
      </c>
      <c r="Q32" t="s">
        <v>19</v>
      </c>
    </row>
    <row r="33" spans="1:17">
      <c r="A33" t="s">
        <v>113</v>
      </c>
      <c r="B33" s="68" t="s">
        <v>208</v>
      </c>
      <c r="C33" t="s">
        <v>16</v>
      </c>
      <c r="D33">
        <v>638335</v>
      </c>
      <c r="E33" t="s">
        <v>291</v>
      </c>
      <c r="F33" t="s">
        <v>421</v>
      </c>
      <c r="G33" t="s">
        <v>913</v>
      </c>
      <c r="H33">
        <v>0</v>
      </c>
      <c r="I33">
        <v>208</v>
      </c>
      <c r="J33" t="s">
        <v>424</v>
      </c>
      <c r="K33" t="s">
        <v>490</v>
      </c>
      <c r="L33" t="s">
        <v>922</v>
      </c>
      <c r="M33" t="s">
        <v>439</v>
      </c>
      <c r="N33" t="s">
        <v>491</v>
      </c>
      <c r="O33" t="s">
        <v>492</v>
      </c>
      <c r="P33" t="s">
        <v>422</v>
      </c>
      <c r="Q33" t="s">
        <v>421</v>
      </c>
    </row>
    <row r="34" spans="1:17">
      <c r="A34" t="s">
        <v>113</v>
      </c>
      <c r="B34" s="68" t="s">
        <v>215</v>
      </c>
      <c r="C34" t="s">
        <v>38</v>
      </c>
      <c r="D34">
        <v>1443463</v>
      </c>
      <c r="E34" t="s">
        <v>249</v>
      </c>
      <c r="F34" t="s">
        <v>422</v>
      </c>
      <c r="G34" t="s">
        <v>913</v>
      </c>
      <c r="H34">
        <v>2</v>
      </c>
      <c r="I34">
        <v>201</v>
      </c>
      <c r="J34" t="s">
        <v>418</v>
      </c>
      <c r="K34" t="s">
        <v>19</v>
      </c>
      <c r="L34" t="s">
        <v>19</v>
      </c>
      <c r="M34" t="s">
        <v>419</v>
      </c>
      <c r="N34" t="s">
        <v>19</v>
      </c>
      <c r="O34" t="s">
        <v>19</v>
      </c>
      <c r="P34" t="s">
        <v>19</v>
      </c>
      <c r="Q34" t="s">
        <v>19</v>
      </c>
    </row>
  </sheetData>
  <conditionalFormatting sqref="F8:F11">
    <cfRule type="colorScale" priority="4">
      <colorScale>
        <cfvo type="min"/>
        <cfvo type="percentile" val="50"/>
        <cfvo type="max"/>
        <color rgb="FFF8696B"/>
        <color rgb="FFFFEB84"/>
        <color rgb="FF63BE7B"/>
      </colorScale>
    </cfRule>
  </conditionalFormatting>
  <conditionalFormatting sqref="E18">
    <cfRule type="colorScale" priority="3">
      <colorScale>
        <cfvo type="min"/>
        <cfvo type="percentile" val="50"/>
        <cfvo type="max"/>
        <color rgb="FFF8696B"/>
        <color rgb="FFFFEB84"/>
        <color rgb="FF63BE7B"/>
      </colorScale>
    </cfRule>
  </conditionalFormatting>
  <conditionalFormatting sqref="E19">
    <cfRule type="colorScale" priority="2">
      <colorScale>
        <cfvo type="min"/>
        <cfvo type="percentile" val="50"/>
        <cfvo type="max"/>
        <color rgb="FFF8696B"/>
        <color rgb="FFFFEB84"/>
        <color rgb="FF63BE7B"/>
      </colorScale>
    </cfRule>
  </conditionalFormatting>
  <conditionalFormatting sqref="F20">
    <cfRule type="colorScale" priority="1">
      <colorScale>
        <cfvo type="min"/>
        <cfvo type="percentile" val="50"/>
        <cfvo type="max"/>
        <color rgb="FFF8696B"/>
        <color rgb="FFFFEB84"/>
        <color rgb="FF63BE7B"/>
      </colorScale>
    </cfRule>
  </conditionalFormatting>
  <conditionalFormatting sqref="F21">
    <cfRule type="colorScale" priority="5">
      <colorScale>
        <cfvo type="min"/>
        <cfvo type="percentile" val="50"/>
        <cfvo type="max"/>
        <color rgb="FFF8696B"/>
        <color rgb="FFFFEB84"/>
        <color rgb="FF63BE7B"/>
      </colorScale>
    </cfRule>
  </conditionalFormatting>
  <pageMargins left="0.75" right="0.75" top="1" bottom="1" header="0.5" footer="0.5"/>
  <pageSetup paperSize="9" orientation="portrait" horizontalDpi="4294967292" verticalDpi="4294967292"/>
  <ignoredErrors>
    <ignoredError sqref="AC4:AC6" formulaRange="1"/>
  </ignoredErrors>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72"/>
  <sheetViews>
    <sheetView tabSelected="1" topLeftCell="R1" zoomScale="70" zoomScaleNormal="70" zoomScalePageLayoutView="70" workbookViewId="0">
      <selection activeCell="AE23" sqref="AE23"/>
    </sheetView>
  </sheetViews>
  <sheetFormatPr baseColWidth="10" defaultColWidth="11" defaultRowHeight="15" x14ac:dyDescent="0"/>
  <cols>
    <col min="1" max="1" width="7.6640625" customWidth="1"/>
    <col min="2" max="2" width="8.83203125" customWidth="1"/>
    <col min="4" max="4" width="9.5" customWidth="1"/>
    <col min="5" max="5" width="7.5" customWidth="1"/>
    <col min="6" max="6" width="7.1640625" customWidth="1"/>
    <col min="7" max="7" width="6.33203125" customWidth="1"/>
    <col min="8" max="8" width="7.5" customWidth="1"/>
    <col min="9" max="13" width="4.6640625" customWidth="1"/>
    <col min="14" max="14" width="9.33203125" customWidth="1"/>
    <col min="15" max="15" width="6" customWidth="1"/>
    <col min="16" max="16" width="11.6640625" customWidth="1"/>
    <col min="17" max="17" width="6.33203125" customWidth="1"/>
    <col min="18" max="18" width="7.6640625" customWidth="1"/>
    <col min="20" max="20" width="14.5" customWidth="1"/>
    <col min="21" max="21" width="28.6640625" customWidth="1"/>
    <col min="22" max="22" width="10.5" customWidth="1"/>
    <col min="23" max="23" width="9.1640625" customWidth="1"/>
    <col min="24" max="24" width="8.83203125" customWidth="1"/>
    <col min="27" max="29" width="8.1640625" customWidth="1"/>
    <col min="31" max="31" width="16.1640625" customWidth="1"/>
  </cols>
  <sheetData>
    <row r="1" spans="1:34">
      <c r="A1" s="1" t="s">
        <v>0</v>
      </c>
      <c r="B1" s="1" t="s">
        <v>1</v>
      </c>
      <c r="C1" s="1" t="s">
        <v>409</v>
      </c>
      <c r="D1" s="1" t="s">
        <v>410</v>
      </c>
      <c r="E1" s="1" t="s">
        <v>411</v>
      </c>
      <c r="F1" s="1" t="s">
        <v>412</v>
      </c>
      <c r="G1" s="1" t="s">
        <v>494</v>
      </c>
      <c r="H1" s="76" t="s">
        <v>929</v>
      </c>
      <c r="I1" s="76" t="s">
        <v>930</v>
      </c>
      <c r="J1" s="76" t="s">
        <v>495</v>
      </c>
      <c r="K1" s="77" t="s">
        <v>931</v>
      </c>
      <c r="L1" s="77" t="s">
        <v>932</v>
      </c>
      <c r="M1" s="77" t="s">
        <v>933</v>
      </c>
      <c r="N1" s="1" t="s">
        <v>497</v>
      </c>
      <c r="O1" s="1" t="s">
        <v>968</v>
      </c>
      <c r="P1" s="1" t="s">
        <v>969</v>
      </c>
      <c r="Q1" s="1" t="s">
        <v>496</v>
      </c>
      <c r="R1" s="1" t="s">
        <v>910</v>
      </c>
      <c r="S1" s="1" t="s">
        <v>228</v>
      </c>
      <c r="T1" s="1" t="s">
        <v>914</v>
      </c>
      <c r="U1" s="1" t="s">
        <v>915</v>
      </c>
      <c r="V1" s="78" t="s">
        <v>966</v>
      </c>
      <c r="W1" s="78" t="s">
        <v>967</v>
      </c>
      <c r="X1" s="1" t="s">
        <v>909</v>
      </c>
      <c r="Z1" s="74" t="s">
        <v>1056</v>
      </c>
      <c r="AE1" s="74" t="s">
        <v>1057</v>
      </c>
    </row>
    <row r="2" spans="1:34" ht="16.5" thickBot="1">
      <c r="A2" t="s">
        <v>416</v>
      </c>
      <c r="B2" s="69" t="s">
        <v>417</v>
      </c>
      <c r="C2" t="s">
        <v>36</v>
      </c>
      <c r="D2" s="2">
        <v>560515</v>
      </c>
      <c r="E2" t="s">
        <v>548</v>
      </c>
      <c r="G2">
        <v>4.6900000000000004</v>
      </c>
      <c r="H2" s="69">
        <v>7</v>
      </c>
      <c r="I2" s="71">
        <v>0</v>
      </c>
      <c r="J2">
        <v>0</v>
      </c>
      <c r="K2" s="72">
        <v>0</v>
      </c>
      <c r="L2" s="70">
        <v>20</v>
      </c>
      <c r="M2">
        <v>1</v>
      </c>
      <c r="N2" s="1" t="s">
        <v>503</v>
      </c>
      <c r="O2">
        <v>-8</v>
      </c>
      <c r="P2" t="b">
        <v>0</v>
      </c>
      <c r="Q2" t="b">
        <v>1</v>
      </c>
      <c r="R2" t="s">
        <v>546</v>
      </c>
      <c r="S2" t="s">
        <v>485</v>
      </c>
      <c r="T2" t="s">
        <v>549</v>
      </c>
      <c r="U2" t="s">
        <v>935</v>
      </c>
      <c r="V2" t="s">
        <v>550</v>
      </c>
      <c r="W2" t="s">
        <v>513</v>
      </c>
      <c r="X2" t="s">
        <v>523</v>
      </c>
    </row>
    <row r="3" spans="1:34">
      <c r="A3" t="s">
        <v>416</v>
      </c>
      <c r="B3" s="69" t="s">
        <v>420</v>
      </c>
      <c r="C3" t="s">
        <v>49</v>
      </c>
      <c r="D3" s="2">
        <v>2050339</v>
      </c>
      <c r="E3" t="s">
        <v>523</v>
      </c>
      <c r="F3" t="s">
        <v>249</v>
      </c>
      <c r="G3">
        <v>4.18</v>
      </c>
      <c r="H3" s="69">
        <v>41</v>
      </c>
      <c r="I3" s="71">
        <v>0</v>
      </c>
      <c r="J3">
        <v>0</v>
      </c>
      <c r="K3" s="72">
        <v>0</v>
      </c>
      <c r="L3" s="70">
        <v>83</v>
      </c>
      <c r="M3">
        <v>1</v>
      </c>
      <c r="N3" s="1" t="s">
        <v>503</v>
      </c>
      <c r="O3">
        <v>-1</v>
      </c>
      <c r="P3" t="b">
        <v>0</v>
      </c>
      <c r="Q3" t="b">
        <v>0</v>
      </c>
      <c r="R3" t="s">
        <v>45</v>
      </c>
      <c r="S3" t="s">
        <v>418</v>
      </c>
      <c r="T3" t="s">
        <v>19</v>
      </c>
      <c r="U3" t="s">
        <v>19</v>
      </c>
      <c r="V3" t="s">
        <v>551</v>
      </c>
      <c r="W3" t="s">
        <v>552</v>
      </c>
      <c r="X3" t="s">
        <v>309</v>
      </c>
      <c r="Z3" s="90" t="s">
        <v>498</v>
      </c>
      <c r="AA3" s="149" t="s">
        <v>32</v>
      </c>
      <c r="AB3" s="149" t="s">
        <v>1024</v>
      </c>
      <c r="AC3" s="149" t="s">
        <v>1025</v>
      </c>
      <c r="AF3" s="179" t="s">
        <v>32</v>
      </c>
      <c r="AG3" s="180" t="s">
        <v>1024</v>
      </c>
      <c r="AH3" s="150" t="s">
        <v>1058</v>
      </c>
    </row>
    <row r="4" spans="1:34">
      <c r="A4" t="s">
        <v>416</v>
      </c>
      <c r="B4" s="69" t="s">
        <v>420</v>
      </c>
      <c r="C4" t="s">
        <v>99</v>
      </c>
      <c r="D4" s="2">
        <v>2389684</v>
      </c>
      <c r="E4" t="s">
        <v>553</v>
      </c>
      <c r="F4" t="s">
        <v>554</v>
      </c>
      <c r="G4">
        <v>5.21</v>
      </c>
      <c r="H4" s="69">
        <v>10</v>
      </c>
      <c r="I4" s="71">
        <v>0</v>
      </c>
      <c r="J4">
        <v>0</v>
      </c>
      <c r="K4" s="72">
        <v>0</v>
      </c>
      <c r="L4" s="70">
        <v>14</v>
      </c>
      <c r="M4">
        <v>1</v>
      </c>
      <c r="N4" s="1" t="s">
        <v>503</v>
      </c>
      <c r="O4">
        <v>-8</v>
      </c>
      <c r="P4" t="b">
        <v>0</v>
      </c>
      <c r="Q4" t="b">
        <v>1</v>
      </c>
      <c r="R4" t="s">
        <v>45</v>
      </c>
      <c r="S4" t="s">
        <v>418</v>
      </c>
      <c r="T4" t="s">
        <v>19</v>
      </c>
      <c r="U4" t="s">
        <v>19</v>
      </c>
      <c r="V4" t="s">
        <v>555</v>
      </c>
      <c r="W4" t="s">
        <v>556</v>
      </c>
      <c r="X4" t="s">
        <v>309</v>
      </c>
      <c r="Z4" s="146" t="s">
        <v>9</v>
      </c>
      <c r="AA4">
        <v>1</v>
      </c>
      <c r="AB4">
        <v>0</v>
      </c>
      <c r="AC4" s="1">
        <f t="shared" ref="AC4:AC24" si="0">SUM(AA4:AB4)</f>
        <v>1</v>
      </c>
      <c r="AE4" s="152" t="s">
        <v>1037</v>
      </c>
      <c r="AF4" s="153">
        <v>2</v>
      </c>
      <c r="AG4" s="153">
        <v>1</v>
      </c>
      <c r="AH4" s="154">
        <f>SUM(AF4:AG4)</f>
        <v>3</v>
      </c>
    </row>
    <row r="5" spans="1:34">
      <c r="A5" t="s">
        <v>416</v>
      </c>
      <c r="B5" s="69" t="s">
        <v>420</v>
      </c>
      <c r="C5" t="s">
        <v>38</v>
      </c>
      <c r="D5" s="2">
        <v>267691</v>
      </c>
      <c r="E5" t="s">
        <v>557</v>
      </c>
      <c r="F5" t="s">
        <v>422</v>
      </c>
      <c r="G5">
        <v>3.23</v>
      </c>
      <c r="H5" s="69">
        <v>15</v>
      </c>
      <c r="I5" s="71">
        <v>0</v>
      </c>
      <c r="J5">
        <v>0</v>
      </c>
      <c r="K5" s="72">
        <v>0</v>
      </c>
      <c r="L5" s="70">
        <v>23</v>
      </c>
      <c r="M5">
        <v>1</v>
      </c>
      <c r="N5" s="1" t="s">
        <v>503</v>
      </c>
      <c r="O5">
        <v>-15</v>
      </c>
      <c r="P5" t="b">
        <v>1</v>
      </c>
      <c r="Q5" t="b">
        <v>0</v>
      </c>
      <c r="R5" t="s">
        <v>45</v>
      </c>
      <c r="S5" t="s">
        <v>485</v>
      </c>
      <c r="T5" t="s">
        <v>558</v>
      </c>
      <c r="U5" t="s">
        <v>936</v>
      </c>
      <c r="V5" t="s">
        <v>559</v>
      </c>
      <c r="W5" t="s">
        <v>560</v>
      </c>
      <c r="X5" t="s">
        <v>309</v>
      </c>
      <c r="Z5" s="146" t="s">
        <v>21</v>
      </c>
      <c r="AA5">
        <v>1</v>
      </c>
      <c r="AB5">
        <v>1</v>
      </c>
      <c r="AC5" s="1">
        <f t="shared" si="0"/>
        <v>2</v>
      </c>
      <c r="AE5" s="156" t="s">
        <v>1038</v>
      </c>
      <c r="AF5" s="157">
        <v>2</v>
      </c>
      <c r="AG5" s="157">
        <v>7</v>
      </c>
      <c r="AH5" s="154">
        <f>SUM(AF5:AG5)</f>
        <v>9</v>
      </c>
    </row>
    <row r="6" spans="1:34" ht="16.5" thickBot="1">
      <c r="A6" t="s">
        <v>416</v>
      </c>
      <c r="B6" s="69" t="s">
        <v>420</v>
      </c>
      <c r="C6" t="s">
        <v>36</v>
      </c>
      <c r="D6" s="2">
        <v>914132</v>
      </c>
      <c r="E6" t="s">
        <v>421</v>
      </c>
      <c r="F6" t="s">
        <v>519</v>
      </c>
      <c r="G6">
        <v>3.47</v>
      </c>
      <c r="H6" s="69">
        <v>5</v>
      </c>
      <c r="I6" s="71">
        <v>0</v>
      </c>
      <c r="J6">
        <v>0</v>
      </c>
      <c r="K6" s="72">
        <v>3</v>
      </c>
      <c r="L6" s="70">
        <v>6</v>
      </c>
      <c r="M6">
        <v>0.67</v>
      </c>
      <c r="N6" s="1" t="s">
        <v>500</v>
      </c>
      <c r="O6">
        <v>1</v>
      </c>
      <c r="P6" t="b">
        <v>0</v>
      </c>
      <c r="Q6" t="b">
        <v>0</v>
      </c>
      <c r="R6" t="s">
        <v>45</v>
      </c>
      <c r="S6" t="s">
        <v>418</v>
      </c>
      <c r="T6" t="s">
        <v>19</v>
      </c>
      <c r="U6" t="s">
        <v>19</v>
      </c>
      <c r="V6" t="s">
        <v>561</v>
      </c>
      <c r="W6" t="s">
        <v>562</v>
      </c>
      <c r="X6" t="s">
        <v>309</v>
      </c>
      <c r="Z6" s="146" t="s">
        <v>29</v>
      </c>
      <c r="AA6">
        <v>0</v>
      </c>
      <c r="AB6">
        <v>0</v>
      </c>
      <c r="AC6" s="1">
        <f t="shared" si="0"/>
        <v>0</v>
      </c>
      <c r="AE6" s="156" t="s">
        <v>1039</v>
      </c>
      <c r="AF6" s="157">
        <v>7</v>
      </c>
      <c r="AG6" s="157">
        <v>11</v>
      </c>
      <c r="AH6" s="154">
        <f>SUM(AF6:AG6)</f>
        <v>18</v>
      </c>
    </row>
    <row r="7" spans="1:34" ht="16.5" thickBot="1">
      <c r="A7" t="s">
        <v>416</v>
      </c>
      <c r="B7" s="69" t="s">
        <v>504</v>
      </c>
      <c r="C7" t="s">
        <v>44</v>
      </c>
      <c r="D7" s="2">
        <v>1330704</v>
      </c>
      <c r="E7" t="s">
        <v>563</v>
      </c>
      <c r="F7" t="s">
        <v>564</v>
      </c>
      <c r="G7">
        <v>3.44</v>
      </c>
      <c r="H7" s="69">
        <v>19</v>
      </c>
      <c r="I7" s="71">
        <v>0</v>
      </c>
      <c r="J7">
        <v>0</v>
      </c>
      <c r="K7" s="72">
        <v>1</v>
      </c>
      <c r="L7" s="70">
        <v>39</v>
      </c>
      <c r="M7">
        <v>0.98</v>
      </c>
      <c r="N7" s="1" t="s">
        <v>500</v>
      </c>
      <c r="O7">
        <v>4</v>
      </c>
      <c r="P7" t="b">
        <v>0</v>
      </c>
      <c r="Q7" t="b">
        <v>1</v>
      </c>
      <c r="R7" t="s">
        <v>509</v>
      </c>
      <c r="S7" t="s">
        <v>424</v>
      </c>
      <c r="T7" t="s">
        <v>565</v>
      </c>
      <c r="U7" t="s">
        <v>935</v>
      </c>
      <c r="V7" t="s">
        <v>566</v>
      </c>
      <c r="W7" t="s">
        <v>567</v>
      </c>
      <c r="X7" t="s">
        <v>309</v>
      </c>
      <c r="Z7" s="146" t="s">
        <v>23</v>
      </c>
      <c r="AA7">
        <v>0</v>
      </c>
      <c r="AB7">
        <v>0</v>
      </c>
      <c r="AC7" s="1">
        <f t="shared" si="0"/>
        <v>0</v>
      </c>
      <c r="AE7" s="178" t="s">
        <v>1059</v>
      </c>
      <c r="AF7" s="173">
        <v>11</v>
      </c>
      <c r="AG7" s="173">
        <v>19</v>
      </c>
      <c r="AH7" s="174">
        <f>SUM(AH4:AH6)</f>
        <v>30</v>
      </c>
    </row>
    <row r="8" spans="1:34">
      <c r="A8" t="s">
        <v>416</v>
      </c>
      <c r="B8" s="69" t="s">
        <v>504</v>
      </c>
      <c r="C8" t="s">
        <v>99</v>
      </c>
      <c r="D8" s="2">
        <v>2429016</v>
      </c>
      <c r="E8" t="s">
        <v>493</v>
      </c>
      <c r="F8" t="s">
        <v>422</v>
      </c>
      <c r="G8">
        <v>2.36</v>
      </c>
      <c r="H8" s="69">
        <v>56</v>
      </c>
      <c r="I8" s="71">
        <v>2</v>
      </c>
      <c r="J8">
        <v>0.03</v>
      </c>
      <c r="K8" s="72">
        <v>0</v>
      </c>
      <c r="L8" s="70">
        <v>124</v>
      </c>
      <c r="M8">
        <v>1</v>
      </c>
      <c r="N8" s="1" t="s">
        <v>503</v>
      </c>
      <c r="O8">
        <v>-1</v>
      </c>
      <c r="P8" t="b">
        <v>0</v>
      </c>
      <c r="Q8" t="b">
        <v>0</v>
      </c>
      <c r="R8" t="s">
        <v>45</v>
      </c>
      <c r="S8" t="s">
        <v>424</v>
      </c>
      <c r="T8" t="s">
        <v>568</v>
      </c>
      <c r="U8" t="s">
        <v>569</v>
      </c>
      <c r="V8" t="s">
        <v>570</v>
      </c>
      <c r="W8" t="s">
        <v>571</v>
      </c>
      <c r="X8" t="s">
        <v>309</v>
      </c>
      <c r="Z8" s="146" t="s">
        <v>1027</v>
      </c>
      <c r="AA8">
        <v>0</v>
      </c>
      <c r="AB8">
        <v>0</v>
      </c>
      <c r="AC8" s="1">
        <f t="shared" si="0"/>
        <v>0</v>
      </c>
      <c r="AE8" s="152" t="s">
        <v>1040</v>
      </c>
      <c r="AF8" s="160">
        <v>0</v>
      </c>
      <c r="AG8" s="160">
        <v>2</v>
      </c>
      <c r="AH8" s="154">
        <f>SUM(AF8:AG8)</f>
        <v>2</v>
      </c>
    </row>
    <row r="9" spans="1:34">
      <c r="A9" t="s">
        <v>416</v>
      </c>
      <c r="B9" s="69" t="s">
        <v>8</v>
      </c>
      <c r="C9" t="s">
        <v>63</v>
      </c>
      <c r="D9" s="2">
        <v>1178670</v>
      </c>
      <c r="E9" t="s">
        <v>572</v>
      </c>
      <c r="F9" t="s">
        <v>422</v>
      </c>
      <c r="G9">
        <v>3.48</v>
      </c>
      <c r="H9" s="69">
        <v>20</v>
      </c>
      <c r="I9" s="71">
        <v>1</v>
      </c>
      <c r="J9">
        <v>0.05</v>
      </c>
      <c r="K9" s="72">
        <v>1</v>
      </c>
      <c r="L9" s="70">
        <v>29</v>
      </c>
      <c r="M9">
        <v>0.97</v>
      </c>
      <c r="N9" s="1" t="s">
        <v>503</v>
      </c>
      <c r="O9">
        <v>-4</v>
      </c>
      <c r="P9" t="b">
        <v>0</v>
      </c>
      <c r="Q9" t="b">
        <v>1</v>
      </c>
      <c r="R9" t="s">
        <v>45</v>
      </c>
      <c r="S9" t="s">
        <v>485</v>
      </c>
      <c r="T9" t="s">
        <v>573</v>
      </c>
      <c r="U9" t="s">
        <v>937</v>
      </c>
      <c r="V9" t="s">
        <v>574</v>
      </c>
      <c r="W9" t="s">
        <v>547</v>
      </c>
      <c r="X9" t="s">
        <v>309</v>
      </c>
      <c r="Z9" s="1" t="s">
        <v>30</v>
      </c>
      <c r="AA9">
        <v>0</v>
      </c>
      <c r="AB9">
        <v>0</v>
      </c>
      <c r="AC9" s="1">
        <f t="shared" si="0"/>
        <v>0</v>
      </c>
      <c r="AE9" s="156" t="s">
        <v>1041</v>
      </c>
      <c r="AF9" s="157">
        <v>5</v>
      </c>
      <c r="AG9" s="157">
        <v>5</v>
      </c>
      <c r="AH9" s="154">
        <f>SUM(AF9:AG9)</f>
        <v>10</v>
      </c>
    </row>
    <row r="10" spans="1:34" ht="16.5" thickBot="1">
      <c r="A10" t="s">
        <v>416</v>
      </c>
      <c r="B10" s="69" t="s">
        <v>8</v>
      </c>
      <c r="C10" t="s">
        <v>36</v>
      </c>
      <c r="D10" s="2">
        <v>639480</v>
      </c>
      <c r="E10" t="s">
        <v>519</v>
      </c>
      <c r="F10" t="s">
        <v>454</v>
      </c>
      <c r="G10">
        <v>3.47</v>
      </c>
      <c r="H10" s="69">
        <v>16</v>
      </c>
      <c r="I10" s="71">
        <v>2</v>
      </c>
      <c r="J10">
        <v>0.11</v>
      </c>
      <c r="K10" s="72">
        <v>6</v>
      </c>
      <c r="L10" s="70">
        <v>10</v>
      </c>
      <c r="M10">
        <v>0.62</v>
      </c>
      <c r="N10" s="1" t="s">
        <v>500</v>
      </c>
      <c r="O10">
        <v>1</v>
      </c>
      <c r="P10" t="b">
        <v>0</v>
      </c>
      <c r="Q10" t="b">
        <v>0</v>
      </c>
      <c r="R10" t="s">
        <v>45</v>
      </c>
      <c r="S10" t="s">
        <v>418</v>
      </c>
      <c r="T10" t="s">
        <v>19</v>
      </c>
      <c r="U10" t="s">
        <v>19</v>
      </c>
      <c r="V10" t="s">
        <v>575</v>
      </c>
      <c r="W10" t="s">
        <v>576</v>
      </c>
      <c r="X10" t="s">
        <v>252</v>
      </c>
      <c r="Z10" s="1" t="s">
        <v>34</v>
      </c>
      <c r="AA10">
        <v>1</v>
      </c>
      <c r="AB10">
        <v>1</v>
      </c>
      <c r="AC10" s="1">
        <f t="shared" si="0"/>
        <v>2</v>
      </c>
      <c r="AE10" s="163" t="s">
        <v>1042</v>
      </c>
      <c r="AF10" s="164">
        <v>3</v>
      </c>
      <c r="AG10" s="164">
        <v>14</v>
      </c>
      <c r="AH10" s="154">
        <f>SUM(AF10:AG10)</f>
        <v>17</v>
      </c>
    </row>
    <row r="11" spans="1:34" ht="16.5" thickBot="1">
      <c r="A11" t="s">
        <v>416</v>
      </c>
      <c r="B11" s="69" t="s">
        <v>505</v>
      </c>
      <c r="C11" t="s">
        <v>99</v>
      </c>
      <c r="D11" s="2">
        <v>1216611</v>
      </c>
      <c r="E11" t="s">
        <v>291</v>
      </c>
      <c r="F11" t="s">
        <v>467</v>
      </c>
      <c r="G11">
        <v>6.03</v>
      </c>
      <c r="H11" s="69">
        <v>9</v>
      </c>
      <c r="I11" s="71">
        <v>0</v>
      </c>
      <c r="J11">
        <v>0</v>
      </c>
      <c r="K11" s="72">
        <v>6</v>
      </c>
      <c r="L11" s="70">
        <v>11</v>
      </c>
      <c r="M11">
        <v>0.65</v>
      </c>
      <c r="N11" s="1" t="s">
        <v>500</v>
      </c>
      <c r="O11">
        <v>2</v>
      </c>
      <c r="P11" t="b">
        <v>0</v>
      </c>
      <c r="Q11" t="b">
        <v>1</v>
      </c>
      <c r="R11" t="s">
        <v>45</v>
      </c>
      <c r="S11" t="s">
        <v>418</v>
      </c>
      <c r="T11" t="s">
        <v>19</v>
      </c>
      <c r="U11" t="s">
        <v>19</v>
      </c>
      <c r="V11" t="s">
        <v>577</v>
      </c>
      <c r="W11" t="s">
        <v>513</v>
      </c>
      <c r="X11" t="s">
        <v>523</v>
      </c>
      <c r="Z11" s="1" t="s">
        <v>512</v>
      </c>
      <c r="AA11">
        <v>1</v>
      </c>
      <c r="AB11">
        <v>1</v>
      </c>
      <c r="AC11" s="1">
        <f t="shared" si="0"/>
        <v>2</v>
      </c>
      <c r="AE11" s="177" t="s">
        <v>1173</v>
      </c>
      <c r="AF11" s="167">
        <v>8</v>
      </c>
      <c r="AG11" s="167">
        <v>21</v>
      </c>
      <c r="AH11" s="168">
        <f>SUM(AH8:AH10)</f>
        <v>29</v>
      </c>
    </row>
    <row r="12" spans="1:34">
      <c r="A12" t="s">
        <v>416</v>
      </c>
      <c r="B12" s="69" t="s">
        <v>505</v>
      </c>
      <c r="C12" t="s">
        <v>11</v>
      </c>
      <c r="D12" s="2">
        <v>929776</v>
      </c>
      <c r="E12" t="s">
        <v>578</v>
      </c>
      <c r="F12" t="s">
        <v>422</v>
      </c>
      <c r="G12">
        <v>4.82</v>
      </c>
      <c r="H12" s="69">
        <v>12</v>
      </c>
      <c r="I12" s="71">
        <v>0</v>
      </c>
      <c r="J12">
        <v>0</v>
      </c>
      <c r="K12" s="72">
        <v>0</v>
      </c>
      <c r="L12" s="70">
        <v>55</v>
      </c>
      <c r="M12">
        <v>1</v>
      </c>
      <c r="N12" s="1" t="s">
        <v>503</v>
      </c>
      <c r="O12">
        <v>-6</v>
      </c>
      <c r="P12" t="b">
        <v>1</v>
      </c>
      <c r="Q12" t="b">
        <v>1</v>
      </c>
      <c r="R12" t="s">
        <v>45</v>
      </c>
      <c r="S12" t="s">
        <v>424</v>
      </c>
      <c r="T12" t="s">
        <v>579</v>
      </c>
      <c r="U12" t="s">
        <v>937</v>
      </c>
      <c r="V12" t="s">
        <v>580</v>
      </c>
      <c r="W12" t="s">
        <v>581</v>
      </c>
      <c r="X12" t="s">
        <v>309</v>
      </c>
      <c r="Z12" s="1" t="s">
        <v>436</v>
      </c>
      <c r="AA12">
        <v>0</v>
      </c>
      <c r="AB12">
        <v>1</v>
      </c>
      <c r="AC12" s="1">
        <f t="shared" si="0"/>
        <v>1</v>
      </c>
      <c r="AE12" s="152" t="s">
        <v>1043</v>
      </c>
      <c r="AF12" s="153">
        <v>26</v>
      </c>
      <c r="AG12" s="153">
        <v>30</v>
      </c>
      <c r="AH12" s="154">
        <f>SUM(AF12:AG12)</f>
        <v>56</v>
      </c>
    </row>
    <row r="13" spans="1:34" ht="16.5" thickBot="1">
      <c r="A13" t="s">
        <v>416</v>
      </c>
      <c r="B13" s="69" t="s">
        <v>505</v>
      </c>
      <c r="C13" t="s">
        <v>49</v>
      </c>
      <c r="D13" s="2">
        <v>2922952</v>
      </c>
      <c r="E13" t="s">
        <v>520</v>
      </c>
      <c r="F13" t="s">
        <v>249</v>
      </c>
      <c r="G13">
        <v>0.80700000000000005</v>
      </c>
      <c r="H13" s="69">
        <v>49</v>
      </c>
      <c r="I13" s="71">
        <v>4</v>
      </c>
      <c r="J13">
        <v>0.08</v>
      </c>
      <c r="K13" s="72">
        <v>0</v>
      </c>
      <c r="L13" s="70">
        <v>28</v>
      </c>
      <c r="M13">
        <v>1</v>
      </c>
      <c r="N13" s="1" t="s">
        <v>503</v>
      </c>
      <c r="O13">
        <v>-1</v>
      </c>
      <c r="P13" t="b">
        <v>0</v>
      </c>
      <c r="Q13" t="b">
        <v>0</v>
      </c>
      <c r="R13" t="s">
        <v>509</v>
      </c>
      <c r="S13" t="s">
        <v>418</v>
      </c>
      <c r="T13" t="s">
        <v>19</v>
      </c>
      <c r="U13" t="s">
        <v>19</v>
      </c>
      <c r="V13" t="s">
        <v>521</v>
      </c>
      <c r="W13" t="s">
        <v>522</v>
      </c>
      <c r="X13" t="s">
        <v>309</v>
      </c>
      <c r="Z13" s="1" t="s">
        <v>39</v>
      </c>
      <c r="AA13">
        <v>0</v>
      </c>
      <c r="AB13">
        <v>1</v>
      </c>
      <c r="AC13" s="1">
        <f t="shared" si="0"/>
        <v>1</v>
      </c>
      <c r="AE13" s="163" t="s">
        <v>1044</v>
      </c>
      <c r="AF13" s="164">
        <v>21</v>
      </c>
      <c r="AG13" s="164">
        <v>19</v>
      </c>
      <c r="AH13" s="154">
        <f>SUM(AF13:AG13)</f>
        <v>40</v>
      </c>
    </row>
    <row r="14" spans="1:34" ht="16.5" thickBot="1">
      <c r="A14" t="s">
        <v>416</v>
      </c>
      <c r="B14" s="69" t="s">
        <v>423</v>
      </c>
      <c r="C14" t="s">
        <v>73</v>
      </c>
      <c r="D14" s="2">
        <v>1047700</v>
      </c>
      <c r="E14" t="s">
        <v>582</v>
      </c>
      <c r="F14" t="s">
        <v>422</v>
      </c>
      <c r="G14">
        <v>3.3</v>
      </c>
      <c r="H14" s="69">
        <v>62</v>
      </c>
      <c r="I14" s="71">
        <v>0</v>
      </c>
      <c r="J14">
        <v>0</v>
      </c>
      <c r="K14" s="72">
        <v>0</v>
      </c>
      <c r="L14" s="70">
        <v>139</v>
      </c>
      <c r="M14">
        <v>1</v>
      </c>
      <c r="N14" s="1" t="s">
        <v>503</v>
      </c>
      <c r="O14">
        <v>-18</v>
      </c>
      <c r="P14" t="b">
        <v>1</v>
      </c>
      <c r="Q14" t="b">
        <v>1</v>
      </c>
      <c r="R14" t="s">
        <v>45</v>
      </c>
      <c r="S14" t="s">
        <v>424</v>
      </c>
      <c r="T14" t="s">
        <v>583</v>
      </c>
      <c r="U14" t="s">
        <v>938</v>
      </c>
      <c r="V14" t="s">
        <v>584</v>
      </c>
      <c r="W14" t="s">
        <v>585</v>
      </c>
      <c r="X14" t="s">
        <v>309</v>
      </c>
      <c r="Z14" s="1" t="s">
        <v>47</v>
      </c>
      <c r="AA14">
        <v>0</v>
      </c>
      <c r="AB14">
        <v>1</v>
      </c>
      <c r="AC14" s="1">
        <f t="shared" si="0"/>
        <v>1</v>
      </c>
      <c r="AE14" s="176" t="s">
        <v>1176</v>
      </c>
      <c r="AF14" s="170">
        <v>47</v>
      </c>
      <c r="AG14" s="170">
        <v>49</v>
      </c>
      <c r="AH14" s="171">
        <f>SUM(AH12:AH13)</f>
        <v>96</v>
      </c>
    </row>
    <row r="15" spans="1:34">
      <c r="A15" t="s">
        <v>8</v>
      </c>
      <c r="B15" s="69" t="s">
        <v>586</v>
      </c>
      <c r="C15" t="s">
        <v>99</v>
      </c>
      <c r="D15" s="2">
        <v>946</v>
      </c>
      <c r="E15" s="2" t="s">
        <v>587</v>
      </c>
      <c r="F15" t="s">
        <v>588</v>
      </c>
      <c r="G15" t="s">
        <v>19</v>
      </c>
      <c r="H15" t="s">
        <v>19</v>
      </c>
      <c r="I15" t="s">
        <v>19</v>
      </c>
      <c r="J15" t="s">
        <v>19</v>
      </c>
      <c r="K15" t="s">
        <v>19</v>
      </c>
      <c r="L15" t="s">
        <v>19</v>
      </c>
      <c r="M15" t="s">
        <v>19</v>
      </c>
      <c r="N15" s="1" t="s">
        <v>503</v>
      </c>
      <c r="O15">
        <v>-1</v>
      </c>
      <c r="P15" t="b">
        <v>0</v>
      </c>
      <c r="Q15" t="b">
        <v>0</v>
      </c>
      <c r="R15" t="s">
        <v>509</v>
      </c>
      <c r="S15" t="s">
        <v>418</v>
      </c>
      <c r="T15" t="s">
        <v>19</v>
      </c>
      <c r="U15" t="s">
        <v>19</v>
      </c>
      <c r="Z15" s="1" t="s">
        <v>54</v>
      </c>
      <c r="AA15">
        <v>0</v>
      </c>
      <c r="AB15">
        <v>2</v>
      </c>
      <c r="AC15" s="1">
        <f t="shared" si="0"/>
        <v>2</v>
      </c>
    </row>
    <row r="16" spans="1:34">
      <c r="A16" t="s">
        <v>8</v>
      </c>
      <c r="B16" s="69" t="s">
        <v>21</v>
      </c>
      <c r="C16" t="s">
        <v>11</v>
      </c>
      <c r="D16" s="2">
        <v>434935</v>
      </c>
      <c r="E16" t="s">
        <v>589</v>
      </c>
      <c r="F16" t="s">
        <v>249</v>
      </c>
      <c r="G16">
        <v>7.12</v>
      </c>
      <c r="H16" s="69">
        <v>13</v>
      </c>
      <c r="I16" s="71">
        <v>0</v>
      </c>
      <c r="J16">
        <v>0</v>
      </c>
      <c r="K16" s="72">
        <v>0</v>
      </c>
      <c r="L16" s="70">
        <v>24</v>
      </c>
      <c r="M16">
        <v>1</v>
      </c>
      <c r="N16" s="1" t="s">
        <v>503</v>
      </c>
      <c r="O16">
        <v>-7</v>
      </c>
      <c r="P16" t="b">
        <v>0</v>
      </c>
      <c r="Q16" t="b">
        <v>0</v>
      </c>
      <c r="R16" t="s">
        <v>45</v>
      </c>
      <c r="S16" t="s">
        <v>485</v>
      </c>
      <c r="T16" t="s">
        <v>590</v>
      </c>
      <c r="U16" t="s">
        <v>937</v>
      </c>
      <c r="V16" t="s">
        <v>591</v>
      </c>
      <c r="W16" t="s">
        <v>592</v>
      </c>
      <c r="X16" t="s">
        <v>309</v>
      </c>
      <c r="Z16" s="147" t="s">
        <v>1028</v>
      </c>
      <c r="AA16">
        <v>0</v>
      </c>
      <c r="AB16">
        <v>0</v>
      </c>
      <c r="AC16" s="1">
        <f t="shared" si="0"/>
        <v>0</v>
      </c>
    </row>
    <row r="17" spans="1:29">
      <c r="A17" t="s">
        <v>8</v>
      </c>
      <c r="B17" s="69" t="s">
        <v>21</v>
      </c>
      <c r="C17" t="s">
        <v>70</v>
      </c>
      <c r="D17" s="2">
        <v>696822</v>
      </c>
      <c r="E17" t="s">
        <v>593</v>
      </c>
      <c r="F17" t="s">
        <v>594</v>
      </c>
      <c r="G17">
        <v>6.64</v>
      </c>
      <c r="H17" s="69">
        <v>22</v>
      </c>
      <c r="I17" s="71">
        <v>0</v>
      </c>
      <c r="J17">
        <v>0</v>
      </c>
      <c r="K17" s="72">
        <v>1</v>
      </c>
      <c r="L17" s="70">
        <v>30</v>
      </c>
      <c r="M17">
        <v>0.97</v>
      </c>
      <c r="N17" s="1" t="s">
        <v>500</v>
      </c>
      <c r="O17">
        <v>6</v>
      </c>
      <c r="P17" t="b">
        <v>1</v>
      </c>
      <c r="Q17" t="b">
        <v>1</v>
      </c>
      <c r="R17" t="s">
        <v>45</v>
      </c>
      <c r="S17" t="s">
        <v>424</v>
      </c>
      <c r="T17" t="s">
        <v>595</v>
      </c>
      <c r="U17" t="s">
        <v>936</v>
      </c>
      <c r="V17" t="s">
        <v>596</v>
      </c>
      <c r="W17" t="s">
        <v>581</v>
      </c>
      <c r="X17" t="s">
        <v>309</v>
      </c>
      <c r="Z17" s="147" t="s">
        <v>1029</v>
      </c>
      <c r="AA17">
        <v>0</v>
      </c>
      <c r="AB17">
        <v>0</v>
      </c>
      <c r="AC17" s="1">
        <f t="shared" si="0"/>
        <v>0</v>
      </c>
    </row>
    <row r="18" spans="1:29">
      <c r="A18" t="s">
        <v>29</v>
      </c>
      <c r="B18" s="69" t="s">
        <v>34</v>
      </c>
      <c r="C18" t="s">
        <v>49</v>
      </c>
      <c r="D18" s="2">
        <v>118667</v>
      </c>
      <c r="E18" t="s">
        <v>422</v>
      </c>
      <c r="F18" t="s">
        <v>597</v>
      </c>
      <c r="G18">
        <v>6.46</v>
      </c>
      <c r="H18" s="69">
        <v>6</v>
      </c>
      <c r="I18" s="71">
        <v>0</v>
      </c>
      <c r="J18">
        <v>0</v>
      </c>
      <c r="K18" s="72">
        <v>0</v>
      </c>
      <c r="L18" s="70">
        <v>7</v>
      </c>
      <c r="M18">
        <v>1</v>
      </c>
      <c r="N18" s="1" t="s">
        <v>500</v>
      </c>
      <c r="O18">
        <v>4</v>
      </c>
      <c r="P18" t="b">
        <v>0</v>
      </c>
      <c r="Q18" t="b">
        <v>1</v>
      </c>
      <c r="R18" t="s">
        <v>509</v>
      </c>
      <c r="S18" t="s">
        <v>418</v>
      </c>
      <c r="T18" t="s">
        <v>19</v>
      </c>
      <c r="U18" t="s">
        <v>19</v>
      </c>
      <c r="V18" t="s">
        <v>598</v>
      </c>
      <c r="W18" t="s">
        <v>513</v>
      </c>
      <c r="X18" t="s">
        <v>523</v>
      </c>
      <c r="Z18" s="2" t="s">
        <v>444</v>
      </c>
      <c r="AA18">
        <v>1</v>
      </c>
      <c r="AB18">
        <v>2</v>
      </c>
      <c r="AC18" s="1">
        <f t="shared" si="0"/>
        <v>3</v>
      </c>
    </row>
    <row r="19" spans="1:29">
      <c r="A19" t="s">
        <v>29</v>
      </c>
      <c r="B19" s="69" t="s">
        <v>34</v>
      </c>
      <c r="C19" t="s">
        <v>99</v>
      </c>
      <c r="D19" s="2">
        <v>458740</v>
      </c>
      <c r="E19" t="s">
        <v>466</v>
      </c>
      <c r="F19" t="s">
        <v>422</v>
      </c>
      <c r="G19">
        <v>5.77</v>
      </c>
      <c r="H19" s="69">
        <v>10</v>
      </c>
      <c r="I19" s="71">
        <v>0</v>
      </c>
      <c r="J19">
        <v>0</v>
      </c>
      <c r="K19" s="72">
        <v>7</v>
      </c>
      <c r="L19" s="70">
        <v>15</v>
      </c>
      <c r="M19">
        <v>0.68</v>
      </c>
      <c r="N19" s="1" t="s">
        <v>503</v>
      </c>
      <c r="O19">
        <v>-2</v>
      </c>
      <c r="P19" t="b">
        <v>0</v>
      </c>
      <c r="Q19" t="b">
        <v>1</v>
      </c>
      <c r="R19" t="s">
        <v>45</v>
      </c>
      <c r="S19" t="s">
        <v>418</v>
      </c>
      <c r="T19" t="s">
        <v>19</v>
      </c>
      <c r="U19" t="s">
        <v>19</v>
      </c>
      <c r="V19" t="s">
        <v>599</v>
      </c>
      <c r="W19" t="s">
        <v>513</v>
      </c>
      <c r="X19" t="s">
        <v>523</v>
      </c>
      <c r="Z19" s="2" t="s">
        <v>446</v>
      </c>
      <c r="AA19">
        <v>2</v>
      </c>
      <c r="AB19">
        <v>2</v>
      </c>
      <c r="AC19" s="1">
        <f t="shared" si="0"/>
        <v>4</v>
      </c>
    </row>
    <row r="20" spans="1:29">
      <c r="A20" t="s">
        <v>29</v>
      </c>
      <c r="B20" s="69" t="s">
        <v>512</v>
      </c>
      <c r="C20" t="s">
        <v>40</v>
      </c>
      <c r="D20" s="2">
        <v>126730</v>
      </c>
      <c r="E20" t="s">
        <v>539</v>
      </c>
      <c r="F20" t="s">
        <v>600</v>
      </c>
      <c r="G20">
        <v>3.88</v>
      </c>
      <c r="H20" s="69">
        <v>16</v>
      </c>
      <c r="I20" s="71">
        <v>0</v>
      </c>
      <c r="J20">
        <v>0</v>
      </c>
      <c r="K20" s="72">
        <v>5</v>
      </c>
      <c r="L20" s="70">
        <v>29</v>
      </c>
      <c r="M20">
        <v>0.85</v>
      </c>
      <c r="N20" s="1" t="s">
        <v>500</v>
      </c>
      <c r="O20">
        <v>2</v>
      </c>
      <c r="P20" t="b">
        <v>0</v>
      </c>
      <c r="Q20" t="b">
        <v>1</v>
      </c>
      <c r="R20" t="s">
        <v>45</v>
      </c>
      <c r="S20" t="s">
        <v>485</v>
      </c>
      <c r="T20" t="s">
        <v>601</v>
      </c>
      <c r="U20" t="s">
        <v>939</v>
      </c>
      <c r="V20" t="s">
        <v>602</v>
      </c>
      <c r="W20" t="s">
        <v>513</v>
      </c>
      <c r="X20" t="s">
        <v>523</v>
      </c>
      <c r="Z20" s="2" t="s">
        <v>515</v>
      </c>
      <c r="AA20">
        <v>1</v>
      </c>
      <c r="AB20">
        <v>1</v>
      </c>
      <c r="AC20" s="1">
        <f t="shared" si="0"/>
        <v>2</v>
      </c>
    </row>
    <row r="21" spans="1:29">
      <c r="A21" t="s">
        <v>29</v>
      </c>
      <c r="B21" s="69" t="s">
        <v>512</v>
      </c>
      <c r="C21" t="s">
        <v>36</v>
      </c>
      <c r="D21" s="2">
        <v>1200205</v>
      </c>
      <c r="E21" t="s">
        <v>532</v>
      </c>
      <c r="F21" t="s">
        <v>421</v>
      </c>
      <c r="G21">
        <v>0.66300000000000003</v>
      </c>
      <c r="H21" s="69">
        <v>304</v>
      </c>
      <c r="I21" s="71">
        <v>0</v>
      </c>
      <c r="J21">
        <v>0</v>
      </c>
      <c r="K21" s="72">
        <v>3</v>
      </c>
      <c r="L21" s="70">
        <v>9</v>
      </c>
      <c r="M21">
        <v>0.75</v>
      </c>
      <c r="N21" s="1" t="s">
        <v>503</v>
      </c>
      <c r="O21">
        <v>-1</v>
      </c>
      <c r="P21" t="b">
        <v>0</v>
      </c>
      <c r="Q21" t="b">
        <v>0</v>
      </c>
      <c r="R21" t="s">
        <v>509</v>
      </c>
      <c r="S21" t="s">
        <v>418</v>
      </c>
      <c r="T21" t="s">
        <v>19</v>
      </c>
      <c r="U21" t="s">
        <v>19</v>
      </c>
      <c r="V21" t="s">
        <v>542</v>
      </c>
      <c r="W21" t="s">
        <v>543</v>
      </c>
      <c r="X21" t="s">
        <v>309</v>
      </c>
      <c r="Z21" s="2" t="s">
        <v>516</v>
      </c>
      <c r="AA21">
        <v>1</v>
      </c>
      <c r="AB21">
        <v>2</v>
      </c>
      <c r="AC21" s="1">
        <f t="shared" si="0"/>
        <v>3</v>
      </c>
    </row>
    <row r="22" spans="1:29">
      <c r="A22" t="s">
        <v>29</v>
      </c>
      <c r="B22" s="69" t="s">
        <v>436</v>
      </c>
      <c r="C22" t="s">
        <v>73</v>
      </c>
      <c r="D22" s="2">
        <v>1482076</v>
      </c>
      <c r="E22" t="s">
        <v>422</v>
      </c>
      <c r="F22" t="s">
        <v>603</v>
      </c>
      <c r="G22">
        <v>6.61</v>
      </c>
      <c r="H22" s="69">
        <v>52</v>
      </c>
      <c r="I22" s="71">
        <v>0</v>
      </c>
      <c r="J22">
        <v>0</v>
      </c>
      <c r="K22" s="72">
        <v>0</v>
      </c>
      <c r="L22" s="70">
        <v>28</v>
      </c>
      <c r="M22">
        <v>1</v>
      </c>
      <c r="N22" s="1" t="s">
        <v>500</v>
      </c>
      <c r="O22">
        <v>3</v>
      </c>
      <c r="P22" t="b">
        <v>1</v>
      </c>
      <c r="Q22" t="b">
        <v>0</v>
      </c>
      <c r="R22" t="s">
        <v>45</v>
      </c>
      <c r="S22" t="s">
        <v>424</v>
      </c>
      <c r="T22" t="s">
        <v>604</v>
      </c>
      <c r="U22" t="s">
        <v>937</v>
      </c>
      <c r="V22" t="s">
        <v>605</v>
      </c>
      <c r="W22" t="s">
        <v>606</v>
      </c>
      <c r="X22" t="s">
        <v>309</v>
      </c>
      <c r="Z22" s="2" t="s">
        <v>517</v>
      </c>
      <c r="AA22">
        <v>0</v>
      </c>
      <c r="AB22">
        <v>1</v>
      </c>
      <c r="AC22" s="1">
        <f t="shared" si="0"/>
        <v>1</v>
      </c>
    </row>
    <row r="23" spans="1:29">
      <c r="A23" t="s">
        <v>29</v>
      </c>
      <c r="B23" s="69" t="s">
        <v>39</v>
      </c>
      <c r="C23" t="s">
        <v>25</v>
      </c>
      <c r="D23" s="2">
        <v>1132262</v>
      </c>
      <c r="E23" t="s">
        <v>603</v>
      </c>
      <c r="F23" t="s">
        <v>607</v>
      </c>
      <c r="G23">
        <v>5.0599999999999996</v>
      </c>
      <c r="H23" s="69">
        <v>56</v>
      </c>
      <c r="I23" s="71">
        <v>0</v>
      </c>
      <c r="J23">
        <v>0</v>
      </c>
      <c r="K23" s="72">
        <v>40</v>
      </c>
      <c r="L23" s="70">
        <v>57</v>
      </c>
      <c r="M23">
        <v>0.59</v>
      </c>
      <c r="N23" s="1" t="s">
        <v>500</v>
      </c>
      <c r="O23">
        <v>3</v>
      </c>
      <c r="P23" t="b">
        <v>1</v>
      </c>
      <c r="Q23" t="b">
        <v>0</v>
      </c>
      <c r="R23" t="s">
        <v>45</v>
      </c>
      <c r="S23" t="s">
        <v>424</v>
      </c>
      <c r="T23" t="s">
        <v>608</v>
      </c>
      <c r="U23" t="s">
        <v>940</v>
      </c>
      <c r="V23" t="s">
        <v>609</v>
      </c>
      <c r="W23" t="s">
        <v>606</v>
      </c>
      <c r="X23" t="s">
        <v>309</v>
      </c>
      <c r="Z23" s="2" t="s">
        <v>445</v>
      </c>
      <c r="AA23">
        <v>0</v>
      </c>
      <c r="AB23">
        <v>2</v>
      </c>
      <c r="AC23" s="1">
        <f t="shared" si="0"/>
        <v>2</v>
      </c>
    </row>
    <row r="24" spans="1:29">
      <c r="A24" t="s">
        <v>29</v>
      </c>
      <c r="B24" s="69" t="s">
        <v>47</v>
      </c>
      <c r="C24" t="s">
        <v>40</v>
      </c>
      <c r="D24" s="2">
        <v>1628558</v>
      </c>
      <c r="E24" t="s">
        <v>519</v>
      </c>
      <c r="F24" t="s">
        <v>454</v>
      </c>
      <c r="G24">
        <v>5.8000000000000003E-2</v>
      </c>
      <c r="H24" s="69">
        <v>7</v>
      </c>
      <c r="I24" s="71">
        <v>1</v>
      </c>
      <c r="J24">
        <v>0.12</v>
      </c>
      <c r="K24" s="72">
        <v>10</v>
      </c>
      <c r="L24" s="70">
        <v>13</v>
      </c>
      <c r="M24">
        <v>0.56999999999999995</v>
      </c>
      <c r="N24" s="1" t="s">
        <v>500</v>
      </c>
      <c r="O24">
        <v>1</v>
      </c>
      <c r="P24" t="b">
        <v>0</v>
      </c>
      <c r="Q24" t="b">
        <v>0</v>
      </c>
      <c r="R24" t="s">
        <v>45</v>
      </c>
      <c r="S24" t="s">
        <v>418</v>
      </c>
      <c r="T24" t="s">
        <v>19</v>
      </c>
      <c r="U24" t="s">
        <v>19</v>
      </c>
      <c r="V24" t="s">
        <v>610</v>
      </c>
      <c r="W24" t="s">
        <v>507</v>
      </c>
      <c r="X24" t="s">
        <v>252</v>
      </c>
      <c r="Z24" s="2" t="s">
        <v>55</v>
      </c>
      <c r="AA24">
        <v>2</v>
      </c>
      <c r="AB24">
        <v>1</v>
      </c>
      <c r="AC24" s="1">
        <f t="shared" si="0"/>
        <v>3</v>
      </c>
    </row>
    <row r="25" spans="1:29">
      <c r="A25" t="s">
        <v>29</v>
      </c>
      <c r="B25" s="69" t="s">
        <v>54</v>
      </c>
      <c r="C25" t="s">
        <v>11</v>
      </c>
      <c r="D25" s="2">
        <v>1463817</v>
      </c>
      <c r="E25" t="s">
        <v>249</v>
      </c>
      <c r="F25" t="s">
        <v>510</v>
      </c>
      <c r="G25">
        <v>6.73</v>
      </c>
      <c r="H25" s="69">
        <v>40</v>
      </c>
      <c r="I25" s="71">
        <v>2</v>
      </c>
      <c r="J25">
        <v>0.05</v>
      </c>
      <c r="K25" s="72">
        <v>16</v>
      </c>
      <c r="L25" s="70">
        <v>41</v>
      </c>
      <c r="M25">
        <v>0.72</v>
      </c>
      <c r="N25" s="1" t="s">
        <v>500</v>
      </c>
      <c r="O25">
        <v>2</v>
      </c>
      <c r="P25" t="b">
        <v>0</v>
      </c>
      <c r="Q25" t="b">
        <v>1</v>
      </c>
      <c r="R25" t="s">
        <v>509</v>
      </c>
      <c r="S25" t="s">
        <v>418</v>
      </c>
      <c r="T25" t="s">
        <v>19</v>
      </c>
      <c r="U25" t="s">
        <v>19</v>
      </c>
      <c r="V25" t="s">
        <v>611</v>
      </c>
      <c r="W25" t="s">
        <v>511</v>
      </c>
      <c r="X25" t="s">
        <v>523</v>
      </c>
      <c r="Z25" s="1" t="s">
        <v>1011</v>
      </c>
      <c r="AA25" s="1">
        <f>SUM(AA4:AA24)</f>
        <v>11</v>
      </c>
      <c r="AB25" s="1">
        <f>SUM(AB4:AB24)</f>
        <v>19</v>
      </c>
      <c r="AC25" s="1">
        <f>SUM(AC4:AC24)</f>
        <v>30</v>
      </c>
    </row>
    <row r="26" spans="1:29">
      <c r="A26" t="s">
        <v>29</v>
      </c>
      <c r="B26" s="69" t="s">
        <v>54</v>
      </c>
      <c r="C26" t="s">
        <v>36</v>
      </c>
      <c r="D26" s="2">
        <v>656860</v>
      </c>
      <c r="E26" t="s">
        <v>422</v>
      </c>
      <c r="F26" t="s">
        <v>466</v>
      </c>
      <c r="G26">
        <v>8.58</v>
      </c>
      <c r="H26" s="69">
        <v>24</v>
      </c>
      <c r="I26" s="71">
        <v>0</v>
      </c>
      <c r="J26">
        <v>0</v>
      </c>
      <c r="K26" s="72">
        <v>6</v>
      </c>
      <c r="L26" s="70">
        <v>21</v>
      </c>
      <c r="M26">
        <v>0.78</v>
      </c>
      <c r="N26" s="1" t="s">
        <v>500</v>
      </c>
      <c r="O26">
        <v>2</v>
      </c>
      <c r="P26" t="b">
        <v>0</v>
      </c>
      <c r="Q26" t="b">
        <v>1</v>
      </c>
      <c r="R26" t="s">
        <v>45</v>
      </c>
      <c r="S26" t="s">
        <v>485</v>
      </c>
      <c r="T26" t="s">
        <v>612</v>
      </c>
      <c r="U26" t="s">
        <v>941</v>
      </c>
      <c r="V26" t="s">
        <v>613</v>
      </c>
      <c r="W26" t="s">
        <v>513</v>
      </c>
      <c r="X26" t="s">
        <v>523</v>
      </c>
      <c r="Z26" s="2"/>
      <c r="AC26" s="1"/>
    </row>
    <row r="27" spans="1:29">
      <c r="A27" t="s">
        <v>54</v>
      </c>
      <c r="B27" s="69" t="s">
        <v>444</v>
      </c>
      <c r="C27" t="s">
        <v>99</v>
      </c>
      <c r="D27" s="2">
        <v>1211137</v>
      </c>
      <c r="E27" t="s">
        <v>614</v>
      </c>
      <c r="F27" t="s">
        <v>615</v>
      </c>
      <c r="G27">
        <v>5.45</v>
      </c>
      <c r="H27" s="69">
        <v>31</v>
      </c>
      <c r="I27" s="71">
        <v>2</v>
      </c>
      <c r="J27">
        <v>0.06</v>
      </c>
      <c r="K27" s="72">
        <v>0</v>
      </c>
      <c r="L27" s="70">
        <v>25</v>
      </c>
      <c r="M27">
        <v>1</v>
      </c>
      <c r="N27" s="1" t="s">
        <v>500</v>
      </c>
      <c r="O27">
        <v>4</v>
      </c>
      <c r="P27" t="b">
        <v>0</v>
      </c>
      <c r="Q27" t="b">
        <v>1</v>
      </c>
      <c r="R27" t="s">
        <v>45</v>
      </c>
      <c r="S27" t="s">
        <v>485</v>
      </c>
      <c r="T27" t="s">
        <v>616</v>
      </c>
      <c r="U27" t="s">
        <v>952</v>
      </c>
      <c r="V27" t="s">
        <v>617</v>
      </c>
      <c r="W27" t="s">
        <v>511</v>
      </c>
      <c r="X27" t="s">
        <v>523</v>
      </c>
      <c r="Z27" s="115" t="s">
        <v>1169</v>
      </c>
      <c r="AA27" s="26" t="s">
        <v>32</v>
      </c>
      <c r="AB27" s="26" t="s">
        <v>1024</v>
      </c>
      <c r="AC27" s="26" t="s">
        <v>1025</v>
      </c>
    </row>
    <row r="28" spans="1:29">
      <c r="A28" t="s">
        <v>54</v>
      </c>
      <c r="B28" s="69" t="s">
        <v>444</v>
      </c>
      <c r="C28" t="s">
        <v>99</v>
      </c>
      <c r="D28" s="2">
        <v>2765949</v>
      </c>
      <c r="E28" t="s">
        <v>536</v>
      </c>
      <c r="F28" t="s">
        <v>618</v>
      </c>
      <c r="G28">
        <v>6.47</v>
      </c>
      <c r="H28" s="69">
        <v>15</v>
      </c>
      <c r="I28" s="71">
        <v>1</v>
      </c>
      <c r="J28">
        <v>0.06</v>
      </c>
      <c r="K28" s="72">
        <v>0</v>
      </c>
      <c r="L28" s="70">
        <v>17</v>
      </c>
      <c r="M28">
        <v>1</v>
      </c>
      <c r="N28" s="1" t="s">
        <v>500</v>
      </c>
      <c r="O28">
        <v>2</v>
      </c>
      <c r="P28" t="b">
        <v>0</v>
      </c>
      <c r="Q28" t="b">
        <v>1</v>
      </c>
      <c r="R28" t="s">
        <v>45</v>
      </c>
      <c r="S28" t="s">
        <v>418</v>
      </c>
      <c r="T28" t="s">
        <v>19</v>
      </c>
      <c r="U28" t="s">
        <v>19</v>
      </c>
      <c r="V28" t="s">
        <v>619</v>
      </c>
      <c r="W28" t="s">
        <v>511</v>
      </c>
      <c r="X28" t="s">
        <v>523</v>
      </c>
      <c r="Z28" s="2" t="s">
        <v>65</v>
      </c>
      <c r="AA28">
        <v>0</v>
      </c>
      <c r="AB28">
        <v>0</v>
      </c>
      <c r="AC28" s="1">
        <f t="shared" ref="AC28:AC57" si="1">SUM(AA28:AB28)</f>
        <v>0</v>
      </c>
    </row>
    <row r="29" spans="1:29">
      <c r="A29" t="s">
        <v>54</v>
      </c>
      <c r="B29" s="69" t="s">
        <v>444</v>
      </c>
      <c r="C29" t="s">
        <v>99</v>
      </c>
      <c r="D29" s="2">
        <v>257619</v>
      </c>
      <c r="E29" t="s">
        <v>499</v>
      </c>
      <c r="F29" t="s">
        <v>291</v>
      </c>
      <c r="G29">
        <v>0.54300000000000004</v>
      </c>
      <c r="H29" s="69">
        <v>7</v>
      </c>
      <c r="I29" s="71">
        <v>0</v>
      </c>
      <c r="J29">
        <v>0</v>
      </c>
      <c r="K29" s="72">
        <v>0</v>
      </c>
      <c r="L29" s="70">
        <v>5</v>
      </c>
      <c r="M29">
        <v>1</v>
      </c>
      <c r="N29" s="1" t="s">
        <v>503</v>
      </c>
      <c r="O29">
        <v>-1</v>
      </c>
      <c r="P29" t="b">
        <v>0</v>
      </c>
      <c r="Q29" t="b">
        <v>0</v>
      </c>
      <c r="R29" t="s">
        <v>45</v>
      </c>
      <c r="S29" t="s">
        <v>418</v>
      </c>
      <c r="T29" t="s">
        <v>19</v>
      </c>
      <c r="U29" t="s">
        <v>19</v>
      </c>
      <c r="V29" t="s">
        <v>620</v>
      </c>
      <c r="W29" t="s">
        <v>501</v>
      </c>
      <c r="X29" t="s">
        <v>252</v>
      </c>
      <c r="Z29" s="2" t="s">
        <v>672</v>
      </c>
      <c r="AA29">
        <v>0</v>
      </c>
      <c r="AB29">
        <v>1</v>
      </c>
      <c r="AC29" s="1">
        <f t="shared" si="1"/>
        <v>1</v>
      </c>
    </row>
    <row r="30" spans="1:29">
      <c r="A30" t="s">
        <v>54</v>
      </c>
      <c r="B30" s="69" t="s">
        <v>446</v>
      </c>
      <c r="C30" t="s">
        <v>25</v>
      </c>
      <c r="D30" s="2">
        <v>920938</v>
      </c>
      <c r="E30" t="s">
        <v>621</v>
      </c>
      <c r="F30" t="s">
        <v>622</v>
      </c>
      <c r="G30">
        <v>4.07</v>
      </c>
      <c r="H30" s="69">
        <v>47</v>
      </c>
      <c r="I30" s="71">
        <v>0</v>
      </c>
      <c r="J30">
        <v>0</v>
      </c>
      <c r="K30" s="72">
        <v>1</v>
      </c>
      <c r="L30" s="70">
        <v>74</v>
      </c>
      <c r="M30">
        <v>0.99</v>
      </c>
      <c r="N30" s="1" t="s">
        <v>503</v>
      </c>
      <c r="O30">
        <v>-6</v>
      </c>
      <c r="P30" t="b">
        <v>1</v>
      </c>
      <c r="Q30" t="b">
        <v>1</v>
      </c>
      <c r="R30" t="s">
        <v>45</v>
      </c>
      <c r="S30" t="s">
        <v>418</v>
      </c>
      <c r="T30" t="s">
        <v>19</v>
      </c>
      <c r="U30" t="s">
        <v>19</v>
      </c>
      <c r="V30" t="s">
        <v>623</v>
      </c>
      <c r="W30" t="s">
        <v>624</v>
      </c>
      <c r="X30" t="s">
        <v>309</v>
      </c>
      <c r="Z30" s="2" t="s">
        <v>1030</v>
      </c>
      <c r="AA30">
        <v>0</v>
      </c>
      <c r="AB30">
        <v>0</v>
      </c>
      <c r="AC30" s="1">
        <f t="shared" si="1"/>
        <v>0</v>
      </c>
    </row>
    <row r="31" spans="1:29">
      <c r="A31" t="s">
        <v>54</v>
      </c>
      <c r="B31" s="69" t="s">
        <v>446</v>
      </c>
      <c r="C31" t="s">
        <v>70</v>
      </c>
      <c r="D31" s="2">
        <v>440456</v>
      </c>
      <c r="E31" t="s">
        <v>625</v>
      </c>
      <c r="F31" t="s">
        <v>548</v>
      </c>
      <c r="G31">
        <v>8.58</v>
      </c>
      <c r="H31" s="69">
        <v>25</v>
      </c>
      <c r="I31" s="71">
        <v>0</v>
      </c>
      <c r="J31">
        <v>0</v>
      </c>
      <c r="K31" s="72">
        <v>1</v>
      </c>
      <c r="L31" s="70">
        <v>18</v>
      </c>
      <c r="M31">
        <v>0.95</v>
      </c>
      <c r="N31" s="1" t="s">
        <v>500</v>
      </c>
      <c r="O31">
        <v>2</v>
      </c>
      <c r="P31" t="b">
        <v>0</v>
      </c>
      <c r="Q31" t="b">
        <v>1</v>
      </c>
      <c r="R31" t="s">
        <v>45</v>
      </c>
      <c r="S31" t="s">
        <v>418</v>
      </c>
      <c r="T31" t="s">
        <v>19</v>
      </c>
      <c r="U31" t="s">
        <v>19</v>
      </c>
      <c r="V31" t="s">
        <v>626</v>
      </c>
      <c r="W31" t="s">
        <v>513</v>
      </c>
      <c r="X31" t="s">
        <v>523</v>
      </c>
      <c r="Z31" s="2" t="s">
        <v>1031</v>
      </c>
      <c r="AA31">
        <v>0</v>
      </c>
      <c r="AB31">
        <v>0</v>
      </c>
      <c r="AC31" s="1">
        <f t="shared" si="1"/>
        <v>0</v>
      </c>
    </row>
    <row r="32" spans="1:29">
      <c r="A32" t="s">
        <v>54</v>
      </c>
      <c r="B32" s="69" t="s">
        <v>627</v>
      </c>
      <c r="C32" t="s">
        <v>15</v>
      </c>
      <c r="D32" s="2">
        <v>231442</v>
      </c>
      <c r="E32" t="s">
        <v>628</v>
      </c>
      <c r="F32" t="s">
        <v>421</v>
      </c>
      <c r="G32">
        <v>2.93</v>
      </c>
      <c r="H32" s="69">
        <v>58</v>
      </c>
      <c r="I32" s="71">
        <v>5</v>
      </c>
      <c r="J32">
        <v>0.08</v>
      </c>
      <c r="K32" s="72">
        <v>3</v>
      </c>
      <c r="L32" s="70">
        <v>192</v>
      </c>
      <c r="M32">
        <v>0.98</v>
      </c>
      <c r="N32" s="1" t="s">
        <v>503</v>
      </c>
      <c r="O32">
        <v>-8</v>
      </c>
      <c r="P32" t="b">
        <v>0</v>
      </c>
      <c r="Q32" t="b">
        <v>1</v>
      </c>
      <c r="R32" t="s">
        <v>45</v>
      </c>
      <c r="S32" t="s">
        <v>485</v>
      </c>
      <c r="T32" t="s">
        <v>629</v>
      </c>
      <c r="U32" t="s">
        <v>937</v>
      </c>
      <c r="V32" t="s">
        <v>630</v>
      </c>
      <c r="W32" t="s">
        <v>631</v>
      </c>
      <c r="X32" t="s">
        <v>309</v>
      </c>
      <c r="Z32" s="2" t="s">
        <v>456</v>
      </c>
      <c r="AA32">
        <v>0</v>
      </c>
      <c r="AB32">
        <v>1</v>
      </c>
      <c r="AC32" s="1">
        <f t="shared" si="1"/>
        <v>1</v>
      </c>
    </row>
    <row r="33" spans="1:29">
      <c r="A33" t="s">
        <v>54</v>
      </c>
      <c r="B33" s="69" t="s">
        <v>627</v>
      </c>
      <c r="C33" t="s">
        <v>70</v>
      </c>
      <c r="D33" s="2">
        <v>945819</v>
      </c>
      <c r="E33" t="s">
        <v>421</v>
      </c>
      <c r="F33" t="s">
        <v>291</v>
      </c>
      <c r="G33">
        <v>2.46</v>
      </c>
      <c r="H33" s="69">
        <v>344</v>
      </c>
      <c r="I33" s="71">
        <v>54</v>
      </c>
      <c r="J33">
        <v>0.14000000000000001</v>
      </c>
      <c r="K33" s="72">
        <v>7</v>
      </c>
      <c r="L33" s="70">
        <v>520</v>
      </c>
      <c r="M33">
        <v>0.99</v>
      </c>
      <c r="N33" s="1" t="s">
        <v>500</v>
      </c>
      <c r="O33">
        <v>0</v>
      </c>
      <c r="P33" t="b">
        <v>1</v>
      </c>
      <c r="Q33" t="b">
        <v>1</v>
      </c>
      <c r="R33" t="s">
        <v>509</v>
      </c>
      <c r="S33" t="s">
        <v>418</v>
      </c>
      <c r="T33" t="s">
        <v>19</v>
      </c>
      <c r="U33" t="s">
        <v>19</v>
      </c>
      <c r="V33" t="s">
        <v>632</v>
      </c>
      <c r="W33" t="s">
        <v>633</v>
      </c>
      <c r="X33" t="s">
        <v>309</v>
      </c>
      <c r="Z33" s="2" t="s">
        <v>61</v>
      </c>
      <c r="AA33">
        <v>0</v>
      </c>
      <c r="AB33">
        <v>0</v>
      </c>
      <c r="AC33" s="1">
        <f t="shared" si="1"/>
        <v>0</v>
      </c>
    </row>
    <row r="34" spans="1:29">
      <c r="A34" t="s">
        <v>54</v>
      </c>
      <c r="B34" s="69" t="s">
        <v>515</v>
      </c>
      <c r="C34" t="s">
        <v>49</v>
      </c>
      <c r="D34" s="2">
        <v>2441895</v>
      </c>
      <c r="E34" t="s">
        <v>634</v>
      </c>
      <c r="F34" t="s">
        <v>635</v>
      </c>
      <c r="G34">
        <v>7.45</v>
      </c>
      <c r="H34" s="69">
        <v>31</v>
      </c>
      <c r="I34" s="71">
        <v>1</v>
      </c>
      <c r="J34">
        <v>0.03</v>
      </c>
      <c r="K34" s="72">
        <v>12</v>
      </c>
      <c r="L34" s="70">
        <v>16</v>
      </c>
      <c r="M34">
        <v>0.56999999999999995</v>
      </c>
      <c r="N34" s="1" t="s">
        <v>500</v>
      </c>
      <c r="O34">
        <v>2</v>
      </c>
      <c r="P34" t="b">
        <v>0</v>
      </c>
      <c r="Q34" t="b">
        <v>1</v>
      </c>
      <c r="R34" t="s">
        <v>45</v>
      </c>
      <c r="S34" t="s">
        <v>485</v>
      </c>
      <c r="T34" t="s">
        <v>636</v>
      </c>
      <c r="U34" t="s">
        <v>942</v>
      </c>
      <c r="V34" t="s">
        <v>637</v>
      </c>
      <c r="W34" t="s">
        <v>513</v>
      </c>
      <c r="X34" t="s">
        <v>523</v>
      </c>
      <c r="Z34" s="1" t="s">
        <v>1032</v>
      </c>
      <c r="AA34" s="73">
        <v>0</v>
      </c>
      <c r="AB34" s="73">
        <v>1</v>
      </c>
      <c r="AC34" s="1">
        <f t="shared" si="1"/>
        <v>1</v>
      </c>
    </row>
    <row r="35" spans="1:29">
      <c r="A35" t="s">
        <v>54</v>
      </c>
      <c r="B35" s="69" t="s">
        <v>515</v>
      </c>
      <c r="C35" t="s">
        <v>36</v>
      </c>
      <c r="D35" s="2">
        <v>794499</v>
      </c>
      <c r="E35" t="s">
        <v>638</v>
      </c>
      <c r="F35" t="s">
        <v>421</v>
      </c>
      <c r="G35">
        <v>3.5</v>
      </c>
      <c r="H35" s="69">
        <v>146</v>
      </c>
      <c r="I35" s="71">
        <v>0</v>
      </c>
      <c r="J35">
        <v>0</v>
      </c>
      <c r="K35" s="72">
        <v>5</v>
      </c>
      <c r="L35" s="70">
        <v>269</v>
      </c>
      <c r="M35">
        <v>0.98</v>
      </c>
      <c r="N35" s="1" t="s">
        <v>503</v>
      </c>
      <c r="O35">
        <v>-18</v>
      </c>
      <c r="P35" t="b">
        <v>1</v>
      </c>
      <c r="Q35" t="b">
        <v>1</v>
      </c>
      <c r="R35" t="s">
        <v>45</v>
      </c>
      <c r="S35" t="s">
        <v>424</v>
      </c>
      <c r="T35" t="s">
        <v>639</v>
      </c>
      <c r="U35" t="s">
        <v>937</v>
      </c>
      <c r="V35" t="s">
        <v>640</v>
      </c>
      <c r="W35" t="s">
        <v>641</v>
      </c>
      <c r="X35" t="s">
        <v>309</v>
      </c>
      <c r="Z35" s="1" t="s">
        <v>1033</v>
      </c>
      <c r="AA35" s="73">
        <v>0</v>
      </c>
      <c r="AB35" s="73">
        <v>0</v>
      </c>
      <c r="AC35" s="1">
        <f t="shared" si="1"/>
        <v>0</v>
      </c>
    </row>
    <row r="36" spans="1:29">
      <c r="A36" t="s">
        <v>54</v>
      </c>
      <c r="B36" s="69" t="s">
        <v>516</v>
      </c>
      <c r="C36" t="s">
        <v>40</v>
      </c>
      <c r="D36" s="2">
        <v>1968648</v>
      </c>
      <c r="E36" t="s">
        <v>625</v>
      </c>
      <c r="F36" t="s">
        <v>548</v>
      </c>
      <c r="G36">
        <v>5.96</v>
      </c>
      <c r="H36" s="69">
        <v>25</v>
      </c>
      <c r="I36" s="71">
        <v>1</v>
      </c>
      <c r="J36">
        <v>0.04</v>
      </c>
      <c r="K36" s="72">
        <v>5</v>
      </c>
      <c r="L36" s="70">
        <v>28</v>
      </c>
      <c r="M36">
        <v>0.85</v>
      </c>
      <c r="N36" s="1" t="s">
        <v>500</v>
      </c>
      <c r="O36">
        <v>2</v>
      </c>
      <c r="P36" t="b">
        <v>0</v>
      </c>
      <c r="Q36" t="b">
        <v>1</v>
      </c>
      <c r="R36" t="s">
        <v>45</v>
      </c>
      <c r="S36" t="s">
        <v>485</v>
      </c>
      <c r="T36" t="s">
        <v>642</v>
      </c>
      <c r="U36" t="s">
        <v>953</v>
      </c>
      <c r="V36" t="s">
        <v>643</v>
      </c>
      <c r="W36" t="s">
        <v>513</v>
      </c>
      <c r="X36" t="s">
        <v>523</v>
      </c>
      <c r="Z36" s="1" t="s">
        <v>461</v>
      </c>
      <c r="AA36" s="73">
        <v>0</v>
      </c>
      <c r="AB36" s="73">
        <v>0</v>
      </c>
      <c r="AC36" s="1">
        <f t="shared" si="1"/>
        <v>0</v>
      </c>
    </row>
    <row r="37" spans="1:29">
      <c r="A37" t="s">
        <v>54</v>
      </c>
      <c r="B37" s="69" t="s">
        <v>516</v>
      </c>
      <c r="C37" t="s">
        <v>49</v>
      </c>
      <c r="D37" s="2">
        <v>1831238</v>
      </c>
      <c r="E37" t="s">
        <v>644</v>
      </c>
      <c r="F37" t="s">
        <v>422</v>
      </c>
      <c r="G37">
        <v>9.0299999999999994</v>
      </c>
      <c r="H37" s="69">
        <v>5</v>
      </c>
      <c r="I37" s="71">
        <v>0</v>
      </c>
      <c r="J37">
        <v>0</v>
      </c>
      <c r="K37" s="72">
        <v>0</v>
      </c>
      <c r="L37" s="70">
        <v>6</v>
      </c>
      <c r="M37">
        <v>1</v>
      </c>
      <c r="N37" s="1" t="s">
        <v>503</v>
      </c>
      <c r="O37">
        <v>-5</v>
      </c>
      <c r="P37" t="b">
        <v>0</v>
      </c>
      <c r="Q37" t="b">
        <v>0</v>
      </c>
      <c r="R37" t="s">
        <v>45</v>
      </c>
      <c r="S37" t="s">
        <v>418</v>
      </c>
      <c r="T37" t="s">
        <v>19</v>
      </c>
      <c r="U37" t="s">
        <v>19</v>
      </c>
      <c r="V37" t="s">
        <v>645</v>
      </c>
      <c r="W37" t="s">
        <v>646</v>
      </c>
      <c r="X37" t="s">
        <v>523</v>
      </c>
      <c r="Z37" s="1" t="s">
        <v>1034</v>
      </c>
      <c r="AA37" s="73">
        <v>0</v>
      </c>
      <c r="AB37" s="73">
        <v>0</v>
      </c>
      <c r="AC37" s="1">
        <f t="shared" si="1"/>
        <v>0</v>
      </c>
    </row>
    <row r="38" spans="1:29">
      <c r="A38" t="s">
        <v>54</v>
      </c>
      <c r="B38" s="69" t="s">
        <v>516</v>
      </c>
      <c r="C38" t="s">
        <v>44</v>
      </c>
      <c r="D38" s="2">
        <v>997852</v>
      </c>
      <c r="E38" t="s">
        <v>291</v>
      </c>
      <c r="F38" t="s">
        <v>506</v>
      </c>
      <c r="G38">
        <v>4.3899999999999997</v>
      </c>
      <c r="H38" s="69">
        <v>32</v>
      </c>
      <c r="I38" s="71">
        <v>0</v>
      </c>
      <c r="J38">
        <v>0</v>
      </c>
      <c r="K38" s="72">
        <v>3</v>
      </c>
      <c r="L38" s="70">
        <v>8</v>
      </c>
      <c r="M38">
        <v>0.73</v>
      </c>
      <c r="N38" s="1" t="s">
        <v>500</v>
      </c>
      <c r="O38">
        <v>1</v>
      </c>
      <c r="P38" t="b">
        <v>0</v>
      </c>
      <c r="Q38" t="b">
        <v>0</v>
      </c>
      <c r="R38" t="s">
        <v>45</v>
      </c>
      <c r="S38" t="s">
        <v>418</v>
      </c>
      <c r="T38" t="s">
        <v>19</v>
      </c>
      <c r="U38" t="s">
        <v>19</v>
      </c>
      <c r="V38" t="s">
        <v>647</v>
      </c>
      <c r="W38" t="s">
        <v>648</v>
      </c>
      <c r="X38" t="s">
        <v>309</v>
      </c>
      <c r="Z38" s="1" t="s">
        <v>1035</v>
      </c>
      <c r="AA38" s="73">
        <v>0</v>
      </c>
      <c r="AB38" s="73">
        <v>0</v>
      </c>
      <c r="AC38" s="1">
        <f t="shared" si="1"/>
        <v>0</v>
      </c>
    </row>
    <row r="39" spans="1:29">
      <c r="A39" t="s">
        <v>54</v>
      </c>
      <c r="B39" s="69" t="s">
        <v>517</v>
      </c>
      <c r="C39" t="s">
        <v>38</v>
      </c>
      <c r="D39" s="2">
        <v>924730</v>
      </c>
      <c r="E39" t="s">
        <v>422</v>
      </c>
      <c r="F39" t="s">
        <v>502</v>
      </c>
      <c r="G39">
        <v>1.1399999999999999</v>
      </c>
      <c r="H39" s="69">
        <v>9</v>
      </c>
      <c r="I39" s="71">
        <v>0</v>
      </c>
      <c r="J39">
        <v>0</v>
      </c>
      <c r="K39" s="72">
        <v>4</v>
      </c>
      <c r="L39" s="70">
        <v>9</v>
      </c>
      <c r="M39">
        <v>0.69</v>
      </c>
      <c r="N39" s="1" t="s">
        <v>500</v>
      </c>
      <c r="O39">
        <v>1</v>
      </c>
      <c r="P39" t="b">
        <v>0</v>
      </c>
      <c r="Q39" t="b">
        <v>0</v>
      </c>
      <c r="R39" t="s">
        <v>45</v>
      </c>
      <c r="S39" t="s">
        <v>418</v>
      </c>
      <c r="T39" t="s">
        <v>19</v>
      </c>
      <c r="U39" t="s">
        <v>19</v>
      </c>
      <c r="V39" t="s">
        <v>649</v>
      </c>
      <c r="W39" t="s">
        <v>501</v>
      </c>
      <c r="X39" t="s">
        <v>252</v>
      </c>
      <c r="Z39" s="1" t="s">
        <v>66</v>
      </c>
      <c r="AA39" s="73">
        <v>2</v>
      </c>
      <c r="AB39" s="73">
        <v>2</v>
      </c>
      <c r="AC39" s="1">
        <f t="shared" si="1"/>
        <v>4</v>
      </c>
    </row>
    <row r="40" spans="1:29">
      <c r="A40" t="s">
        <v>54</v>
      </c>
      <c r="B40" s="69" t="s">
        <v>445</v>
      </c>
      <c r="C40" t="s">
        <v>73</v>
      </c>
      <c r="D40" s="2">
        <v>1099342</v>
      </c>
      <c r="E40" t="s">
        <v>650</v>
      </c>
      <c r="F40" t="s">
        <v>651</v>
      </c>
      <c r="G40">
        <v>1.08</v>
      </c>
      <c r="H40" s="69">
        <v>173</v>
      </c>
      <c r="I40" s="71">
        <v>1</v>
      </c>
      <c r="J40">
        <v>0.01</v>
      </c>
      <c r="K40" s="72">
        <v>6</v>
      </c>
      <c r="L40" s="70">
        <v>210</v>
      </c>
      <c r="M40">
        <v>0.97</v>
      </c>
      <c r="N40" s="1" t="s">
        <v>500</v>
      </c>
      <c r="O40">
        <v>9</v>
      </c>
      <c r="P40" t="b">
        <v>1</v>
      </c>
      <c r="Q40" t="b">
        <v>0</v>
      </c>
      <c r="R40" t="s">
        <v>45</v>
      </c>
      <c r="S40" t="s">
        <v>424</v>
      </c>
      <c r="T40" t="s">
        <v>652</v>
      </c>
      <c r="U40" t="s">
        <v>937</v>
      </c>
      <c r="V40" t="s">
        <v>653</v>
      </c>
      <c r="W40" t="s">
        <v>654</v>
      </c>
      <c r="X40" t="s">
        <v>309</v>
      </c>
      <c r="Z40" s="1" t="s">
        <v>72</v>
      </c>
      <c r="AA40" s="73">
        <v>0</v>
      </c>
      <c r="AB40" s="73">
        <v>0</v>
      </c>
      <c r="AC40" s="1">
        <f t="shared" si="1"/>
        <v>0</v>
      </c>
    </row>
    <row r="41" spans="1:29">
      <c r="A41" t="s">
        <v>54</v>
      </c>
      <c r="B41" s="69" t="s">
        <v>445</v>
      </c>
      <c r="C41" t="s">
        <v>49</v>
      </c>
      <c r="D41" s="2">
        <v>2113457</v>
      </c>
      <c r="E41" t="s">
        <v>291</v>
      </c>
      <c r="F41" t="s">
        <v>467</v>
      </c>
      <c r="G41">
        <v>7.81</v>
      </c>
      <c r="H41" s="69">
        <v>22</v>
      </c>
      <c r="I41" s="71">
        <v>5</v>
      </c>
      <c r="J41">
        <v>0.19</v>
      </c>
      <c r="K41" s="72">
        <v>2</v>
      </c>
      <c r="L41" s="70">
        <v>20</v>
      </c>
      <c r="M41">
        <v>0.91</v>
      </c>
      <c r="N41" s="1" t="s">
        <v>500</v>
      </c>
      <c r="O41">
        <v>2</v>
      </c>
      <c r="P41" t="b">
        <v>0</v>
      </c>
      <c r="Q41" t="b">
        <v>1</v>
      </c>
      <c r="R41" t="s">
        <v>45</v>
      </c>
      <c r="S41" t="s">
        <v>418</v>
      </c>
      <c r="T41" t="s">
        <v>19</v>
      </c>
      <c r="U41" t="s">
        <v>19</v>
      </c>
      <c r="V41" t="s">
        <v>655</v>
      </c>
      <c r="W41" t="s">
        <v>513</v>
      </c>
      <c r="X41" t="s">
        <v>523</v>
      </c>
      <c r="Z41" s="147" t="s">
        <v>527</v>
      </c>
      <c r="AA41" s="73">
        <v>0</v>
      </c>
      <c r="AB41" s="73">
        <v>1</v>
      </c>
      <c r="AC41" s="1">
        <f t="shared" si="1"/>
        <v>1</v>
      </c>
    </row>
    <row r="42" spans="1:29">
      <c r="A42" t="s">
        <v>54</v>
      </c>
      <c r="B42" s="69" t="s">
        <v>55</v>
      </c>
      <c r="C42" t="s">
        <v>63</v>
      </c>
      <c r="D42" s="2">
        <v>1814827</v>
      </c>
      <c r="E42" t="s">
        <v>656</v>
      </c>
      <c r="F42" t="s">
        <v>421</v>
      </c>
      <c r="G42">
        <v>3.62</v>
      </c>
      <c r="H42" s="69">
        <v>25</v>
      </c>
      <c r="I42" s="71">
        <v>0</v>
      </c>
      <c r="J42">
        <v>0</v>
      </c>
      <c r="K42" s="72">
        <v>11</v>
      </c>
      <c r="L42" s="70">
        <v>43</v>
      </c>
      <c r="M42">
        <v>0.8</v>
      </c>
      <c r="N42" s="1" t="s">
        <v>503</v>
      </c>
      <c r="O42">
        <v>-14</v>
      </c>
      <c r="P42" t="b">
        <v>0</v>
      </c>
      <c r="Q42" t="b">
        <v>1</v>
      </c>
      <c r="R42" t="s">
        <v>45</v>
      </c>
      <c r="S42" t="s">
        <v>418</v>
      </c>
      <c r="T42" t="s">
        <v>19</v>
      </c>
      <c r="U42" t="s">
        <v>19</v>
      </c>
      <c r="V42" t="s">
        <v>657</v>
      </c>
      <c r="W42" t="s">
        <v>658</v>
      </c>
      <c r="X42" t="s">
        <v>309</v>
      </c>
      <c r="Z42" s="147" t="s">
        <v>76</v>
      </c>
      <c r="AA42" s="73">
        <v>1</v>
      </c>
      <c r="AB42" s="73">
        <v>0</v>
      </c>
      <c r="AC42" s="1">
        <f t="shared" si="1"/>
        <v>1</v>
      </c>
    </row>
    <row r="43" spans="1:29">
      <c r="A43" t="s">
        <v>54</v>
      </c>
      <c r="B43" s="69" t="s">
        <v>55</v>
      </c>
      <c r="C43" t="s">
        <v>99</v>
      </c>
      <c r="D43" s="2">
        <v>2584717</v>
      </c>
      <c r="E43" t="s">
        <v>538</v>
      </c>
      <c r="F43" t="s">
        <v>421</v>
      </c>
      <c r="G43">
        <v>2.65</v>
      </c>
      <c r="H43" s="69">
        <v>6</v>
      </c>
      <c r="I43" s="71">
        <v>0</v>
      </c>
      <c r="J43">
        <v>0</v>
      </c>
      <c r="K43" s="72">
        <v>1</v>
      </c>
      <c r="L43" s="70">
        <v>17</v>
      </c>
      <c r="M43">
        <v>0.94</v>
      </c>
      <c r="N43" s="74" t="s">
        <v>503</v>
      </c>
      <c r="O43">
        <v>-4</v>
      </c>
      <c r="P43" t="b">
        <v>0</v>
      </c>
      <c r="Q43" t="b">
        <v>1</v>
      </c>
      <c r="R43" t="s">
        <v>45</v>
      </c>
      <c r="S43" t="s">
        <v>485</v>
      </c>
      <c r="T43" t="s">
        <v>659</v>
      </c>
      <c r="U43" t="s">
        <v>936</v>
      </c>
      <c r="V43" t="s">
        <v>660</v>
      </c>
      <c r="W43" t="s">
        <v>513</v>
      </c>
      <c r="X43" t="s">
        <v>523</v>
      </c>
      <c r="Z43" s="147" t="s">
        <v>82</v>
      </c>
      <c r="AA43" s="73">
        <v>2</v>
      </c>
      <c r="AB43" s="73">
        <v>1</v>
      </c>
      <c r="AC43" s="1">
        <f t="shared" si="1"/>
        <v>3</v>
      </c>
    </row>
    <row r="44" spans="1:29">
      <c r="A44" t="s">
        <v>54</v>
      </c>
      <c r="B44" s="69" t="s">
        <v>55</v>
      </c>
      <c r="C44" t="s">
        <v>40</v>
      </c>
      <c r="D44" s="2">
        <v>177200</v>
      </c>
      <c r="E44" t="s">
        <v>422</v>
      </c>
      <c r="F44" t="s">
        <v>661</v>
      </c>
      <c r="G44">
        <v>7.03</v>
      </c>
      <c r="H44" s="69">
        <v>79</v>
      </c>
      <c r="I44" s="71">
        <v>1</v>
      </c>
      <c r="J44">
        <v>0.01</v>
      </c>
      <c r="K44" s="72">
        <v>2</v>
      </c>
      <c r="L44" s="70">
        <v>13</v>
      </c>
      <c r="M44">
        <v>0.87</v>
      </c>
      <c r="N44" s="1" t="s">
        <v>500</v>
      </c>
      <c r="O44">
        <v>7</v>
      </c>
      <c r="P44" t="b">
        <v>0</v>
      </c>
      <c r="Q44" t="b">
        <v>0</v>
      </c>
      <c r="R44" t="s">
        <v>45</v>
      </c>
      <c r="S44" t="s">
        <v>418</v>
      </c>
      <c r="T44" t="s">
        <v>19</v>
      </c>
      <c r="U44" t="s">
        <v>19</v>
      </c>
      <c r="V44" t="s">
        <v>662</v>
      </c>
      <c r="W44" t="s">
        <v>663</v>
      </c>
      <c r="X44" t="s">
        <v>309</v>
      </c>
      <c r="Z44" s="147" t="s">
        <v>80</v>
      </c>
      <c r="AA44" s="73">
        <v>0</v>
      </c>
      <c r="AB44" s="73">
        <v>0</v>
      </c>
      <c r="AC44" s="1">
        <f t="shared" si="1"/>
        <v>0</v>
      </c>
    </row>
    <row r="45" spans="1:29">
      <c r="A45" t="s">
        <v>447</v>
      </c>
      <c r="B45" s="89" t="s">
        <v>518</v>
      </c>
      <c r="C45" t="s">
        <v>63</v>
      </c>
      <c r="D45" s="2">
        <v>618232</v>
      </c>
      <c r="E45" t="s">
        <v>502</v>
      </c>
      <c r="F45" t="s">
        <v>422</v>
      </c>
      <c r="G45">
        <v>3.11</v>
      </c>
      <c r="H45" s="69">
        <v>26</v>
      </c>
      <c r="I45" s="71">
        <v>0</v>
      </c>
      <c r="J45">
        <v>0</v>
      </c>
      <c r="K45" s="72">
        <v>16</v>
      </c>
      <c r="L45" s="70">
        <v>35</v>
      </c>
      <c r="M45">
        <v>0.69</v>
      </c>
      <c r="N45" s="1" t="s">
        <v>503</v>
      </c>
      <c r="O45">
        <v>-1</v>
      </c>
      <c r="P45" t="b">
        <v>0</v>
      </c>
      <c r="Q45" t="b">
        <v>0</v>
      </c>
      <c r="R45" t="s">
        <v>45</v>
      </c>
      <c r="S45" t="s">
        <v>418</v>
      </c>
      <c r="T45" t="s">
        <v>19</v>
      </c>
      <c r="U45" t="s">
        <v>19</v>
      </c>
      <c r="V45" t="s">
        <v>664</v>
      </c>
      <c r="W45" t="s">
        <v>665</v>
      </c>
      <c r="X45" t="s">
        <v>523</v>
      </c>
      <c r="Z45" s="147" t="s">
        <v>529</v>
      </c>
      <c r="AA45" s="73">
        <v>0</v>
      </c>
      <c r="AB45" s="73">
        <v>0</v>
      </c>
      <c r="AC45" s="1">
        <f t="shared" si="1"/>
        <v>0</v>
      </c>
    </row>
    <row r="46" spans="1:29">
      <c r="A46" t="s">
        <v>447</v>
      </c>
      <c r="B46" s="89" t="s">
        <v>525</v>
      </c>
      <c r="C46" t="s">
        <v>11</v>
      </c>
      <c r="D46" s="2">
        <v>1429638</v>
      </c>
      <c r="E46" t="s">
        <v>422</v>
      </c>
      <c r="F46" t="s">
        <v>502</v>
      </c>
      <c r="G46">
        <v>1.88</v>
      </c>
      <c r="H46" s="69">
        <v>10</v>
      </c>
      <c r="I46" s="71">
        <v>2</v>
      </c>
      <c r="J46">
        <v>0.17</v>
      </c>
      <c r="K46" s="72">
        <v>2</v>
      </c>
      <c r="L46" s="70">
        <v>6</v>
      </c>
      <c r="M46">
        <v>0.75</v>
      </c>
      <c r="N46" s="1" t="s">
        <v>500</v>
      </c>
      <c r="O46">
        <v>1</v>
      </c>
      <c r="P46" t="b">
        <v>0</v>
      </c>
      <c r="Q46" t="b">
        <v>0</v>
      </c>
      <c r="R46" t="s">
        <v>509</v>
      </c>
      <c r="S46" t="s">
        <v>418</v>
      </c>
      <c r="T46" t="s">
        <v>19</v>
      </c>
      <c r="U46" t="s">
        <v>19</v>
      </c>
      <c r="V46" t="s">
        <v>666</v>
      </c>
      <c r="W46" t="s">
        <v>667</v>
      </c>
      <c r="X46" t="s">
        <v>252</v>
      </c>
      <c r="Z46" s="2" t="s">
        <v>530</v>
      </c>
      <c r="AA46" s="73">
        <v>2</v>
      </c>
      <c r="AB46" s="73">
        <v>2</v>
      </c>
      <c r="AC46" s="1">
        <f t="shared" si="1"/>
        <v>4</v>
      </c>
    </row>
    <row r="47" spans="1:29">
      <c r="A47" t="s">
        <v>447</v>
      </c>
      <c r="B47" s="89" t="s">
        <v>58</v>
      </c>
      <c r="C47" t="s">
        <v>99</v>
      </c>
      <c r="D47" s="2">
        <v>183052</v>
      </c>
      <c r="E47" t="s">
        <v>668</v>
      </c>
      <c r="F47" t="s">
        <v>422</v>
      </c>
      <c r="G47">
        <v>1.02</v>
      </c>
      <c r="H47" s="69">
        <v>49</v>
      </c>
      <c r="I47" s="71">
        <v>0</v>
      </c>
      <c r="J47">
        <v>0</v>
      </c>
      <c r="K47" s="72">
        <v>0</v>
      </c>
      <c r="L47" s="70">
        <v>13</v>
      </c>
      <c r="M47">
        <v>1</v>
      </c>
      <c r="N47" s="1" t="s">
        <v>503</v>
      </c>
      <c r="O47">
        <v>-18</v>
      </c>
      <c r="P47" t="b">
        <v>1</v>
      </c>
      <c r="Q47" t="b">
        <v>1</v>
      </c>
      <c r="R47" t="s">
        <v>45</v>
      </c>
      <c r="S47" t="s">
        <v>424</v>
      </c>
      <c r="T47" t="s">
        <v>669</v>
      </c>
      <c r="U47" t="s">
        <v>937</v>
      </c>
      <c r="V47" t="s">
        <v>670</v>
      </c>
      <c r="W47" t="s">
        <v>671</v>
      </c>
      <c r="X47" t="s">
        <v>309</v>
      </c>
      <c r="Z47" s="2" t="s">
        <v>462</v>
      </c>
      <c r="AA47" s="73">
        <v>0</v>
      </c>
      <c r="AB47" s="73">
        <v>0</v>
      </c>
      <c r="AC47" s="1">
        <f t="shared" si="1"/>
        <v>0</v>
      </c>
    </row>
    <row r="48" spans="1:29">
      <c r="A48" t="s">
        <v>58</v>
      </c>
      <c r="B48" s="89" t="s">
        <v>672</v>
      </c>
      <c r="C48" t="s">
        <v>63</v>
      </c>
      <c r="D48" s="2">
        <v>644231</v>
      </c>
      <c r="E48" t="s">
        <v>673</v>
      </c>
      <c r="F48" t="s">
        <v>674</v>
      </c>
      <c r="G48">
        <v>4.84</v>
      </c>
      <c r="H48" s="69">
        <v>9</v>
      </c>
      <c r="I48" s="71">
        <v>0</v>
      </c>
      <c r="J48">
        <v>0</v>
      </c>
      <c r="K48" s="72">
        <v>1</v>
      </c>
      <c r="L48" s="70">
        <v>31</v>
      </c>
      <c r="M48">
        <v>0.97</v>
      </c>
      <c r="N48" s="1" t="s">
        <v>500</v>
      </c>
      <c r="O48">
        <v>4</v>
      </c>
      <c r="P48" t="b">
        <v>0</v>
      </c>
      <c r="Q48" t="b">
        <v>1</v>
      </c>
      <c r="R48" t="s">
        <v>45</v>
      </c>
      <c r="S48" t="s">
        <v>485</v>
      </c>
      <c r="T48" t="s">
        <v>675</v>
      </c>
      <c r="U48" t="s">
        <v>937</v>
      </c>
      <c r="V48" t="s">
        <v>676</v>
      </c>
      <c r="W48" t="s">
        <v>677</v>
      </c>
      <c r="X48" t="s">
        <v>309</v>
      </c>
      <c r="Z48" s="2" t="s">
        <v>83</v>
      </c>
      <c r="AA48" s="73">
        <v>0</v>
      </c>
      <c r="AB48" s="73">
        <v>0</v>
      </c>
      <c r="AC48" s="1">
        <f t="shared" si="1"/>
        <v>0</v>
      </c>
    </row>
    <row r="49" spans="1:29">
      <c r="A49" t="s">
        <v>58</v>
      </c>
      <c r="B49" s="89" t="s">
        <v>456</v>
      </c>
      <c r="C49" t="s">
        <v>73</v>
      </c>
      <c r="D49" s="2">
        <v>1644200</v>
      </c>
      <c r="E49" t="s">
        <v>499</v>
      </c>
      <c r="F49" t="s">
        <v>678</v>
      </c>
      <c r="G49">
        <v>2.1</v>
      </c>
      <c r="H49" s="69">
        <v>5</v>
      </c>
      <c r="I49" s="71">
        <v>0</v>
      </c>
      <c r="J49">
        <v>0</v>
      </c>
      <c r="K49" s="72">
        <v>0</v>
      </c>
      <c r="L49" s="70">
        <v>17</v>
      </c>
      <c r="M49">
        <v>1</v>
      </c>
      <c r="N49" s="1" t="s">
        <v>500</v>
      </c>
      <c r="O49">
        <v>1</v>
      </c>
      <c r="P49" t="b">
        <v>0</v>
      </c>
      <c r="Q49" t="b">
        <v>0</v>
      </c>
      <c r="R49" t="s">
        <v>509</v>
      </c>
      <c r="S49" t="s">
        <v>485</v>
      </c>
      <c r="T49" t="s">
        <v>366</v>
      </c>
      <c r="U49" t="s">
        <v>954</v>
      </c>
      <c r="V49" t="s">
        <v>679</v>
      </c>
      <c r="W49" t="s">
        <v>680</v>
      </c>
      <c r="X49" t="s">
        <v>252</v>
      </c>
      <c r="Z49" s="2" t="s">
        <v>85</v>
      </c>
      <c r="AA49" s="73">
        <v>0</v>
      </c>
      <c r="AB49" s="73">
        <v>0</v>
      </c>
      <c r="AC49" s="1">
        <f t="shared" si="1"/>
        <v>0</v>
      </c>
    </row>
    <row r="50" spans="1:29">
      <c r="A50" t="s">
        <v>65</v>
      </c>
      <c r="B50" s="89" t="s">
        <v>681</v>
      </c>
      <c r="C50" t="s">
        <v>99</v>
      </c>
      <c r="D50" s="2">
        <v>3142389</v>
      </c>
      <c r="E50" t="s">
        <v>291</v>
      </c>
      <c r="F50" t="s">
        <v>467</v>
      </c>
      <c r="G50">
        <v>7.56</v>
      </c>
      <c r="H50" s="69">
        <v>24</v>
      </c>
      <c r="I50" s="71">
        <v>3</v>
      </c>
      <c r="J50">
        <v>0.11</v>
      </c>
      <c r="K50" s="72">
        <v>2</v>
      </c>
      <c r="L50" s="70">
        <v>11</v>
      </c>
      <c r="M50">
        <v>0.85</v>
      </c>
      <c r="N50" s="1" t="s">
        <v>500</v>
      </c>
      <c r="O50">
        <v>2</v>
      </c>
      <c r="P50" t="b">
        <v>0</v>
      </c>
      <c r="Q50" t="b">
        <v>1</v>
      </c>
      <c r="R50" t="s">
        <v>509</v>
      </c>
      <c r="S50" t="s">
        <v>485</v>
      </c>
      <c r="T50" t="s">
        <v>682</v>
      </c>
      <c r="U50" t="s">
        <v>943</v>
      </c>
      <c r="V50" t="s">
        <v>683</v>
      </c>
      <c r="W50" t="s">
        <v>513</v>
      </c>
      <c r="X50" t="s">
        <v>523</v>
      </c>
      <c r="Z50" s="2" t="s">
        <v>89</v>
      </c>
      <c r="AA50" s="73">
        <v>0</v>
      </c>
      <c r="AB50" s="73">
        <v>0</v>
      </c>
      <c r="AC50" s="1">
        <f t="shared" si="1"/>
        <v>0</v>
      </c>
    </row>
    <row r="51" spans="1:29">
      <c r="A51" t="s">
        <v>65</v>
      </c>
      <c r="B51" s="89" t="s">
        <v>66</v>
      </c>
      <c r="C51" t="s">
        <v>16</v>
      </c>
      <c r="D51" s="2">
        <v>1066769</v>
      </c>
      <c r="E51" t="s">
        <v>684</v>
      </c>
      <c r="F51" t="s">
        <v>249</v>
      </c>
      <c r="G51">
        <v>0.91400000000000003</v>
      </c>
      <c r="H51" s="69">
        <v>0</v>
      </c>
      <c r="I51" s="71">
        <v>9</v>
      </c>
      <c r="J51">
        <v>1</v>
      </c>
      <c r="K51" s="72">
        <v>0</v>
      </c>
      <c r="L51" s="70">
        <v>8</v>
      </c>
      <c r="M51">
        <v>1</v>
      </c>
      <c r="N51" s="74" t="s">
        <v>503</v>
      </c>
      <c r="O51">
        <v>-3</v>
      </c>
      <c r="P51" t="b">
        <v>1</v>
      </c>
      <c r="Q51" t="b">
        <v>0</v>
      </c>
      <c r="R51" t="s">
        <v>509</v>
      </c>
      <c r="S51" t="s">
        <v>418</v>
      </c>
      <c r="T51" t="s">
        <v>19</v>
      </c>
      <c r="U51" t="s">
        <v>19</v>
      </c>
      <c r="V51" t="s">
        <v>685</v>
      </c>
      <c r="W51" t="s">
        <v>686</v>
      </c>
      <c r="X51" t="s">
        <v>309</v>
      </c>
      <c r="Z51" s="2" t="s">
        <v>92</v>
      </c>
      <c r="AA51" s="73">
        <v>1</v>
      </c>
      <c r="AB51" s="73">
        <v>2</v>
      </c>
      <c r="AC51" s="1">
        <f t="shared" si="1"/>
        <v>3</v>
      </c>
    </row>
    <row r="52" spans="1:29">
      <c r="A52" t="s">
        <v>65</v>
      </c>
      <c r="B52" s="89" t="s">
        <v>66</v>
      </c>
      <c r="C52" t="s">
        <v>44</v>
      </c>
      <c r="D52" s="2">
        <v>37438</v>
      </c>
      <c r="E52" t="s">
        <v>291</v>
      </c>
      <c r="F52" t="s">
        <v>467</v>
      </c>
      <c r="G52">
        <v>5.5</v>
      </c>
      <c r="H52" s="69">
        <v>18</v>
      </c>
      <c r="I52" s="71">
        <v>2</v>
      </c>
      <c r="J52">
        <v>0.1</v>
      </c>
      <c r="K52" s="72">
        <v>1</v>
      </c>
      <c r="L52" s="70">
        <v>8</v>
      </c>
      <c r="M52">
        <v>0.89</v>
      </c>
      <c r="N52" s="1" t="s">
        <v>500</v>
      </c>
      <c r="O52">
        <v>2</v>
      </c>
      <c r="P52" t="b">
        <v>0</v>
      </c>
      <c r="Q52" t="b">
        <v>1</v>
      </c>
      <c r="R52" t="s">
        <v>509</v>
      </c>
      <c r="S52" t="s">
        <v>485</v>
      </c>
      <c r="T52" t="s">
        <v>687</v>
      </c>
      <c r="U52" t="s">
        <v>955</v>
      </c>
      <c r="V52" t="s">
        <v>688</v>
      </c>
      <c r="W52" t="s">
        <v>513</v>
      </c>
      <c r="X52" t="s">
        <v>523</v>
      </c>
      <c r="Z52" s="2" t="s">
        <v>94</v>
      </c>
      <c r="AA52" s="73">
        <v>0</v>
      </c>
      <c r="AB52" s="73">
        <v>1</v>
      </c>
      <c r="AC52" s="1">
        <f t="shared" si="1"/>
        <v>1</v>
      </c>
    </row>
    <row r="53" spans="1:29">
      <c r="A53" t="s">
        <v>65</v>
      </c>
      <c r="B53" s="89" t="s">
        <v>689</v>
      </c>
      <c r="C53" t="s">
        <v>38</v>
      </c>
      <c r="D53" s="2">
        <v>1374586</v>
      </c>
      <c r="E53" t="s">
        <v>690</v>
      </c>
      <c r="F53" t="s">
        <v>291</v>
      </c>
      <c r="G53">
        <v>0.33400000000000002</v>
      </c>
      <c r="H53" s="69">
        <v>249</v>
      </c>
      <c r="I53" s="71">
        <v>28</v>
      </c>
      <c r="J53">
        <v>0.1</v>
      </c>
      <c r="K53" s="72">
        <v>2</v>
      </c>
      <c r="L53" s="70">
        <v>142</v>
      </c>
      <c r="M53">
        <v>0.99</v>
      </c>
      <c r="N53" s="1" t="s">
        <v>503</v>
      </c>
      <c r="O53">
        <v>-18</v>
      </c>
      <c r="P53" t="b">
        <v>1</v>
      </c>
      <c r="Q53" t="b">
        <v>1</v>
      </c>
      <c r="R53" t="s">
        <v>509</v>
      </c>
      <c r="S53" t="s">
        <v>424</v>
      </c>
      <c r="T53" t="s">
        <v>544</v>
      </c>
      <c r="U53" t="s">
        <v>956</v>
      </c>
      <c r="V53" t="s">
        <v>545</v>
      </c>
      <c r="W53" t="s">
        <v>691</v>
      </c>
      <c r="X53" t="s">
        <v>309</v>
      </c>
      <c r="Z53" s="73" t="s">
        <v>97</v>
      </c>
      <c r="AA53" s="73">
        <v>0</v>
      </c>
      <c r="AB53" s="73">
        <v>3</v>
      </c>
      <c r="AC53" s="1">
        <f t="shared" si="1"/>
        <v>3</v>
      </c>
    </row>
    <row r="54" spans="1:29">
      <c r="A54" t="s">
        <v>65</v>
      </c>
      <c r="B54" s="89" t="s">
        <v>689</v>
      </c>
      <c r="C54" t="s">
        <v>44</v>
      </c>
      <c r="D54" s="2">
        <v>841668</v>
      </c>
      <c r="E54" t="s">
        <v>291</v>
      </c>
      <c r="F54" t="s">
        <v>539</v>
      </c>
      <c r="G54">
        <v>5.9</v>
      </c>
      <c r="H54" s="69">
        <v>60</v>
      </c>
      <c r="I54" s="71">
        <v>3</v>
      </c>
      <c r="J54">
        <v>0.05</v>
      </c>
      <c r="K54" s="72">
        <v>0</v>
      </c>
      <c r="L54" s="70">
        <v>43</v>
      </c>
      <c r="M54">
        <v>1</v>
      </c>
      <c r="N54" s="1" t="s">
        <v>500</v>
      </c>
      <c r="O54">
        <v>4</v>
      </c>
      <c r="P54" t="b">
        <v>0</v>
      </c>
      <c r="Q54" t="b">
        <v>1</v>
      </c>
      <c r="R54" t="s">
        <v>45</v>
      </c>
      <c r="S54" t="s">
        <v>418</v>
      </c>
      <c r="T54" t="s">
        <v>19</v>
      </c>
      <c r="U54" t="s">
        <v>19</v>
      </c>
      <c r="V54" t="s">
        <v>692</v>
      </c>
      <c r="W54" t="s">
        <v>513</v>
      </c>
      <c r="X54" t="s">
        <v>523</v>
      </c>
      <c r="Z54" s="73" t="s">
        <v>103</v>
      </c>
      <c r="AA54" s="73">
        <v>0</v>
      </c>
      <c r="AB54" s="73">
        <v>1</v>
      </c>
      <c r="AC54" s="1">
        <f t="shared" si="1"/>
        <v>1</v>
      </c>
    </row>
    <row r="55" spans="1:29">
      <c r="A55" t="s">
        <v>65</v>
      </c>
      <c r="B55" s="89" t="s">
        <v>527</v>
      </c>
      <c r="C55" t="s">
        <v>49</v>
      </c>
      <c r="D55" s="2">
        <v>1649842</v>
      </c>
      <c r="E55" t="s">
        <v>291</v>
      </c>
      <c r="F55" t="s">
        <v>693</v>
      </c>
      <c r="G55">
        <v>7.8</v>
      </c>
      <c r="H55" s="69">
        <v>33</v>
      </c>
      <c r="I55" s="71">
        <v>1</v>
      </c>
      <c r="J55">
        <v>0.03</v>
      </c>
      <c r="K55" s="72">
        <v>0</v>
      </c>
      <c r="L55" s="70">
        <v>40</v>
      </c>
      <c r="M55">
        <v>1</v>
      </c>
      <c r="N55" s="1" t="s">
        <v>500</v>
      </c>
      <c r="O55">
        <v>5</v>
      </c>
      <c r="P55" t="b">
        <v>0</v>
      </c>
      <c r="Q55" t="b">
        <v>0</v>
      </c>
      <c r="R55" t="s">
        <v>45</v>
      </c>
      <c r="S55" t="s">
        <v>485</v>
      </c>
      <c r="T55" t="s">
        <v>694</v>
      </c>
      <c r="U55" t="s">
        <v>944</v>
      </c>
      <c r="V55" t="s">
        <v>695</v>
      </c>
      <c r="W55" t="s">
        <v>696</v>
      </c>
      <c r="X55" t="s">
        <v>309</v>
      </c>
      <c r="Z55" s="73" t="s">
        <v>470</v>
      </c>
      <c r="AA55" s="73">
        <v>0</v>
      </c>
      <c r="AB55" s="73">
        <v>1</v>
      </c>
      <c r="AC55" s="1">
        <f t="shared" si="1"/>
        <v>1</v>
      </c>
    </row>
    <row r="56" spans="1:29">
      <c r="A56" t="s">
        <v>65</v>
      </c>
      <c r="B56" s="89" t="s">
        <v>82</v>
      </c>
      <c r="C56" t="s">
        <v>49</v>
      </c>
      <c r="D56" s="2">
        <v>747532</v>
      </c>
      <c r="E56" t="s">
        <v>422</v>
      </c>
      <c r="F56" t="s">
        <v>466</v>
      </c>
      <c r="G56">
        <v>6.54</v>
      </c>
      <c r="H56" s="69">
        <v>33</v>
      </c>
      <c r="I56" s="71">
        <v>0</v>
      </c>
      <c r="J56">
        <v>0</v>
      </c>
      <c r="K56" s="72">
        <v>3</v>
      </c>
      <c r="L56" s="70">
        <v>43</v>
      </c>
      <c r="M56">
        <v>0.93</v>
      </c>
      <c r="N56" s="1" t="s">
        <v>500</v>
      </c>
      <c r="O56">
        <v>2</v>
      </c>
      <c r="P56" t="b">
        <v>0</v>
      </c>
      <c r="Q56" t="b">
        <v>1</v>
      </c>
      <c r="R56" t="s">
        <v>45</v>
      </c>
      <c r="S56" t="s">
        <v>418</v>
      </c>
      <c r="T56" t="s">
        <v>19</v>
      </c>
      <c r="U56" t="s">
        <v>19</v>
      </c>
      <c r="V56" t="s">
        <v>697</v>
      </c>
      <c r="W56" t="s">
        <v>513</v>
      </c>
      <c r="X56" t="s">
        <v>523</v>
      </c>
      <c r="Z56" s="73" t="s">
        <v>107</v>
      </c>
      <c r="AA56" s="73">
        <v>0</v>
      </c>
      <c r="AB56" s="73">
        <v>0</v>
      </c>
      <c r="AC56" s="1">
        <f t="shared" si="1"/>
        <v>0</v>
      </c>
    </row>
    <row r="57" spans="1:29">
      <c r="A57" t="s">
        <v>65</v>
      </c>
      <c r="B57" s="89" t="s">
        <v>82</v>
      </c>
      <c r="C57" t="s">
        <v>73</v>
      </c>
      <c r="D57" s="2">
        <v>1291404</v>
      </c>
      <c r="E57" t="s">
        <v>502</v>
      </c>
      <c r="F57" t="s">
        <v>422</v>
      </c>
      <c r="G57">
        <v>1.9</v>
      </c>
      <c r="H57" s="69">
        <v>7</v>
      </c>
      <c r="I57" s="71">
        <v>1</v>
      </c>
      <c r="J57">
        <v>0.12</v>
      </c>
      <c r="K57" s="72">
        <v>5</v>
      </c>
      <c r="L57" s="70">
        <v>8</v>
      </c>
      <c r="M57">
        <v>0.62</v>
      </c>
      <c r="N57" s="1" t="s">
        <v>503</v>
      </c>
      <c r="O57">
        <v>-1</v>
      </c>
      <c r="P57" t="b">
        <v>0</v>
      </c>
      <c r="Q57" t="b">
        <v>0</v>
      </c>
      <c r="R57" t="s">
        <v>45</v>
      </c>
      <c r="S57" t="s">
        <v>418</v>
      </c>
      <c r="T57" t="s">
        <v>19</v>
      </c>
      <c r="U57" t="s">
        <v>19</v>
      </c>
      <c r="V57" t="s">
        <v>698</v>
      </c>
      <c r="W57" t="s">
        <v>501</v>
      </c>
      <c r="X57" t="s">
        <v>252</v>
      </c>
      <c r="Z57" s="73" t="s">
        <v>110</v>
      </c>
      <c r="AA57" s="73">
        <v>0</v>
      </c>
      <c r="AB57" s="73">
        <v>4</v>
      </c>
      <c r="AC57" s="1">
        <f t="shared" si="1"/>
        <v>4</v>
      </c>
    </row>
    <row r="58" spans="1:29">
      <c r="A58" t="s">
        <v>65</v>
      </c>
      <c r="B58" s="89" t="s">
        <v>82</v>
      </c>
      <c r="C58" t="s">
        <v>38</v>
      </c>
      <c r="D58" s="2">
        <v>1210505</v>
      </c>
      <c r="E58" t="s">
        <v>467</v>
      </c>
      <c r="F58" t="s">
        <v>291</v>
      </c>
      <c r="G58">
        <v>9.52</v>
      </c>
      <c r="H58" s="69">
        <v>5</v>
      </c>
      <c r="I58" s="71">
        <v>0</v>
      </c>
      <c r="J58">
        <v>0</v>
      </c>
      <c r="K58" s="72">
        <v>2</v>
      </c>
      <c r="L58" s="70">
        <v>5</v>
      </c>
      <c r="M58">
        <v>0.71</v>
      </c>
      <c r="N58" s="74" t="s">
        <v>503</v>
      </c>
      <c r="O58">
        <v>-2</v>
      </c>
      <c r="P58" t="b">
        <v>0</v>
      </c>
      <c r="Q58" t="b">
        <v>1</v>
      </c>
      <c r="R58" t="s">
        <v>45</v>
      </c>
      <c r="S58" t="s">
        <v>418</v>
      </c>
      <c r="T58" t="s">
        <v>19</v>
      </c>
      <c r="U58" t="s">
        <v>19</v>
      </c>
      <c r="V58" t="s">
        <v>699</v>
      </c>
      <c r="W58" t="s">
        <v>513</v>
      </c>
      <c r="X58" t="s">
        <v>523</v>
      </c>
      <c r="Z58" s="1" t="s">
        <v>1011</v>
      </c>
      <c r="AA58" s="1">
        <f>SUM(AA28:AA57)</f>
        <v>8</v>
      </c>
      <c r="AB58" s="1">
        <f>SUM(AB28:AB57)</f>
        <v>21</v>
      </c>
      <c r="AC58" s="1">
        <f>SUM(AC28:AC57)</f>
        <v>29</v>
      </c>
    </row>
    <row r="59" spans="1:29">
      <c r="A59" t="s">
        <v>65</v>
      </c>
      <c r="B59" s="89" t="s">
        <v>529</v>
      </c>
      <c r="C59" t="s">
        <v>25</v>
      </c>
      <c r="D59" s="2">
        <v>1156369</v>
      </c>
      <c r="E59" t="s">
        <v>700</v>
      </c>
      <c r="F59" t="s">
        <v>249</v>
      </c>
      <c r="G59">
        <v>7.58</v>
      </c>
      <c r="H59" s="69">
        <v>13</v>
      </c>
      <c r="I59" s="71">
        <v>0</v>
      </c>
      <c r="J59">
        <v>0</v>
      </c>
      <c r="K59" s="72">
        <v>0</v>
      </c>
      <c r="L59" s="70">
        <v>35</v>
      </c>
      <c r="M59">
        <v>1</v>
      </c>
      <c r="N59" s="1" t="s">
        <v>503</v>
      </c>
      <c r="O59">
        <v>-8</v>
      </c>
      <c r="P59" t="b">
        <v>0</v>
      </c>
      <c r="Q59" t="b">
        <v>1</v>
      </c>
      <c r="R59" t="s">
        <v>45</v>
      </c>
      <c r="S59" t="s">
        <v>418</v>
      </c>
      <c r="T59" t="s">
        <v>19</v>
      </c>
      <c r="U59" t="s">
        <v>19</v>
      </c>
      <c r="V59" t="s">
        <v>701</v>
      </c>
      <c r="W59" t="s">
        <v>677</v>
      </c>
      <c r="X59" t="s">
        <v>309</v>
      </c>
      <c r="AC59" s="1"/>
    </row>
    <row r="60" spans="1:29">
      <c r="A60" t="s">
        <v>82</v>
      </c>
      <c r="B60" s="89" t="s">
        <v>530</v>
      </c>
      <c r="C60" t="s">
        <v>49</v>
      </c>
      <c r="D60" s="2">
        <v>931161</v>
      </c>
      <c r="E60" t="s">
        <v>702</v>
      </c>
      <c r="F60" t="s">
        <v>703</v>
      </c>
      <c r="G60">
        <v>4.3</v>
      </c>
      <c r="H60" s="69">
        <v>33</v>
      </c>
      <c r="I60" s="71">
        <v>0</v>
      </c>
      <c r="J60">
        <v>0</v>
      </c>
      <c r="K60" s="72">
        <v>4</v>
      </c>
      <c r="L60" s="70">
        <v>128</v>
      </c>
      <c r="M60">
        <v>0.97</v>
      </c>
      <c r="N60" s="1" t="s">
        <v>500</v>
      </c>
      <c r="O60">
        <v>8</v>
      </c>
      <c r="P60" t="b">
        <v>0</v>
      </c>
      <c r="Q60" t="b">
        <v>1</v>
      </c>
      <c r="R60" t="s">
        <v>45</v>
      </c>
      <c r="S60" t="s">
        <v>418</v>
      </c>
      <c r="T60" t="s">
        <v>19</v>
      </c>
      <c r="U60" t="s">
        <v>19</v>
      </c>
      <c r="V60" t="s">
        <v>704</v>
      </c>
      <c r="W60" t="s">
        <v>567</v>
      </c>
      <c r="X60" t="s">
        <v>309</v>
      </c>
      <c r="AC60" s="1"/>
    </row>
    <row r="61" spans="1:29">
      <c r="A61" t="s">
        <v>82</v>
      </c>
      <c r="B61" s="89" t="s">
        <v>530</v>
      </c>
      <c r="C61" t="s">
        <v>15</v>
      </c>
      <c r="D61" s="2">
        <v>342833</v>
      </c>
      <c r="E61" t="s">
        <v>249</v>
      </c>
      <c r="F61" t="s">
        <v>705</v>
      </c>
      <c r="G61">
        <v>5.67</v>
      </c>
      <c r="H61" s="69">
        <v>82</v>
      </c>
      <c r="I61" s="71">
        <v>0</v>
      </c>
      <c r="J61">
        <v>0</v>
      </c>
      <c r="K61" s="72">
        <v>10</v>
      </c>
      <c r="L61" s="70">
        <v>260</v>
      </c>
      <c r="M61">
        <v>0.96</v>
      </c>
      <c r="N61" s="1" t="s">
        <v>500</v>
      </c>
      <c r="O61">
        <v>3</v>
      </c>
      <c r="P61" t="b">
        <v>1</v>
      </c>
      <c r="Q61" t="b">
        <v>0</v>
      </c>
      <c r="R61" t="s">
        <v>45</v>
      </c>
      <c r="S61" t="s">
        <v>424</v>
      </c>
      <c r="T61" t="s">
        <v>706</v>
      </c>
      <c r="U61" t="s">
        <v>937</v>
      </c>
      <c r="V61" t="s">
        <v>707</v>
      </c>
      <c r="W61" t="s">
        <v>708</v>
      </c>
      <c r="X61" t="s">
        <v>309</v>
      </c>
      <c r="Z61" s="126" t="s">
        <v>1170</v>
      </c>
      <c r="AA61" s="49" t="s">
        <v>32</v>
      </c>
      <c r="AB61" s="49" t="s">
        <v>1024</v>
      </c>
      <c r="AC61" s="49" t="s">
        <v>1025</v>
      </c>
    </row>
    <row r="62" spans="1:29">
      <c r="A62" t="s">
        <v>82</v>
      </c>
      <c r="B62" s="89" t="s">
        <v>530</v>
      </c>
      <c r="C62" t="s">
        <v>70</v>
      </c>
      <c r="D62" s="2">
        <v>422739</v>
      </c>
      <c r="E62" t="s">
        <v>539</v>
      </c>
      <c r="F62" t="s">
        <v>467</v>
      </c>
      <c r="G62">
        <v>8.76</v>
      </c>
      <c r="H62" s="69">
        <v>16</v>
      </c>
      <c r="I62" s="71">
        <v>1</v>
      </c>
      <c r="J62">
        <v>0.06</v>
      </c>
      <c r="K62" s="72">
        <v>6</v>
      </c>
      <c r="L62" s="70">
        <v>9</v>
      </c>
      <c r="M62">
        <v>0.6</v>
      </c>
      <c r="N62" s="74" t="s">
        <v>503</v>
      </c>
      <c r="O62">
        <v>-2</v>
      </c>
      <c r="P62" t="b">
        <v>0</v>
      </c>
      <c r="Q62" t="b">
        <v>1</v>
      </c>
      <c r="R62" t="s">
        <v>45</v>
      </c>
      <c r="S62" t="s">
        <v>418</v>
      </c>
      <c r="T62" t="s">
        <v>19</v>
      </c>
      <c r="U62" t="s">
        <v>19</v>
      </c>
      <c r="V62" t="s">
        <v>709</v>
      </c>
      <c r="W62" t="s">
        <v>513</v>
      </c>
      <c r="X62" t="s">
        <v>523</v>
      </c>
      <c r="Z62" t="s">
        <v>113</v>
      </c>
      <c r="AA62" s="73">
        <v>3</v>
      </c>
      <c r="AB62">
        <v>2</v>
      </c>
      <c r="AC62" s="1">
        <f t="shared" ref="AC62:AC80" si="2">SUM(AA62:AB62)</f>
        <v>5</v>
      </c>
    </row>
    <row r="63" spans="1:29">
      <c r="A63" t="s">
        <v>82</v>
      </c>
      <c r="B63" s="89" t="s">
        <v>710</v>
      </c>
      <c r="C63" t="s">
        <v>16</v>
      </c>
      <c r="D63" s="2">
        <v>250763</v>
      </c>
      <c r="E63" t="s">
        <v>711</v>
      </c>
      <c r="F63" t="s">
        <v>249</v>
      </c>
      <c r="G63">
        <v>1.03</v>
      </c>
      <c r="H63" s="69">
        <v>0</v>
      </c>
      <c r="I63" s="71">
        <v>10</v>
      </c>
      <c r="J63">
        <v>1</v>
      </c>
      <c r="K63" s="72">
        <v>9</v>
      </c>
      <c r="L63" s="70">
        <v>2</v>
      </c>
      <c r="M63">
        <v>0.18</v>
      </c>
      <c r="N63" s="1" t="s">
        <v>503</v>
      </c>
      <c r="O63">
        <v>-21</v>
      </c>
      <c r="P63" t="b">
        <v>1</v>
      </c>
      <c r="Q63" t="b">
        <v>0</v>
      </c>
      <c r="R63" t="s">
        <v>45</v>
      </c>
      <c r="S63" t="s">
        <v>418</v>
      </c>
      <c r="T63" t="s">
        <v>19</v>
      </c>
      <c r="U63" t="s">
        <v>19</v>
      </c>
      <c r="V63" t="s">
        <v>531</v>
      </c>
      <c r="W63" t="s">
        <v>712</v>
      </c>
      <c r="X63" t="s">
        <v>523</v>
      </c>
      <c r="Z63" t="s">
        <v>119</v>
      </c>
      <c r="AA63" s="73">
        <v>1</v>
      </c>
      <c r="AB63">
        <v>0</v>
      </c>
      <c r="AC63" s="1">
        <f t="shared" si="2"/>
        <v>1</v>
      </c>
    </row>
    <row r="64" spans="1:29">
      <c r="A64" t="s">
        <v>82</v>
      </c>
      <c r="B64" s="89" t="s">
        <v>92</v>
      </c>
      <c r="C64" t="s">
        <v>99</v>
      </c>
      <c r="D64" s="2">
        <v>972505</v>
      </c>
      <c r="E64" t="s">
        <v>634</v>
      </c>
      <c r="F64" t="s">
        <v>635</v>
      </c>
      <c r="G64">
        <v>8.65</v>
      </c>
      <c r="H64" s="69">
        <v>6</v>
      </c>
      <c r="I64" s="71">
        <v>0</v>
      </c>
      <c r="J64">
        <v>0</v>
      </c>
      <c r="K64" s="72">
        <v>9</v>
      </c>
      <c r="L64" s="70">
        <v>24</v>
      </c>
      <c r="M64">
        <v>0.73</v>
      </c>
      <c r="N64" s="1" t="s">
        <v>500</v>
      </c>
      <c r="O64">
        <v>2</v>
      </c>
      <c r="P64" t="b">
        <v>0</v>
      </c>
      <c r="Q64" t="b">
        <v>1</v>
      </c>
      <c r="R64" t="s">
        <v>45</v>
      </c>
      <c r="S64" t="s">
        <v>418</v>
      </c>
      <c r="T64" t="s">
        <v>19</v>
      </c>
      <c r="U64" t="s">
        <v>19</v>
      </c>
      <c r="V64" t="s">
        <v>713</v>
      </c>
      <c r="W64" t="s">
        <v>513</v>
      </c>
      <c r="X64" t="s">
        <v>523</v>
      </c>
      <c r="Z64" t="s">
        <v>129</v>
      </c>
      <c r="AA64" s="73">
        <v>2</v>
      </c>
      <c r="AB64">
        <v>1</v>
      </c>
      <c r="AC64" s="1">
        <f t="shared" si="2"/>
        <v>3</v>
      </c>
    </row>
    <row r="65" spans="1:29">
      <c r="A65" t="s">
        <v>82</v>
      </c>
      <c r="B65" s="89" t="s">
        <v>92</v>
      </c>
      <c r="C65" t="s">
        <v>99</v>
      </c>
      <c r="D65" s="2">
        <v>3148929</v>
      </c>
      <c r="E65" t="s">
        <v>614</v>
      </c>
      <c r="F65" t="s">
        <v>714</v>
      </c>
      <c r="G65">
        <v>7.92</v>
      </c>
      <c r="H65" s="69">
        <v>5</v>
      </c>
      <c r="I65" s="71">
        <v>1</v>
      </c>
      <c r="J65">
        <v>0.17</v>
      </c>
      <c r="K65" s="72">
        <v>1</v>
      </c>
      <c r="L65" s="70">
        <v>10</v>
      </c>
      <c r="M65">
        <v>0.91</v>
      </c>
      <c r="N65" s="1" t="s">
        <v>500</v>
      </c>
      <c r="O65">
        <v>2</v>
      </c>
      <c r="P65" t="b">
        <v>0</v>
      </c>
      <c r="Q65" t="b">
        <v>1</v>
      </c>
      <c r="R65" t="s">
        <v>509</v>
      </c>
      <c r="S65" t="s">
        <v>418</v>
      </c>
      <c r="T65" t="s">
        <v>19</v>
      </c>
      <c r="U65" t="s">
        <v>19</v>
      </c>
      <c r="V65" t="s">
        <v>715</v>
      </c>
      <c r="W65" t="s">
        <v>511</v>
      </c>
      <c r="X65" t="s">
        <v>523</v>
      </c>
      <c r="Z65" t="s">
        <v>137</v>
      </c>
      <c r="AA65" s="73">
        <v>0</v>
      </c>
      <c r="AB65">
        <v>0</v>
      </c>
      <c r="AC65" s="1">
        <f t="shared" si="2"/>
        <v>0</v>
      </c>
    </row>
    <row r="66" spans="1:29">
      <c r="A66" t="s">
        <v>82</v>
      </c>
      <c r="B66" s="89" t="s">
        <v>92</v>
      </c>
      <c r="C66" t="s">
        <v>25</v>
      </c>
      <c r="D66" s="2">
        <v>888235</v>
      </c>
      <c r="E66" t="s">
        <v>466</v>
      </c>
      <c r="F66" t="s">
        <v>422</v>
      </c>
      <c r="G66">
        <v>3.75</v>
      </c>
      <c r="H66" s="69">
        <v>32</v>
      </c>
      <c r="I66" s="71">
        <v>1</v>
      </c>
      <c r="J66">
        <v>0.03</v>
      </c>
      <c r="K66" s="72">
        <v>3</v>
      </c>
      <c r="L66" s="70">
        <v>6</v>
      </c>
      <c r="M66">
        <v>0.67</v>
      </c>
      <c r="N66" s="74" t="s">
        <v>503</v>
      </c>
      <c r="O66">
        <v>-2</v>
      </c>
      <c r="P66" t="b">
        <v>0</v>
      </c>
      <c r="Q66" t="b">
        <v>1</v>
      </c>
      <c r="R66" t="s">
        <v>45</v>
      </c>
      <c r="S66" t="s">
        <v>485</v>
      </c>
      <c r="T66" t="s">
        <v>716</v>
      </c>
      <c r="U66" t="s">
        <v>937</v>
      </c>
      <c r="V66" t="s">
        <v>717</v>
      </c>
      <c r="W66" t="s">
        <v>513</v>
      </c>
      <c r="X66" t="s">
        <v>523</v>
      </c>
      <c r="Z66" t="s">
        <v>141</v>
      </c>
      <c r="AA66" s="73">
        <v>1</v>
      </c>
      <c r="AB66">
        <v>3</v>
      </c>
      <c r="AC66" s="1">
        <f t="shared" si="2"/>
        <v>4</v>
      </c>
    </row>
    <row r="67" spans="1:29">
      <c r="A67" t="s">
        <v>82</v>
      </c>
      <c r="B67" s="89" t="s">
        <v>94</v>
      </c>
      <c r="C67" t="s">
        <v>44</v>
      </c>
      <c r="D67" s="2">
        <v>907977</v>
      </c>
      <c r="E67" t="s">
        <v>718</v>
      </c>
      <c r="F67" t="s">
        <v>719</v>
      </c>
      <c r="G67">
        <v>2.71</v>
      </c>
      <c r="H67" s="69">
        <v>35</v>
      </c>
      <c r="I67" s="71">
        <v>3</v>
      </c>
      <c r="J67">
        <v>0.08</v>
      </c>
      <c r="K67" s="72">
        <v>25</v>
      </c>
      <c r="L67" s="70">
        <v>33</v>
      </c>
      <c r="M67">
        <v>0.56999999999999995</v>
      </c>
      <c r="N67" s="1" t="s">
        <v>500</v>
      </c>
      <c r="O67">
        <v>4</v>
      </c>
      <c r="P67" t="b">
        <v>0</v>
      </c>
      <c r="Q67" t="b">
        <v>1</v>
      </c>
      <c r="R67" t="s">
        <v>45</v>
      </c>
      <c r="S67" t="s">
        <v>485</v>
      </c>
      <c r="T67" t="s">
        <v>720</v>
      </c>
      <c r="U67" t="s">
        <v>937</v>
      </c>
      <c r="V67" t="s">
        <v>721</v>
      </c>
      <c r="W67" t="s">
        <v>513</v>
      </c>
      <c r="X67" t="s">
        <v>523</v>
      </c>
      <c r="Z67" t="s">
        <v>145</v>
      </c>
      <c r="AA67" s="73">
        <v>0</v>
      </c>
      <c r="AB67">
        <v>1</v>
      </c>
      <c r="AC67" s="1">
        <f t="shared" si="2"/>
        <v>1</v>
      </c>
    </row>
    <row r="68" spans="1:29">
      <c r="A68" t="s">
        <v>82</v>
      </c>
      <c r="B68" s="89" t="s">
        <v>97</v>
      </c>
      <c r="C68" t="s">
        <v>49</v>
      </c>
      <c r="D68" s="2">
        <v>2338198</v>
      </c>
      <c r="E68" t="s">
        <v>722</v>
      </c>
      <c r="F68" t="s">
        <v>723</v>
      </c>
      <c r="G68">
        <v>5.58</v>
      </c>
      <c r="H68" s="69">
        <v>164</v>
      </c>
      <c r="I68" s="71">
        <v>5</v>
      </c>
      <c r="J68">
        <v>0.03</v>
      </c>
      <c r="K68" s="72">
        <v>4</v>
      </c>
      <c r="L68" s="70">
        <v>171</v>
      </c>
      <c r="M68">
        <v>0.98</v>
      </c>
      <c r="N68" s="1" t="s">
        <v>500</v>
      </c>
      <c r="O68">
        <v>3</v>
      </c>
      <c r="P68" t="b">
        <v>1</v>
      </c>
      <c r="Q68" t="b">
        <v>0</v>
      </c>
      <c r="R68" t="s">
        <v>45</v>
      </c>
      <c r="S68" t="s">
        <v>424</v>
      </c>
      <c r="T68" t="s">
        <v>724</v>
      </c>
      <c r="U68" t="s">
        <v>937</v>
      </c>
      <c r="V68" t="s">
        <v>725</v>
      </c>
      <c r="W68" t="s">
        <v>726</v>
      </c>
      <c r="X68" t="s">
        <v>309</v>
      </c>
      <c r="Z68" t="s">
        <v>150</v>
      </c>
      <c r="AA68" s="73">
        <v>1</v>
      </c>
      <c r="AB68">
        <v>8</v>
      </c>
      <c r="AC68" s="1">
        <f t="shared" si="2"/>
        <v>9</v>
      </c>
    </row>
    <row r="69" spans="1:29">
      <c r="A69" t="s">
        <v>82</v>
      </c>
      <c r="B69" s="89" t="s">
        <v>97</v>
      </c>
      <c r="C69" t="s">
        <v>63</v>
      </c>
      <c r="D69" s="2">
        <v>1532126</v>
      </c>
      <c r="E69" t="s">
        <v>249</v>
      </c>
      <c r="F69" t="s">
        <v>523</v>
      </c>
      <c r="G69">
        <v>2.35</v>
      </c>
      <c r="H69" s="69">
        <v>5</v>
      </c>
      <c r="I69" s="71">
        <v>0</v>
      </c>
      <c r="J69">
        <v>0</v>
      </c>
      <c r="K69" s="72">
        <v>2</v>
      </c>
      <c r="L69" s="70">
        <v>5</v>
      </c>
      <c r="M69">
        <v>0.71</v>
      </c>
      <c r="N69" s="1" t="s">
        <v>500</v>
      </c>
      <c r="O69">
        <v>1</v>
      </c>
      <c r="P69" t="b">
        <v>0</v>
      </c>
      <c r="Q69" t="b">
        <v>0</v>
      </c>
      <c r="R69" t="s">
        <v>45</v>
      </c>
      <c r="S69" t="s">
        <v>418</v>
      </c>
      <c r="T69" t="s">
        <v>19</v>
      </c>
      <c r="U69" t="s">
        <v>19</v>
      </c>
      <c r="V69" t="s">
        <v>727</v>
      </c>
      <c r="W69" t="s">
        <v>524</v>
      </c>
      <c r="X69" t="s">
        <v>252</v>
      </c>
      <c r="Z69" t="s">
        <v>156</v>
      </c>
      <c r="AA69" s="73">
        <v>0</v>
      </c>
      <c r="AB69">
        <v>4</v>
      </c>
      <c r="AC69" s="1">
        <f t="shared" si="2"/>
        <v>4</v>
      </c>
    </row>
    <row r="70" spans="1:29">
      <c r="A70" t="s">
        <v>82</v>
      </c>
      <c r="B70" s="89" t="s">
        <v>97</v>
      </c>
      <c r="C70" t="s">
        <v>11</v>
      </c>
      <c r="D70" s="2">
        <v>1294903</v>
      </c>
      <c r="E70" t="s">
        <v>506</v>
      </c>
      <c r="F70" t="s">
        <v>508</v>
      </c>
      <c r="G70">
        <v>0.80200000000000005</v>
      </c>
      <c r="H70" s="69">
        <v>6</v>
      </c>
      <c r="I70" s="71">
        <v>1</v>
      </c>
      <c r="J70">
        <v>0.14000000000000001</v>
      </c>
      <c r="K70" s="72">
        <v>1</v>
      </c>
      <c r="L70" s="70">
        <v>5</v>
      </c>
      <c r="M70">
        <v>0.83</v>
      </c>
      <c r="N70" s="1" t="s">
        <v>500</v>
      </c>
      <c r="O70">
        <v>1</v>
      </c>
      <c r="P70" t="b">
        <v>0</v>
      </c>
      <c r="Q70" t="b">
        <v>0</v>
      </c>
      <c r="R70" t="s">
        <v>45</v>
      </c>
      <c r="S70" t="s">
        <v>485</v>
      </c>
      <c r="T70" t="s">
        <v>728</v>
      </c>
      <c r="U70" t="s">
        <v>945</v>
      </c>
      <c r="V70" t="s">
        <v>729</v>
      </c>
      <c r="W70" t="s">
        <v>507</v>
      </c>
      <c r="X70" t="s">
        <v>252</v>
      </c>
      <c r="Z70" t="s">
        <v>164</v>
      </c>
      <c r="AA70" s="73">
        <v>1</v>
      </c>
      <c r="AB70">
        <v>5</v>
      </c>
      <c r="AC70" s="1">
        <f t="shared" si="2"/>
        <v>6</v>
      </c>
    </row>
    <row r="71" spans="1:29">
      <c r="A71" t="s">
        <v>82</v>
      </c>
      <c r="B71" s="89" t="s">
        <v>103</v>
      </c>
      <c r="C71" t="s">
        <v>15</v>
      </c>
      <c r="D71" s="2">
        <v>167</v>
      </c>
      <c r="E71" t="s">
        <v>523</v>
      </c>
      <c r="F71" t="s">
        <v>249</v>
      </c>
      <c r="G71">
        <v>0.23499999999999999</v>
      </c>
      <c r="H71" s="69">
        <v>18</v>
      </c>
      <c r="I71" s="71">
        <v>1</v>
      </c>
      <c r="J71">
        <v>0.05</v>
      </c>
      <c r="K71" s="72">
        <v>7</v>
      </c>
      <c r="L71" s="70">
        <v>10</v>
      </c>
      <c r="M71">
        <v>0.59</v>
      </c>
      <c r="N71" s="1" t="s">
        <v>503</v>
      </c>
      <c r="O71">
        <v>-1</v>
      </c>
      <c r="P71" t="b">
        <v>0</v>
      </c>
      <c r="Q71" t="b">
        <v>0</v>
      </c>
      <c r="R71" t="s">
        <v>509</v>
      </c>
      <c r="S71" t="s">
        <v>418</v>
      </c>
      <c r="T71" t="s">
        <v>19</v>
      </c>
      <c r="U71" t="s">
        <v>19</v>
      </c>
      <c r="V71" t="s">
        <v>540</v>
      </c>
      <c r="W71" t="s">
        <v>730</v>
      </c>
      <c r="X71" t="s">
        <v>309</v>
      </c>
      <c r="Z71" t="s">
        <v>169</v>
      </c>
      <c r="AA71" s="73">
        <v>17</v>
      </c>
      <c r="AB71">
        <v>4</v>
      </c>
      <c r="AC71" s="1">
        <f t="shared" si="2"/>
        <v>21</v>
      </c>
    </row>
    <row r="72" spans="1:29">
      <c r="A72" t="s">
        <v>82</v>
      </c>
      <c r="B72" s="89" t="s">
        <v>470</v>
      </c>
      <c r="C72" t="s">
        <v>44</v>
      </c>
      <c r="D72" s="2">
        <v>72343</v>
      </c>
      <c r="E72" t="s">
        <v>731</v>
      </c>
      <c r="F72" t="s">
        <v>249</v>
      </c>
      <c r="G72">
        <v>8.24</v>
      </c>
      <c r="H72" s="69">
        <v>12</v>
      </c>
      <c r="I72" s="71">
        <v>0</v>
      </c>
      <c r="J72">
        <v>0</v>
      </c>
      <c r="K72" s="72">
        <v>0</v>
      </c>
      <c r="L72" s="70">
        <v>48</v>
      </c>
      <c r="M72">
        <v>1</v>
      </c>
      <c r="N72" s="1" t="s">
        <v>503</v>
      </c>
      <c r="O72">
        <v>-10</v>
      </c>
      <c r="P72" t="b">
        <v>0</v>
      </c>
      <c r="Q72" t="b">
        <v>1</v>
      </c>
      <c r="R72" t="s">
        <v>45</v>
      </c>
      <c r="S72" t="s">
        <v>418</v>
      </c>
      <c r="T72" t="s">
        <v>19</v>
      </c>
      <c r="U72" t="s">
        <v>19</v>
      </c>
      <c r="V72" t="s">
        <v>732</v>
      </c>
      <c r="W72" t="s">
        <v>511</v>
      </c>
      <c r="X72" t="s">
        <v>523</v>
      </c>
      <c r="Z72" t="s">
        <v>173</v>
      </c>
      <c r="AA72" s="73">
        <v>0</v>
      </c>
      <c r="AB72">
        <v>2</v>
      </c>
      <c r="AC72" s="1">
        <f t="shared" si="2"/>
        <v>2</v>
      </c>
    </row>
    <row r="73" spans="1:29">
      <c r="A73" t="s">
        <v>82</v>
      </c>
      <c r="B73" s="89" t="s">
        <v>107</v>
      </c>
      <c r="C73" t="s">
        <v>49</v>
      </c>
      <c r="D73" s="2">
        <v>368277</v>
      </c>
      <c r="E73" t="s">
        <v>466</v>
      </c>
      <c r="F73" t="s">
        <v>597</v>
      </c>
      <c r="G73">
        <v>4.6500000000000004</v>
      </c>
      <c r="H73" s="69">
        <v>15</v>
      </c>
      <c r="I73" s="71">
        <v>1</v>
      </c>
      <c r="J73">
        <v>0.06</v>
      </c>
      <c r="K73" s="72">
        <v>13</v>
      </c>
      <c r="L73" s="70">
        <v>23</v>
      </c>
      <c r="M73">
        <v>0.64</v>
      </c>
      <c r="N73" s="1" t="s">
        <v>500</v>
      </c>
      <c r="O73">
        <v>2</v>
      </c>
      <c r="P73" t="b">
        <v>0</v>
      </c>
      <c r="Q73" t="b">
        <v>1</v>
      </c>
      <c r="R73" t="s">
        <v>45</v>
      </c>
      <c r="S73" t="s">
        <v>485</v>
      </c>
      <c r="T73" t="s">
        <v>733</v>
      </c>
      <c r="U73" t="s">
        <v>957</v>
      </c>
      <c r="V73" t="s">
        <v>734</v>
      </c>
      <c r="W73" t="s">
        <v>513</v>
      </c>
      <c r="X73" t="s">
        <v>523</v>
      </c>
      <c r="Z73" s="1" t="s">
        <v>179</v>
      </c>
      <c r="AA73" s="73">
        <v>2</v>
      </c>
      <c r="AB73">
        <v>2</v>
      </c>
      <c r="AC73" s="1">
        <f t="shared" si="2"/>
        <v>4</v>
      </c>
    </row>
    <row r="74" spans="1:29">
      <c r="A74" t="s">
        <v>82</v>
      </c>
      <c r="B74" s="89" t="s">
        <v>107</v>
      </c>
      <c r="C74" t="s">
        <v>63</v>
      </c>
      <c r="D74" s="2">
        <v>945745</v>
      </c>
      <c r="E74" t="s">
        <v>421</v>
      </c>
      <c r="F74" t="s">
        <v>476</v>
      </c>
      <c r="G74">
        <v>4.3</v>
      </c>
      <c r="H74" s="69">
        <v>17</v>
      </c>
      <c r="I74" s="71">
        <v>1</v>
      </c>
      <c r="J74">
        <v>0.06</v>
      </c>
      <c r="K74" s="72">
        <v>8</v>
      </c>
      <c r="L74" s="70">
        <v>18</v>
      </c>
      <c r="M74">
        <v>0.69</v>
      </c>
      <c r="N74" s="1" t="s">
        <v>500</v>
      </c>
      <c r="O74">
        <v>2</v>
      </c>
      <c r="P74" t="b">
        <v>0</v>
      </c>
      <c r="Q74" t="b">
        <v>1</v>
      </c>
      <c r="R74" t="s">
        <v>45</v>
      </c>
      <c r="S74" t="s">
        <v>485</v>
      </c>
      <c r="T74" t="s">
        <v>735</v>
      </c>
      <c r="U74" t="s">
        <v>946</v>
      </c>
      <c r="V74" t="s">
        <v>736</v>
      </c>
      <c r="W74" t="s">
        <v>511</v>
      </c>
      <c r="X74" t="s">
        <v>523</v>
      </c>
      <c r="Z74" s="1" t="s">
        <v>181</v>
      </c>
      <c r="AA74" s="73">
        <v>10</v>
      </c>
      <c r="AB74">
        <v>5</v>
      </c>
      <c r="AC74" s="1">
        <f t="shared" si="2"/>
        <v>15</v>
      </c>
    </row>
    <row r="75" spans="1:29">
      <c r="A75" t="s">
        <v>82</v>
      </c>
      <c r="B75" s="89" t="s">
        <v>107</v>
      </c>
      <c r="C75" t="s">
        <v>40</v>
      </c>
      <c r="D75" s="2">
        <v>1930070</v>
      </c>
      <c r="E75" t="s">
        <v>422</v>
      </c>
      <c r="F75" t="s">
        <v>466</v>
      </c>
      <c r="G75">
        <v>4.6900000000000004</v>
      </c>
      <c r="H75" s="69">
        <v>7</v>
      </c>
      <c r="I75" s="71">
        <v>1</v>
      </c>
      <c r="J75">
        <v>0.12</v>
      </c>
      <c r="K75" s="72">
        <v>8</v>
      </c>
      <c r="L75" s="70">
        <v>18</v>
      </c>
      <c r="M75">
        <v>0.69</v>
      </c>
      <c r="N75" s="1" t="s">
        <v>500</v>
      </c>
      <c r="O75">
        <v>2</v>
      </c>
      <c r="P75" t="b">
        <v>0</v>
      </c>
      <c r="Q75" t="b">
        <v>1</v>
      </c>
      <c r="R75" t="s">
        <v>45</v>
      </c>
      <c r="S75" t="s">
        <v>418</v>
      </c>
      <c r="T75" t="s">
        <v>19</v>
      </c>
      <c r="U75" t="s">
        <v>19</v>
      </c>
      <c r="V75" t="s">
        <v>737</v>
      </c>
      <c r="W75" t="s">
        <v>513</v>
      </c>
      <c r="X75" t="s">
        <v>523</v>
      </c>
      <c r="Z75" s="1" t="s">
        <v>186</v>
      </c>
      <c r="AA75" s="73">
        <v>1</v>
      </c>
      <c r="AB75">
        <v>2</v>
      </c>
      <c r="AC75" s="1">
        <f t="shared" si="2"/>
        <v>3</v>
      </c>
    </row>
    <row r="76" spans="1:29">
      <c r="A76" t="s">
        <v>82</v>
      </c>
      <c r="B76" s="89" t="s">
        <v>107</v>
      </c>
      <c r="C76" t="s">
        <v>38</v>
      </c>
      <c r="D76" s="2">
        <v>811131</v>
      </c>
      <c r="E76" t="s">
        <v>249</v>
      </c>
      <c r="F76" t="s">
        <v>738</v>
      </c>
      <c r="G76">
        <v>1.77</v>
      </c>
      <c r="H76" s="69">
        <v>114</v>
      </c>
      <c r="I76" s="71">
        <v>1</v>
      </c>
      <c r="J76">
        <v>0.01</v>
      </c>
      <c r="K76" s="72">
        <v>32</v>
      </c>
      <c r="L76" s="70">
        <v>95</v>
      </c>
      <c r="M76">
        <v>0.75</v>
      </c>
      <c r="N76" s="1" t="s">
        <v>500</v>
      </c>
      <c r="O76">
        <v>4</v>
      </c>
      <c r="P76" t="b">
        <v>0</v>
      </c>
      <c r="Q76" t="b">
        <v>1</v>
      </c>
      <c r="R76" t="s">
        <v>45</v>
      </c>
      <c r="S76" t="s">
        <v>485</v>
      </c>
      <c r="T76" t="s">
        <v>739</v>
      </c>
      <c r="U76" t="s">
        <v>958</v>
      </c>
      <c r="V76" t="s">
        <v>528</v>
      </c>
      <c r="W76" t="s">
        <v>740</v>
      </c>
      <c r="X76" t="s">
        <v>252</v>
      </c>
      <c r="Z76" s="1" t="s">
        <v>196</v>
      </c>
      <c r="AA76" s="73">
        <v>2</v>
      </c>
      <c r="AB76">
        <v>2</v>
      </c>
      <c r="AC76" s="1">
        <f t="shared" si="2"/>
        <v>4</v>
      </c>
    </row>
    <row r="77" spans="1:29">
      <c r="A77" t="s">
        <v>112</v>
      </c>
      <c r="B77" s="68" t="s">
        <v>113</v>
      </c>
      <c r="C77" t="s">
        <v>70</v>
      </c>
      <c r="D77" s="2">
        <v>704</v>
      </c>
      <c r="E77" t="s">
        <v>249</v>
      </c>
      <c r="F77" t="s">
        <v>523</v>
      </c>
      <c r="G77">
        <v>0.96699999999999997</v>
      </c>
      <c r="H77" s="69">
        <v>192</v>
      </c>
      <c r="I77" s="71">
        <v>3</v>
      </c>
      <c r="J77">
        <v>0.02</v>
      </c>
      <c r="K77" s="72">
        <v>0</v>
      </c>
      <c r="L77" s="70">
        <v>6</v>
      </c>
      <c r="M77">
        <v>1</v>
      </c>
      <c r="N77" s="1" t="s">
        <v>500</v>
      </c>
      <c r="O77">
        <v>1</v>
      </c>
      <c r="P77" t="b">
        <v>0</v>
      </c>
      <c r="Q77" t="b">
        <v>0</v>
      </c>
      <c r="R77" t="s">
        <v>509</v>
      </c>
      <c r="S77" t="s">
        <v>418</v>
      </c>
      <c r="T77" t="s">
        <v>19</v>
      </c>
      <c r="U77" t="s">
        <v>19</v>
      </c>
      <c r="V77" t="s">
        <v>540</v>
      </c>
      <c r="W77" t="s">
        <v>541</v>
      </c>
      <c r="X77" t="s">
        <v>309</v>
      </c>
      <c r="Z77" s="1" t="s">
        <v>200</v>
      </c>
      <c r="AA77" s="73">
        <v>3</v>
      </c>
      <c r="AB77">
        <v>2</v>
      </c>
      <c r="AC77" s="1">
        <f t="shared" si="2"/>
        <v>5</v>
      </c>
    </row>
    <row r="78" spans="1:29">
      <c r="A78" t="s">
        <v>112</v>
      </c>
      <c r="B78" s="68" t="s">
        <v>113</v>
      </c>
      <c r="C78" t="s">
        <v>63</v>
      </c>
      <c r="D78" s="2">
        <v>294600</v>
      </c>
      <c r="E78" t="s">
        <v>741</v>
      </c>
      <c r="F78" t="s">
        <v>742</v>
      </c>
      <c r="G78">
        <v>8.1999999999999993</v>
      </c>
      <c r="H78" s="69">
        <v>8</v>
      </c>
      <c r="I78" s="71">
        <v>0</v>
      </c>
      <c r="J78">
        <v>0</v>
      </c>
      <c r="K78" s="72">
        <v>0</v>
      </c>
      <c r="L78" s="70">
        <v>9</v>
      </c>
      <c r="M78">
        <v>1</v>
      </c>
      <c r="N78" s="1" t="s">
        <v>500</v>
      </c>
      <c r="O78">
        <v>5</v>
      </c>
      <c r="P78" t="b">
        <v>0</v>
      </c>
      <c r="Q78" t="b">
        <v>0</v>
      </c>
      <c r="R78" t="s">
        <v>45</v>
      </c>
      <c r="S78" t="s">
        <v>485</v>
      </c>
      <c r="T78" t="s">
        <v>743</v>
      </c>
      <c r="U78" t="s">
        <v>947</v>
      </c>
      <c r="V78" t="s">
        <v>744</v>
      </c>
      <c r="W78" t="s">
        <v>745</v>
      </c>
      <c r="X78" t="s">
        <v>309</v>
      </c>
      <c r="Z78" s="1" t="s">
        <v>208</v>
      </c>
      <c r="AA78" s="73">
        <v>2</v>
      </c>
      <c r="AB78">
        <v>1</v>
      </c>
      <c r="AC78" s="1">
        <f t="shared" si="2"/>
        <v>3</v>
      </c>
    </row>
    <row r="79" spans="1:29">
      <c r="A79" t="s">
        <v>112</v>
      </c>
      <c r="B79" s="68" t="s">
        <v>113</v>
      </c>
      <c r="C79" t="s">
        <v>99</v>
      </c>
      <c r="D79" s="2">
        <v>386306</v>
      </c>
      <c r="E79" t="s">
        <v>499</v>
      </c>
      <c r="F79" t="s">
        <v>291</v>
      </c>
      <c r="G79">
        <v>1.4</v>
      </c>
      <c r="H79" s="69">
        <v>5</v>
      </c>
      <c r="I79" s="71">
        <v>0</v>
      </c>
      <c r="J79">
        <v>0</v>
      </c>
      <c r="K79" s="72">
        <v>0</v>
      </c>
      <c r="L79" s="70">
        <v>7</v>
      </c>
      <c r="M79">
        <v>1</v>
      </c>
      <c r="N79" s="1" t="s">
        <v>503</v>
      </c>
      <c r="O79">
        <v>-1</v>
      </c>
      <c r="P79" t="b">
        <v>0</v>
      </c>
      <c r="Q79" t="b">
        <v>0</v>
      </c>
      <c r="R79" t="s">
        <v>45</v>
      </c>
      <c r="S79" t="s">
        <v>418</v>
      </c>
      <c r="T79" t="s">
        <v>19</v>
      </c>
      <c r="U79" t="s">
        <v>19</v>
      </c>
      <c r="V79" t="s">
        <v>746</v>
      </c>
      <c r="W79" t="s">
        <v>501</v>
      </c>
      <c r="X79" t="s">
        <v>252</v>
      </c>
      <c r="Z79" s="1" t="s">
        <v>215</v>
      </c>
      <c r="AA79" s="73">
        <v>1</v>
      </c>
      <c r="AB79">
        <v>2</v>
      </c>
      <c r="AC79" s="1">
        <f t="shared" si="2"/>
        <v>3</v>
      </c>
    </row>
    <row r="80" spans="1:29">
      <c r="A80" t="s">
        <v>112</v>
      </c>
      <c r="B80" s="68" t="s">
        <v>113</v>
      </c>
      <c r="C80" t="s">
        <v>15</v>
      </c>
      <c r="D80" s="2">
        <v>167</v>
      </c>
      <c r="E80" t="s">
        <v>523</v>
      </c>
      <c r="F80" t="s">
        <v>249</v>
      </c>
      <c r="G80">
        <v>0.23499999999999999</v>
      </c>
      <c r="H80" s="69">
        <v>221</v>
      </c>
      <c r="I80" s="71">
        <v>2</v>
      </c>
      <c r="J80">
        <v>0.01</v>
      </c>
      <c r="K80" s="72">
        <v>1</v>
      </c>
      <c r="L80" s="70">
        <v>5</v>
      </c>
      <c r="M80">
        <v>0.83</v>
      </c>
      <c r="N80" s="1" t="s">
        <v>503</v>
      </c>
      <c r="O80">
        <v>-1</v>
      </c>
      <c r="P80" t="b">
        <v>0</v>
      </c>
      <c r="Q80" t="b">
        <v>0</v>
      </c>
      <c r="R80" t="s">
        <v>509</v>
      </c>
      <c r="S80" t="s">
        <v>418</v>
      </c>
      <c r="T80" t="s">
        <v>19</v>
      </c>
      <c r="U80" t="s">
        <v>19</v>
      </c>
      <c r="V80" t="s">
        <v>540</v>
      </c>
      <c r="W80" t="s">
        <v>730</v>
      </c>
      <c r="X80" t="s">
        <v>309</v>
      </c>
      <c r="Z80" s="1" t="s">
        <v>223</v>
      </c>
      <c r="AA80" s="73">
        <v>0</v>
      </c>
      <c r="AB80">
        <v>3</v>
      </c>
      <c r="AC80" s="1">
        <f t="shared" si="2"/>
        <v>3</v>
      </c>
    </row>
    <row r="81" spans="1:29">
      <c r="A81" t="s">
        <v>112</v>
      </c>
      <c r="B81" s="68" t="s">
        <v>113</v>
      </c>
      <c r="C81" t="s">
        <v>11</v>
      </c>
      <c r="D81" s="2">
        <v>906942</v>
      </c>
      <c r="E81" t="s">
        <v>747</v>
      </c>
      <c r="F81" t="s">
        <v>291</v>
      </c>
      <c r="G81">
        <v>6.6</v>
      </c>
      <c r="H81" s="69">
        <v>2</v>
      </c>
      <c r="I81" s="71">
        <v>14</v>
      </c>
      <c r="J81">
        <v>0.88</v>
      </c>
      <c r="K81" s="72">
        <v>10</v>
      </c>
      <c r="L81" s="70">
        <v>0</v>
      </c>
      <c r="M81">
        <v>0</v>
      </c>
      <c r="N81" s="74" t="s">
        <v>500</v>
      </c>
      <c r="O81">
        <v>12</v>
      </c>
      <c r="P81" t="b">
        <v>1</v>
      </c>
      <c r="Q81" t="b">
        <v>1</v>
      </c>
      <c r="R81" t="s">
        <v>45</v>
      </c>
      <c r="S81" t="s">
        <v>485</v>
      </c>
      <c r="T81" t="s">
        <v>748</v>
      </c>
      <c r="U81" t="s">
        <v>937</v>
      </c>
      <c r="V81" t="s">
        <v>749</v>
      </c>
      <c r="W81" t="s">
        <v>513</v>
      </c>
      <c r="X81" t="s">
        <v>523</v>
      </c>
      <c r="Z81" s="1" t="s">
        <v>1011</v>
      </c>
      <c r="AA81" s="1">
        <f>SUM(AA62:AA80)</f>
        <v>47</v>
      </c>
      <c r="AB81" s="1">
        <f>SUM(AB62:AB80)</f>
        <v>49</v>
      </c>
      <c r="AC81" s="1">
        <f>SUM(AC62:AC80)</f>
        <v>96</v>
      </c>
    </row>
    <row r="82" spans="1:29">
      <c r="A82" t="s">
        <v>112</v>
      </c>
      <c r="B82" s="68" t="s">
        <v>119</v>
      </c>
      <c r="C82" t="s">
        <v>49</v>
      </c>
      <c r="D82" s="2">
        <v>2922952</v>
      </c>
      <c r="E82" t="s">
        <v>520</v>
      </c>
      <c r="F82" t="s">
        <v>249</v>
      </c>
      <c r="G82">
        <v>0.80700000000000005</v>
      </c>
      <c r="H82" s="69">
        <v>40</v>
      </c>
      <c r="I82" s="71">
        <v>7</v>
      </c>
      <c r="J82">
        <v>0.15</v>
      </c>
      <c r="K82" s="72">
        <v>7</v>
      </c>
      <c r="L82" s="70">
        <v>10</v>
      </c>
      <c r="M82">
        <v>0.59</v>
      </c>
      <c r="N82" s="1" t="s">
        <v>503</v>
      </c>
      <c r="O82">
        <v>-1</v>
      </c>
      <c r="P82" t="b">
        <v>0</v>
      </c>
      <c r="Q82" t="b">
        <v>0</v>
      </c>
      <c r="R82" t="s">
        <v>509</v>
      </c>
      <c r="S82" t="s">
        <v>418</v>
      </c>
      <c r="T82" t="s">
        <v>19</v>
      </c>
      <c r="U82" t="s">
        <v>19</v>
      </c>
      <c r="V82" t="s">
        <v>521</v>
      </c>
      <c r="W82" t="s">
        <v>522</v>
      </c>
      <c r="X82" t="s">
        <v>309</v>
      </c>
    </row>
    <row r="83" spans="1:29">
      <c r="A83" t="s">
        <v>112</v>
      </c>
      <c r="B83" s="68" t="s">
        <v>129</v>
      </c>
      <c r="C83" t="s">
        <v>99</v>
      </c>
      <c r="D83" s="2">
        <v>65504</v>
      </c>
      <c r="E83" t="s">
        <v>506</v>
      </c>
      <c r="F83" t="s">
        <v>291</v>
      </c>
      <c r="G83">
        <v>3.23</v>
      </c>
      <c r="H83" s="69">
        <v>86</v>
      </c>
      <c r="I83" s="71">
        <v>6</v>
      </c>
      <c r="J83">
        <v>7.0000000000000007E-2</v>
      </c>
      <c r="K83" s="72">
        <v>5</v>
      </c>
      <c r="L83" s="70">
        <v>75</v>
      </c>
      <c r="M83">
        <v>0.94</v>
      </c>
      <c r="N83" s="1" t="s">
        <v>503</v>
      </c>
      <c r="O83">
        <v>-1</v>
      </c>
      <c r="P83" t="b">
        <v>0</v>
      </c>
      <c r="Q83" t="b">
        <v>0</v>
      </c>
      <c r="R83" t="s">
        <v>509</v>
      </c>
      <c r="S83" t="s">
        <v>418</v>
      </c>
      <c r="T83" t="s">
        <v>19</v>
      </c>
      <c r="U83" t="s">
        <v>19</v>
      </c>
      <c r="V83" t="s">
        <v>750</v>
      </c>
      <c r="W83" t="s">
        <v>751</v>
      </c>
      <c r="X83" t="s">
        <v>252</v>
      </c>
    </row>
    <row r="84" spans="1:29">
      <c r="A84" t="s">
        <v>112</v>
      </c>
      <c r="B84" s="68" t="s">
        <v>129</v>
      </c>
      <c r="C84" t="s">
        <v>40</v>
      </c>
      <c r="D84" s="2">
        <v>250802</v>
      </c>
      <c r="E84" t="s">
        <v>536</v>
      </c>
      <c r="F84" t="s">
        <v>249</v>
      </c>
      <c r="G84">
        <v>6.95</v>
      </c>
      <c r="H84" s="69">
        <v>0</v>
      </c>
      <c r="I84" s="71">
        <v>5</v>
      </c>
      <c r="J84">
        <v>1</v>
      </c>
      <c r="K84" s="72">
        <v>7</v>
      </c>
      <c r="L84" s="70">
        <v>1</v>
      </c>
      <c r="M84">
        <v>0.12</v>
      </c>
      <c r="N84" s="1" t="s">
        <v>500</v>
      </c>
      <c r="O84">
        <v>4</v>
      </c>
      <c r="P84" t="b">
        <v>0</v>
      </c>
      <c r="Q84" t="b">
        <v>1</v>
      </c>
      <c r="R84" t="s">
        <v>45</v>
      </c>
      <c r="S84" t="s">
        <v>485</v>
      </c>
      <c r="T84" t="s">
        <v>514</v>
      </c>
      <c r="U84" t="s">
        <v>937</v>
      </c>
      <c r="V84" t="s">
        <v>537</v>
      </c>
      <c r="W84" t="s">
        <v>511</v>
      </c>
      <c r="X84" t="s">
        <v>523</v>
      </c>
    </row>
    <row r="85" spans="1:29">
      <c r="A85" t="s">
        <v>112</v>
      </c>
      <c r="B85" s="68" t="s">
        <v>129</v>
      </c>
      <c r="C85" t="s">
        <v>99</v>
      </c>
      <c r="D85" s="2">
        <v>903801</v>
      </c>
      <c r="E85" t="s">
        <v>249</v>
      </c>
      <c r="F85" t="s">
        <v>291</v>
      </c>
      <c r="G85">
        <v>6.41</v>
      </c>
      <c r="H85" s="69">
        <v>223</v>
      </c>
      <c r="I85" s="71">
        <v>0</v>
      </c>
      <c r="J85">
        <v>0</v>
      </c>
      <c r="K85" s="72">
        <v>9</v>
      </c>
      <c r="L85" s="70">
        <v>230</v>
      </c>
      <c r="M85">
        <v>0.96</v>
      </c>
      <c r="N85" s="74" t="s">
        <v>503</v>
      </c>
      <c r="O85">
        <v>0</v>
      </c>
      <c r="P85" t="b">
        <v>1</v>
      </c>
      <c r="Q85" t="b">
        <v>1</v>
      </c>
      <c r="R85" t="s">
        <v>45</v>
      </c>
      <c r="S85" t="s">
        <v>424</v>
      </c>
      <c r="T85" t="s">
        <v>752</v>
      </c>
      <c r="U85" t="s">
        <v>937</v>
      </c>
      <c r="V85" t="s">
        <v>753</v>
      </c>
      <c r="W85" t="s">
        <v>754</v>
      </c>
      <c r="X85" t="s">
        <v>309</v>
      </c>
    </row>
    <row r="86" spans="1:29">
      <c r="A86" t="s">
        <v>112</v>
      </c>
      <c r="B86" s="68" t="s">
        <v>141</v>
      </c>
      <c r="C86" t="s">
        <v>63</v>
      </c>
      <c r="D86" s="2">
        <v>420606</v>
      </c>
      <c r="E86" t="s">
        <v>422</v>
      </c>
      <c r="F86" t="s">
        <v>466</v>
      </c>
      <c r="G86">
        <v>7.92</v>
      </c>
      <c r="H86" s="69">
        <v>11</v>
      </c>
      <c r="I86" s="71">
        <v>0</v>
      </c>
      <c r="J86">
        <v>0</v>
      </c>
      <c r="K86" s="72">
        <v>0</v>
      </c>
      <c r="L86" s="70">
        <v>10</v>
      </c>
      <c r="M86">
        <v>1</v>
      </c>
      <c r="N86" s="1" t="s">
        <v>500</v>
      </c>
      <c r="O86">
        <v>2</v>
      </c>
      <c r="P86" t="b">
        <v>0</v>
      </c>
      <c r="Q86" t="b">
        <v>1</v>
      </c>
      <c r="R86" t="s">
        <v>45</v>
      </c>
      <c r="S86" t="s">
        <v>418</v>
      </c>
      <c r="T86" t="s">
        <v>19</v>
      </c>
      <c r="U86" t="s">
        <v>19</v>
      </c>
      <c r="V86" t="s">
        <v>755</v>
      </c>
      <c r="W86" t="s">
        <v>513</v>
      </c>
      <c r="X86" t="s">
        <v>523</v>
      </c>
    </row>
    <row r="87" spans="1:29">
      <c r="A87" t="s">
        <v>112</v>
      </c>
      <c r="B87" s="68" t="s">
        <v>141</v>
      </c>
      <c r="C87" t="s">
        <v>63</v>
      </c>
      <c r="D87" s="2">
        <v>1644383</v>
      </c>
      <c r="E87" t="s">
        <v>249</v>
      </c>
      <c r="F87" t="s">
        <v>510</v>
      </c>
      <c r="G87">
        <v>7.28</v>
      </c>
      <c r="H87" s="69">
        <v>30</v>
      </c>
      <c r="I87" s="71">
        <v>0</v>
      </c>
      <c r="J87">
        <v>0</v>
      </c>
      <c r="K87" s="72">
        <v>6</v>
      </c>
      <c r="L87" s="70">
        <v>14</v>
      </c>
      <c r="M87">
        <v>0.7</v>
      </c>
      <c r="N87" s="1" t="s">
        <v>500</v>
      </c>
      <c r="O87">
        <v>2</v>
      </c>
      <c r="P87" t="b">
        <v>0</v>
      </c>
      <c r="Q87" t="b">
        <v>1</v>
      </c>
      <c r="R87" t="s">
        <v>45</v>
      </c>
      <c r="S87" t="s">
        <v>418</v>
      </c>
      <c r="T87" t="s">
        <v>19</v>
      </c>
      <c r="U87" t="s">
        <v>19</v>
      </c>
      <c r="V87" t="s">
        <v>756</v>
      </c>
      <c r="W87" t="s">
        <v>511</v>
      </c>
      <c r="X87" t="s">
        <v>523</v>
      </c>
    </row>
    <row r="88" spans="1:29">
      <c r="A88" t="s">
        <v>112</v>
      </c>
      <c r="B88" s="68" t="s">
        <v>141</v>
      </c>
      <c r="C88" t="s">
        <v>11</v>
      </c>
      <c r="D88" s="2">
        <v>763831</v>
      </c>
      <c r="E88" t="s">
        <v>291</v>
      </c>
      <c r="F88" t="s">
        <v>506</v>
      </c>
      <c r="G88">
        <v>5.14</v>
      </c>
      <c r="H88" s="69">
        <v>22</v>
      </c>
      <c r="I88" s="71">
        <v>0</v>
      </c>
      <c r="J88">
        <v>0</v>
      </c>
      <c r="K88" s="72">
        <v>3</v>
      </c>
      <c r="L88" s="70">
        <v>34</v>
      </c>
      <c r="M88">
        <v>0.92</v>
      </c>
      <c r="N88" s="1" t="s">
        <v>500</v>
      </c>
      <c r="O88">
        <v>1</v>
      </c>
      <c r="P88" t="b">
        <v>0</v>
      </c>
      <c r="Q88" t="b">
        <v>0</v>
      </c>
      <c r="R88" t="s">
        <v>45</v>
      </c>
      <c r="S88" t="s">
        <v>418</v>
      </c>
      <c r="T88" t="s">
        <v>19</v>
      </c>
      <c r="U88" t="s">
        <v>19</v>
      </c>
      <c r="V88" t="s">
        <v>757</v>
      </c>
      <c r="W88" t="s">
        <v>758</v>
      </c>
      <c r="X88" t="s">
        <v>252</v>
      </c>
    </row>
    <row r="89" spans="1:29">
      <c r="A89" t="s">
        <v>112</v>
      </c>
      <c r="B89" s="68" t="s">
        <v>141</v>
      </c>
      <c r="C89" t="s">
        <v>38</v>
      </c>
      <c r="D89" s="2">
        <v>908482</v>
      </c>
      <c r="E89" t="s">
        <v>502</v>
      </c>
      <c r="F89" t="s">
        <v>422</v>
      </c>
      <c r="G89">
        <v>4.05</v>
      </c>
      <c r="H89" s="69">
        <v>15</v>
      </c>
      <c r="I89" s="71">
        <v>1</v>
      </c>
      <c r="J89">
        <v>0.06</v>
      </c>
      <c r="K89" s="72">
        <v>2</v>
      </c>
      <c r="L89" s="70">
        <v>5</v>
      </c>
      <c r="M89">
        <v>0.71</v>
      </c>
      <c r="N89" s="1" t="s">
        <v>503</v>
      </c>
      <c r="O89">
        <v>-1</v>
      </c>
      <c r="P89" t="b">
        <v>0</v>
      </c>
      <c r="Q89" t="b">
        <v>0</v>
      </c>
      <c r="R89" t="s">
        <v>45</v>
      </c>
      <c r="S89" t="s">
        <v>418</v>
      </c>
      <c r="T89" t="s">
        <v>19</v>
      </c>
      <c r="U89" t="s">
        <v>19</v>
      </c>
      <c r="V89" t="s">
        <v>759</v>
      </c>
      <c r="W89" t="s">
        <v>760</v>
      </c>
      <c r="X89" t="s">
        <v>252</v>
      </c>
    </row>
    <row r="90" spans="1:29">
      <c r="A90" t="s">
        <v>112</v>
      </c>
      <c r="B90" s="68" t="s">
        <v>145</v>
      </c>
      <c r="C90" t="s">
        <v>49</v>
      </c>
      <c r="D90" s="2">
        <v>431453</v>
      </c>
      <c r="E90" t="s">
        <v>422</v>
      </c>
      <c r="F90" t="s">
        <v>466</v>
      </c>
      <c r="G90">
        <v>5.43</v>
      </c>
      <c r="H90" s="69">
        <v>16</v>
      </c>
      <c r="I90" s="71">
        <v>0</v>
      </c>
      <c r="J90">
        <v>0</v>
      </c>
      <c r="K90" s="72">
        <v>3</v>
      </c>
      <c r="L90" s="70">
        <v>13</v>
      </c>
      <c r="M90">
        <v>0.81</v>
      </c>
      <c r="N90" s="1" t="s">
        <v>500</v>
      </c>
      <c r="O90">
        <v>2</v>
      </c>
      <c r="P90" t="b">
        <v>0</v>
      </c>
      <c r="Q90" t="b">
        <v>1</v>
      </c>
      <c r="R90" t="s">
        <v>45</v>
      </c>
      <c r="S90" t="s">
        <v>418</v>
      </c>
      <c r="T90" t="s">
        <v>19</v>
      </c>
      <c r="U90" t="s">
        <v>19</v>
      </c>
      <c r="V90" t="s">
        <v>761</v>
      </c>
      <c r="W90" t="s">
        <v>513</v>
      </c>
      <c r="X90" t="s">
        <v>523</v>
      </c>
    </row>
    <row r="91" spans="1:29">
      <c r="A91" t="s">
        <v>112</v>
      </c>
      <c r="B91" s="68" t="s">
        <v>150</v>
      </c>
      <c r="C91" t="s">
        <v>44</v>
      </c>
      <c r="D91" s="2">
        <v>1015178</v>
      </c>
      <c r="E91" t="s">
        <v>291</v>
      </c>
      <c r="F91" t="s">
        <v>467</v>
      </c>
      <c r="G91">
        <v>4.08</v>
      </c>
      <c r="H91" s="69">
        <v>30</v>
      </c>
      <c r="I91" s="71">
        <v>1</v>
      </c>
      <c r="J91">
        <v>0.03</v>
      </c>
      <c r="K91" s="72">
        <v>3</v>
      </c>
      <c r="L91" s="70">
        <v>19</v>
      </c>
      <c r="M91">
        <v>0.86</v>
      </c>
      <c r="N91" s="1" t="s">
        <v>500</v>
      </c>
      <c r="O91">
        <v>2</v>
      </c>
      <c r="P91" t="b">
        <v>0</v>
      </c>
      <c r="Q91" t="b">
        <v>1</v>
      </c>
      <c r="R91" t="s">
        <v>45</v>
      </c>
      <c r="S91" t="s">
        <v>418</v>
      </c>
      <c r="T91" t="s">
        <v>19</v>
      </c>
      <c r="U91" t="s">
        <v>19</v>
      </c>
      <c r="V91" t="s">
        <v>762</v>
      </c>
      <c r="W91" t="s">
        <v>513</v>
      </c>
      <c r="X91" t="s">
        <v>523</v>
      </c>
    </row>
    <row r="92" spans="1:29">
      <c r="A92" t="s">
        <v>112</v>
      </c>
      <c r="B92" s="68" t="s">
        <v>150</v>
      </c>
      <c r="C92" t="s">
        <v>16</v>
      </c>
      <c r="D92" s="2">
        <v>203370</v>
      </c>
      <c r="E92" t="s">
        <v>467</v>
      </c>
      <c r="F92" t="s">
        <v>291</v>
      </c>
      <c r="G92">
        <v>5.52</v>
      </c>
      <c r="H92" s="69">
        <v>9</v>
      </c>
      <c r="I92" s="71">
        <v>1</v>
      </c>
      <c r="J92">
        <v>0.1</v>
      </c>
      <c r="K92" s="72">
        <v>0</v>
      </c>
      <c r="L92" s="70">
        <v>17</v>
      </c>
      <c r="M92">
        <v>1</v>
      </c>
      <c r="N92" s="1" t="s">
        <v>503</v>
      </c>
      <c r="O92">
        <v>-2</v>
      </c>
      <c r="P92" t="b">
        <v>0</v>
      </c>
      <c r="Q92" t="b">
        <v>1</v>
      </c>
      <c r="R92" t="s">
        <v>45</v>
      </c>
      <c r="S92" t="s">
        <v>418</v>
      </c>
      <c r="T92" t="s">
        <v>19</v>
      </c>
      <c r="U92" t="s">
        <v>19</v>
      </c>
      <c r="V92" t="s">
        <v>763</v>
      </c>
      <c r="W92" t="s">
        <v>513</v>
      </c>
      <c r="X92" t="s">
        <v>523</v>
      </c>
    </row>
    <row r="93" spans="1:29">
      <c r="A93" t="s">
        <v>112</v>
      </c>
      <c r="B93" s="68" t="s">
        <v>150</v>
      </c>
      <c r="C93" t="s">
        <v>49</v>
      </c>
      <c r="D93" s="2">
        <v>1849829</v>
      </c>
      <c r="E93" t="s">
        <v>535</v>
      </c>
      <c r="F93" t="s">
        <v>534</v>
      </c>
      <c r="G93">
        <v>3.05</v>
      </c>
      <c r="H93" s="69">
        <v>8</v>
      </c>
      <c r="I93" s="71">
        <v>0</v>
      </c>
      <c r="J93">
        <v>0</v>
      </c>
      <c r="K93" s="72">
        <v>0</v>
      </c>
      <c r="L93" s="70">
        <v>10</v>
      </c>
      <c r="M93">
        <v>1</v>
      </c>
      <c r="N93" s="1" t="s">
        <v>500</v>
      </c>
      <c r="O93">
        <v>2</v>
      </c>
      <c r="P93" t="b">
        <v>0</v>
      </c>
      <c r="Q93" t="b">
        <v>1</v>
      </c>
      <c r="R93" t="s">
        <v>45</v>
      </c>
      <c r="S93" t="s">
        <v>485</v>
      </c>
      <c r="T93" t="s">
        <v>764</v>
      </c>
      <c r="U93" t="s">
        <v>959</v>
      </c>
      <c r="V93" t="s">
        <v>765</v>
      </c>
      <c r="W93" t="s">
        <v>513</v>
      </c>
      <c r="X93" t="s">
        <v>523</v>
      </c>
    </row>
    <row r="94" spans="1:29">
      <c r="A94" t="s">
        <v>112</v>
      </c>
      <c r="B94" s="68" t="s">
        <v>150</v>
      </c>
      <c r="C94" t="s">
        <v>99</v>
      </c>
      <c r="D94" s="2">
        <v>333715</v>
      </c>
      <c r="E94" t="s">
        <v>766</v>
      </c>
      <c r="F94" t="s">
        <v>578</v>
      </c>
      <c r="G94">
        <v>5.45</v>
      </c>
      <c r="H94" s="69">
        <v>69</v>
      </c>
      <c r="I94" s="71">
        <v>5</v>
      </c>
      <c r="J94">
        <v>7.0000000000000007E-2</v>
      </c>
      <c r="K94" s="72">
        <v>2</v>
      </c>
      <c r="L94" s="70">
        <v>111</v>
      </c>
      <c r="M94">
        <v>0.98</v>
      </c>
      <c r="N94" s="1" t="s">
        <v>500</v>
      </c>
      <c r="O94">
        <v>3</v>
      </c>
      <c r="P94" t="b">
        <v>1</v>
      </c>
      <c r="Q94" t="b">
        <v>0</v>
      </c>
      <c r="R94" t="s">
        <v>45</v>
      </c>
      <c r="S94" t="s">
        <v>424</v>
      </c>
      <c r="T94" t="s">
        <v>767</v>
      </c>
      <c r="U94" t="s">
        <v>937</v>
      </c>
      <c r="V94" t="s">
        <v>768</v>
      </c>
      <c r="W94" t="s">
        <v>581</v>
      </c>
      <c r="X94" t="s">
        <v>523</v>
      </c>
    </row>
    <row r="95" spans="1:29">
      <c r="A95" t="s">
        <v>112</v>
      </c>
      <c r="B95" s="68" t="s">
        <v>150</v>
      </c>
      <c r="C95" t="s">
        <v>99</v>
      </c>
      <c r="D95" s="2">
        <v>758664</v>
      </c>
      <c r="E95" t="s">
        <v>291</v>
      </c>
      <c r="F95" t="s">
        <v>499</v>
      </c>
      <c r="G95">
        <v>5.9</v>
      </c>
      <c r="H95" s="69">
        <v>38</v>
      </c>
      <c r="I95" s="71">
        <v>3</v>
      </c>
      <c r="J95">
        <v>7.0000000000000007E-2</v>
      </c>
      <c r="K95" s="72">
        <v>3</v>
      </c>
      <c r="L95" s="70">
        <v>41</v>
      </c>
      <c r="M95">
        <v>0.93</v>
      </c>
      <c r="N95" s="1" t="s">
        <v>500</v>
      </c>
      <c r="O95">
        <v>1</v>
      </c>
      <c r="P95" t="b">
        <v>0</v>
      </c>
      <c r="Q95" t="b">
        <v>0</v>
      </c>
      <c r="R95" t="s">
        <v>45</v>
      </c>
      <c r="S95" t="s">
        <v>418</v>
      </c>
      <c r="T95" t="s">
        <v>19</v>
      </c>
      <c r="U95" t="s">
        <v>19</v>
      </c>
      <c r="V95" t="s">
        <v>769</v>
      </c>
      <c r="W95" t="s">
        <v>770</v>
      </c>
      <c r="X95" t="s">
        <v>309</v>
      </c>
    </row>
    <row r="96" spans="1:29">
      <c r="A96" t="s">
        <v>112</v>
      </c>
      <c r="B96" s="68" t="s">
        <v>150</v>
      </c>
      <c r="C96" t="s">
        <v>99</v>
      </c>
      <c r="D96" s="2">
        <v>2391090</v>
      </c>
      <c r="E96" t="s">
        <v>291</v>
      </c>
      <c r="F96" t="s">
        <v>506</v>
      </c>
      <c r="G96">
        <v>1.63</v>
      </c>
      <c r="H96" s="69">
        <v>60</v>
      </c>
      <c r="I96" s="71">
        <v>7</v>
      </c>
      <c r="J96">
        <v>0.1</v>
      </c>
      <c r="K96" s="72">
        <v>11</v>
      </c>
      <c r="L96" s="70">
        <v>65</v>
      </c>
      <c r="M96">
        <v>0.86</v>
      </c>
      <c r="N96" s="1" t="s">
        <v>500</v>
      </c>
      <c r="O96">
        <v>1</v>
      </c>
      <c r="P96" t="b">
        <v>0</v>
      </c>
      <c r="Q96" t="b">
        <v>0</v>
      </c>
      <c r="R96" t="s">
        <v>45</v>
      </c>
      <c r="S96" t="s">
        <v>418</v>
      </c>
      <c r="T96" t="s">
        <v>19</v>
      </c>
      <c r="U96" t="s">
        <v>19</v>
      </c>
      <c r="V96" t="s">
        <v>771</v>
      </c>
      <c r="W96" t="s">
        <v>507</v>
      </c>
      <c r="X96" t="s">
        <v>252</v>
      </c>
    </row>
    <row r="97" spans="1:24">
      <c r="A97" t="s">
        <v>112</v>
      </c>
      <c r="B97" s="68" t="s">
        <v>150</v>
      </c>
      <c r="C97" t="s">
        <v>42</v>
      </c>
      <c r="D97" s="2">
        <v>1247793</v>
      </c>
      <c r="E97" t="s">
        <v>421</v>
      </c>
      <c r="F97" t="s">
        <v>519</v>
      </c>
      <c r="G97">
        <v>1.62</v>
      </c>
      <c r="H97" s="69">
        <v>30</v>
      </c>
      <c r="I97" s="71">
        <v>4</v>
      </c>
      <c r="J97">
        <v>0.12</v>
      </c>
      <c r="K97" s="72">
        <v>12</v>
      </c>
      <c r="L97" s="70">
        <v>40</v>
      </c>
      <c r="M97">
        <v>0.77</v>
      </c>
      <c r="N97" s="1" t="s">
        <v>500</v>
      </c>
      <c r="O97">
        <v>1</v>
      </c>
      <c r="P97" t="b">
        <v>0</v>
      </c>
      <c r="Q97" t="b">
        <v>0</v>
      </c>
      <c r="R97" t="s">
        <v>45</v>
      </c>
      <c r="S97" t="s">
        <v>418</v>
      </c>
      <c r="T97" t="s">
        <v>19</v>
      </c>
      <c r="U97" t="s">
        <v>19</v>
      </c>
      <c r="V97" t="s">
        <v>772</v>
      </c>
      <c r="W97" t="s">
        <v>507</v>
      </c>
      <c r="X97" t="s">
        <v>252</v>
      </c>
    </row>
    <row r="98" spans="1:24">
      <c r="A98" t="s">
        <v>112</v>
      </c>
      <c r="B98" s="68" t="s">
        <v>150</v>
      </c>
      <c r="C98" t="s">
        <v>44</v>
      </c>
      <c r="D98" s="2">
        <v>220465</v>
      </c>
      <c r="E98" t="s">
        <v>466</v>
      </c>
      <c r="F98" t="s">
        <v>422</v>
      </c>
      <c r="G98">
        <v>5.5</v>
      </c>
      <c r="H98" s="69">
        <v>5</v>
      </c>
      <c r="I98" s="71">
        <v>1</v>
      </c>
      <c r="J98">
        <v>0.17</v>
      </c>
      <c r="K98" s="72">
        <v>3</v>
      </c>
      <c r="L98" s="70">
        <v>6</v>
      </c>
      <c r="M98">
        <v>0.67</v>
      </c>
      <c r="N98" s="74" t="s">
        <v>503</v>
      </c>
      <c r="O98">
        <v>-2</v>
      </c>
      <c r="P98" t="b">
        <v>0</v>
      </c>
      <c r="Q98" t="b">
        <v>1</v>
      </c>
      <c r="R98" t="s">
        <v>45</v>
      </c>
      <c r="S98" t="s">
        <v>418</v>
      </c>
      <c r="T98" t="s">
        <v>19</v>
      </c>
      <c r="U98" t="s">
        <v>19</v>
      </c>
      <c r="V98" t="s">
        <v>773</v>
      </c>
      <c r="W98" t="s">
        <v>513</v>
      </c>
      <c r="X98" t="s">
        <v>523</v>
      </c>
    </row>
    <row r="99" spans="1:24">
      <c r="A99" t="s">
        <v>112</v>
      </c>
      <c r="B99" s="68" t="s">
        <v>150</v>
      </c>
      <c r="C99" t="s">
        <v>99</v>
      </c>
      <c r="D99" s="2">
        <v>2386045</v>
      </c>
      <c r="E99" t="s">
        <v>291</v>
      </c>
      <c r="F99" t="s">
        <v>467</v>
      </c>
      <c r="G99">
        <v>7.8</v>
      </c>
      <c r="H99" s="69">
        <v>7</v>
      </c>
      <c r="I99" s="71">
        <v>0</v>
      </c>
      <c r="J99">
        <v>0</v>
      </c>
      <c r="K99" s="72">
        <v>3</v>
      </c>
      <c r="L99" s="70">
        <v>11</v>
      </c>
      <c r="M99">
        <v>0.79</v>
      </c>
      <c r="N99" s="1" t="s">
        <v>500</v>
      </c>
      <c r="O99">
        <v>2</v>
      </c>
      <c r="P99" t="b">
        <v>0</v>
      </c>
      <c r="Q99" t="b">
        <v>1</v>
      </c>
      <c r="R99" t="s">
        <v>45</v>
      </c>
      <c r="S99" t="s">
        <v>418</v>
      </c>
      <c r="T99" t="s">
        <v>19</v>
      </c>
      <c r="U99" t="s">
        <v>19</v>
      </c>
      <c r="V99" t="s">
        <v>774</v>
      </c>
      <c r="W99" t="s">
        <v>513</v>
      </c>
      <c r="X99" t="s">
        <v>523</v>
      </c>
    </row>
    <row r="100" spans="1:24">
      <c r="A100" t="s">
        <v>112</v>
      </c>
      <c r="B100" s="68" t="s">
        <v>156</v>
      </c>
      <c r="C100" t="s">
        <v>49</v>
      </c>
      <c r="D100" s="2">
        <v>770299</v>
      </c>
      <c r="E100" t="s">
        <v>291</v>
      </c>
      <c r="F100" t="s">
        <v>506</v>
      </c>
      <c r="G100">
        <v>2.19</v>
      </c>
      <c r="H100" s="69">
        <v>37</v>
      </c>
      <c r="I100" s="71">
        <v>4</v>
      </c>
      <c r="J100">
        <v>0.1</v>
      </c>
      <c r="K100" s="72">
        <v>9</v>
      </c>
      <c r="L100" s="70">
        <v>24</v>
      </c>
      <c r="M100">
        <v>0.73</v>
      </c>
      <c r="N100" s="1" t="s">
        <v>500</v>
      </c>
      <c r="O100">
        <v>1</v>
      </c>
      <c r="P100" t="b">
        <v>0</v>
      </c>
      <c r="Q100" t="b">
        <v>0</v>
      </c>
      <c r="R100" t="s">
        <v>45</v>
      </c>
      <c r="S100" t="s">
        <v>418</v>
      </c>
      <c r="T100" t="s">
        <v>19</v>
      </c>
      <c r="U100" t="s">
        <v>19</v>
      </c>
      <c r="V100" t="s">
        <v>775</v>
      </c>
      <c r="W100" t="s">
        <v>776</v>
      </c>
      <c r="X100" t="s">
        <v>252</v>
      </c>
    </row>
    <row r="101" spans="1:24">
      <c r="A101" t="s">
        <v>112</v>
      </c>
      <c r="B101" s="68" t="s">
        <v>156</v>
      </c>
      <c r="C101" t="s">
        <v>49</v>
      </c>
      <c r="D101" s="2">
        <v>1801195</v>
      </c>
      <c r="E101" t="s">
        <v>291</v>
      </c>
      <c r="F101" t="s">
        <v>467</v>
      </c>
      <c r="G101">
        <v>6.73</v>
      </c>
      <c r="H101" s="69">
        <v>45</v>
      </c>
      <c r="I101" s="71">
        <v>1</v>
      </c>
      <c r="J101">
        <v>0.02</v>
      </c>
      <c r="K101" s="72">
        <v>11</v>
      </c>
      <c r="L101" s="70">
        <v>41</v>
      </c>
      <c r="M101">
        <v>0.79</v>
      </c>
      <c r="N101" s="1" t="s">
        <v>500</v>
      </c>
      <c r="O101">
        <v>2</v>
      </c>
      <c r="P101" t="b">
        <v>0</v>
      </c>
      <c r="Q101" t="b">
        <v>1</v>
      </c>
      <c r="R101" t="s">
        <v>45</v>
      </c>
      <c r="S101" t="s">
        <v>418</v>
      </c>
      <c r="T101" t="s">
        <v>19</v>
      </c>
      <c r="U101" t="s">
        <v>19</v>
      </c>
      <c r="V101" t="s">
        <v>777</v>
      </c>
      <c r="W101" t="s">
        <v>513</v>
      </c>
      <c r="X101" t="s">
        <v>523</v>
      </c>
    </row>
    <row r="102" spans="1:24">
      <c r="A102" t="s">
        <v>112</v>
      </c>
      <c r="B102" s="68" t="s">
        <v>156</v>
      </c>
      <c r="C102" t="s">
        <v>49</v>
      </c>
      <c r="D102" s="2">
        <v>2082853</v>
      </c>
      <c r="E102" t="s">
        <v>502</v>
      </c>
      <c r="F102" t="s">
        <v>533</v>
      </c>
      <c r="G102">
        <v>2.25</v>
      </c>
      <c r="H102" s="69">
        <v>64</v>
      </c>
      <c r="I102" s="71">
        <v>7</v>
      </c>
      <c r="J102">
        <v>0.1</v>
      </c>
      <c r="K102" s="72">
        <v>7</v>
      </c>
      <c r="L102" s="70">
        <v>78</v>
      </c>
      <c r="M102">
        <v>0.92</v>
      </c>
      <c r="N102" s="1" t="s">
        <v>500</v>
      </c>
      <c r="O102">
        <v>1</v>
      </c>
      <c r="P102" t="b">
        <v>0</v>
      </c>
      <c r="Q102" t="b">
        <v>0</v>
      </c>
      <c r="R102" t="s">
        <v>45</v>
      </c>
      <c r="S102" t="s">
        <v>485</v>
      </c>
      <c r="T102" t="s">
        <v>778</v>
      </c>
      <c r="U102" t="s">
        <v>937</v>
      </c>
      <c r="V102" t="s">
        <v>779</v>
      </c>
      <c r="W102" t="s">
        <v>780</v>
      </c>
      <c r="X102" t="s">
        <v>252</v>
      </c>
    </row>
    <row r="103" spans="1:24">
      <c r="A103" t="s">
        <v>112</v>
      </c>
      <c r="B103" s="68" t="s">
        <v>156</v>
      </c>
      <c r="C103" t="s">
        <v>40</v>
      </c>
      <c r="D103" s="2">
        <v>387622</v>
      </c>
      <c r="E103" t="s">
        <v>249</v>
      </c>
      <c r="F103" t="s">
        <v>510</v>
      </c>
      <c r="G103">
        <v>8.01</v>
      </c>
      <c r="H103" s="69">
        <v>22</v>
      </c>
      <c r="I103" s="71">
        <v>2</v>
      </c>
      <c r="J103">
        <v>0.08</v>
      </c>
      <c r="K103" s="72">
        <v>2</v>
      </c>
      <c r="L103" s="70">
        <v>19</v>
      </c>
      <c r="M103">
        <v>0.9</v>
      </c>
      <c r="N103" s="1" t="s">
        <v>500</v>
      </c>
      <c r="O103">
        <v>2</v>
      </c>
      <c r="P103" t="b">
        <v>0</v>
      </c>
      <c r="Q103" t="b">
        <v>1</v>
      </c>
      <c r="R103" t="s">
        <v>45</v>
      </c>
      <c r="S103" t="s">
        <v>418</v>
      </c>
      <c r="T103" t="s">
        <v>19</v>
      </c>
      <c r="U103" t="s">
        <v>19</v>
      </c>
      <c r="V103" t="s">
        <v>781</v>
      </c>
      <c r="W103" t="s">
        <v>511</v>
      </c>
      <c r="X103" t="s">
        <v>523</v>
      </c>
    </row>
    <row r="104" spans="1:24">
      <c r="A104" t="s">
        <v>112</v>
      </c>
      <c r="B104" s="68" t="s">
        <v>164</v>
      </c>
      <c r="C104" t="s">
        <v>44</v>
      </c>
      <c r="D104" s="2">
        <v>1168159</v>
      </c>
      <c r="E104" t="s">
        <v>422</v>
      </c>
      <c r="F104" t="s">
        <v>466</v>
      </c>
      <c r="G104">
        <v>7.43</v>
      </c>
      <c r="H104" s="69">
        <v>20</v>
      </c>
      <c r="I104" s="71">
        <v>1</v>
      </c>
      <c r="J104">
        <v>0.05</v>
      </c>
      <c r="K104" s="72">
        <v>1</v>
      </c>
      <c r="L104" s="70">
        <v>24</v>
      </c>
      <c r="M104">
        <v>0.96</v>
      </c>
      <c r="N104" s="1" t="s">
        <v>500</v>
      </c>
      <c r="O104">
        <v>2</v>
      </c>
      <c r="P104" t="b">
        <v>0</v>
      </c>
      <c r="Q104" t="b">
        <v>1</v>
      </c>
      <c r="R104" t="s">
        <v>45</v>
      </c>
      <c r="S104" t="s">
        <v>418</v>
      </c>
      <c r="T104" t="s">
        <v>19</v>
      </c>
      <c r="U104" t="s">
        <v>19</v>
      </c>
      <c r="V104" t="s">
        <v>782</v>
      </c>
      <c r="W104" t="s">
        <v>513</v>
      </c>
      <c r="X104" t="s">
        <v>523</v>
      </c>
    </row>
    <row r="105" spans="1:24">
      <c r="A105" t="s">
        <v>112</v>
      </c>
      <c r="B105" s="68" t="s">
        <v>164</v>
      </c>
      <c r="C105" t="s">
        <v>44</v>
      </c>
      <c r="D105" s="2">
        <v>1331791</v>
      </c>
      <c r="E105" t="s">
        <v>291</v>
      </c>
      <c r="F105" t="s">
        <v>467</v>
      </c>
      <c r="G105">
        <v>6.57</v>
      </c>
      <c r="H105" s="69">
        <v>6</v>
      </c>
      <c r="I105" s="71">
        <v>0</v>
      </c>
      <c r="J105">
        <v>0</v>
      </c>
      <c r="K105" s="72">
        <v>0</v>
      </c>
      <c r="L105" s="70">
        <v>7</v>
      </c>
      <c r="M105">
        <v>1</v>
      </c>
      <c r="N105" s="1" t="s">
        <v>500</v>
      </c>
      <c r="O105">
        <v>2</v>
      </c>
      <c r="P105" t="b">
        <v>0</v>
      </c>
      <c r="Q105" t="b">
        <v>1</v>
      </c>
      <c r="R105" t="s">
        <v>509</v>
      </c>
      <c r="S105" t="s">
        <v>418</v>
      </c>
      <c r="T105" t="s">
        <v>19</v>
      </c>
      <c r="U105" t="s">
        <v>19</v>
      </c>
      <c r="V105" t="s">
        <v>783</v>
      </c>
      <c r="W105" t="s">
        <v>513</v>
      </c>
      <c r="X105" t="s">
        <v>523</v>
      </c>
    </row>
    <row r="106" spans="1:24">
      <c r="A106" t="s">
        <v>112</v>
      </c>
      <c r="B106" s="68" t="s">
        <v>164</v>
      </c>
      <c r="C106" t="s">
        <v>63</v>
      </c>
      <c r="D106" s="2">
        <v>1389027</v>
      </c>
      <c r="E106" t="s">
        <v>421</v>
      </c>
      <c r="F106" t="s">
        <v>476</v>
      </c>
      <c r="G106">
        <v>1.39</v>
      </c>
      <c r="H106" s="69">
        <v>14</v>
      </c>
      <c r="I106" s="71">
        <v>0</v>
      </c>
      <c r="J106">
        <v>0</v>
      </c>
      <c r="K106" s="72">
        <v>0</v>
      </c>
      <c r="L106" s="70">
        <v>7</v>
      </c>
      <c r="M106">
        <v>1</v>
      </c>
      <c r="N106" s="1" t="s">
        <v>500</v>
      </c>
      <c r="O106">
        <v>2</v>
      </c>
      <c r="P106" t="b">
        <v>0</v>
      </c>
      <c r="Q106" t="b">
        <v>1</v>
      </c>
      <c r="R106" t="s">
        <v>45</v>
      </c>
      <c r="S106" t="s">
        <v>418</v>
      </c>
      <c r="T106" t="s">
        <v>19</v>
      </c>
      <c r="U106" t="s">
        <v>19</v>
      </c>
      <c r="V106" t="s">
        <v>784</v>
      </c>
      <c r="W106" t="s">
        <v>511</v>
      </c>
      <c r="X106" t="s">
        <v>523</v>
      </c>
    </row>
    <row r="107" spans="1:24">
      <c r="A107" t="s">
        <v>112</v>
      </c>
      <c r="B107" s="68" t="s">
        <v>164</v>
      </c>
      <c r="C107" t="s">
        <v>11</v>
      </c>
      <c r="D107" s="2">
        <v>972080</v>
      </c>
      <c r="E107" t="s">
        <v>785</v>
      </c>
      <c r="F107" t="s">
        <v>249</v>
      </c>
      <c r="G107">
        <v>5.2</v>
      </c>
      <c r="H107" s="69">
        <v>20</v>
      </c>
      <c r="I107" s="71">
        <v>1</v>
      </c>
      <c r="J107">
        <v>0.05</v>
      </c>
      <c r="K107" s="72">
        <v>0</v>
      </c>
      <c r="L107" s="70">
        <v>34</v>
      </c>
      <c r="M107">
        <v>1</v>
      </c>
      <c r="N107" s="1" t="s">
        <v>503</v>
      </c>
      <c r="O107">
        <v>-5</v>
      </c>
      <c r="P107" t="b">
        <v>0</v>
      </c>
      <c r="Q107" t="b">
        <v>0</v>
      </c>
      <c r="R107" t="s">
        <v>45</v>
      </c>
      <c r="S107" t="s">
        <v>418</v>
      </c>
      <c r="T107" t="s">
        <v>19</v>
      </c>
      <c r="U107" t="s">
        <v>19</v>
      </c>
      <c r="V107" t="s">
        <v>786</v>
      </c>
      <c r="W107" t="s">
        <v>787</v>
      </c>
      <c r="X107" t="s">
        <v>309</v>
      </c>
    </row>
    <row r="108" spans="1:24">
      <c r="A108" t="s">
        <v>112</v>
      </c>
      <c r="B108" s="68" t="s">
        <v>164</v>
      </c>
      <c r="C108" t="s">
        <v>40</v>
      </c>
      <c r="D108" s="2">
        <v>415055</v>
      </c>
      <c r="E108" t="s">
        <v>421</v>
      </c>
      <c r="F108" t="s">
        <v>519</v>
      </c>
      <c r="G108">
        <v>1.8</v>
      </c>
      <c r="H108" s="69">
        <v>59</v>
      </c>
      <c r="I108" s="71">
        <v>4</v>
      </c>
      <c r="J108">
        <v>0.06</v>
      </c>
      <c r="K108" s="72">
        <v>15</v>
      </c>
      <c r="L108" s="70">
        <v>89</v>
      </c>
      <c r="M108">
        <v>0.86</v>
      </c>
      <c r="N108" s="1" t="s">
        <v>500</v>
      </c>
      <c r="O108">
        <v>1</v>
      </c>
      <c r="P108" t="b">
        <v>0</v>
      </c>
      <c r="Q108" t="b">
        <v>0</v>
      </c>
      <c r="R108" t="s">
        <v>45</v>
      </c>
      <c r="S108" t="s">
        <v>418</v>
      </c>
      <c r="T108" t="s">
        <v>19</v>
      </c>
      <c r="U108" t="s">
        <v>19</v>
      </c>
      <c r="V108" t="s">
        <v>788</v>
      </c>
      <c r="W108" t="s">
        <v>789</v>
      </c>
      <c r="X108" t="s">
        <v>252</v>
      </c>
    </row>
    <row r="109" spans="1:24">
      <c r="A109" t="s">
        <v>112</v>
      </c>
      <c r="B109" s="68" t="s">
        <v>164</v>
      </c>
      <c r="C109" t="s">
        <v>70</v>
      </c>
      <c r="D109" s="2">
        <v>704</v>
      </c>
      <c r="E109" t="s">
        <v>249</v>
      </c>
      <c r="F109" t="s">
        <v>523</v>
      </c>
      <c r="G109">
        <v>0.96699999999999997</v>
      </c>
      <c r="H109" s="69">
        <v>192</v>
      </c>
      <c r="I109" s="71">
        <v>3</v>
      </c>
      <c r="J109">
        <v>0.02</v>
      </c>
      <c r="K109" s="72">
        <v>1</v>
      </c>
      <c r="L109" s="70">
        <v>7</v>
      </c>
      <c r="M109">
        <v>0.88</v>
      </c>
      <c r="N109" s="1" t="s">
        <v>500</v>
      </c>
      <c r="O109">
        <v>1</v>
      </c>
      <c r="P109" t="b">
        <v>0</v>
      </c>
      <c r="Q109" t="b">
        <v>0</v>
      </c>
      <c r="R109" t="s">
        <v>509</v>
      </c>
      <c r="S109" t="s">
        <v>418</v>
      </c>
      <c r="T109" t="s">
        <v>19</v>
      </c>
      <c r="U109" t="s">
        <v>19</v>
      </c>
      <c r="V109" t="s">
        <v>540</v>
      </c>
      <c r="W109" t="s">
        <v>541</v>
      </c>
      <c r="X109" t="s">
        <v>309</v>
      </c>
    </row>
    <row r="110" spans="1:24">
      <c r="A110" t="s">
        <v>112</v>
      </c>
      <c r="B110" s="68" t="s">
        <v>169</v>
      </c>
      <c r="C110" t="s">
        <v>73</v>
      </c>
      <c r="D110" s="2">
        <v>210113</v>
      </c>
      <c r="E110" t="s">
        <v>523</v>
      </c>
      <c r="F110" t="s">
        <v>249</v>
      </c>
      <c r="G110">
        <v>3.02</v>
      </c>
      <c r="H110" s="69">
        <v>29</v>
      </c>
      <c r="I110" s="71">
        <v>4</v>
      </c>
      <c r="J110">
        <v>0.12</v>
      </c>
      <c r="K110" s="72">
        <v>6</v>
      </c>
      <c r="L110" s="70">
        <v>33</v>
      </c>
      <c r="M110">
        <v>0.85</v>
      </c>
      <c r="N110" s="1" t="s">
        <v>503</v>
      </c>
      <c r="O110">
        <v>-1</v>
      </c>
      <c r="P110" t="b">
        <v>0</v>
      </c>
      <c r="Q110" t="b">
        <v>0</v>
      </c>
      <c r="R110" t="s">
        <v>45</v>
      </c>
      <c r="S110" t="s">
        <v>418</v>
      </c>
      <c r="T110" t="s">
        <v>19</v>
      </c>
      <c r="U110" t="s">
        <v>19</v>
      </c>
      <c r="V110" t="s">
        <v>790</v>
      </c>
      <c r="W110" t="s">
        <v>507</v>
      </c>
      <c r="X110" t="s">
        <v>252</v>
      </c>
    </row>
    <row r="111" spans="1:24">
      <c r="A111" t="s">
        <v>112</v>
      </c>
      <c r="B111" s="68" t="s">
        <v>169</v>
      </c>
      <c r="C111" t="s">
        <v>73</v>
      </c>
      <c r="D111" s="2">
        <v>216986</v>
      </c>
      <c r="E111" t="s">
        <v>523</v>
      </c>
      <c r="F111" t="s">
        <v>249</v>
      </c>
      <c r="G111">
        <v>0.46</v>
      </c>
      <c r="H111" s="69">
        <v>141</v>
      </c>
      <c r="I111" s="71">
        <v>27</v>
      </c>
      <c r="J111">
        <v>0.16</v>
      </c>
      <c r="K111" s="72">
        <v>25</v>
      </c>
      <c r="L111" s="70">
        <v>163</v>
      </c>
      <c r="M111">
        <v>0.87</v>
      </c>
      <c r="N111" s="1" t="s">
        <v>503</v>
      </c>
      <c r="O111">
        <v>-1</v>
      </c>
      <c r="P111" t="b">
        <v>0</v>
      </c>
      <c r="Q111" t="b">
        <v>0</v>
      </c>
      <c r="R111" t="s">
        <v>45</v>
      </c>
      <c r="S111" t="s">
        <v>424</v>
      </c>
      <c r="T111" t="s">
        <v>791</v>
      </c>
      <c r="U111" t="s">
        <v>936</v>
      </c>
      <c r="V111" t="s">
        <v>792</v>
      </c>
      <c r="W111" t="s">
        <v>789</v>
      </c>
      <c r="X111" t="s">
        <v>252</v>
      </c>
    </row>
    <row r="112" spans="1:24">
      <c r="A112" t="s">
        <v>112</v>
      </c>
      <c r="B112" s="68" t="s">
        <v>169</v>
      </c>
      <c r="C112" t="s">
        <v>73</v>
      </c>
      <c r="D112" s="2">
        <v>470052</v>
      </c>
      <c r="E112" t="s">
        <v>433</v>
      </c>
      <c r="F112" t="s">
        <v>249</v>
      </c>
      <c r="G112">
        <v>6.9000000000000006E-2</v>
      </c>
      <c r="H112" s="69">
        <v>45</v>
      </c>
      <c r="I112" s="71">
        <v>2</v>
      </c>
      <c r="J112">
        <v>0.04</v>
      </c>
      <c r="K112" s="72">
        <v>11</v>
      </c>
      <c r="L112" s="70">
        <v>17</v>
      </c>
      <c r="M112">
        <v>0.61</v>
      </c>
      <c r="N112" s="1" t="s">
        <v>503</v>
      </c>
      <c r="O112">
        <v>-2</v>
      </c>
      <c r="P112" t="b">
        <v>0</v>
      </c>
      <c r="Q112" t="b">
        <v>1</v>
      </c>
      <c r="R112" t="s">
        <v>45</v>
      </c>
      <c r="S112" t="s">
        <v>418</v>
      </c>
      <c r="T112" t="s">
        <v>19</v>
      </c>
      <c r="U112" t="s">
        <v>19</v>
      </c>
      <c r="V112" t="s">
        <v>793</v>
      </c>
      <c r="W112" t="s">
        <v>507</v>
      </c>
      <c r="X112" t="s">
        <v>252</v>
      </c>
    </row>
    <row r="113" spans="1:24">
      <c r="A113" t="s">
        <v>112</v>
      </c>
      <c r="B113" s="68" t="s">
        <v>169</v>
      </c>
      <c r="C113" t="s">
        <v>73</v>
      </c>
      <c r="D113" s="2">
        <v>1313897</v>
      </c>
      <c r="E113" t="s">
        <v>422</v>
      </c>
      <c r="F113" t="s">
        <v>466</v>
      </c>
      <c r="G113">
        <v>8.76</v>
      </c>
      <c r="H113" s="69">
        <v>11</v>
      </c>
      <c r="I113" s="71">
        <v>1</v>
      </c>
      <c r="J113">
        <v>0.08</v>
      </c>
      <c r="K113" s="72">
        <v>2</v>
      </c>
      <c r="L113" s="70">
        <v>15</v>
      </c>
      <c r="M113">
        <v>0.88</v>
      </c>
      <c r="N113" s="1" t="s">
        <v>500</v>
      </c>
      <c r="O113">
        <v>2</v>
      </c>
      <c r="P113" t="b">
        <v>0</v>
      </c>
      <c r="Q113" t="b">
        <v>1</v>
      </c>
      <c r="R113" t="s">
        <v>45</v>
      </c>
      <c r="S113" t="s">
        <v>485</v>
      </c>
      <c r="T113" t="s">
        <v>794</v>
      </c>
      <c r="U113" t="s">
        <v>960</v>
      </c>
      <c r="V113" t="s">
        <v>795</v>
      </c>
      <c r="W113" t="s">
        <v>796</v>
      </c>
      <c r="X113" t="s">
        <v>309</v>
      </c>
    </row>
    <row r="114" spans="1:24">
      <c r="A114" t="s">
        <v>112</v>
      </c>
      <c r="B114" s="68" t="s">
        <v>169</v>
      </c>
      <c r="C114" t="s">
        <v>25</v>
      </c>
      <c r="D114" s="2">
        <v>19949</v>
      </c>
      <c r="E114" t="s">
        <v>532</v>
      </c>
      <c r="F114" t="s">
        <v>421</v>
      </c>
      <c r="G114">
        <v>1.36</v>
      </c>
      <c r="H114" s="69">
        <v>23</v>
      </c>
      <c r="I114" s="71">
        <v>3</v>
      </c>
      <c r="J114">
        <v>0.12</v>
      </c>
      <c r="K114" s="72">
        <v>1</v>
      </c>
      <c r="L114" s="70">
        <v>30</v>
      </c>
      <c r="M114">
        <v>0.97</v>
      </c>
      <c r="N114" s="1" t="s">
        <v>503</v>
      </c>
      <c r="O114">
        <v>-1</v>
      </c>
      <c r="P114" t="b">
        <v>0</v>
      </c>
      <c r="Q114" t="b">
        <v>0</v>
      </c>
      <c r="R114" t="s">
        <v>509</v>
      </c>
      <c r="S114" t="s">
        <v>418</v>
      </c>
      <c r="T114" t="s">
        <v>19</v>
      </c>
      <c r="U114" t="s">
        <v>19</v>
      </c>
      <c r="V114" t="s">
        <v>797</v>
      </c>
      <c r="W114" t="s">
        <v>798</v>
      </c>
      <c r="X114" t="s">
        <v>309</v>
      </c>
    </row>
    <row r="115" spans="1:24">
      <c r="A115" t="s">
        <v>112</v>
      </c>
      <c r="B115" s="68" t="s">
        <v>169</v>
      </c>
      <c r="C115" t="s">
        <v>25</v>
      </c>
      <c r="D115" s="2">
        <v>328850</v>
      </c>
      <c r="E115" t="s">
        <v>421</v>
      </c>
      <c r="F115" t="s">
        <v>476</v>
      </c>
      <c r="G115">
        <v>6.9</v>
      </c>
      <c r="H115" s="69">
        <v>16</v>
      </c>
      <c r="I115" s="71">
        <v>0</v>
      </c>
      <c r="J115">
        <v>0</v>
      </c>
      <c r="K115" s="72">
        <v>4</v>
      </c>
      <c r="L115" s="70">
        <v>15</v>
      </c>
      <c r="M115">
        <v>0.79</v>
      </c>
      <c r="N115" s="1" t="s">
        <v>500</v>
      </c>
      <c r="O115">
        <v>2</v>
      </c>
      <c r="P115" t="b">
        <v>0</v>
      </c>
      <c r="Q115" t="b">
        <v>1</v>
      </c>
      <c r="R115" t="s">
        <v>45</v>
      </c>
      <c r="S115" t="s">
        <v>418</v>
      </c>
      <c r="T115" t="s">
        <v>19</v>
      </c>
      <c r="U115" t="s">
        <v>19</v>
      </c>
      <c r="V115" t="s">
        <v>799</v>
      </c>
      <c r="W115" t="s">
        <v>511</v>
      </c>
      <c r="X115" t="s">
        <v>523</v>
      </c>
    </row>
    <row r="116" spans="1:24">
      <c r="A116" t="s">
        <v>112</v>
      </c>
      <c r="B116" s="68" t="s">
        <v>169</v>
      </c>
      <c r="C116" t="s">
        <v>49</v>
      </c>
      <c r="D116" s="2">
        <v>2000092</v>
      </c>
      <c r="E116" t="s">
        <v>536</v>
      </c>
      <c r="F116" t="s">
        <v>510</v>
      </c>
      <c r="G116">
        <v>5.28</v>
      </c>
      <c r="H116" s="69">
        <v>12</v>
      </c>
      <c r="I116" s="71">
        <v>1</v>
      </c>
      <c r="J116">
        <v>0.08</v>
      </c>
      <c r="K116" s="72">
        <v>0</v>
      </c>
      <c r="L116" s="70">
        <v>15</v>
      </c>
      <c r="M116">
        <v>1</v>
      </c>
      <c r="N116" s="74" t="s">
        <v>503</v>
      </c>
      <c r="O116">
        <v>-2</v>
      </c>
      <c r="P116" t="b">
        <v>0</v>
      </c>
      <c r="Q116" t="b">
        <v>1</v>
      </c>
      <c r="R116" t="s">
        <v>45</v>
      </c>
      <c r="S116" t="s">
        <v>418</v>
      </c>
      <c r="T116" t="s">
        <v>19</v>
      </c>
      <c r="U116" t="s">
        <v>19</v>
      </c>
      <c r="V116" t="s">
        <v>800</v>
      </c>
      <c r="W116" t="s">
        <v>511</v>
      </c>
      <c r="X116" t="s">
        <v>523</v>
      </c>
    </row>
    <row r="117" spans="1:24">
      <c r="A117" t="s">
        <v>112</v>
      </c>
      <c r="B117" s="68" t="s">
        <v>169</v>
      </c>
      <c r="C117" t="s">
        <v>99</v>
      </c>
      <c r="D117" s="2">
        <v>65637</v>
      </c>
      <c r="E117" t="s">
        <v>421</v>
      </c>
      <c r="F117" t="s">
        <v>483</v>
      </c>
      <c r="G117">
        <v>5.0599999999999996</v>
      </c>
      <c r="H117" s="69">
        <v>21</v>
      </c>
      <c r="I117" s="71">
        <v>2</v>
      </c>
      <c r="J117">
        <v>0.09</v>
      </c>
      <c r="K117" s="72">
        <v>4</v>
      </c>
      <c r="L117" s="70">
        <v>10</v>
      </c>
      <c r="M117">
        <v>0.71</v>
      </c>
      <c r="N117" s="1" t="s">
        <v>500</v>
      </c>
      <c r="O117">
        <v>2</v>
      </c>
      <c r="P117" t="b">
        <v>0</v>
      </c>
      <c r="Q117" t="b">
        <v>1</v>
      </c>
      <c r="R117" t="s">
        <v>509</v>
      </c>
      <c r="S117" t="s">
        <v>418</v>
      </c>
      <c r="T117" t="s">
        <v>19</v>
      </c>
      <c r="U117" t="s">
        <v>19</v>
      </c>
      <c r="V117" t="s">
        <v>801</v>
      </c>
      <c r="W117" t="s">
        <v>513</v>
      </c>
      <c r="X117" t="s">
        <v>523</v>
      </c>
    </row>
    <row r="118" spans="1:24">
      <c r="A118" t="s">
        <v>112</v>
      </c>
      <c r="B118" s="68" t="s">
        <v>169</v>
      </c>
      <c r="C118" t="s">
        <v>38</v>
      </c>
      <c r="D118" s="2">
        <v>1274902</v>
      </c>
      <c r="E118" t="s">
        <v>532</v>
      </c>
      <c r="F118" t="s">
        <v>421</v>
      </c>
      <c r="G118">
        <v>4.3099999999999996</v>
      </c>
      <c r="H118" s="69">
        <v>142</v>
      </c>
      <c r="I118" s="71">
        <v>9</v>
      </c>
      <c r="J118">
        <v>0.06</v>
      </c>
      <c r="K118" s="72">
        <v>10</v>
      </c>
      <c r="L118" s="70">
        <v>216</v>
      </c>
      <c r="M118">
        <v>0.96</v>
      </c>
      <c r="N118" s="1" t="s">
        <v>503</v>
      </c>
      <c r="O118">
        <v>-1</v>
      </c>
      <c r="P118" t="b">
        <v>0</v>
      </c>
      <c r="Q118" t="b">
        <v>0</v>
      </c>
      <c r="R118" t="s">
        <v>45</v>
      </c>
      <c r="S118" t="s">
        <v>424</v>
      </c>
      <c r="T118" t="s">
        <v>802</v>
      </c>
      <c r="U118" t="s">
        <v>934</v>
      </c>
      <c r="V118" t="s">
        <v>803</v>
      </c>
      <c r="W118" t="s">
        <v>804</v>
      </c>
      <c r="X118" t="s">
        <v>309</v>
      </c>
    </row>
    <row r="119" spans="1:24">
      <c r="A119" t="s">
        <v>112</v>
      </c>
      <c r="B119" s="68" t="s">
        <v>169</v>
      </c>
      <c r="C119" t="s">
        <v>38</v>
      </c>
      <c r="D119" s="2">
        <v>1409788</v>
      </c>
      <c r="E119" t="s">
        <v>502</v>
      </c>
      <c r="F119" t="s">
        <v>422</v>
      </c>
      <c r="G119">
        <v>0.182</v>
      </c>
      <c r="H119" s="69">
        <v>94</v>
      </c>
      <c r="I119" s="71">
        <v>15</v>
      </c>
      <c r="J119">
        <v>0.14000000000000001</v>
      </c>
      <c r="K119" s="72">
        <v>32</v>
      </c>
      <c r="L119" s="70">
        <v>100</v>
      </c>
      <c r="M119">
        <v>0.76</v>
      </c>
      <c r="N119" s="1" t="s">
        <v>503</v>
      </c>
      <c r="O119">
        <v>-1</v>
      </c>
      <c r="P119" t="b">
        <v>0</v>
      </c>
      <c r="Q119" t="b">
        <v>0</v>
      </c>
      <c r="R119" t="s">
        <v>509</v>
      </c>
      <c r="S119" t="s">
        <v>418</v>
      </c>
      <c r="T119" t="s">
        <v>19</v>
      </c>
      <c r="U119" t="s">
        <v>19</v>
      </c>
      <c r="V119" t="s">
        <v>805</v>
      </c>
      <c r="W119" t="s">
        <v>501</v>
      </c>
      <c r="X119" t="s">
        <v>252</v>
      </c>
    </row>
    <row r="120" spans="1:24">
      <c r="A120" t="s">
        <v>112</v>
      </c>
      <c r="B120" s="68" t="s">
        <v>169</v>
      </c>
      <c r="C120" t="s">
        <v>38</v>
      </c>
      <c r="D120" s="2">
        <v>1443996</v>
      </c>
      <c r="E120" t="s">
        <v>502</v>
      </c>
      <c r="F120" t="s">
        <v>422</v>
      </c>
      <c r="G120">
        <v>2.4700000000000002</v>
      </c>
      <c r="H120" s="69">
        <v>56</v>
      </c>
      <c r="I120" s="71">
        <v>4</v>
      </c>
      <c r="J120">
        <v>7.0000000000000007E-2</v>
      </c>
      <c r="K120" s="72">
        <v>3</v>
      </c>
      <c r="L120" s="70">
        <v>59</v>
      </c>
      <c r="M120">
        <v>0.95</v>
      </c>
      <c r="N120" s="1" t="s">
        <v>503</v>
      </c>
      <c r="O120">
        <v>-1</v>
      </c>
      <c r="P120" t="b">
        <v>0</v>
      </c>
      <c r="Q120" t="b">
        <v>0</v>
      </c>
      <c r="R120" t="s">
        <v>509</v>
      </c>
      <c r="S120" t="s">
        <v>418</v>
      </c>
      <c r="T120" t="s">
        <v>19</v>
      </c>
      <c r="U120" t="s">
        <v>19</v>
      </c>
      <c r="V120" t="s">
        <v>806</v>
      </c>
      <c r="W120" t="s">
        <v>807</v>
      </c>
      <c r="X120" t="s">
        <v>252</v>
      </c>
    </row>
    <row r="121" spans="1:24">
      <c r="A121" t="s">
        <v>112</v>
      </c>
      <c r="B121" s="68" t="s">
        <v>169</v>
      </c>
      <c r="C121" t="s">
        <v>42</v>
      </c>
      <c r="D121" s="2">
        <v>786837</v>
      </c>
      <c r="E121" t="s">
        <v>466</v>
      </c>
      <c r="F121" t="s">
        <v>422</v>
      </c>
      <c r="G121">
        <v>8.9600000000000009</v>
      </c>
      <c r="H121" s="69">
        <v>8</v>
      </c>
      <c r="I121" s="71">
        <v>1</v>
      </c>
      <c r="J121">
        <v>0.11</v>
      </c>
      <c r="K121" s="72">
        <v>1</v>
      </c>
      <c r="L121" s="70">
        <v>13</v>
      </c>
      <c r="M121">
        <v>0.93</v>
      </c>
      <c r="N121" s="74" t="s">
        <v>503</v>
      </c>
      <c r="O121">
        <v>-2</v>
      </c>
      <c r="P121" t="b">
        <v>0</v>
      </c>
      <c r="Q121" t="b">
        <v>1</v>
      </c>
      <c r="R121" t="s">
        <v>45</v>
      </c>
      <c r="S121" t="s">
        <v>485</v>
      </c>
      <c r="T121" t="s">
        <v>808</v>
      </c>
      <c r="U121" t="s">
        <v>961</v>
      </c>
      <c r="V121" t="s">
        <v>809</v>
      </c>
      <c r="W121" t="s">
        <v>513</v>
      </c>
      <c r="X121" t="s">
        <v>523</v>
      </c>
    </row>
    <row r="122" spans="1:24">
      <c r="A122" t="s">
        <v>112</v>
      </c>
      <c r="B122" s="68" t="s">
        <v>169</v>
      </c>
      <c r="C122" t="s">
        <v>70</v>
      </c>
      <c r="D122" s="2">
        <v>72081</v>
      </c>
      <c r="E122" t="s">
        <v>422</v>
      </c>
      <c r="F122" t="s">
        <v>466</v>
      </c>
      <c r="G122">
        <v>6.94</v>
      </c>
      <c r="H122" s="69">
        <v>13</v>
      </c>
      <c r="I122" s="71">
        <v>2</v>
      </c>
      <c r="J122">
        <v>0.13</v>
      </c>
      <c r="K122" s="72">
        <v>0</v>
      </c>
      <c r="L122" s="70">
        <v>8</v>
      </c>
      <c r="M122">
        <v>1</v>
      </c>
      <c r="N122" s="1" t="s">
        <v>500</v>
      </c>
      <c r="O122">
        <v>2</v>
      </c>
      <c r="P122" t="b">
        <v>0</v>
      </c>
      <c r="Q122" t="b">
        <v>1</v>
      </c>
      <c r="R122" t="s">
        <v>509</v>
      </c>
      <c r="S122" t="s">
        <v>418</v>
      </c>
      <c r="T122" t="s">
        <v>19</v>
      </c>
      <c r="U122" t="s">
        <v>19</v>
      </c>
      <c r="V122" t="s">
        <v>810</v>
      </c>
      <c r="W122" t="s">
        <v>513</v>
      </c>
      <c r="X122" t="s">
        <v>523</v>
      </c>
    </row>
    <row r="123" spans="1:24">
      <c r="A123" t="s">
        <v>112</v>
      </c>
      <c r="B123" s="68" t="s">
        <v>169</v>
      </c>
      <c r="C123" t="s">
        <v>25</v>
      </c>
      <c r="D123" s="2">
        <v>303581</v>
      </c>
      <c r="E123" t="s">
        <v>467</v>
      </c>
      <c r="F123" t="s">
        <v>291</v>
      </c>
      <c r="G123">
        <v>6.15</v>
      </c>
      <c r="H123" s="69">
        <v>14</v>
      </c>
      <c r="I123" s="71">
        <v>1</v>
      </c>
      <c r="J123">
        <v>7.0000000000000007E-2</v>
      </c>
      <c r="K123" s="72">
        <v>0</v>
      </c>
      <c r="L123" s="70">
        <v>25</v>
      </c>
      <c r="M123">
        <v>1</v>
      </c>
      <c r="N123" s="74" t="s">
        <v>503</v>
      </c>
      <c r="O123">
        <v>-2</v>
      </c>
      <c r="P123" t="b">
        <v>0</v>
      </c>
      <c r="Q123" t="b">
        <v>1</v>
      </c>
      <c r="R123" t="s">
        <v>45</v>
      </c>
      <c r="S123" t="s">
        <v>418</v>
      </c>
      <c r="T123" t="s">
        <v>19</v>
      </c>
      <c r="U123" t="s">
        <v>19</v>
      </c>
      <c r="V123" t="s">
        <v>811</v>
      </c>
      <c r="W123" t="s">
        <v>513</v>
      </c>
      <c r="X123" t="s">
        <v>523</v>
      </c>
    </row>
    <row r="124" spans="1:24">
      <c r="A124" t="s">
        <v>112</v>
      </c>
      <c r="B124" s="68" t="s">
        <v>169</v>
      </c>
      <c r="C124" t="s">
        <v>25</v>
      </c>
      <c r="D124" s="2">
        <v>322468</v>
      </c>
      <c r="E124" t="s">
        <v>519</v>
      </c>
      <c r="F124" t="s">
        <v>421</v>
      </c>
      <c r="G124">
        <v>1.9</v>
      </c>
      <c r="H124" s="69">
        <v>42</v>
      </c>
      <c r="I124" s="71">
        <v>10</v>
      </c>
      <c r="J124">
        <v>0.19</v>
      </c>
      <c r="K124" s="72">
        <v>4</v>
      </c>
      <c r="L124" s="70">
        <v>73</v>
      </c>
      <c r="M124">
        <v>0.95</v>
      </c>
      <c r="N124" s="1" t="s">
        <v>503</v>
      </c>
      <c r="O124">
        <v>-1</v>
      </c>
      <c r="P124" t="b">
        <v>0</v>
      </c>
      <c r="Q124" t="b">
        <v>0</v>
      </c>
      <c r="R124" t="s">
        <v>45</v>
      </c>
      <c r="S124" t="s">
        <v>418</v>
      </c>
      <c r="T124" t="s">
        <v>19</v>
      </c>
      <c r="U124" t="s">
        <v>19</v>
      </c>
      <c r="V124" t="s">
        <v>812</v>
      </c>
      <c r="W124" t="s">
        <v>789</v>
      </c>
      <c r="X124" t="s">
        <v>252</v>
      </c>
    </row>
    <row r="125" spans="1:24">
      <c r="A125" t="s">
        <v>112</v>
      </c>
      <c r="B125" s="68" t="s">
        <v>169</v>
      </c>
      <c r="C125" t="s">
        <v>16</v>
      </c>
      <c r="D125" s="2">
        <v>83468</v>
      </c>
      <c r="E125" t="s">
        <v>523</v>
      </c>
      <c r="F125" t="s">
        <v>249</v>
      </c>
      <c r="G125">
        <v>4.91</v>
      </c>
      <c r="H125" s="69">
        <v>67</v>
      </c>
      <c r="I125" s="71">
        <v>7</v>
      </c>
      <c r="J125">
        <v>0.09</v>
      </c>
      <c r="K125" s="72">
        <v>3</v>
      </c>
      <c r="L125" s="70">
        <v>109</v>
      </c>
      <c r="M125">
        <v>0.97</v>
      </c>
      <c r="N125" s="1" t="s">
        <v>503</v>
      </c>
      <c r="O125">
        <v>-1</v>
      </c>
      <c r="P125" t="b">
        <v>0</v>
      </c>
      <c r="Q125" t="b">
        <v>0</v>
      </c>
      <c r="R125" t="s">
        <v>509</v>
      </c>
      <c r="S125" t="s">
        <v>424</v>
      </c>
      <c r="T125" t="s">
        <v>813</v>
      </c>
      <c r="U125" t="s">
        <v>814</v>
      </c>
      <c r="V125" t="s">
        <v>815</v>
      </c>
      <c r="W125" t="s">
        <v>816</v>
      </c>
      <c r="X125" t="s">
        <v>252</v>
      </c>
    </row>
    <row r="126" spans="1:24">
      <c r="A126" t="s">
        <v>112</v>
      </c>
      <c r="B126" s="68" t="s">
        <v>169</v>
      </c>
      <c r="C126" t="s">
        <v>49</v>
      </c>
      <c r="D126" s="2">
        <v>706548</v>
      </c>
      <c r="E126" t="s">
        <v>539</v>
      </c>
      <c r="F126" t="s">
        <v>291</v>
      </c>
      <c r="G126">
        <v>8.0299999999999994</v>
      </c>
      <c r="H126" s="69">
        <v>21</v>
      </c>
      <c r="I126" s="71">
        <v>4</v>
      </c>
      <c r="J126">
        <v>0.16</v>
      </c>
      <c r="K126" s="72">
        <v>1</v>
      </c>
      <c r="L126" s="70">
        <v>35</v>
      </c>
      <c r="M126">
        <v>0.97</v>
      </c>
      <c r="N126" s="74" t="s">
        <v>503</v>
      </c>
      <c r="O126">
        <v>-4</v>
      </c>
      <c r="P126" t="b">
        <v>0</v>
      </c>
      <c r="Q126" t="b">
        <v>1</v>
      </c>
      <c r="R126" t="s">
        <v>45</v>
      </c>
      <c r="S126" t="s">
        <v>418</v>
      </c>
      <c r="T126" t="s">
        <v>19</v>
      </c>
      <c r="U126" t="s">
        <v>19</v>
      </c>
      <c r="V126" t="s">
        <v>817</v>
      </c>
      <c r="W126" t="s">
        <v>513</v>
      </c>
      <c r="X126" t="s">
        <v>523</v>
      </c>
    </row>
    <row r="127" spans="1:24">
      <c r="A127" t="s">
        <v>112</v>
      </c>
      <c r="B127" s="68" t="s">
        <v>169</v>
      </c>
      <c r="C127" t="s">
        <v>49</v>
      </c>
      <c r="D127" s="2">
        <v>2824158</v>
      </c>
      <c r="E127" t="s">
        <v>467</v>
      </c>
      <c r="F127" t="s">
        <v>291</v>
      </c>
      <c r="G127">
        <v>6.91</v>
      </c>
      <c r="H127" s="69">
        <v>28</v>
      </c>
      <c r="I127" s="71">
        <v>1</v>
      </c>
      <c r="J127">
        <v>0.03</v>
      </c>
      <c r="K127" s="72">
        <v>4</v>
      </c>
      <c r="L127" s="70">
        <v>60</v>
      </c>
      <c r="M127">
        <v>0.94</v>
      </c>
      <c r="N127" s="74" t="s">
        <v>503</v>
      </c>
      <c r="O127">
        <v>-2</v>
      </c>
      <c r="P127" t="b">
        <v>0</v>
      </c>
      <c r="Q127" t="b">
        <v>1</v>
      </c>
      <c r="R127" t="s">
        <v>509</v>
      </c>
      <c r="S127" t="s">
        <v>418</v>
      </c>
      <c r="T127" t="s">
        <v>19</v>
      </c>
      <c r="U127" t="s">
        <v>19</v>
      </c>
      <c r="V127" t="s">
        <v>818</v>
      </c>
      <c r="W127" t="s">
        <v>513</v>
      </c>
      <c r="X127" t="s">
        <v>523</v>
      </c>
    </row>
    <row r="128" spans="1:24">
      <c r="A128" t="s">
        <v>112</v>
      </c>
      <c r="B128" s="68" t="s">
        <v>169</v>
      </c>
      <c r="C128" t="s">
        <v>15</v>
      </c>
      <c r="D128" s="2">
        <v>380633</v>
      </c>
      <c r="E128" t="s">
        <v>502</v>
      </c>
      <c r="F128" t="s">
        <v>422</v>
      </c>
      <c r="G128">
        <v>2.65</v>
      </c>
      <c r="H128" s="69">
        <v>69</v>
      </c>
      <c r="I128" s="71">
        <v>13</v>
      </c>
      <c r="J128">
        <v>0.16</v>
      </c>
      <c r="K128" s="72">
        <v>6</v>
      </c>
      <c r="L128" s="70">
        <v>112</v>
      </c>
      <c r="M128">
        <v>0.95</v>
      </c>
      <c r="N128" s="1" t="s">
        <v>503</v>
      </c>
      <c r="O128">
        <v>-1</v>
      </c>
      <c r="P128" t="b">
        <v>0</v>
      </c>
      <c r="Q128" t="b">
        <v>0</v>
      </c>
      <c r="R128" t="s">
        <v>45</v>
      </c>
      <c r="S128" t="s">
        <v>418</v>
      </c>
      <c r="T128" t="s">
        <v>19</v>
      </c>
      <c r="U128" t="s">
        <v>19</v>
      </c>
      <c r="V128" t="s">
        <v>819</v>
      </c>
      <c r="W128" t="s">
        <v>820</v>
      </c>
      <c r="X128" t="s">
        <v>252</v>
      </c>
    </row>
    <row r="129" spans="1:24">
      <c r="A129" t="s">
        <v>112</v>
      </c>
      <c r="B129" s="68" t="s">
        <v>169</v>
      </c>
      <c r="C129" t="s">
        <v>73</v>
      </c>
      <c r="D129" s="2">
        <v>436801</v>
      </c>
      <c r="E129" t="s">
        <v>519</v>
      </c>
      <c r="F129" t="s">
        <v>421</v>
      </c>
      <c r="G129">
        <v>0.94399999999999995</v>
      </c>
      <c r="H129" s="69">
        <v>41</v>
      </c>
      <c r="I129" s="71">
        <v>7</v>
      </c>
      <c r="J129">
        <v>0.15</v>
      </c>
      <c r="K129" s="72">
        <v>12</v>
      </c>
      <c r="L129" s="70">
        <v>61</v>
      </c>
      <c r="M129">
        <v>0.84</v>
      </c>
      <c r="N129" s="1" t="s">
        <v>503</v>
      </c>
      <c r="O129">
        <v>-1</v>
      </c>
      <c r="P129" t="b">
        <v>0</v>
      </c>
      <c r="Q129" t="b">
        <v>0</v>
      </c>
      <c r="R129" t="s">
        <v>45</v>
      </c>
      <c r="S129" t="s">
        <v>418</v>
      </c>
      <c r="T129" t="s">
        <v>19</v>
      </c>
      <c r="U129" t="s">
        <v>19</v>
      </c>
      <c r="V129" t="s">
        <v>821</v>
      </c>
      <c r="W129" t="s">
        <v>507</v>
      </c>
      <c r="X129" t="s">
        <v>252</v>
      </c>
    </row>
    <row r="130" spans="1:24">
      <c r="A130" t="s">
        <v>112</v>
      </c>
      <c r="B130" s="68" t="s">
        <v>169</v>
      </c>
      <c r="C130" t="s">
        <v>99</v>
      </c>
      <c r="D130" s="2">
        <v>2043728</v>
      </c>
      <c r="E130" t="s">
        <v>502</v>
      </c>
      <c r="F130" t="s">
        <v>422</v>
      </c>
      <c r="G130">
        <v>3.14</v>
      </c>
      <c r="H130" s="69">
        <v>24</v>
      </c>
      <c r="I130" s="71">
        <v>2</v>
      </c>
      <c r="J130">
        <v>0.08</v>
      </c>
      <c r="K130" s="72">
        <v>2</v>
      </c>
      <c r="L130" s="70">
        <v>22</v>
      </c>
      <c r="M130">
        <v>0.92</v>
      </c>
      <c r="N130" s="1" t="s">
        <v>503</v>
      </c>
      <c r="O130">
        <v>-1</v>
      </c>
      <c r="P130" t="b">
        <v>0</v>
      </c>
      <c r="Q130" t="b">
        <v>0</v>
      </c>
      <c r="R130" t="s">
        <v>45</v>
      </c>
      <c r="S130" t="s">
        <v>418</v>
      </c>
      <c r="T130" t="s">
        <v>19</v>
      </c>
      <c r="U130" t="s">
        <v>19</v>
      </c>
      <c r="V130" t="s">
        <v>822</v>
      </c>
      <c r="W130" t="s">
        <v>501</v>
      </c>
      <c r="X130" t="s">
        <v>252</v>
      </c>
    </row>
    <row r="131" spans="1:24">
      <c r="A131" t="s">
        <v>112</v>
      </c>
      <c r="B131" s="68" t="s">
        <v>173</v>
      </c>
      <c r="C131" t="s">
        <v>63</v>
      </c>
      <c r="D131" s="2">
        <v>56883</v>
      </c>
      <c r="E131" t="s">
        <v>422</v>
      </c>
      <c r="F131" t="s">
        <v>502</v>
      </c>
      <c r="G131">
        <v>1.64</v>
      </c>
      <c r="H131" s="69">
        <v>114</v>
      </c>
      <c r="I131" s="71">
        <v>0</v>
      </c>
      <c r="J131">
        <v>0</v>
      </c>
      <c r="K131" s="72">
        <v>0</v>
      </c>
      <c r="L131" s="70">
        <v>143</v>
      </c>
      <c r="M131">
        <v>1</v>
      </c>
      <c r="N131" s="1" t="s">
        <v>500</v>
      </c>
      <c r="O131">
        <v>1</v>
      </c>
      <c r="P131" t="b">
        <v>0</v>
      </c>
      <c r="Q131" t="b">
        <v>0</v>
      </c>
      <c r="R131" t="s">
        <v>509</v>
      </c>
      <c r="S131" t="s">
        <v>485</v>
      </c>
      <c r="T131" t="s">
        <v>823</v>
      </c>
      <c r="U131" t="s">
        <v>948</v>
      </c>
      <c r="V131" t="s">
        <v>824</v>
      </c>
      <c r="W131" t="s">
        <v>825</v>
      </c>
      <c r="X131" t="s">
        <v>523</v>
      </c>
    </row>
    <row r="132" spans="1:24">
      <c r="A132" t="s">
        <v>112</v>
      </c>
      <c r="B132" s="68" t="s">
        <v>173</v>
      </c>
      <c r="C132" t="s">
        <v>36</v>
      </c>
      <c r="D132" s="2">
        <v>362356</v>
      </c>
      <c r="E132" t="s">
        <v>422</v>
      </c>
      <c r="F132" t="s">
        <v>597</v>
      </c>
      <c r="G132">
        <v>7.15</v>
      </c>
      <c r="H132" s="69">
        <v>10</v>
      </c>
      <c r="I132" s="71">
        <v>2</v>
      </c>
      <c r="J132">
        <v>0.17</v>
      </c>
      <c r="K132" s="72">
        <v>0</v>
      </c>
      <c r="L132" s="70">
        <v>8</v>
      </c>
      <c r="M132">
        <v>1</v>
      </c>
      <c r="N132" s="1" t="s">
        <v>500</v>
      </c>
      <c r="O132">
        <v>4</v>
      </c>
      <c r="P132" t="b">
        <v>0</v>
      </c>
      <c r="Q132" t="b">
        <v>1</v>
      </c>
      <c r="R132" t="s">
        <v>45</v>
      </c>
      <c r="S132" t="s">
        <v>485</v>
      </c>
      <c r="T132" t="s">
        <v>826</v>
      </c>
      <c r="U132" t="s">
        <v>937</v>
      </c>
      <c r="V132" t="s">
        <v>827</v>
      </c>
      <c r="W132" t="s">
        <v>513</v>
      </c>
      <c r="X132" t="s">
        <v>523</v>
      </c>
    </row>
    <row r="133" spans="1:24">
      <c r="A133" t="s">
        <v>113</v>
      </c>
      <c r="B133" s="68" t="s">
        <v>179</v>
      </c>
      <c r="C133" t="s">
        <v>25</v>
      </c>
      <c r="D133" s="2">
        <v>1071342</v>
      </c>
      <c r="E133" t="s">
        <v>828</v>
      </c>
      <c r="F133" t="s">
        <v>422</v>
      </c>
      <c r="G133">
        <v>8.44</v>
      </c>
      <c r="H133" s="69">
        <v>40</v>
      </c>
      <c r="I133" s="71">
        <v>1</v>
      </c>
      <c r="J133">
        <v>0.02</v>
      </c>
      <c r="K133" s="72">
        <v>0</v>
      </c>
      <c r="L133" s="70">
        <v>30</v>
      </c>
      <c r="M133">
        <v>1</v>
      </c>
      <c r="N133" s="1" t="s">
        <v>503</v>
      </c>
      <c r="O133">
        <v>-4</v>
      </c>
      <c r="P133" t="b">
        <v>0</v>
      </c>
      <c r="Q133" t="b">
        <v>1</v>
      </c>
      <c r="R133" t="s">
        <v>45</v>
      </c>
      <c r="S133" t="s">
        <v>485</v>
      </c>
      <c r="T133" t="s">
        <v>486</v>
      </c>
      <c r="U133" t="s">
        <v>949</v>
      </c>
      <c r="V133" t="s">
        <v>829</v>
      </c>
      <c r="W133" t="s">
        <v>830</v>
      </c>
      <c r="X133" t="s">
        <v>309</v>
      </c>
    </row>
    <row r="134" spans="1:24">
      <c r="A134" t="s">
        <v>113</v>
      </c>
      <c r="B134" s="68" t="s">
        <v>179</v>
      </c>
      <c r="C134" t="s">
        <v>49</v>
      </c>
      <c r="D134" s="2">
        <v>1299844</v>
      </c>
      <c r="E134" t="s">
        <v>615</v>
      </c>
      <c r="F134" t="s">
        <v>831</v>
      </c>
      <c r="G134">
        <v>8.32</v>
      </c>
      <c r="H134" s="69">
        <v>7</v>
      </c>
      <c r="I134" s="71">
        <v>0</v>
      </c>
      <c r="J134">
        <v>0</v>
      </c>
      <c r="K134" s="72">
        <v>2</v>
      </c>
      <c r="L134" s="70">
        <v>12</v>
      </c>
      <c r="M134">
        <v>0.86</v>
      </c>
      <c r="N134" s="1" t="s">
        <v>500</v>
      </c>
      <c r="O134">
        <v>2</v>
      </c>
      <c r="P134" t="b">
        <v>0</v>
      </c>
      <c r="Q134" t="b">
        <v>1</v>
      </c>
      <c r="R134" t="s">
        <v>45</v>
      </c>
      <c r="S134" t="s">
        <v>418</v>
      </c>
      <c r="T134" t="s">
        <v>19</v>
      </c>
      <c r="U134" t="s">
        <v>19</v>
      </c>
      <c r="V134" t="s">
        <v>832</v>
      </c>
      <c r="W134" t="s">
        <v>511</v>
      </c>
      <c r="X134" t="s">
        <v>523</v>
      </c>
    </row>
    <row r="135" spans="1:24">
      <c r="A135" t="s">
        <v>113</v>
      </c>
      <c r="B135" s="68" t="s">
        <v>179</v>
      </c>
      <c r="C135" t="s">
        <v>49</v>
      </c>
      <c r="D135" s="2">
        <v>1524507</v>
      </c>
      <c r="E135" t="s">
        <v>422</v>
      </c>
      <c r="F135" t="s">
        <v>466</v>
      </c>
      <c r="G135">
        <v>5.05</v>
      </c>
      <c r="H135" s="69">
        <v>14</v>
      </c>
      <c r="I135" s="71">
        <v>0</v>
      </c>
      <c r="J135">
        <v>0</v>
      </c>
      <c r="K135" s="72">
        <v>4</v>
      </c>
      <c r="L135" s="70">
        <v>11</v>
      </c>
      <c r="M135">
        <v>0.73</v>
      </c>
      <c r="N135" s="1" t="s">
        <v>500</v>
      </c>
      <c r="O135">
        <v>2</v>
      </c>
      <c r="P135" t="b">
        <v>0</v>
      </c>
      <c r="Q135" t="b">
        <v>1</v>
      </c>
      <c r="R135" t="s">
        <v>45</v>
      </c>
      <c r="S135" t="s">
        <v>418</v>
      </c>
      <c r="T135" t="s">
        <v>19</v>
      </c>
      <c r="U135" t="s">
        <v>19</v>
      </c>
      <c r="V135" t="s">
        <v>833</v>
      </c>
      <c r="W135" t="s">
        <v>513</v>
      </c>
      <c r="X135" t="s">
        <v>523</v>
      </c>
    </row>
    <row r="136" spans="1:24">
      <c r="A136" t="s">
        <v>113</v>
      </c>
      <c r="B136" s="68" t="s">
        <v>179</v>
      </c>
      <c r="C136" t="s">
        <v>49</v>
      </c>
      <c r="D136" s="2">
        <v>525568</v>
      </c>
      <c r="E136" t="s">
        <v>614</v>
      </c>
      <c r="F136" t="s">
        <v>476</v>
      </c>
      <c r="G136">
        <v>5.07</v>
      </c>
      <c r="H136" s="69">
        <v>13</v>
      </c>
      <c r="I136" s="71">
        <v>1</v>
      </c>
      <c r="J136">
        <v>7.0000000000000007E-2</v>
      </c>
      <c r="K136" s="72">
        <v>5</v>
      </c>
      <c r="L136" s="70">
        <v>8</v>
      </c>
      <c r="M136">
        <v>0.62</v>
      </c>
      <c r="N136" s="74" t="s">
        <v>503</v>
      </c>
      <c r="O136">
        <v>-2</v>
      </c>
      <c r="P136" t="b">
        <v>0</v>
      </c>
      <c r="Q136" t="b">
        <v>1</v>
      </c>
      <c r="R136" t="s">
        <v>45</v>
      </c>
      <c r="S136" t="s">
        <v>418</v>
      </c>
      <c r="T136" t="s">
        <v>19</v>
      </c>
      <c r="U136" t="s">
        <v>19</v>
      </c>
      <c r="V136" t="s">
        <v>834</v>
      </c>
      <c r="W136" t="s">
        <v>511</v>
      </c>
      <c r="X136" t="s">
        <v>523</v>
      </c>
    </row>
    <row r="137" spans="1:24">
      <c r="A137" t="s">
        <v>113</v>
      </c>
      <c r="B137" s="68" t="s">
        <v>181</v>
      </c>
      <c r="C137" t="s">
        <v>40</v>
      </c>
      <c r="D137" s="2">
        <v>216263</v>
      </c>
      <c r="E137" t="s">
        <v>422</v>
      </c>
      <c r="F137" t="s">
        <v>466</v>
      </c>
      <c r="G137">
        <v>5.1100000000000003</v>
      </c>
      <c r="H137" s="69">
        <v>8</v>
      </c>
      <c r="I137" s="71">
        <v>1</v>
      </c>
      <c r="J137">
        <v>0.11</v>
      </c>
      <c r="K137" s="72">
        <v>1</v>
      </c>
      <c r="L137" s="70">
        <v>8</v>
      </c>
      <c r="M137">
        <v>0.89</v>
      </c>
      <c r="N137" s="1" t="s">
        <v>500</v>
      </c>
      <c r="O137">
        <v>2</v>
      </c>
      <c r="P137" t="b">
        <v>0</v>
      </c>
      <c r="Q137" t="b">
        <v>1</v>
      </c>
      <c r="R137" t="s">
        <v>45</v>
      </c>
      <c r="S137" t="s">
        <v>418</v>
      </c>
      <c r="T137" t="s">
        <v>19</v>
      </c>
      <c r="U137" t="s">
        <v>19</v>
      </c>
      <c r="V137" t="s">
        <v>835</v>
      </c>
      <c r="W137" t="s">
        <v>513</v>
      </c>
      <c r="X137" t="s">
        <v>523</v>
      </c>
    </row>
    <row r="138" spans="1:24">
      <c r="A138" t="s">
        <v>113</v>
      </c>
      <c r="B138" s="68" t="s">
        <v>836</v>
      </c>
      <c r="C138" t="s">
        <v>44</v>
      </c>
      <c r="D138" s="2">
        <v>1168159</v>
      </c>
      <c r="E138" t="s">
        <v>422</v>
      </c>
      <c r="F138" t="s">
        <v>466</v>
      </c>
      <c r="G138">
        <v>7.43</v>
      </c>
      <c r="H138" s="69">
        <v>38</v>
      </c>
      <c r="I138" s="71">
        <v>1</v>
      </c>
      <c r="J138">
        <v>0.03</v>
      </c>
      <c r="K138" s="72">
        <v>8</v>
      </c>
      <c r="L138" s="70">
        <v>16</v>
      </c>
      <c r="M138">
        <v>0.67</v>
      </c>
      <c r="N138" s="1" t="s">
        <v>500</v>
      </c>
      <c r="O138">
        <v>2</v>
      </c>
      <c r="P138" t="b">
        <v>0</v>
      </c>
      <c r="Q138" t="b">
        <v>1</v>
      </c>
      <c r="R138" t="s">
        <v>45</v>
      </c>
      <c r="S138" t="s">
        <v>418</v>
      </c>
      <c r="T138" t="s">
        <v>19</v>
      </c>
      <c r="U138" t="s">
        <v>19</v>
      </c>
      <c r="V138" t="s">
        <v>782</v>
      </c>
      <c r="W138" t="s">
        <v>513</v>
      </c>
      <c r="X138" t="s">
        <v>523</v>
      </c>
    </row>
    <row r="139" spans="1:24">
      <c r="A139" t="s">
        <v>113</v>
      </c>
      <c r="B139" s="68" t="s">
        <v>836</v>
      </c>
      <c r="C139" t="s">
        <v>99</v>
      </c>
      <c r="D139" s="2">
        <v>1446724</v>
      </c>
      <c r="E139" t="s">
        <v>625</v>
      </c>
      <c r="F139" t="s">
        <v>548</v>
      </c>
      <c r="G139">
        <v>8.84</v>
      </c>
      <c r="H139" s="69">
        <v>11</v>
      </c>
      <c r="I139" s="71">
        <v>1</v>
      </c>
      <c r="J139">
        <v>0.08</v>
      </c>
      <c r="K139" s="72">
        <v>2</v>
      </c>
      <c r="L139" s="70">
        <v>12</v>
      </c>
      <c r="M139">
        <v>0.86</v>
      </c>
      <c r="N139" s="1" t="s">
        <v>500</v>
      </c>
      <c r="O139">
        <v>2</v>
      </c>
      <c r="P139" t="b">
        <v>0</v>
      </c>
      <c r="Q139" t="b">
        <v>1</v>
      </c>
      <c r="R139" t="s">
        <v>45</v>
      </c>
      <c r="S139" t="s">
        <v>485</v>
      </c>
      <c r="T139" t="s">
        <v>837</v>
      </c>
      <c r="U139" t="s">
        <v>937</v>
      </c>
      <c r="V139" t="s">
        <v>838</v>
      </c>
      <c r="W139" t="s">
        <v>513</v>
      </c>
      <c r="X139" t="s">
        <v>523</v>
      </c>
    </row>
    <row r="140" spans="1:24">
      <c r="A140" t="s">
        <v>113</v>
      </c>
      <c r="B140" s="68" t="s">
        <v>836</v>
      </c>
      <c r="C140" t="s">
        <v>40</v>
      </c>
      <c r="D140" s="2">
        <v>970584</v>
      </c>
      <c r="E140" t="s">
        <v>519</v>
      </c>
      <c r="F140" t="s">
        <v>421</v>
      </c>
      <c r="G140">
        <v>7.13</v>
      </c>
      <c r="H140" s="69">
        <v>64</v>
      </c>
      <c r="I140" s="71">
        <v>2</v>
      </c>
      <c r="J140">
        <v>0.03</v>
      </c>
      <c r="K140" s="72">
        <v>2</v>
      </c>
      <c r="L140" s="70">
        <v>56</v>
      </c>
      <c r="M140">
        <v>0.97</v>
      </c>
      <c r="N140" s="1" t="s">
        <v>503</v>
      </c>
      <c r="O140">
        <v>-1</v>
      </c>
      <c r="P140" t="b">
        <v>0</v>
      </c>
      <c r="Q140" t="b">
        <v>0</v>
      </c>
      <c r="R140" t="s">
        <v>45</v>
      </c>
      <c r="S140" t="s">
        <v>418</v>
      </c>
      <c r="T140" t="s">
        <v>19</v>
      </c>
      <c r="U140" t="s">
        <v>19</v>
      </c>
      <c r="V140" t="s">
        <v>839</v>
      </c>
      <c r="W140" t="s">
        <v>840</v>
      </c>
      <c r="X140" t="s">
        <v>309</v>
      </c>
    </row>
    <row r="141" spans="1:24">
      <c r="A141" t="s">
        <v>113</v>
      </c>
      <c r="B141" s="68" t="s">
        <v>836</v>
      </c>
      <c r="C141" t="s">
        <v>38</v>
      </c>
      <c r="D141" s="2">
        <v>1229177</v>
      </c>
      <c r="E141" t="s">
        <v>502</v>
      </c>
      <c r="F141" t="s">
        <v>422</v>
      </c>
      <c r="G141">
        <v>5.08</v>
      </c>
      <c r="H141" s="69">
        <v>124</v>
      </c>
      <c r="I141" s="71">
        <v>0</v>
      </c>
      <c r="J141">
        <v>0</v>
      </c>
      <c r="K141" s="72">
        <v>0</v>
      </c>
      <c r="L141" s="70">
        <v>95</v>
      </c>
      <c r="M141">
        <v>1</v>
      </c>
      <c r="N141" s="1" t="s">
        <v>503</v>
      </c>
      <c r="O141">
        <v>-1</v>
      </c>
      <c r="P141" t="b">
        <v>0</v>
      </c>
      <c r="Q141" t="b">
        <v>0</v>
      </c>
      <c r="R141" t="s">
        <v>45</v>
      </c>
      <c r="S141" t="s">
        <v>418</v>
      </c>
      <c r="T141" t="s">
        <v>19</v>
      </c>
      <c r="U141" t="s">
        <v>19</v>
      </c>
      <c r="V141" t="s">
        <v>841</v>
      </c>
      <c r="W141" t="s">
        <v>842</v>
      </c>
      <c r="X141" t="s">
        <v>309</v>
      </c>
    </row>
    <row r="142" spans="1:24">
      <c r="A142" t="s">
        <v>113</v>
      </c>
      <c r="B142" s="68" t="s">
        <v>836</v>
      </c>
      <c r="C142" t="s">
        <v>42</v>
      </c>
      <c r="D142" s="2">
        <v>1113032</v>
      </c>
      <c r="E142" t="s">
        <v>422</v>
      </c>
      <c r="F142" t="s">
        <v>502</v>
      </c>
      <c r="G142">
        <v>3.89</v>
      </c>
      <c r="H142" s="69">
        <v>19</v>
      </c>
      <c r="I142" s="71">
        <v>3</v>
      </c>
      <c r="J142">
        <v>0.14000000000000001</v>
      </c>
      <c r="K142" s="72">
        <v>2</v>
      </c>
      <c r="L142" s="70">
        <v>20</v>
      </c>
      <c r="M142">
        <v>0.91</v>
      </c>
      <c r="N142" s="1" t="s">
        <v>500</v>
      </c>
      <c r="O142">
        <v>1</v>
      </c>
      <c r="P142" t="b">
        <v>0</v>
      </c>
      <c r="Q142" t="b">
        <v>0</v>
      </c>
      <c r="R142" t="s">
        <v>45</v>
      </c>
      <c r="S142" t="s">
        <v>418</v>
      </c>
      <c r="T142" t="s">
        <v>19</v>
      </c>
      <c r="U142" t="s">
        <v>19</v>
      </c>
      <c r="V142" t="s">
        <v>843</v>
      </c>
      <c r="W142" t="s">
        <v>667</v>
      </c>
      <c r="X142" t="s">
        <v>252</v>
      </c>
    </row>
    <row r="143" spans="1:24">
      <c r="A143" t="s">
        <v>113</v>
      </c>
      <c r="B143" s="68" t="s">
        <v>836</v>
      </c>
      <c r="C143" t="s">
        <v>42</v>
      </c>
      <c r="D143" s="2">
        <v>1199721</v>
      </c>
      <c r="E143" t="s">
        <v>291</v>
      </c>
      <c r="F143" t="s">
        <v>506</v>
      </c>
      <c r="G143">
        <v>1.64</v>
      </c>
      <c r="H143" s="69">
        <v>18</v>
      </c>
      <c r="I143" s="71">
        <v>1</v>
      </c>
      <c r="J143">
        <v>0.05</v>
      </c>
      <c r="K143" s="72">
        <v>2</v>
      </c>
      <c r="L143" s="70">
        <v>7</v>
      </c>
      <c r="M143">
        <v>0.78</v>
      </c>
      <c r="N143" s="1" t="s">
        <v>500</v>
      </c>
      <c r="O143">
        <v>1</v>
      </c>
      <c r="P143" t="b">
        <v>0</v>
      </c>
      <c r="Q143" t="b">
        <v>0</v>
      </c>
      <c r="R143" t="s">
        <v>45</v>
      </c>
      <c r="S143" t="s">
        <v>418</v>
      </c>
      <c r="T143" t="s">
        <v>19</v>
      </c>
      <c r="U143" t="s">
        <v>19</v>
      </c>
      <c r="V143" t="s">
        <v>844</v>
      </c>
      <c r="W143" t="s">
        <v>789</v>
      </c>
      <c r="X143" t="s">
        <v>252</v>
      </c>
    </row>
    <row r="144" spans="1:24">
      <c r="A144" t="s">
        <v>113</v>
      </c>
      <c r="B144" s="68" t="s">
        <v>836</v>
      </c>
      <c r="C144" t="s">
        <v>36</v>
      </c>
      <c r="D144" s="2">
        <v>672758</v>
      </c>
      <c r="E144" t="s">
        <v>532</v>
      </c>
      <c r="F144" t="s">
        <v>421</v>
      </c>
      <c r="G144">
        <v>0.53700000000000003</v>
      </c>
      <c r="H144" s="69">
        <v>197</v>
      </c>
      <c r="I144" s="71">
        <v>6</v>
      </c>
      <c r="J144">
        <v>0.03</v>
      </c>
      <c r="K144" s="72">
        <v>17</v>
      </c>
      <c r="L144" s="70">
        <v>131</v>
      </c>
      <c r="M144">
        <v>0.89</v>
      </c>
      <c r="N144" s="1" t="s">
        <v>503</v>
      </c>
      <c r="O144">
        <v>-1</v>
      </c>
      <c r="P144" t="b">
        <v>0</v>
      </c>
      <c r="Q144" t="b">
        <v>0</v>
      </c>
      <c r="R144" t="s">
        <v>45</v>
      </c>
      <c r="S144" t="s">
        <v>424</v>
      </c>
      <c r="T144" t="s">
        <v>845</v>
      </c>
      <c r="U144" t="s">
        <v>937</v>
      </c>
      <c r="V144" t="s">
        <v>846</v>
      </c>
      <c r="W144" t="s">
        <v>847</v>
      </c>
      <c r="X144" t="s">
        <v>252</v>
      </c>
    </row>
    <row r="145" spans="1:24">
      <c r="A145" t="s">
        <v>113</v>
      </c>
      <c r="B145" s="68" t="s">
        <v>836</v>
      </c>
      <c r="C145" t="s">
        <v>36</v>
      </c>
      <c r="D145" s="2">
        <v>936382</v>
      </c>
      <c r="E145" t="s">
        <v>532</v>
      </c>
      <c r="F145" t="s">
        <v>421</v>
      </c>
      <c r="G145">
        <v>3.71</v>
      </c>
      <c r="H145" s="69">
        <v>135</v>
      </c>
      <c r="I145" s="71">
        <v>0</v>
      </c>
      <c r="J145">
        <v>0</v>
      </c>
      <c r="K145" s="72">
        <v>0</v>
      </c>
      <c r="L145" s="70">
        <v>146</v>
      </c>
      <c r="M145">
        <v>1</v>
      </c>
      <c r="N145" s="1" t="s">
        <v>503</v>
      </c>
      <c r="O145">
        <v>-1</v>
      </c>
      <c r="P145" t="b">
        <v>0</v>
      </c>
      <c r="Q145" t="b">
        <v>0</v>
      </c>
      <c r="R145" t="s">
        <v>546</v>
      </c>
      <c r="S145" t="s">
        <v>485</v>
      </c>
      <c r="T145" t="s">
        <v>848</v>
      </c>
      <c r="U145" t="s">
        <v>954</v>
      </c>
      <c r="V145" t="s">
        <v>849</v>
      </c>
      <c r="W145" t="s">
        <v>850</v>
      </c>
      <c r="X145" t="s">
        <v>309</v>
      </c>
    </row>
    <row r="146" spans="1:24">
      <c r="A146" t="s">
        <v>113</v>
      </c>
      <c r="B146" s="68" t="s">
        <v>836</v>
      </c>
      <c r="C146" t="s">
        <v>44</v>
      </c>
      <c r="D146" s="2">
        <v>637796</v>
      </c>
      <c r="E146" t="s">
        <v>532</v>
      </c>
      <c r="F146" t="s">
        <v>421</v>
      </c>
      <c r="G146">
        <v>2.4900000000000002</v>
      </c>
      <c r="H146" s="69">
        <v>75</v>
      </c>
      <c r="I146" s="71">
        <v>10</v>
      </c>
      <c r="J146">
        <v>0.12</v>
      </c>
      <c r="K146" s="72">
        <v>9</v>
      </c>
      <c r="L146" s="70">
        <v>73</v>
      </c>
      <c r="M146">
        <v>0.89</v>
      </c>
      <c r="N146" s="1" t="s">
        <v>503</v>
      </c>
      <c r="O146">
        <v>-1</v>
      </c>
      <c r="P146" t="b">
        <v>0</v>
      </c>
      <c r="Q146" t="b">
        <v>0</v>
      </c>
      <c r="R146" t="s">
        <v>45</v>
      </c>
      <c r="S146" t="s">
        <v>485</v>
      </c>
      <c r="T146" t="s">
        <v>851</v>
      </c>
      <c r="U146" t="s">
        <v>937</v>
      </c>
      <c r="V146" t="s">
        <v>852</v>
      </c>
      <c r="W146" t="s">
        <v>780</v>
      </c>
      <c r="X146" t="s">
        <v>252</v>
      </c>
    </row>
    <row r="147" spans="1:24">
      <c r="A147" t="s">
        <v>113</v>
      </c>
      <c r="B147" s="68" t="s">
        <v>836</v>
      </c>
      <c r="C147" t="s">
        <v>44</v>
      </c>
      <c r="D147" s="2">
        <v>1135270</v>
      </c>
      <c r="E147" t="s">
        <v>499</v>
      </c>
      <c r="F147" t="s">
        <v>291</v>
      </c>
      <c r="G147">
        <v>5.94</v>
      </c>
      <c r="H147" s="69">
        <v>12</v>
      </c>
      <c r="I147" s="71">
        <v>1</v>
      </c>
      <c r="J147">
        <v>0.08</v>
      </c>
      <c r="K147" s="72">
        <v>1</v>
      </c>
      <c r="L147" s="70">
        <v>8</v>
      </c>
      <c r="M147">
        <v>0.89</v>
      </c>
      <c r="N147" s="1" t="s">
        <v>503</v>
      </c>
      <c r="O147">
        <v>-1</v>
      </c>
      <c r="P147" t="b">
        <v>0</v>
      </c>
      <c r="Q147" t="b">
        <v>0</v>
      </c>
      <c r="R147" t="s">
        <v>45</v>
      </c>
      <c r="S147" t="s">
        <v>418</v>
      </c>
      <c r="T147" t="s">
        <v>19</v>
      </c>
      <c r="U147" t="s">
        <v>19</v>
      </c>
      <c r="V147" t="s">
        <v>853</v>
      </c>
      <c r="W147" t="s">
        <v>854</v>
      </c>
      <c r="X147" t="s">
        <v>252</v>
      </c>
    </row>
    <row r="148" spans="1:24">
      <c r="A148" t="s">
        <v>113</v>
      </c>
      <c r="B148" s="68" t="s">
        <v>836</v>
      </c>
      <c r="C148" t="s">
        <v>99</v>
      </c>
      <c r="D148" s="2">
        <v>504605</v>
      </c>
      <c r="E148" t="s">
        <v>502</v>
      </c>
      <c r="F148" t="s">
        <v>422</v>
      </c>
      <c r="G148">
        <v>2.54</v>
      </c>
      <c r="H148" s="69">
        <v>25</v>
      </c>
      <c r="I148" s="71">
        <v>1</v>
      </c>
      <c r="J148">
        <v>0.04</v>
      </c>
      <c r="K148" s="72">
        <v>2</v>
      </c>
      <c r="L148" s="70">
        <v>14</v>
      </c>
      <c r="M148">
        <v>0.88</v>
      </c>
      <c r="N148" s="1" t="s">
        <v>503</v>
      </c>
      <c r="O148">
        <v>-1</v>
      </c>
      <c r="P148" t="b">
        <v>0</v>
      </c>
      <c r="Q148" t="b">
        <v>0</v>
      </c>
      <c r="R148" t="s">
        <v>45</v>
      </c>
      <c r="S148" t="s">
        <v>418</v>
      </c>
      <c r="T148" t="s">
        <v>19</v>
      </c>
      <c r="U148" t="s">
        <v>19</v>
      </c>
      <c r="V148" t="s">
        <v>855</v>
      </c>
      <c r="W148" t="s">
        <v>501</v>
      </c>
      <c r="X148" t="s">
        <v>252</v>
      </c>
    </row>
    <row r="149" spans="1:24">
      <c r="A149" t="s">
        <v>113</v>
      </c>
      <c r="B149" s="68" t="s">
        <v>836</v>
      </c>
      <c r="C149" t="s">
        <v>99</v>
      </c>
      <c r="D149" s="2">
        <v>3161632</v>
      </c>
      <c r="E149" t="s">
        <v>476</v>
      </c>
      <c r="F149" t="s">
        <v>421</v>
      </c>
      <c r="G149">
        <v>9.11</v>
      </c>
      <c r="H149" s="69">
        <v>17</v>
      </c>
      <c r="I149" s="71">
        <v>2</v>
      </c>
      <c r="J149">
        <v>0.11</v>
      </c>
      <c r="K149" s="72">
        <v>3</v>
      </c>
      <c r="L149" s="70">
        <v>26</v>
      </c>
      <c r="M149">
        <v>0.9</v>
      </c>
      <c r="N149" s="1" t="s">
        <v>503</v>
      </c>
      <c r="O149">
        <v>-2</v>
      </c>
      <c r="P149" t="b">
        <v>0</v>
      </c>
      <c r="Q149" t="b">
        <v>1</v>
      </c>
      <c r="R149" t="s">
        <v>509</v>
      </c>
      <c r="S149" t="s">
        <v>418</v>
      </c>
      <c r="T149" t="s">
        <v>19</v>
      </c>
      <c r="U149" t="s">
        <v>19</v>
      </c>
      <c r="V149" t="s">
        <v>856</v>
      </c>
      <c r="W149" t="s">
        <v>511</v>
      </c>
      <c r="X149" t="s">
        <v>523</v>
      </c>
    </row>
    <row r="150" spans="1:24">
      <c r="A150" t="s">
        <v>113</v>
      </c>
      <c r="B150" s="68" t="s">
        <v>836</v>
      </c>
      <c r="C150" t="s">
        <v>40</v>
      </c>
      <c r="D150" s="2">
        <v>166692</v>
      </c>
      <c r="E150" t="s">
        <v>519</v>
      </c>
      <c r="F150" t="s">
        <v>421</v>
      </c>
      <c r="G150">
        <v>3.19</v>
      </c>
      <c r="H150" s="69">
        <v>53</v>
      </c>
      <c r="I150" s="71">
        <v>4</v>
      </c>
      <c r="J150">
        <v>7.0000000000000007E-2</v>
      </c>
      <c r="K150" s="72">
        <v>7</v>
      </c>
      <c r="L150" s="70">
        <v>52</v>
      </c>
      <c r="M150">
        <v>0.88</v>
      </c>
      <c r="N150" s="1" t="s">
        <v>503</v>
      </c>
      <c r="O150">
        <v>-1</v>
      </c>
      <c r="P150" t="b">
        <v>0</v>
      </c>
      <c r="Q150" t="b">
        <v>0</v>
      </c>
      <c r="R150" t="s">
        <v>45</v>
      </c>
      <c r="S150" t="s">
        <v>418</v>
      </c>
      <c r="T150" t="s">
        <v>19</v>
      </c>
      <c r="U150" t="s">
        <v>19</v>
      </c>
      <c r="V150" t="s">
        <v>857</v>
      </c>
      <c r="W150" t="s">
        <v>858</v>
      </c>
      <c r="X150" t="s">
        <v>252</v>
      </c>
    </row>
    <row r="151" spans="1:24">
      <c r="A151" t="s">
        <v>113</v>
      </c>
      <c r="B151" s="68" t="s">
        <v>836</v>
      </c>
      <c r="C151" t="s">
        <v>70</v>
      </c>
      <c r="D151" s="2">
        <v>602950</v>
      </c>
      <c r="E151" t="s">
        <v>502</v>
      </c>
      <c r="F151" t="s">
        <v>422</v>
      </c>
      <c r="G151">
        <v>4.16</v>
      </c>
      <c r="H151" s="69">
        <v>26</v>
      </c>
      <c r="I151" s="71">
        <v>4</v>
      </c>
      <c r="J151">
        <v>0.13</v>
      </c>
      <c r="K151" s="72">
        <v>1</v>
      </c>
      <c r="L151" s="70">
        <v>16</v>
      </c>
      <c r="M151">
        <v>0.94</v>
      </c>
      <c r="N151" s="1" t="s">
        <v>503</v>
      </c>
      <c r="O151">
        <v>-1</v>
      </c>
      <c r="P151" t="b">
        <v>0</v>
      </c>
      <c r="Q151" t="b">
        <v>0</v>
      </c>
      <c r="R151" t="s">
        <v>45</v>
      </c>
      <c r="S151" t="s">
        <v>418</v>
      </c>
      <c r="T151" t="s">
        <v>19</v>
      </c>
      <c r="U151" t="s">
        <v>19</v>
      </c>
      <c r="V151" t="s">
        <v>859</v>
      </c>
      <c r="W151" t="s">
        <v>860</v>
      </c>
      <c r="X151" t="s">
        <v>252</v>
      </c>
    </row>
    <row r="152" spans="1:24">
      <c r="A152" t="s">
        <v>113</v>
      </c>
      <c r="B152" s="68" t="s">
        <v>186</v>
      </c>
      <c r="C152" t="s">
        <v>99</v>
      </c>
      <c r="D152" s="2">
        <v>3165362</v>
      </c>
      <c r="E152" t="s">
        <v>249</v>
      </c>
      <c r="F152" t="s">
        <v>563</v>
      </c>
      <c r="G152">
        <v>7.68</v>
      </c>
      <c r="H152" s="69">
        <v>18</v>
      </c>
      <c r="I152" s="71">
        <v>0</v>
      </c>
      <c r="J152">
        <v>0</v>
      </c>
      <c r="K152" s="72">
        <v>0</v>
      </c>
      <c r="L152" s="70">
        <v>19</v>
      </c>
      <c r="M152">
        <v>1</v>
      </c>
      <c r="N152" s="1" t="s">
        <v>500</v>
      </c>
      <c r="O152">
        <v>4</v>
      </c>
      <c r="P152" t="b">
        <v>0</v>
      </c>
      <c r="Q152" t="b">
        <v>1</v>
      </c>
      <c r="R152" t="s">
        <v>509</v>
      </c>
      <c r="S152" t="s">
        <v>418</v>
      </c>
      <c r="T152" t="s">
        <v>19</v>
      </c>
      <c r="U152" t="s">
        <v>19</v>
      </c>
      <c r="V152" t="s">
        <v>861</v>
      </c>
      <c r="W152" t="s">
        <v>567</v>
      </c>
      <c r="X152" t="s">
        <v>309</v>
      </c>
    </row>
    <row r="153" spans="1:24">
      <c r="A153" t="s">
        <v>113</v>
      </c>
      <c r="B153" s="68" t="s">
        <v>186</v>
      </c>
      <c r="C153" t="s">
        <v>42</v>
      </c>
      <c r="D153" s="2">
        <v>1367096</v>
      </c>
      <c r="E153" t="s">
        <v>291</v>
      </c>
      <c r="F153" t="s">
        <v>467</v>
      </c>
      <c r="G153">
        <v>2.91</v>
      </c>
      <c r="H153" s="69">
        <v>15</v>
      </c>
      <c r="I153" s="71">
        <v>0</v>
      </c>
      <c r="J153">
        <v>0</v>
      </c>
      <c r="K153" s="72">
        <v>5</v>
      </c>
      <c r="L153" s="70">
        <v>16</v>
      </c>
      <c r="M153">
        <v>0.76</v>
      </c>
      <c r="N153" s="1" t="s">
        <v>500</v>
      </c>
      <c r="O153">
        <v>2</v>
      </c>
      <c r="P153" t="b">
        <v>0</v>
      </c>
      <c r="Q153" t="b">
        <v>1</v>
      </c>
      <c r="R153" t="s">
        <v>509</v>
      </c>
      <c r="S153" t="s">
        <v>418</v>
      </c>
      <c r="T153" t="s">
        <v>19</v>
      </c>
      <c r="U153" t="s">
        <v>19</v>
      </c>
      <c r="V153" t="s">
        <v>862</v>
      </c>
      <c r="W153" t="s">
        <v>513</v>
      </c>
      <c r="X153" t="s">
        <v>523</v>
      </c>
    </row>
    <row r="154" spans="1:24">
      <c r="A154" t="s">
        <v>113</v>
      </c>
      <c r="B154" s="68" t="s">
        <v>186</v>
      </c>
      <c r="C154" t="s">
        <v>25</v>
      </c>
      <c r="D154" s="2">
        <v>120131</v>
      </c>
      <c r="E154" t="s">
        <v>422</v>
      </c>
      <c r="F154" t="s">
        <v>863</v>
      </c>
      <c r="G154">
        <v>4.72</v>
      </c>
      <c r="H154" s="69">
        <v>0</v>
      </c>
      <c r="I154" s="71">
        <v>24</v>
      </c>
      <c r="J154">
        <v>1</v>
      </c>
      <c r="K154" s="72">
        <v>0</v>
      </c>
      <c r="L154" s="70">
        <v>19</v>
      </c>
      <c r="M154">
        <v>1</v>
      </c>
      <c r="N154" s="74" t="s">
        <v>503</v>
      </c>
      <c r="O154">
        <v>-3</v>
      </c>
      <c r="P154" t="b">
        <v>1</v>
      </c>
      <c r="Q154" t="b">
        <v>0</v>
      </c>
      <c r="R154" t="s">
        <v>45</v>
      </c>
      <c r="S154" t="s">
        <v>424</v>
      </c>
      <c r="T154" t="s">
        <v>864</v>
      </c>
      <c r="U154" t="s">
        <v>937</v>
      </c>
      <c r="V154" t="s">
        <v>865</v>
      </c>
      <c r="W154" t="s">
        <v>526</v>
      </c>
      <c r="X154" t="s">
        <v>309</v>
      </c>
    </row>
    <row r="155" spans="1:24">
      <c r="A155" t="s">
        <v>113</v>
      </c>
      <c r="B155" s="68" t="s">
        <v>196</v>
      </c>
      <c r="C155" t="s">
        <v>16</v>
      </c>
      <c r="D155" s="2">
        <v>941414</v>
      </c>
      <c r="E155" t="s">
        <v>421</v>
      </c>
      <c r="F155" t="s">
        <v>476</v>
      </c>
      <c r="G155">
        <v>7.92</v>
      </c>
      <c r="H155" s="69">
        <v>51</v>
      </c>
      <c r="I155" s="71">
        <v>4</v>
      </c>
      <c r="J155">
        <v>7.0000000000000007E-2</v>
      </c>
      <c r="K155" s="72">
        <v>6</v>
      </c>
      <c r="L155" s="70">
        <v>21</v>
      </c>
      <c r="M155">
        <v>0.78</v>
      </c>
      <c r="N155" s="1" t="s">
        <v>500</v>
      </c>
      <c r="O155">
        <v>2</v>
      </c>
      <c r="P155" t="b">
        <v>0</v>
      </c>
      <c r="Q155" t="b">
        <v>1</v>
      </c>
      <c r="R155" t="s">
        <v>45</v>
      </c>
      <c r="S155" t="s">
        <v>418</v>
      </c>
      <c r="T155" t="s">
        <v>19</v>
      </c>
      <c r="U155" t="s">
        <v>19</v>
      </c>
      <c r="V155" t="s">
        <v>866</v>
      </c>
      <c r="W155" t="s">
        <v>511</v>
      </c>
      <c r="X155" t="s">
        <v>523</v>
      </c>
    </row>
    <row r="156" spans="1:24">
      <c r="A156" t="s">
        <v>113</v>
      </c>
      <c r="B156" s="68" t="s">
        <v>196</v>
      </c>
      <c r="C156" t="s">
        <v>99</v>
      </c>
      <c r="D156" s="2">
        <v>1398811</v>
      </c>
      <c r="E156" t="s">
        <v>867</v>
      </c>
      <c r="F156" t="s">
        <v>868</v>
      </c>
      <c r="G156">
        <v>6.53</v>
      </c>
      <c r="H156" s="69">
        <v>97</v>
      </c>
      <c r="I156" s="71">
        <v>0</v>
      </c>
      <c r="J156">
        <v>0</v>
      </c>
      <c r="K156" s="72">
        <v>5</v>
      </c>
      <c r="L156" s="70">
        <v>71</v>
      </c>
      <c r="M156">
        <v>0.93</v>
      </c>
      <c r="N156" s="1" t="s">
        <v>500</v>
      </c>
      <c r="O156">
        <v>3</v>
      </c>
      <c r="P156" t="b">
        <v>1</v>
      </c>
      <c r="Q156" t="b">
        <v>0</v>
      </c>
      <c r="R156" t="s">
        <v>45</v>
      </c>
      <c r="S156" t="s">
        <v>424</v>
      </c>
      <c r="T156" t="s">
        <v>869</v>
      </c>
      <c r="U156" t="s">
        <v>950</v>
      </c>
      <c r="V156" t="s">
        <v>870</v>
      </c>
      <c r="W156" t="s">
        <v>871</v>
      </c>
      <c r="X156" t="s">
        <v>309</v>
      </c>
    </row>
    <row r="157" spans="1:24">
      <c r="A157" t="s">
        <v>113</v>
      </c>
      <c r="B157" s="68" t="s">
        <v>196</v>
      </c>
      <c r="C157" t="s">
        <v>40</v>
      </c>
      <c r="D157" s="2">
        <v>854397</v>
      </c>
      <c r="E157" t="s">
        <v>466</v>
      </c>
      <c r="F157" t="s">
        <v>422</v>
      </c>
      <c r="G157">
        <v>8.85</v>
      </c>
      <c r="H157" s="69">
        <v>5</v>
      </c>
      <c r="I157" s="71">
        <v>0</v>
      </c>
      <c r="J157">
        <v>0</v>
      </c>
      <c r="K157" s="72">
        <v>0</v>
      </c>
      <c r="L157" s="70">
        <v>7</v>
      </c>
      <c r="M157">
        <v>1</v>
      </c>
      <c r="N157" s="1" t="s">
        <v>503</v>
      </c>
      <c r="O157">
        <v>-2</v>
      </c>
      <c r="P157" t="b">
        <v>0</v>
      </c>
      <c r="Q157" t="b">
        <v>1</v>
      </c>
      <c r="R157" t="s">
        <v>45</v>
      </c>
      <c r="S157" t="s">
        <v>485</v>
      </c>
      <c r="T157" t="s">
        <v>872</v>
      </c>
      <c r="U157" t="s">
        <v>937</v>
      </c>
      <c r="V157" t="s">
        <v>873</v>
      </c>
      <c r="W157" t="s">
        <v>513</v>
      </c>
      <c r="X157" t="s">
        <v>523</v>
      </c>
    </row>
    <row r="158" spans="1:24">
      <c r="A158" t="s">
        <v>113</v>
      </c>
      <c r="B158" s="68" t="s">
        <v>196</v>
      </c>
      <c r="C158" t="s">
        <v>49</v>
      </c>
      <c r="D158" s="2">
        <v>1423660</v>
      </c>
      <c r="E158" t="s">
        <v>502</v>
      </c>
      <c r="F158" t="s">
        <v>422</v>
      </c>
      <c r="G158">
        <v>0.68300000000000005</v>
      </c>
      <c r="H158" s="69">
        <v>152</v>
      </c>
      <c r="I158" s="71">
        <v>24</v>
      </c>
      <c r="J158">
        <v>0.14000000000000001</v>
      </c>
      <c r="K158" s="72">
        <v>31</v>
      </c>
      <c r="L158" s="70">
        <v>112</v>
      </c>
      <c r="M158">
        <v>0.78</v>
      </c>
      <c r="N158" s="1" t="s">
        <v>503</v>
      </c>
      <c r="O158">
        <v>-1</v>
      </c>
      <c r="P158" t="b">
        <v>0</v>
      </c>
      <c r="Q158" t="b">
        <v>0</v>
      </c>
      <c r="R158" t="s">
        <v>45</v>
      </c>
      <c r="S158" t="s">
        <v>418</v>
      </c>
      <c r="T158" t="s">
        <v>19</v>
      </c>
      <c r="U158" t="s">
        <v>19</v>
      </c>
      <c r="V158" t="s">
        <v>874</v>
      </c>
      <c r="W158" t="s">
        <v>501</v>
      </c>
      <c r="X158" t="s">
        <v>252</v>
      </c>
    </row>
    <row r="159" spans="1:24">
      <c r="A159" t="s">
        <v>113</v>
      </c>
      <c r="B159" s="68" t="s">
        <v>200</v>
      </c>
      <c r="C159" t="s">
        <v>16</v>
      </c>
      <c r="D159" s="2">
        <v>295507</v>
      </c>
      <c r="E159" t="s">
        <v>291</v>
      </c>
      <c r="F159" t="s">
        <v>467</v>
      </c>
      <c r="G159">
        <v>7.06</v>
      </c>
      <c r="H159" s="69">
        <v>30</v>
      </c>
      <c r="I159" s="71">
        <v>2</v>
      </c>
      <c r="J159">
        <v>0.06</v>
      </c>
      <c r="K159" s="72">
        <v>1</v>
      </c>
      <c r="L159" s="70">
        <v>15</v>
      </c>
      <c r="M159">
        <v>0.94</v>
      </c>
      <c r="N159" s="1" t="s">
        <v>500</v>
      </c>
      <c r="O159">
        <v>2</v>
      </c>
      <c r="P159" t="b">
        <v>0</v>
      </c>
      <c r="Q159" t="b">
        <v>1</v>
      </c>
      <c r="R159" t="s">
        <v>45</v>
      </c>
      <c r="S159" t="s">
        <v>485</v>
      </c>
      <c r="T159" t="s">
        <v>875</v>
      </c>
      <c r="U159" t="s">
        <v>962</v>
      </c>
      <c r="V159" t="s">
        <v>876</v>
      </c>
      <c r="W159" t="s">
        <v>513</v>
      </c>
      <c r="X159" t="s">
        <v>523</v>
      </c>
    </row>
    <row r="160" spans="1:24">
      <c r="A160" t="s">
        <v>113</v>
      </c>
      <c r="B160" s="68" t="s">
        <v>200</v>
      </c>
      <c r="C160" t="s">
        <v>49</v>
      </c>
      <c r="D160" s="2">
        <v>928979</v>
      </c>
      <c r="E160" t="s">
        <v>877</v>
      </c>
      <c r="F160" t="s">
        <v>878</v>
      </c>
      <c r="G160">
        <v>5.75</v>
      </c>
      <c r="H160" s="69">
        <v>25</v>
      </c>
      <c r="I160" s="71">
        <v>0</v>
      </c>
      <c r="J160">
        <v>0</v>
      </c>
      <c r="K160" s="72">
        <v>0</v>
      </c>
      <c r="L160" s="70">
        <v>47</v>
      </c>
      <c r="M160">
        <v>1</v>
      </c>
      <c r="N160" s="1" t="s">
        <v>503</v>
      </c>
      <c r="O160">
        <v>-4</v>
      </c>
      <c r="P160" t="b">
        <v>0</v>
      </c>
      <c r="Q160" t="b">
        <v>1</v>
      </c>
      <c r="R160" t="s">
        <v>45</v>
      </c>
      <c r="S160" t="s">
        <v>485</v>
      </c>
      <c r="T160" t="s">
        <v>879</v>
      </c>
      <c r="U160" t="s">
        <v>963</v>
      </c>
      <c r="V160" t="s">
        <v>880</v>
      </c>
      <c r="W160" t="s">
        <v>881</v>
      </c>
      <c r="X160" t="s">
        <v>309</v>
      </c>
    </row>
    <row r="161" spans="1:24">
      <c r="A161" t="s">
        <v>113</v>
      </c>
      <c r="B161" s="68" t="s">
        <v>200</v>
      </c>
      <c r="C161" t="s">
        <v>11</v>
      </c>
      <c r="D161" s="2">
        <v>186986</v>
      </c>
      <c r="E161" t="s">
        <v>291</v>
      </c>
      <c r="F161" t="s">
        <v>467</v>
      </c>
      <c r="G161">
        <v>6.98</v>
      </c>
      <c r="H161" s="69">
        <v>10</v>
      </c>
      <c r="I161" s="71">
        <v>2</v>
      </c>
      <c r="J161">
        <v>0.17</v>
      </c>
      <c r="K161" s="72">
        <v>3</v>
      </c>
      <c r="L161" s="70">
        <v>14</v>
      </c>
      <c r="M161">
        <v>0.82</v>
      </c>
      <c r="N161" s="1" t="s">
        <v>500</v>
      </c>
      <c r="O161">
        <v>2</v>
      </c>
      <c r="P161" t="b">
        <v>0</v>
      </c>
      <c r="Q161" t="b">
        <v>1</v>
      </c>
      <c r="R161" t="s">
        <v>45</v>
      </c>
      <c r="S161" t="s">
        <v>418</v>
      </c>
      <c r="T161" t="s">
        <v>19</v>
      </c>
      <c r="U161" t="s">
        <v>19</v>
      </c>
      <c r="V161" t="s">
        <v>882</v>
      </c>
      <c r="W161" t="s">
        <v>513</v>
      </c>
      <c r="X161" t="s">
        <v>523</v>
      </c>
    </row>
    <row r="162" spans="1:24">
      <c r="A162" t="s">
        <v>113</v>
      </c>
      <c r="B162" s="68" t="s">
        <v>200</v>
      </c>
      <c r="C162" t="s">
        <v>38</v>
      </c>
      <c r="D162" s="2">
        <v>1049711</v>
      </c>
      <c r="E162" t="s">
        <v>883</v>
      </c>
      <c r="F162" t="s">
        <v>884</v>
      </c>
      <c r="G162">
        <v>4.8600000000000003</v>
      </c>
      <c r="H162" s="69">
        <v>48</v>
      </c>
      <c r="I162" s="71">
        <v>0</v>
      </c>
      <c r="J162">
        <v>0</v>
      </c>
      <c r="K162" s="72">
        <v>0</v>
      </c>
      <c r="L162" s="70">
        <v>38</v>
      </c>
      <c r="M162">
        <v>1</v>
      </c>
      <c r="N162" s="1" t="s">
        <v>503</v>
      </c>
      <c r="O162">
        <v>-6</v>
      </c>
      <c r="P162" t="b">
        <v>1</v>
      </c>
      <c r="Q162" t="b">
        <v>1</v>
      </c>
      <c r="R162" t="s">
        <v>45</v>
      </c>
      <c r="S162" t="s">
        <v>424</v>
      </c>
      <c r="T162" t="s">
        <v>885</v>
      </c>
      <c r="U162" t="s">
        <v>937</v>
      </c>
      <c r="V162" t="s">
        <v>886</v>
      </c>
      <c r="W162" t="s">
        <v>871</v>
      </c>
      <c r="X162" t="s">
        <v>309</v>
      </c>
    </row>
    <row r="163" spans="1:24">
      <c r="A163" t="s">
        <v>113</v>
      </c>
      <c r="B163" s="68" t="s">
        <v>200</v>
      </c>
      <c r="C163" t="s">
        <v>73</v>
      </c>
      <c r="D163" s="2">
        <v>691178</v>
      </c>
      <c r="E163" t="s">
        <v>534</v>
      </c>
      <c r="F163" t="s">
        <v>291</v>
      </c>
      <c r="G163">
        <v>5.84</v>
      </c>
      <c r="H163" s="69">
        <v>9</v>
      </c>
      <c r="I163" s="71">
        <v>0</v>
      </c>
      <c r="J163">
        <v>0</v>
      </c>
      <c r="K163" s="72">
        <v>2</v>
      </c>
      <c r="L163" s="70">
        <v>6</v>
      </c>
      <c r="M163">
        <v>0.75</v>
      </c>
      <c r="N163" s="1" t="s">
        <v>503</v>
      </c>
      <c r="O163">
        <v>-10</v>
      </c>
      <c r="P163" t="b">
        <v>0</v>
      </c>
      <c r="Q163" t="b">
        <v>1</v>
      </c>
      <c r="R163" t="s">
        <v>45</v>
      </c>
      <c r="S163" t="s">
        <v>418</v>
      </c>
      <c r="T163" t="s">
        <v>19</v>
      </c>
      <c r="U163" t="s">
        <v>19</v>
      </c>
      <c r="V163" t="s">
        <v>887</v>
      </c>
      <c r="W163" t="s">
        <v>513</v>
      </c>
      <c r="X163" t="s">
        <v>523</v>
      </c>
    </row>
    <row r="164" spans="1:24">
      <c r="A164" t="s">
        <v>113</v>
      </c>
      <c r="B164" s="68" t="s">
        <v>208</v>
      </c>
      <c r="C164" t="s">
        <v>16</v>
      </c>
      <c r="D164" s="2">
        <v>894594</v>
      </c>
      <c r="E164" t="s">
        <v>510</v>
      </c>
      <c r="F164" t="s">
        <v>536</v>
      </c>
      <c r="G164">
        <v>5.65</v>
      </c>
      <c r="H164" s="69">
        <v>18</v>
      </c>
      <c r="I164" s="71">
        <v>3</v>
      </c>
      <c r="J164">
        <v>0.14000000000000001</v>
      </c>
      <c r="K164" s="72">
        <v>6</v>
      </c>
      <c r="L164" s="70">
        <v>15</v>
      </c>
      <c r="M164">
        <v>0.71</v>
      </c>
      <c r="N164" s="1" t="s">
        <v>500</v>
      </c>
      <c r="O164">
        <v>2</v>
      </c>
      <c r="P164" t="b">
        <v>0</v>
      </c>
      <c r="Q164" t="b">
        <v>1</v>
      </c>
      <c r="R164" t="s">
        <v>45</v>
      </c>
      <c r="S164" t="s">
        <v>418</v>
      </c>
      <c r="T164" t="s">
        <v>19</v>
      </c>
      <c r="U164" t="s">
        <v>19</v>
      </c>
      <c r="V164" t="s">
        <v>888</v>
      </c>
      <c r="W164" t="s">
        <v>511</v>
      </c>
      <c r="X164" t="s">
        <v>523</v>
      </c>
    </row>
    <row r="165" spans="1:24">
      <c r="A165" t="s">
        <v>113</v>
      </c>
      <c r="B165" s="68" t="s">
        <v>208</v>
      </c>
      <c r="C165" t="s">
        <v>11</v>
      </c>
      <c r="D165" s="2">
        <v>293015</v>
      </c>
      <c r="E165" t="s">
        <v>889</v>
      </c>
      <c r="F165" t="s">
        <v>422</v>
      </c>
      <c r="G165">
        <v>4.3099999999999996</v>
      </c>
      <c r="H165" s="69">
        <v>25</v>
      </c>
      <c r="I165" s="71">
        <v>0</v>
      </c>
      <c r="J165">
        <v>0</v>
      </c>
      <c r="K165" s="72">
        <v>19</v>
      </c>
      <c r="L165" s="70">
        <v>26</v>
      </c>
      <c r="M165">
        <v>0.57999999999999996</v>
      </c>
      <c r="N165" s="1" t="s">
        <v>503</v>
      </c>
      <c r="O165">
        <v>-5</v>
      </c>
      <c r="P165" t="b">
        <v>0</v>
      </c>
      <c r="Q165" t="b">
        <v>0</v>
      </c>
      <c r="R165" t="s">
        <v>45</v>
      </c>
      <c r="S165" t="s">
        <v>418</v>
      </c>
      <c r="T165" t="s">
        <v>19</v>
      </c>
      <c r="U165" t="s">
        <v>19</v>
      </c>
      <c r="V165" t="s">
        <v>890</v>
      </c>
      <c r="W165" t="s">
        <v>891</v>
      </c>
      <c r="X165" t="s">
        <v>309</v>
      </c>
    </row>
    <row r="166" spans="1:24">
      <c r="A166" t="s">
        <v>113</v>
      </c>
      <c r="B166" s="68" t="s">
        <v>208</v>
      </c>
      <c r="C166" t="s">
        <v>70</v>
      </c>
      <c r="D166" s="2">
        <v>223389</v>
      </c>
      <c r="E166" t="s">
        <v>785</v>
      </c>
      <c r="F166" t="s">
        <v>249</v>
      </c>
      <c r="G166">
        <v>5.82</v>
      </c>
      <c r="H166" s="69">
        <v>104</v>
      </c>
      <c r="I166" s="71">
        <v>0</v>
      </c>
      <c r="J166">
        <v>0</v>
      </c>
      <c r="K166" s="72">
        <v>0</v>
      </c>
      <c r="L166" s="70">
        <v>62</v>
      </c>
      <c r="M166">
        <v>1</v>
      </c>
      <c r="N166" s="1" t="s">
        <v>503</v>
      </c>
      <c r="O166">
        <v>-5</v>
      </c>
      <c r="P166" t="b">
        <v>0</v>
      </c>
      <c r="Q166" t="b">
        <v>0</v>
      </c>
      <c r="R166" t="s">
        <v>45</v>
      </c>
      <c r="S166" t="s">
        <v>418</v>
      </c>
      <c r="T166" t="s">
        <v>19</v>
      </c>
      <c r="U166" t="s">
        <v>19</v>
      </c>
      <c r="V166" t="s">
        <v>892</v>
      </c>
      <c r="W166" t="s">
        <v>787</v>
      </c>
      <c r="X166" t="s">
        <v>309</v>
      </c>
    </row>
    <row r="167" spans="1:24">
      <c r="A167" t="s">
        <v>113</v>
      </c>
      <c r="B167" s="68" t="s">
        <v>215</v>
      </c>
      <c r="C167" t="s">
        <v>99</v>
      </c>
      <c r="D167" s="2">
        <v>1615638</v>
      </c>
      <c r="E167" t="s">
        <v>466</v>
      </c>
      <c r="F167" t="s">
        <v>597</v>
      </c>
      <c r="G167">
        <v>9.66</v>
      </c>
      <c r="H167" s="69">
        <v>11</v>
      </c>
      <c r="I167" s="71">
        <v>1</v>
      </c>
      <c r="J167">
        <v>0.08</v>
      </c>
      <c r="K167" s="72">
        <v>2</v>
      </c>
      <c r="L167" s="70">
        <v>10</v>
      </c>
      <c r="M167">
        <v>0.83</v>
      </c>
      <c r="N167" s="1" t="s">
        <v>500</v>
      </c>
      <c r="O167">
        <v>2</v>
      </c>
      <c r="P167" t="b">
        <v>0</v>
      </c>
      <c r="Q167" t="b">
        <v>1</v>
      </c>
      <c r="R167" t="s">
        <v>45</v>
      </c>
      <c r="S167" t="s">
        <v>418</v>
      </c>
      <c r="T167" t="s">
        <v>19</v>
      </c>
      <c r="U167" t="s">
        <v>19</v>
      </c>
      <c r="V167" t="s">
        <v>893</v>
      </c>
      <c r="W167" t="s">
        <v>513</v>
      </c>
      <c r="X167" t="s">
        <v>523</v>
      </c>
    </row>
    <row r="168" spans="1:24">
      <c r="A168" t="s">
        <v>113</v>
      </c>
      <c r="B168" s="68" t="s">
        <v>215</v>
      </c>
      <c r="C168" t="s">
        <v>40</v>
      </c>
      <c r="D168" s="2">
        <v>1472845</v>
      </c>
      <c r="E168" t="s">
        <v>894</v>
      </c>
      <c r="F168" t="s">
        <v>422</v>
      </c>
      <c r="G168">
        <v>4.8099999999999996</v>
      </c>
      <c r="H168" s="69">
        <v>119</v>
      </c>
      <c r="I168" s="71">
        <v>0</v>
      </c>
      <c r="J168">
        <v>0</v>
      </c>
      <c r="K168" s="72">
        <v>0</v>
      </c>
      <c r="L168" s="70">
        <v>134</v>
      </c>
      <c r="M168">
        <v>1</v>
      </c>
      <c r="N168" s="1" t="s">
        <v>503</v>
      </c>
      <c r="O168">
        <v>-6</v>
      </c>
      <c r="P168" t="b">
        <v>1</v>
      </c>
      <c r="Q168" t="b">
        <v>1</v>
      </c>
      <c r="R168" t="s">
        <v>45</v>
      </c>
      <c r="S168" t="s">
        <v>424</v>
      </c>
      <c r="T168" t="s">
        <v>438</v>
      </c>
      <c r="U168" t="s">
        <v>951</v>
      </c>
      <c r="V168" t="s">
        <v>895</v>
      </c>
      <c r="W168" t="s">
        <v>526</v>
      </c>
      <c r="X168" t="s">
        <v>523</v>
      </c>
    </row>
    <row r="169" spans="1:24">
      <c r="A169" t="s">
        <v>113</v>
      </c>
      <c r="B169" s="68" t="s">
        <v>215</v>
      </c>
      <c r="C169" t="s">
        <v>36</v>
      </c>
      <c r="D169" s="2">
        <v>170289</v>
      </c>
      <c r="E169" t="s">
        <v>291</v>
      </c>
      <c r="F169" t="s">
        <v>467</v>
      </c>
      <c r="G169">
        <v>2.83</v>
      </c>
      <c r="H169" s="69">
        <v>77</v>
      </c>
      <c r="I169" s="71">
        <v>7</v>
      </c>
      <c r="J169">
        <v>0.08</v>
      </c>
      <c r="K169" s="72">
        <v>20</v>
      </c>
      <c r="L169" s="70">
        <v>37</v>
      </c>
      <c r="M169">
        <v>0.65</v>
      </c>
      <c r="N169" s="1" t="s">
        <v>500</v>
      </c>
      <c r="O169">
        <v>2</v>
      </c>
      <c r="P169" t="b">
        <v>0</v>
      </c>
      <c r="Q169" t="b">
        <v>1</v>
      </c>
      <c r="R169" t="s">
        <v>509</v>
      </c>
      <c r="S169" t="s">
        <v>424</v>
      </c>
      <c r="T169" t="s">
        <v>896</v>
      </c>
      <c r="U169" t="s">
        <v>964</v>
      </c>
      <c r="V169" t="s">
        <v>897</v>
      </c>
      <c r="W169" t="s">
        <v>513</v>
      </c>
      <c r="X169" t="s">
        <v>523</v>
      </c>
    </row>
    <row r="170" spans="1:24">
      <c r="A170" t="s">
        <v>113</v>
      </c>
      <c r="B170" s="68" t="s">
        <v>223</v>
      </c>
      <c r="C170" t="s">
        <v>40</v>
      </c>
      <c r="D170" s="2">
        <v>191947</v>
      </c>
      <c r="E170" t="s">
        <v>291</v>
      </c>
      <c r="F170" t="s">
        <v>467</v>
      </c>
      <c r="G170">
        <v>8.0399999999999991</v>
      </c>
      <c r="H170" s="69">
        <v>34</v>
      </c>
      <c r="I170" s="71">
        <v>1</v>
      </c>
      <c r="J170">
        <v>0.03</v>
      </c>
      <c r="K170" s="72">
        <v>4</v>
      </c>
      <c r="L170" s="70">
        <v>15</v>
      </c>
      <c r="M170">
        <v>0.79</v>
      </c>
      <c r="N170" s="1" t="s">
        <v>500</v>
      </c>
      <c r="O170">
        <v>2</v>
      </c>
      <c r="P170" t="b">
        <v>0</v>
      </c>
      <c r="Q170" t="b">
        <v>1</v>
      </c>
      <c r="R170" t="s">
        <v>45</v>
      </c>
      <c r="S170" t="s">
        <v>424</v>
      </c>
      <c r="T170" t="s">
        <v>898</v>
      </c>
      <c r="U170" t="s">
        <v>934</v>
      </c>
      <c r="V170" t="s">
        <v>899</v>
      </c>
      <c r="W170" t="s">
        <v>513</v>
      </c>
      <c r="X170" t="s">
        <v>523</v>
      </c>
    </row>
    <row r="171" spans="1:24">
      <c r="A171" t="s">
        <v>113</v>
      </c>
      <c r="B171" s="68" t="s">
        <v>223</v>
      </c>
      <c r="C171" t="s">
        <v>63</v>
      </c>
      <c r="D171" s="2">
        <v>1120012</v>
      </c>
      <c r="E171" t="s">
        <v>421</v>
      </c>
      <c r="F171" t="s">
        <v>483</v>
      </c>
      <c r="G171">
        <v>4.21</v>
      </c>
      <c r="H171" s="69">
        <v>20</v>
      </c>
      <c r="I171" s="71">
        <v>2</v>
      </c>
      <c r="J171">
        <v>0.09</v>
      </c>
      <c r="K171" s="72">
        <v>6</v>
      </c>
      <c r="L171" s="70">
        <v>14</v>
      </c>
      <c r="M171">
        <v>0.7</v>
      </c>
      <c r="N171" s="1" t="s">
        <v>500</v>
      </c>
      <c r="O171">
        <v>2</v>
      </c>
      <c r="P171" t="b">
        <v>0</v>
      </c>
      <c r="Q171" t="b">
        <v>1</v>
      </c>
      <c r="R171" t="s">
        <v>45</v>
      </c>
      <c r="S171" t="s">
        <v>485</v>
      </c>
      <c r="T171" t="s">
        <v>900</v>
      </c>
      <c r="U171" t="s">
        <v>937</v>
      </c>
      <c r="V171" t="s">
        <v>901</v>
      </c>
      <c r="W171" t="s">
        <v>513</v>
      </c>
      <c r="X171" t="s">
        <v>523</v>
      </c>
    </row>
    <row r="172" spans="1:24">
      <c r="A172" t="s">
        <v>113</v>
      </c>
      <c r="B172" s="68" t="s">
        <v>223</v>
      </c>
      <c r="C172" t="s">
        <v>99</v>
      </c>
      <c r="D172" s="2">
        <v>906833</v>
      </c>
      <c r="E172" t="s">
        <v>291</v>
      </c>
      <c r="F172" t="s">
        <v>467</v>
      </c>
      <c r="G172">
        <v>2.71</v>
      </c>
      <c r="H172" s="69">
        <v>14</v>
      </c>
      <c r="I172" s="71">
        <v>2</v>
      </c>
      <c r="J172">
        <v>0.12</v>
      </c>
      <c r="K172" s="72">
        <v>7</v>
      </c>
      <c r="L172" s="70">
        <v>16</v>
      </c>
      <c r="M172">
        <v>0.7</v>
      </c>
      <c r="N172" s="1" t="s">
        <v>500</v>
      </c>
      <c r="O172">
        <v>2</v>
      </c>
      <c r="P172" t="b">
        <v>0</v>
      </c>
      <c r="Q172" t="b">
        <v>1</v>
      </c>
      <c r="R172" t="s">
        <v>45</v>
      </c>
      <c r="S172" t="s">
        <v>485</v>
      </c>
      <c r="T172" t="s">
        <v>902</v>
      </c>
      <c r="U172" t="s">
        <v>965</v>
      </c>
      <c r="V172" t="s">
        <v>903</v>
      </c>
      <c r="W172" t="s">
        <v>513</v>
      </c>
      <c r="X172" t="s">
        <v>523</v>
      </c>
    </row>
  </sheetData>
  <pageMargins left="0.75" right="0.75" top="1" bottom="1" header="0.5" footer="0.5"/>
  <pageSetup paperSize="9" orientation="portrait" horizontalDpi="4294967292" verticalDpi="4294967292"/>
  <ignoredErrors>
    <ignoredError sqref="AH11 AH7" formula="1"/>
  </ignoredErrors>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11"/>
  <sheetViews>
    <sheetView topLeftCell="K1" workbookViewId="0">
      <selection activeCell="Q1" sqref="Q1:Q1048576"/>
    </sheetView>
  </sheetViews>
  <sheetFormatPr baseColWidth="10" defaultColWidth="11" defaultRowHeight="15" x14ac:dyDescent="0"/>
  <cols>
    <col min="5" max="5" width="18.5" customWidth="1"/>
    <col min="7" max="7" width="10.6640625" customWidth="1"/>
    <col min="8" max="8" width="19.33203125" customWidth="1"/>
    <col min="9" max="9" width="8.6640625" customWidth="1"/>
    <col min="10" max="10" width="7.83203125" customWidth="1"/>
    <col min="11" max="11" width="7.1640625" customWidth="1"/>
    <col min="12" max="13" width="7.5" customWidth="1"/>
    <col min="14" max="14" width="9" customWidth="1"/>
    <col min="17" max="17" width="11" customWidth="1"/>
    <col min="18" max="18" width="5" customWidth="1"/>
    <col min="19" max="21" width="5.6640625" customWidth="1"/>
    <col min="22" max="22" width="8.5" customWidth="1"/>
    <col min="23" max="23" width="6.83203125" customWidth="1"/>
    <col min="26" max="26" width="15.1640625" customWidth="1"/>
    <col min="27" max="30" width="6.83203125" customWidth="1"/>
    <col min="31" max="32" width="8.1640625" customWidth="1"/>
  </cols>
  <sheetData>
    <row r="1" spans="1:32">
      <c r="A1" s="1" t="s">
        <v>0</v>
      </c>
      <c r="B1" s="1" t="s">
        <v>1</v>
      </c>
      <c r="C1" s="1" t="s">
        <v>409</v>
      </c>
      <c r="D1" s="1" t="s">
        <v>904</v>
      </c>
      <c r="E1" s="1" t="s">
        <v>907</v>
      </c>
      <c r="F1" s="1" t="s">
        <v>905</v>
      </c>
      <c r="G1" s="1" t="s">
        <v>906</v>
      </c>
      <c r="H1" s="1" t="s">
        <v>908</v>
      </c>
      <c r="I1" s="1" t="s">
        <v>3</v>
      </c>
      <c r="J1" s="1" t="s">
        <v>4</v>
      </c>
      <c r="K1" s="1" t="s">
        <v>5</v>
      </c>
      <c r="L1" s="1" t="s">
        <v>6</v>
      </c>
      <c r="M1" s="1" t="s">
        <v>1022</v>
      </c>
      <c r="N1" s="1" t="s">
        <v>1023</v>
      </c>
      <c r="O1" s="1" t="s">
        <v>7</v>
      </c>
      <c r="Q1" s="74" t="s">
        <v>1046</v>
      </c>
      <c r="Z1" s="74" t="s">
        <v>1047</v>
      </c>
    </row>
    <row r="2" spans="1:32" ht="16" thickBot="1">
      <c r="A2" t="s">
        <v>8</v>
      </c>
      <c r="B2" s="69" t="s">
        <v>9</v>
      </c>
      <c r="C2" t="s">
        <v>11</v>
      </c>
      <c r="D2">
        <v>21026</v>
      </c>
      <c r="E2" t="s">
        <v>12</v>
      </c>
      <c r="F2" t="s">
        <v>11</v>
      </c>
      <c r="G2">
        <v>1502374</v>
      </c>
      <c r="H2" t="s">
        <v>12</v>
      </c>
      <c r="I2">
        <v>1481349</v>
      </c>
      <c r="J2" t="s">
        <v>13</v>
      </c>
      <c r="K2">
        <v>63</v>
      </c>
      <c r="L2">
        <v>10000</v>
      </c>
      <c r="M2">
        <v>0</v>
      </c>
      <c r="N2" s="107">
        <v>0.764706</v>
      </c>
      <c r="O2" t="s">
        <v>14</v>
      </c>
    </row>
    <row r="3" spans="1:32">
      <c r="A3" t="s">
        <v>8</v>
      </c>
      <c r="B3" s="69" t="s">
        <v>9</v>
      </c>
      <c r="C3" t="s">
        <v>15</v>
      </c>
      <c r="D3">
        <v>611359</v>
      </c>
      <c r="E3" t="s">
        <v>12</v>
      </c>
      <c r="F3" t="s">
        <v>16</v>
      </c>
      <c r="G3">
        <v>1063368</v>
      </c>
      <c r="H3" t="s">
        <v>17</v>
      </c>
      <c r="I3">
        <v>0</v>
      </c>
      <c r="J3" t="s">
        <v>18</v>
      </c>
      <c r="K3">
        <v>10000</v>
      </c>
      <c r="L3">
        <v>10000</v>
      </c>
      <c r="M3">
        <v>0</v>
      </c>
      <c r="N3" s="107">
        <v>0.38983099999999998</v>
      </c>
      <c r="O3" t="s">
        <v>20</v>
      </c>
      <c r="Q3" s="90" t="s">
        <v>498</v>
      </c>
      <c r="R3" s="181" t="s">
        <v>32</v>
      </c>
      <c r="S3" s="181" t="s">
        <v>27</v>
      </c>
      <c r="T3" s="181" t="s">
        <v>13</v>
      </c>
      <c r="U3" s="181" t="s">
        <v>18</v>
      </c>
      <c r="V3" s="149" t="s">
        <v>1025</v>
      </c>
      <c r="W3" s="149" t="s">
        <v>1026</v>
      </c>
      <c r="AA3" s="179" t="s">
        <v>32</v>
      </c>
      <c r="AB3" s="180" t="s">
        <v>27</v>
      </c>
      <c r="AC3" s="180" t="s">
        <v>13</v>
      </c>
      <c r="AD3" s="180" t="s">
        <v>18</v>
      </c>
      <c r="AE3" s="150" t="s">
        <v>1025</v>
      </c>
      <c r="AF3" s="151" t="s">
        <v>1036</v>
      </c>
    </row>
    <row r="4" spans="1:32">
      <c r="A4" t="s">
        <v>8</v>
      </c>
      <c r="B4" s="69" t="s">
        <v>21</v>
      </c>
      <c r="C4" t="s">
        <v>15</v>
      </c>
      <c r="D4">
        <v>10493</v>
      </c>
      <c r="E4" t="s">
        <v>17</v>
      </c>
      <c r="F4" t="s">
        <v>16</v>
      </c>
      <c r="G4">
        <v>12637</v>
      </c>
      <c r="H4" t="s">
        <v>17</v>
      </c>
      <c r="I4">
        <v>0</v>
      </c>
      <c r="J4" t="s">
        <v>18</v>
      </c>
      <c r="K4">
        <v>10000</v>
      </c>
      <c r="L4">
        <v>0</v>
      </c>
      <c r="M4">
        <v>0</v>
      </c>
      <c r="N4" s="107">
        <v>0</v>
      </c>
      <c r="O4" t="s">
        <v>22</v>
      </c>
      <c r="Q4" s="146" t="s">
        <v>9</v>
      </c>
      <c r="R4">
        <v>0</v>
      </c>
      <c r="S4">
        <v>0</v>
      </c>
      <c r="T4">
        <v>1</v>
      </c>
      <c r="U4">
        <v>1</v>
      </c>
      <c r="V4" s="1">
        <f t="shared" ref="V4:V24" si="0">SUM(R4:U4)</f>
        <v>2</v>
      </c>
      <c r="W4">
        <v>2</v>
      </c>
      <c r="Z4" s="152" t="s">
        <v>1037</v>
      </c>
      <c r="AA4" s="153">
        <v>0</v>
      </c>
      <c r="AB4" s="153">
        <v>1</v>
      </c>
      <c r="AC4" s="153">
        <v>1</v>
      </c>
      <c r="AD4" s="153">
        <v>2</v>
      </c>
      <c r="AE4" s="154">
        <v>4</v>
      </c>
      <c r="AF4" s="155">
        <v>3</v>
      </c>
    </row>
    <row r="5" spans="1:32">
      <c r="A5" t="s">
        <v>8</v>
      </c>
      <c r="B5" s="69" t="s">
        <v>21</v>
      </c>
      <c r="C5" t="s">
        <v>15</v>
      </c>
      <c r="D5">
        <v>11142</v>
      </c>
      <c r="E5" t="s">
        <v>17</v>
      </c>
      <c r="F5" t="s">
        <v>16</v>
      </c>
      <c r="G5">
        <v>13632</v>
      </c>
      <c r="H5" t="s">
        <v>17</v>
      </c>
      <c r="I5">
        <v>0</v>
      </c>
      <c r="J5" t="s">
        <v>18</v>
      </c>
      <c r="K5">
        <v>144</v>
      </c>
      <c r="L5">
        <v>10000</v>
      </c>
      <c r="M5">
        <v>0</v>
      </c>
      <c r="N5" s="107">
        <v>0.67982500000000001</v>
      </c>
      <c r="O5" t="s">
        <v>22</v>
      </c>
      <c r="Q5" s="146" t="s">
        <v>21</v>
      </c>
      <c r="R5">
        <v>0</v>
      </c>
      <c r="S5">
        <v>0</v>
      </c>
      <c r="T5">
        <v>0</v>
      </c>
      <c r="U5">
        <v>1</v>
      </c>
      <c r="V5" s="1">
        <f t="shared" si="0"/>
        <v>1</v>
      </c>
      <c r="Z5" s="156" t="s">
        <v>1038</v>
      </c>
      <c r="AA5" s="157">
        <v>0</v>
      </c>
      <c r="AB5" s="157">
        <v>0</v>
      </c>
      <c r="AC5" s="157">
        <v>0</v>
      </c>
      <c r="AD5" s="157">
        <v>8</v>
      </c>
      <c r="AE5" s="158">
        <v>8</v>
      </c>
      <c r="AF5" s="159">
        <v>4</v>
      </c>
    </row>
    <row r="6" spans="1:32" ht="16" thickBot="1">
      <c r="A6" t="s">
        <v>8</v>
      </c>
      <c r="B6" s="69" t="s">
        <v>21</v>
      </c>
      <c r="C6" t="s">
        <v>15</v>
      </c>
      <c r="D6">
        <v>11184</v>
      </c>
      <c r="E6" t="s">
        <v>17</v>
      </c>
      <c r="F6" t="s">
        <v>16</v>
      </c>
      <c r="G6">
        <v>13711</v>
      </c>
      <c r="H6" t="s">
        <v>17</v>
      </c>
      <c r="I6">
        <v>0</v>
      </c>
      <c r="J6" t="s">
        <v>18</v>
      </c>
      <c r="K6">
        <v>108</v>
      </c>
      <c r="L6">
        <v>10000</v>
      </c>
      <c r="M6">
        <v>0</v>
      </c>
      <c r="N6" s="107">
        <v>0.63975199999999999</v>
      </c>
      <c r="O6" t="s">
        <v>22</v>
      </c>
      <c r="Q6" s="146" t="s">
        <v>29</v>
      </c>
      <c r="R6">
        <v>0</v>
      </c>
      <c r="S6">
        <v>0</v>
      </c>
      <c r="T6">
        <v>0</v>
      </c>
      <c r="U6">
        <v>0</v>
      </c>
      <c r="V6" s="1">
        <f t="shared" si="0"/>
        <v>0</v>
      </c>
      <c r="Z6" s="156" t="s">
        <v>1039</v>
      </c>
      <c r="AA6" s="157">
        <v>0</v>
      </c>
      <c r="AB6" s="157">
        <v>0</v>
      </c>
      <c r="AC6" s="157">
        <v>0</v>
      </c>
      <c r="AD6" s="157">
        <v>1</v>
      </c>
      <c r="AE6" s="158">
        <v>1</v>
      </c>
      <c r="AF6" s="159">
        <v>1</v>
      </c>
    </row>
    <row r="7" spans="1:32" ht="16" thickBot="1">
      <c r="A7" t="s">
        <v>8</v>
      </c>
      <c r="B7" s="69" t="s">
        <v>23</v>
      </c>
      <c r="C7" t="s">
        <v>25</v>
      </c>
      <c r="D7">
        <v>559100</v>
      </c>
      <c r="E7" t="s">
        <v>26</v>
      </c>
      <c r="F7" t="s">
        <v>25</v>
      </c>
      <c r="G7">
        <v>574322</v>
      </c>
      <c r="H7" t="s">
        <v>26</v>
      </c>
      <c r="I7">
        <v>15223</v>
      </c>
      <c r="J7" t="s">
        <v>27</v>
      </c>
      <c r="K7">
        <v>123</v>
      </c>
      <c r="L7">
        <v>10000</v>
      </c>
      <c r="M7">
        <v>0</v>
      </c>
      <c r="N7" s="107">
        <v>0.46127899999999999</v>
      </c>
      <c r="O7" t="s">
        <v>28</v>
      </c>
      <c r="Q7" s="146" t="s">
        <v>23</v>
      </c>
      <c r="R7">
        <v>0</v>
      </c>
      <c r="S7">
        <v>1</v>
      </c>
      <c r="T7">
        <v>0</v>
      </c>
      <c r="U7">
        <v>0</v>
      </c>
      <c r="V7" s="1">
        <f t="shared" si="0"/>
        <v>1</v>
      </c>
      <c r="W7">
        <v>1</v>
      </c>
      <c r="Z7" s="178" t="s">
        <v>1045</v>
      </c>
      <c r="AA7" s="173">
        <f>SUM(AA4:AA6)</f>
        <v>0</v>
      </c>
      <c r="AB7" s="173">
        <f t="shared" ref="AB7:AF7" si="1">SUM(AB4:AB6)</f>
        <v>1</v>
      </c>
      <c r="AC7" s="173">
        <f t="shared" si="1"/>
        <v>1</v>
      </c>
      <c r="AD7" s="173">
        <f t="shared" si="1"/>
        <v>11</v>
      </c>
      <c r="AE7" s="174">
        <f t="shared" si="1"/>
        <v>13</v>
      </c>
      <c r="AF7" s="175">
        <f t="shared" si="1"/>
        <v>8</v>
      </c>
    </row>
    <row r="8" spans="1:32">
      <c r="A8" t="s">
        <v>29</v>
      </c>
      <c r="B8" s="69" t="s">
        <v>30</v>
      </c>
      <c r="C8" t="s">
        <v>11</v>
      </c>
      <c r="D8">
        <v>50470</v>
      </c>
      <c r="E8" t="s">
        <v>12</v>
      </c>
      <c r="F8" t="s">
        <v>11</v>
      </c>
      <c r="G8">
        <v>62123</v>
      </c>
      <c r="H8" t="s">
        <v>12</v>
      </c>
      <c r="I8">
        <v>11654</v>
      </c>
      <c r="J8" t="s">
        <v>32</v>
      </c>
      <c r="K8">
        <v>78</v>
      </c>
      <c r="L8">
        <v>10000</v>
      </c>
      <c r="M8">
        <v>0</v>
      </c>
      <c r="N8" s="107">
        <v>0.42968800000000001</v>
      </c>
      <c r="O8" t="s">
        <v>33</v>
      </c>
      <c r="Q8" s="146" t="s">
        <v>1027</v>
      </c>
      <c r="R8">
        <v>0</v>
      </c>
      <c r="S8">
        <v>0</v>
      </c>
      <c r="T8">
        <v>0</v>
      </c>
      <c r="U8">
        <v>0</v>
      </c>
      <c r="V8" s="1">
        <f t="shared" si="0"/>
        <v>0</v>
      </c>
      <c r="Z8" s="152" t="s">
        <v>1040</v>
      </c>
      <c r="AA8" s="160">
        <v>1</v>
      </c>
      <c r="AB8" s="160">
        <v>1</v>
      </c>
      <c r="AC8" s="160">
        <v>0</v>
      </c>
      <c r="AD8" s="160">
        <v>1</v>
      </c>
      <c r="AE8" s="161">
        <v>3</v>
      </c>
      <c r="AF8" s="162">
        <v>0</v>
      </c>
    </row>
    <row r="9" spans="1:32">
      <c r="A9" t="s">
        <v>29</v>
      </c>
      <c r="B9" s="69" t="s">
        <v>30</v>
      </c>
      <c r="C9" t="s">
        <v>11</v>
      </c>
      <c r="D9">
        <v>50185</v>
      </c>
      <c r="E9" t="s">
        <v>12</v>
      </c>
      <c r="F9" t="s">
        <v>11</v>
      </c>
      <c r="G9">
        <v>61827</v>
      </c>
      <c r="H9" t="s">
        <v>12</v>
      </c>
      <c r="I9">
        <v>11643</v>
      </c>
      <c r="J9" t="s">
        <v>27</v>
      </c>
      <c r="K9">
        <v>154</v>
      </c>
      <c r="L9">
        <v>10000</v>
      </c>
      <c r="M9">
        <v>0</v>
      </c>
      <c r="N9" s="107">
        <v>0.32835799999999998</v>
      </c>
      <c r="O9" t="s">
        <v>33</v>
      </c>
      <c r="Q9" s="1" t="s">
        <v>30</v>
      </c>
      <c r="R9">
        <v>0</v>
      </c>
      <c r="S9">
        <v>0</v>
      </c>
      <c r="T9">
        <v>0</v>
      </c>
      <c r="U9">
        <v>1</v>
      </c>
      <c r="V9" s="1">
        <f t="shared" si="0"/>
        <v>1</v>
      </c>
      <c r="W9">
        <v>1</v>
      </c>
      <c r="Z9" s="156" t="s">
        <v>1041</v>
      </c>
      <c r="AA9" s="157">
        <v>1</v>
      </c>
      <c r="AB9" s="157">
        <v>1</v>
      </c>
      <c r="AC9" s="157">
        <v>0</v>
      </c>
      <c r="AD9" s="157">
        <v>6</v>
      </c>
      <c r="AE9" s="158">
        <v>8</v>
      </c>
      <c r="AF9" s="159">
        <v>0</v>
      </c>
    </row>
    <row r="10" spans="1:32" ht="16" thickBot="1">
      <c r="A10" t="s">
        <v>29</v>
      </c>
      <c r="B10" s="69" t="s">
        <v>34</v>
      </c>
      <c r="C10" t="s">
        <v>36</v>
      </c>
      <c r="D10">
        <v>26420</v>
      </c>
      <c r="E10" t="s">
        <v>17</v>
      </c>
      <c r="F10" t="s">
        <v>16</v>
      </c>
      <c r="G10">
        <v>34907</v>
      </c>
      <c r="H10" t="s">
        <v>12</v>
      </c>
      <c r="I10">
        <v>0</v>
      </c>
      <c r="J10" t="s">
        <v>18</v>
      </c>
      <c r="K10">
        <v>81</v>
      </c>
      <c r="L10">
        <v>10000</v>
      </c>
      <c r="M10">
        <v>0</v>
      </c>
      <c r="N10" s="107">
        <v>0.16</v>
      </c>
      <c r="O10" t="s">
        <v>37</v>
      </c>
      <c r="Q10" s="1" t="s">
        <v>34</v>
      </c>
      <c r="R10">
        <v>0</v>
      </c>
      <c r="S10">
        <v>0</v>
      </c>
      <c r="T10">
        <v>0</v>
      </c>
      <c r="U10">
        <v>1</v>
      </c>
      <c r="V10" s="1">
        <f t="shared" si="0"/>
        <v>1</v>
      </c>
      <c r="W10">
        <v>1</v>
      </c>
      <c r="Z10" s="163" t="s">
        <v>1042</v>
      </c>
      <c r="AA10" s="164">
        <v>0</v>
      </c>
      <c r="AB10" s="164">
        <v>5</v>
      </c>
      <c r="AC10" s="164">
        <v>1</v>
      </c>
      <c r="AD10" s="164">
        <v>11</v>
      </c>
      <c r="AE10" s="165">
        <v>17</v>
      </c>
      <c r="AF10" s="166">
        <v>2</v>
      </c>
    </row>
    <row r="11" spans="1:32" ht="16" thickBot="1">
      <c r="A11" t="s">
        <v>29</v>
      </c>
      <c r="B11" s="69" t="s">
        <v>34</v>
      </c>
      <c r="C11" t="s">
        <v>36</v>
      </c>
      <c r="D11">
        <v>27707</v>
      </c>
      <c r="E11" t="s">
        <v>12</v>
      </c>
      <c r="F11" t="s">
        <v>16</v>
      </c>
      <c r="G11">
        <v>35965</v>
      </c>
      <c r="H11" t="s">
        <v>12</v>
      </c>
      <c r="I11">
        <v>0</v>
      </c>
      <c r="J11" t="s">
        <v>18</v>
      </c>
      <c r="K11">
        <v>45</v>
      </c>
      <c r="L11">
        <v>10000</v>
      </c>
      <c r="M11">
        <v>0</v>
      </c>
      <c r="N11" s="107">
        <v>0.53684200000000004</v>
      </c>
      <c r="O11" t="s">
        <v>37</v>
      </c>
      <c r="Q11" s="1" t="s">
        <v>512</v>
      </c>
      <c r="R11">
        <v>0</v>
      </c>
      <c r="S11">
        <v>0</v>
      </c>
      <c r="T11">
        <v>0</v>
      </c>
      <c r="U11">
        <v>0</v>
      </c>
      <c r="V11" s="1">
        <f t="shared" si="0"/>
        <v>0</v>
      </c>
      <c r="Z11" s="177" t="s">
        <v>1174</v>
      </c>
      <c r="AA11" s="167">
        <f t="shared" ref="AA11:AF11" si="2">SUM(AA8:AA10)</f>
        <v>2</v>
      </c>
      <c r="AB11" s="167">
        <f t="shared" si="2"/>
        <v>7</v>
      </c>
      <c r="AC11" s="167">
        <f t="shared" si="2"/>
        <v>1</v>
      </c>
      <c r="AD11" s="167">
        <f t="shared" si="2"/>
        <v>18</v>
      </c>
      <c r="AE11" s="168">
        <f t="shared" si="2"/>
        <v>28</v>
      </c>
      <c r="AF11" s="169">
        <f t="shared" si="2"/>
        <v>2</v>
      </c>
    </row>
    <row r="12" spans="1:32">
      <c r="A12" t="s">
        <v>29</v>
      </c>
      <c r="B12" s="69" t="s">
        <v>34</v>
      </c>
      <c r="C12" t="s">
        <v>36</v>
      </c>
      <c r="D12">
        <v>33661</v>
      </c>
      <c r="E12" t="s">
        <v>12</v>
      </c>
      <c r="F12" t="s">
        <v>38</v>
      </c>
      <c r="G12">
        <v>24769</v>
      </c>
      <c r="H12" t="s">
        <v>12</v>
      </c>
      <c r="I12">
        <v>0</v>
      </c>
      <c r="J12" t="s">
        <v>18</v>
      </c>
      <c r="K12">
        <v>90</v>
      </c>
      <c r="L12">
        <v>55</v>
      </c>
      <c r="M12">
        <v>0</v>
      </c>
      <c r="N12" s="107">
        <v>0.11666700000000001</v>
      </c>
      <c r="O12" t="s">
        <v>37</v>
      </c>
      <c r="Q12" s="1" t="s">
        <v>436</v>
      </c>
      <c r="R12">
        <v>0</v>
      </c>
      <c r="S12">
        <v>0</v>
      </c>
      <c r="T12">
        <v>0</v>
      </c>
      <c r="U12">
        <v>0</v>
      </c>
      <c r="V12" s="1">
        <f t="shared" si="0"/>
        <v>0</v>
      </c>
      <c r="Z12" s="152" t="s">
        <v>1043</v>
      </c>
      <c r="AA12" s="153">
        <v>14</v>
      </c>
      <c r="AB12" s="153">
        <v>7</v>
      </c>
      <c r="AC12" s="153">
        <v>1</v>
      </c>
      <c r="AD12" s="153">
        <v>33</v>
      </c>
      <c r="AE12" s="154">
        <v>55</v>
      </c>
      <c r="AF12" s="155">
        <v>9</v>
      </c>
    </row>
    <row r="13" spans="1:32" ht="16" thickBot="1">
      <c r="A13" t="s">
        <v>29</v>
      </c>
      <c r="B13" s="69" t="s">
        <v>34</v>
      </c>
      <c r="C13" t="s">
        <v>36</v>
      </c>
      <c r="D13">
        <v>37264</v>
      </c>
      <c r="E13" t="s">
        <v>12</v>
      </c>
      <c r="F13" t="s">
        <v>38</v>
      </c>
      <c r="G13">
        <v>28215</v>
      </c>
      <c r="H13" t="s">
        <v>12</v>
      </c>
      <c r="I13">
        <v>0</v>
      </c>
      <c r="J13" t="s">
        <v>18</v>
      </c>
      <c r="K13">
        <v>60</v>
      </c>
      <c r="L13">
        <v>0</v>
      </c>
      <c r="M13">
        <v>0.102941</v>
      </c>
      <c r="N13" s="107">
        <v>0</v>
      </c>
      <c r="O13" t="s">
        <v>37</v>
      </c>
      <c r="Q13" s="1" t="s">
        <v>39</v>
      </c>
      <c r="R13">
        <v>0</v>
      </c>
      <c r="S13">
        <v>0</v>
      </c>
      <c r="T13">
        <v>0</v>
      </c>
      <c r="U13">
        <v>3</v>
      </c>
      <c r="V13" s="1">
        <f t="shared" si="0"/>
        <v>3</v>
      </c>
      <c r="Z13" s="163" t="s">
        <v>1044</v>
      </c>
      <c r="AA13" s="164">
        <v>14</v>
      </c>
      <c r="AB13" s="164">
        <v>11</v>
      </c>
      <c r="AC13" s="164">
        <v>1</v>
      </c>
      <c r="AD13" s="164">
        <v>11</v>
      </c>
      <c r="AE13" s="165">
        <v>37</v>
      </c>
      <c r="AF13" s="166">
        <v>8</v>
      </c>
    </row>
    <row r="14" spans="1:32" ht="16" thickBot="1">
      <c r="A14" t="s">
        <v>29</v>
      </c>
      <c r="B14" s="69" t="s">
        <v>39</v>
      </c>
      <c r="C14" t="s">
        <v>40</v>
      </c>
      <c r="D14">
        <v>12129</v>
      </c>
      <c r="E14" t="s">
        <v>17</v>
      </c>
      <c r="F14" t="s">
        <v>15</v>
      </c>
      <c r="G14">
        <v>624406</v>
      </c>
      <c r="H14" t="s">
        <v>17</v>
      </c>
      <c r="I14">
        <v>0</v>
      </c>
      <c r="J14" t="s">
        <v>18</v>
      </c>
      <c r="K14">
        <v>18</v>
      </c>
      <c r="L14">
        <v>10000</v>
      </c>
      <c r="M14">
        <v>0</v>
      </c>
      <c r="N14" s="107">
        <v>0.36619699999999999</v>
      </c>
      <c r="O14" t="s">
        <v>41</v>
      </c>
      <c r="Q14" s="1" t="s">
        <v>47</v>
      </c>
      <c r="R14">
        <v>0</v>
      </c>
      <c r="S14">
        <v>0</v>
      </c>
      <c r="T14">
        <v>0</v>
      </c>
      <c r="U14">
        <v>2</v>
      </c>
      <c r="V14" s="1">
        <f t="shared" si="0"/>
        <v>2</v>
      </c>
      <c r="W14">
        <v>2</v>
      </c>
      <c r="Z14" s="176" t="s">
        <v>1175</v>
      </c>
      <c r="AA14" s="170">
        <f>SUM(AA12:AA13)</f>
        <v>28</v>
      </c>
      <c r="AB14" s="170">
        <f t="shared" ref="AB14:AF14" si="3">SUM(AB12:AB13)</f>
        <v>18</v>
      </c>
      <c r="AC14" s="170">
        <f t="shared" si="3"/>
        <v>2</v>
      </c>
      <c r="AD14" s="170">
        <f t="shared" si="3"/>
        <v>44</v>
      </c>
      <c r="AE14" s="171">
        <f t="shared" si="3"/>
        <v>92</v>
      </c>
      <c r="AF14" s="172">
        <f t="shared" si="3"/>
        <v>17</v>
      </c>
    </row>
    <row r="15" spans="1:32">
      <c r="A15" t="s">
        <v>29</v>
      </c>
      <c r="B15" s="69" t="s">
        <v>39</v>
      </c>
      <c r="C15" t="s">
        <v>42</v>
      </c>
      <c r="D15">
        <v>1411789</v>
      </c>
      <c r="E15" t="s">
        <v>17</v>
      </c>
      <c r="F15" t="s">
        <v>11</v>
      </c>
      <c r="G15">
        <v>1535670</v>
      </c>
      <c r="H15" t="s">
        <v>17</v>
      </c>
      <c r="I15">
        <v>0</v>
      </c>
      <c r="J15" t="s">
        <v>18</v>
      </c>
      <c r="K15">
        <v>10000</v>
      </c>
      <c r="L15">
        <v>10000</v>
      </c>
      <c r="M15">
        <v>0</v>
      </c>
      <c r="N15" s="107">
        <v>0.232099</v>
      </c>
      <c r="O15" t="s">
        <v>43</v>
      </c>
      <c r="Q15" s="1" t="s">
        <v>54</v>
      </c>
      <c r="R15">
        <v>0</v>
      </c>
      <c r="S15">
        <v>0</v>
      </c>
      <c r="T15">
        <v>0</v>
      </c>
      <c r="U15">
        <v>1</v>
      </c>
      <c r="V15" s="1">
        <f t="shared" si="0"/>
        <v>1</v>
      </c>
    </row>
    <row r="16" spans="1:32">
      <c r="A16" t="s">
        <v>29</v>
      </c>
      <c r="B16" s="69" t="s">
        <v>39</v>
      </c>
      <c r="C16" t="s">
        <v>42</v>
      </c>
      <c r="D16">
        <v>1416816</v>
      </c>
      <c r="E16" t="s">
        <v>17</v>
      </c>
      <c r="F16" t="s">
        <v>44</v>
      </c>
      <c r="G16">
        <v>1318357</v>
      </c>
      <c r="H16" t="s">
        <v>45</v>
      </c>
      <c r="I16">
        <v>0</v>
      </c>
      <c r="J16" t="s">
        <v>18</v>
      </c>
      <c r="K16">
        <v>10000</v>
      </c>
      <c r="L16">
        <v>21</v>
      </c>
      <c r="M16">
        <v>0</v>
      </c>
      <c r="N16" s="107">
        <v>0.103306</v>
      </c>
      <c r="O16" t="s">
        <v>46</v>
      </c>
      <c r="Q16" s="147" t="s">
        <v>1028</v>
      </c>
      <c r="R16">
        <v>0</v>
      </c>
      <c r="S16">
        <v>0</v>
      </c>
      <c r="T16">
        <v>0</v>
      </c>
      <c r="U16">
        <v>0</v>
      </c>
      <c r="V16" s="1">
        <f t="shared" si="0"/>
        <v>0</v>
      </c>
    </row>
    <row r="17" spans="1:23">
      <c r="A17" t="s">
        <v>29</v>
      </c>
      <c r="B17" s="69" t="s">
        <v>47</v>
      </c>
      <c r="C17" t="s">
        <v>49</v>
      </c>
      <c r="D17">
        <v>35747</v>
      </c>
      <c r="E17" t="s">
        <v>12</v>
      </c>
      <c r="F17" t="s">
        <v>49</v>
      </c>
      <c r="G17">
        <v>2923117</v>
      </c>
      <c r="H17" t="s">
        <v>17</v>
      </c>
      <c r="I17">
        <v>2887371</v>
      </c>
      <c r="J17" t="s">
        <v>13</v>
      </c>
      <c r="K17">
        <v>84</v>
      </c>
      <c r="L17">
        <v>10000</v>
      </c>
      <c r="M17">
        <v>0</v>
      </c>
      <c r="N17" s="107">
        <v>0.38408300000000001</v>
      </c>
      <c r="O17" t="s">
        <v>50</v>
      </c>
      <c r="Q17" s="147" t="s">
        <v>1029</v>
      </c>
      <c r="R17">
        <v>0</v>
      </c>
      <c r="S17">
        <v>0</v>
      </c>
      <c r="T17">
        <v>0</v>
      </c>
      <c r="U17">
        <v>0</v>
      </c>
      <c r="V17" s="1">
        <f t="shared" si="0"/>
        <v>0</v>
      </c>
    </row>
    <row r="18" spans="1:23">
      <c r="A18" t="s">
        <v>29</v>
      </c>
      <c r="B18" s="69" t="s">
        <v>47</v>
      </c>
      <c r="C18" t="s">
        <v>36</v>
      </c>
      <c r="D18">
        <v>35242</v>
      </c>
      <c r="E18" t="s">
        <v>12</v>
      </c>
      <c r="F18" t="s">
        <v>49</v>
      </c>
      <c r="G18">
        <v>35934</v>
      </c>
      <c r="H18" t="s">
        <v>12</v>
      </c>
      <c r="I18">
        <v>0</v>
      </c>
      <c r="J18" t="s">
        <v>18</v>
      </c>
      <c r="K18">
        <v>99</v>
      </c>
      <c r="L18">
        <v>10000</v>
      </c>
      <c r="M18">
        <v>0</v>
      </c>
      <c r="N18" s="107">
        <v>0.70031500000000002</v>
      </c>
      <c r="O18" t="s">
        <v>50</v>
      </c>
      <c r="Q18" s="2" t="s">
        <v>444</v>
      </c>
      <c r="R18">
        <v>0</v>
      </c>
      <c r="S18">
        <v>0</v>
      </c>
      <c r="T18">
        <v>0</v>
      </c>
      <c r="U18">
        <v>0</v>
      </c>
      <c r="V18" s="1">
        <f t="shared" si="0"/>
        <v>0</v>
      </c>
    </row>
    <row r="19" spans="1:23">
      <c r="A19" t="s">
        <v>29</v>
      </c>
      <c r="B19" s="69" t="s">
        <v>47</v>
      </c>
      <c r="C19" t="s">
        <v>36</v>
      </c>
      <c r="D19">
        <v>60208</v>
      </c>
      <c r="E19" t="s">
        <v>12</v>
      </c>
      <c r="F19" t="s">
        <v>49</v>
      </c>
      <c r="G19">
        <v>31226</v>
      </c>
      <c r="H19" t="s">
        <v>12</v>
      </c>
      <c r="I19">
        <v>0</v>
      </c>
      <c r="J19" t="s">
        <v>18</v>
      </c>
      <c r="K19">
        <v>87</v>
      </c>
      <c r="L19">
        <v>0</v>
      </c>
      <c r="M19">
        <v>0</v>
      </c>
      <c r="N19" s="107">
        <v>0</v>
      </c>
      <c r="O19" t="s">
        <v>51</v>
      </c>
      <c r="Q19" s="2" t="s">
        <v>446</v>
      </c>
      <c r="R19">
        <v>0</v>
      </c>
      <c r="S19">
        <v>0</v>
      </c>
      <c r="T19">
        <v>0</v>
      </c>
      <c r="U19">
        <v>0</v>
      </c>
      <c r="V19" s="1">
        <f t="shared" si="0"/>
        <v>0</v>
      </c>
    </row>
    <row r="20" spans="1:23">
      <c r="A20" t="s">
        <v>29</v>
      </c>
      <c r="B20" s="69" t="s">
        <v>52</v>
      </c>
      <c r="C20" t="s">
        <v>40</v>
      </c>
      <c r="D20">
        <v>2266569</v>
      </c>
      <c r="E20" t="s">
        <v>17</v>
      </c>
      <c r="F20" t="s">
        <v>15</v>
      </c>
      <c r="G20">
        <v>6147</v>
      </c>
      <c r="H20" t="s">
        <v>17</v>
      </c>
      <c r="I20">
        <v>0</v>
      </c>
      <c r="J20" t="s">
        <v>18</v>
      </c>
      <c r="K20">
        <v>10000</v>
      </c>
      <c r="L20">
        <v>76</v>
      </c>
      <c r="M20">
        <v>0</v>
      </c>
      <c r="N20" s="107">
        <v>0.170213</v>
      </c>
      <c r="O20" t="s">
        <v>53</v>
      </c>
      <c r="Q20" s="2" t="s">
        <v>515</v>
      </c>
      <c r="R20">
        <v>0</v>
      </c>
      <c r="S20">
        <v>0</v>
      </c>
      <c r="T20">
        <v>0</v>
      </c>
      <c r="U20">
        <v>0</v>
      </c>
      <c r="V20" s="1">
        <f t="shared" si="0"/>
        <v>0</v>
      </c>
    </row>
    <row r="21" spans="1:23">
      <c r="A21" t="s">
        <v>29</v>
      </c>
      <c r="B21" s="69" t="s">
        <v>52</v>
      </c>
      <c r="C21" t="s">
        <v>38</v>
      </c>
      <c r="D21">
        <v>4649</v>
      </c>
      <c r="E21" t="s">
        <v>17</v>
      </c>
      <c r="F21" t="s">
        <v>40</v>
      </c>
      <c r="G21">
        <v>2267510</v>
      </c>
      <c r="H21" t="s">
        <v>17</v>
      </c>
      <c r="I21">
        <v>0</v>
      </c>
      <c r="J21" t="s">
        <v>18</v>
      </c>
      <c r="K21">
        <v>10000</v>
      </c>
      <c r="L21">
        <v>0</v>
      </c>
      <c r="M21">
        <v>0.12</v>
      </c>
      <c r="N21" s="107">
        <v>0</v>
      </c>
      <c r="O21" t="s">
        <v>53</v>
      </c>
      <c r="Q21" s="2" t="s">
        <v>516</v>
      </c>
      <c r="R21">
        <v>0</v>
      </c>
      <c r="S21">
        <v>0</v>
      </c>
      <c r="T21">
        <v>0</v>
      </c>
      <c r="U21">
        <v>0</v>
      </c>
      <c r="V21" s="1">
        <f t="shared" si="0"/>
        <v>0</v>
      </c>
    </row>
    <row r="22" spans="1:23">
      <c r="A22" t="s">
        <v>29</v>
      </c>
      <c r="B22" s="69" t="s">
        <v>52</v>
      </c>
      <c r="C22" t="s">
        <v>38</v>
      </c>
      <c r="D22">
        <v>5442</v>
      </c>
      <c r="E22" t="s">
        <v>17</v>
      </c>
      <c r="F22" t="s">
        <v>40</v>
      </c>
      <c r="G22">
        <v>2266781</v>
      </c>
      <c r="H22" t="s">
        <v>17</v>
      </c>
      <c r="I22">
        <v>0</v>
      </c>
      <c r="J22" t="s">
        <v>18</v>
      </c>
      <c r="K22">
        <v>10000</v>
      </c>
      <c r="L22">
        <v>10000</v>
      </c>
      <c r="M22">
        <v>0</v>
      </c>
      <c r="N22" s="107">
        <v>0.44185999999999998</v>
      </c>
      <c r="O22" t="s">
        <v>53</v>
      </c>
      <c r="Q22" s="2" t="s">
        <v>517</v>
      </c>
      <c r="R22">
        <v>0</v>
      </c>
      <c r="S22">
        <v>0</v>
      </c>
      <c r="T22">
        <v>0</v>
      </c>
      <c r="U22">
        <v>0</v>
      </c>
      <c r="V22" s="1">
        <f t="shared" si="0"/>
        <v>0</v>
      </c>
    </row>
    <row r="23" spans="1:23">
      <c r="A23" t="s">
        <v>54</v>
      </c>
      <c r="B23" s="69" t="s">
        <v>55</v>
      </c>
      <c r="C23" t="s">
        <v>36</v>
      </c>
      <c r="D23">
        <v>32671</v>
      </c>
      <c r="E23" t="s">
        <v>12</v>
      </c>
      <c r="F23" t="s">
        <v>38</v>
      </c>
      <c r="G23">
        <v>24007</v>
      </c>
      <c r="H23" t="s">
        <v>12</v>
      </c>
      <c r="I23">
        <v>0</v>
      </c>
      <c r="J23" t="s">
        <v>18</v>
      </c>
      <c r="K23">
        <v>135</v>
      </c>
      <c r="L23">
        <v>10000</v>
      </c>
      <c r="M23">
        <v>0</v>
      </c>
      <c r="N23" s="107">
        <v>0.127389</v>
      </c>
      <c r="O23" t="s">
        <v>57</v>
      </c>
      <c r="Q23" s="2" t="s">
        <v>445</v>
      </c>
      <c r="R23">
        <v>0</v>
      </c>
      <c r="S23">
        <v>0</v>
      </c>
      <c r="T23">
        <v>0</v>
      </c>
      <c r="U23">
        <v>0</v>
      </c>
      <c r="V23" s="1">
        <f t="shared" si="0"/>
        <v>0</v>
      </c>
    </row>
    <row r="24" spans="1:23">
      <c r="A24" t="s">
        <v>58</v>
      </c>
      <c r="B24" s="89" t="s">
        <v>59</v>
      </c>
      <c r="C24" t="s">
        <v>42</v>
      </c>
      <c r="D24">
        <v>1389107</v>
      </c>
      <c r="E24" t="s">
        <v>17</v>
      </c>
      <c r="F24" t="s">
        <v>42</v>
      </c>
      <c r="G24">
        <v>1402637</v>
      </c>
      <c r="H24" t="s">
        <v>17</v>
      </c>
      <c r="I24">
        <v>13531</v>
      </c>
      <c r="J24" t="s">
        <v>32</v>
      </c>
      <c r="K24">
        <v>21</v>
      </c>
      <c r="L24">
        <v>0</v>
      </c>
      <c r="M24">
        <v>0.125</v>
      </c>
      <c r="N24" s="107">
        <v>0</v>
      </c>
      <c r="O24" t="s">
        <v>60</v>
      </c>
      <c r="Q24" s="2" t="s">
        <v>55</v>
      </c>
      <c r="R24">
        <v>0</v>
      </c>
      <c r="S24">
        <v>0</v>
      </c>
      <c r="T24">
        <v>0</v>
      </c>
      <c r="U24">
        <v>1</v>
      </c>
      <c r="V24" s="1">
        <f t="shared" si="0"/>
        <v>1</v>
      </c>
      <c r="W24">
        <v>1</v>
      </c>
    </row>
    <row r="25" spans="1:23">
      <c r="A25" t="s">
        <v>58</v>
      </c>
      <c r="B25" s="89" t="s">
        <v>61</v>
      </c>
      <c r="C25" t="s">
        <v>38</v>
      </c>
      <c r="D25">
        <v>1447642</v>
      </c>
      <c r="E25" t="s">
        <v>17</v>
      </c>
      <c r="F25" t="s">
        <v>38</v>
      </c>
      <c r="G25">
        <v>1458817</v>
      </c>
      <c r="H25" t="s">
        <v>17</v>
      </c>
      <c r="I25">
        <v>11176</v>
      </c>
      <c r="J25" t="s">
        <v>27</v>
      </c>
      <c r="K25">
        <v>78</v>
      </c>
      <c r="L25">
        <v>10000</v>
      </c>
      <c r="M25">
        <v>0</v>
      </c>
      <c r="N25" s="107">
        <v>0.15135100000000001</v>
      </c>
      <c r="O25" t="s">
        <v>62</v>
      </c>
      <c r="Q25" s="1" t="s">
        <v>1011</v>
      </c>
      <c r="R25" s="1">
        <f>SUM(R4:R24)</f>
        <v>0</v>
      </c>
      <c r="S25" s="1">
        <f t="shared" ref="S25:W25" si="4">SUM(S4:S24)</f>
        <v>1</v>
      </c>
      <c r="T25" s="1">
        <f t="shared" si="4"/>
        <v>1</v>
      </c>
      <c r="U25" s="1">
        <f t="shared" si="4"/>
        <v>11</v>
      </c>
      <c r="V25" s="1">
        <f t="shared" si="4"/>
        <v>13</v>
      </c>
      <c r="W25" s="1">
        <f t="shared" si="4"/>
        <v>8</v>
      </c>
    </row>
    <row r="26" spans="1:23">
      <c r="A26" t="s">
        <v>58</v>
      </c>
      <c r="B26" s="89" t="s">
        <v>61</v>
      </c>
      <c r="C26" t="s">
        <v>40</v>
      </c>
      <c r="D26">
        <v>3</v>
      </c>
      <c r="E26" t="s">
        <v>17</v>
      </c>
      <c r="F26" t="s">
        <v>63</v>
      </c>
      <c r="G26">
        <v>2037270</v>
      </c>
      <c r="H26" t="s">
        <v>17</v>
      </c>
      <c r="I26">
        <v>0</v>
      </c>
      <c r="J26" t="s">
        <v>18</v>
      </c>
      <c r="K26">
        <v>12</v>
      </c>
      <c r="L26">
        <v>41</v>
      </c>
      <c r="M26">
        <v>0</v>
      </c>
      <c r="N26" s="107">
        <v>0.17241400000000001</v>
      </c>
      <c r="O26" t="s">
        <v>64</v>
      </c>
      <c r="Q26" s="2"/>
      <c r="V26" s="1"/>
    </row>
    <row r="27" spans="1:23">
      <c r="A27" t="s">
        <v>65</v>
      </c>
      <c r="B27" s="89" t="s">
        <v>66</v>
      </c>
      <c r="C27" t="s">
        <v>63</v>
      </c>
      <c r="D27">
        <v>98596</v>
      </c>
      <c r="E27" t="s">
        <v>12</v>
      </c>
      <c r="F27" t="s">
        <v>63</v>
      </c>
      <c r="G27">
        <v>99005</v>
      </c>
      <c r="H27" t="s">
        <v>12</v>
      </c>
      <c r="I27">
        <v>410</v>
      </c>
      <c r="J27" t="s">
        <v>32</v>
      </c>
      <c r="K27">
        <v>48</v>
      </c>
      <c r="L27">
        <v>0</v>
      </c>
      <c r="M27">
        <v>0.111111</v>
      </c>
      <c r="N27" s="107">
        <v>0</v>
      </c>
      <c r="O27" t="s">
        <v>67</v>
      </c>
      <c r="Q27" s="115" t="s">
        <v>1171</v>
      </c>
      <c r="R27" s="26" t="s">
        <v>32</v>
      </c>
      <c r="S27" s="26" t="s">
        <v>27</v>
      </c>
      <c r="T27" s="26" t="s">
        <v>13</v>
      </c>
      <c r="U27" s="26" t="s">
        <v>18</v>
      </c>
      <c r="V27" s="26" t="s">
        <v>1025</v>
      </c>
      <c r="W27" s="26" t="s">
        <v>1026</v>
      </c>
    </row>
    <row r="28" spans="1:23">
      <c r="A28" t="s">
        <v>65</v>
      </c>
      <c r="B28" s="89" t="s">
        <v>66</v>
      </c>
      <c r="C28" t="s">
        <v>15</v>
      </c>
      <c r="D28">
        <v>618106</v>
      </c>
      <c r="E28" t="s">
        <v>17</v>
      </c>
      <c r="F28" t="s">
        <v>16</v>
      </c>
      <c r="G28">
        <v>1042496</v>
      </c>
      <c r="H28" t="s">
        <v>17</v>
      </c>
      <c r="I28">
        <v>0</v>
      </c>
      <c r="J28" t="s">
        <v>18</v>
      </c>
      <c r="K28">
        <v>69</v>
      </c>
      <c r="L28">
        <v>10000</v>
      </c>
      <c r="M28">
        <v>0</v>
      </c>
      <c r="N28" s="107">
        <v>0.20588200000000001</v>
      </c>
      <c r="O28" t="s">
        <v>68</v>
      </c>
      <c r="Q28" s="2" t="s">
        <v>65</v>
      </c>
      <c r="R28">
        <v>1</v>
      </c>
      <c r="S28">
        <v>0</v>
      </c>
      <c r="T28">
        <v>0</v>
      </c>
      <c r="U28">
        <v>0</v>
      </c>
      <c r="V28" s="1">
        <f t="shared" ref="V28:V57" si="5">SUM(R28:U28)</f>
        <v>1</v>
      </c>
    </row>
    <row r="29" spans="1:23">
      <c r="A29" t="s">
        <v>65</v>
      </c>
      <c r="B29" s="89" t="s">
        <v>66</v>
      </c>
      <c r="C29" t="s">
        <v>42</v>
      </c>
      <c r="D29">
        <v>1391287</v>
      </c>
      <c r="E29" t="s">
        <v>17</v>
      </c>
      <c r="F29" t="s">
        <v>16</v>
      </c>
      <c r="G29">
        <v>1042499</v>
      </c>
      <c r="H29" t="s">
        <v>17</v>
      </c>
      <c r="I29">
        <v>0</v>
      </c>
      <c r="J29" t="s">
        <v>18</v>
      </c>
      <c r="K29">
        <v>60</v>
      </c>
      <c r="L29">
        <v>10000</v>
      </c>
      <c r="M29">
        <v>0</v>
      </c>
      <c r="N29" s="107">
        <v>0.44185999999999998</v>
      </c>
      <c r="O29" t="s">
        <v>69</v>
      </c>
      <c r="Q29" s="2" t="s">
        <v>672</v>
      </c>
      <c r="R29">
        <v>0</v>
      </c>
      <c r="S29">
        <v>0</v>
      </c>
      <c r="T29">
        <v>0</v>
      </c>
      <c r="U29">
        <v>0</v>
      </c>
      <c r="V29" s="1">
        <f t="shared" si="5"/>
        <v>0</v>
      </c>
    </row>
    <row r="30" spans="1:23">
      <c r="A30" t="s">
        <v>65</v>
      </c>
      <c r="B30" s="89" t="s">
        <v>66</v>
      </c>
      <c r="C30" t="s">
        <v>42</v>
      </c>
      <c r="D30">
        <v>1391307</v>
      </c>
      <c r="E30" t="s">
        <v>17</v>
      </c>
      <c r="F30" t="s">
        <v>15</v>
      </c>
      <c r="G30">
        <v>618063</v>
      </c>
      <c r="H30" t="s">
        <v>17</v>
      </c>
      <c r="I30">
        <v>0</v>
      </c>
      <c r="J30" t="s">
        <v>18</v>
      </c>
      <c r="K30">
        <v>120</v>
      </c>
      <c r="L30">
        <v>41</v>
      </c>
      <c r="M30">
        <v>0</v>
      </c>
      <c r="N30" s="107">
        <v>0.14285700000000001</v>
      </c>
      <c r="O30" t="s">
        <v>69</v>
      </c>
      <c r="Q30" s="2" t="s">
        <v>1030</v>
      </c>
      <c r="R30">
        <v>0</v>
      </c>
      <c r="S30">
        <v>0</v>
      </c>
      <c r="T30">
        <v>0</v>
      </c>
      <c r="U30">
        <v>0</v>
      </c>
      <c r="V30" s="1">
        <f t="shared" si="5"/>
        <v>0</v>
      </c>
    </row>
    <row r="31" spans="1:23">
      <c r="A31" t="s">
        <v>65</v>
      </c>
      <c r="B31" s="89" t="s">
        <v>66</v>
      </c>
      <c r="C31" t="s">
        <v>70</v>
      </c>
      <c r="D31">
        <v>926441</v>
      </c>
      <c r="E31" t="s">
        <v>17</v>
      </c>
      <c r="F31" t="s">
        <v>16</v>
      </c>
      <c r="G31">
        <v>1047460</v>
      </c>
      <c r="H31" t="s">
        <v>17</v>
      </c>
      <c r="I31">
        <v>0</v>
      </c>
      <c r="J31" t="s">
        <v>18</v>
      </c>
      <c r="K31">
        <v>99</v>
      </c>
      <c r="L31">
        <v>10000</v>
      </c>
      <c r="M31">
        <v>0</v>
      </c>
      <c r="N31" s="107">
        <v>0.44701999999999997</v>
      </c>
      <c r="O31" t="s">
        <v>71</v>
      </c>
      <c r="Q31" s="2" t="s">
        <v>1031</v>
      </c>
      <c r="R31">
        <v>0</v>
      </c>
      <c r="S31">
        <v>0</v>
      </c>
      <c r="T31">
        <v>0</v>
      </c>
      <c r="U31">
        <v>0</v>
      </c>
      <c r="V31" s="1">
        <f t="shared" si="5"/>
        <v>0</v>
      </c>
    </row>
    <row r="32" spans="1:23">
      <c r="A32" t="s">
        <v>65</v>
      </c>
      <c r="B32" s="89" t="s">
        <v>72</v>
      </c>
      <c r="C32" t="s">
        <v>40</v>
      </c>
      <c r="D32">
        <v>25232</v>
      </c>
      <c r="E32" t="s">
        <v>12</v>
      </c>
      <c r="F32" t="s">
        <v>73</v>
      </c>
      <c r="G32">
        <v>1686837</v>
      </c>
      <c r="H32" t="s">
        <v>17</v>
      </c>
      <c r="I32">
        <v>0</v>
      </c>
      <c r="J32" t="s">
        <v>18</v>
      </c>
      <c r="K32">
        <v>12</v>
      </c>
      <c r="L32">
        <v>54</v>
      </c>
      <c r="M32">
        <v>0</v>
      </c>
      <c r="N32" s="107">
        <v>0.70588200000000001</v>
      </c>
      <c r="O32" t="s">
        <v>74</v>
      </c>
      <c r="Q32" s="2" t="s">
        <v>456</v>
      </c>
      <c r="R32">
        <v>0</v>
      </c>
      <c r="S32">
        <v>0</v>
      </c>
      <c r="T32">
        <v>0</v>
      </c>
      <c r="U32">
        <v>0</v>
      </c>
      <c r="V32" s="1">
        <f t="shared" si="5"/>
        <v>0</v>
      </c>
    </row>
    <row r="33" spans="1:22">
      <c r="A33" t="s">
        <v>65</v>
      </c>
      <c r="B33" s="89" t="s">
        <v>72</v>
      </c>
      <c r="C33" t="s">
        <v>70</v>
      </c>
      <c r="D33">
        <v>855448</v>
      </c>
      <c r="E33" t="s">
        <v>45</v>
      </c>
      <c r="F33" t="s">
        <v>16</v>
      </c>
      <c r="G33">
        <v>2105</v>
      </c>
      <c r="H33" t="s">
        <v>17</v>
      </c>
      <c r="I33">
        <v>0</v>
      </c>
      <c r="J33" t="s">
        <v>18</v>
      </c>
      <c r="K33">
        <v>48</v>
      </c>
      <c r="L33">
        <v>0</v>
      </c>
      <c r="M33">
        <v>0</v>
      </c>
      <c r="N33" s="107">
        <v>0</v>
      </c>
      <c r="O33" t="s">
        <v>75</v>
      </c>
      <c r="Q33" s="2" t="s">
        <v>61</v>
      </c>
      <c r="R33">
        <v>0</v>
      </c>
      <c r="S33">
        <v>1</v>
      </c>
      <c r="T33">
        <v>0</v>
      </c>
      <c r="U33">
        <v>1</v>
      </c>
      <c r="V33" s="1">
        <f t="shared" si="5"/>
        <v>2</v>
      </c>
    </row>
    <row r="34" spans="1:22">
      <c r="A34" t="s">
        <v>65</v>
      </c>
      <c r="B34" s="89" t="s">
        <v>76</v>
      </c>
      <c r="C34" s="2" t="s">
        <v>40</v>
      </c>
      <c r="D34">
        <v>25240</v>
      </c>
      <c r="E34" t="s">
        <v>12</v>
      </c>
      <c r="F34" t="s">
        <v>73</v>
      </c>
      <c r="G34">
        <v>1686843</v>
      </c>
      <c r="H34" t="s">
        <v>17</v>
      </c>
      <c r="I34">
        <v>0</v>
      </c>
      <c r="J34" s="3" t="s">
        <v>18</v>
      </c>
      <c r="K34" s="4">
        <v>12</v>
      </c>
      <c r="L34" s="3">
        <v>10000</v>
      </c>
      <c r="M34" s="3">
        <v>0</v>
      </c>
      <c r="N34" s="107">
        <v>0.32558100000000001</v>
      </c>
      <c r="O34" t="s">
        <v>77</v>
      </c>
      <c r="Q34" s="1" t="s">
        <v>1032</v>
      </c>
      <c r="R34" s="73">
        <v>0</v>
      </c>
      <c r="S34" s="73">
        <v>0</v>
      </c>
      <c r="T34" s="73">
        <v>0</v>
      </c>
      <c r="U34" s="73">
        <v>0</v>
      </c>
      <c r="V34" s="1">
        <f t="shared" si="5"/>
        <v>0</v>
      </c>
    </row>
    <row r="35" spans="1:22">
      <c r="A35" t="s">
        <v>65</v>
      </c>
      <c r="B35" s="89" t="s">
        <v>78</v>
      </c>
      <c r="C35" t="s">
        <v>73</v>
      </c>
      <c r="D35">
        <v>1662008</v>
      </c>
      <c r="E35" t="s">
        <v>17</v>
      </c>
      <c r="F35" t="s">
        <v>73</v>
      </c>
      <c r="G35">
        <v>1675777</v>
      </c>
      <c r="H35" t="s">
        <v>17</v>
      </c>
      <c r="I35">
        <v>13770</v>
      </c>
      <c r="J35" t="s">
        <v>27</v>
      </c>
      <c r="K35">
        <v>69</v>
      </c>
      <c r="L35">
        <v>10000</v>
      </c>
      <c r="M35">
        <v>0</v>
      </c>
      <c r="N35" s="107">
        <v>0.38043500000000002</v>
      </c>
      <c r="O35" t="s">
        <v>79</v>
      </c>
      <c r="Q35" s="1" t="s">
        <v>1033</v>
      </c>
      <c r="R35" s="73">
        <v>0</v>
      </c>
      <c r="S35" s="73">
        <v>0</v>
      </c>
      <c r="T35" s="73">
        <v>0</v>
      </c>
      <c r="U35" s="73">
        <v>0</v>
      </c>
      <c r="V35" s="1">
        <f t="shared" si="5"/>
        <v>0</v>
      </c>
    </row>
    <row r="36" spans="1:22">
      <c r="A36" t="s">
        <v>65</v>
      </c>
      <c r="B36" s="89" t="s">
        <v>78</v>
      </c>
      <c r="C36" t="s">
        <v>16</v>
      </c>
      <c r="D36">
        <v>18647</v>
      </c>
      <c r="E36" t="s">
        <v>17</v>
      </c>
      <c r="F36" t="s">
        <v>73</v>
      </c>
      <c r="G36">
        <v>1675790</v>
      </c>
      <c r="H36" t="s">
        <v>17</v>
      </c>
      <c r="I36">
        <v>0</v>
      </c>
      <c r="J36" t="s">
        <v>18</v>
      </c>
      <c r="K36">
        <v>117</v>
      </c>
      <c r="L36">
        <v>10000</v>
      </c>
      <c r="M36">
        <v>0</v>
      </c>
      <c r="N36" s="107">
        <v>0.22602700000000001</v>
      </c>
      <c r="O36" t="s">
        <v>79</v>
      </c>
      <c r="Q36" s="1" t="s">
        <v>461</v>
      </c>
      <c r="R36" s="73">
        <v>0</v>
      </c>
      <c r="S36" s="73">
        <v>0</v>
      </c>
      <c r="T36" s="73">
        <v>0</v>
      </c>
      <c r="U36" s="73">
        <v>0</v>
      </c>
      <c r="V36" s="1">
        <f t="shared" si="5"/>
        <v>0</v>
      </c>
    </row>
    <row r="37" spans="1:22">
      <c r="A37" t="s">
        <v>65</v>
      </c>
      <c r="B37" s="89" t="s">
        <v>80</v>
      </c>
      <c r="C37" t="s">
        <v>70</v>
      </c>
      <c r="D37">
        <v>934089</v>
      </c>
      <c r="E37" t="s">
        <v>17</v>
      </c>
      <c r="F37" t="s">
        <v>63</v>
      </c>
      <c r="G37">
        <v>17898</v>
      </c>
      <c r="H37" t="s">
        <v>17</v>
      </c>
      <c r="I37">
        <v>0</v>
      </c>
      <c r="J37" t="s">
        <v>18</v>
      </c>
      <c r="K37">
        <v>123</v>
      </c>
      <c r="L37">
        <v>10000</v>
      </c>
      <c r="M37">
        <v>0</v>
      </c>
      <c r="N37" s="107">
        <v>0.39237100000000003</v>
      </c>
      <c r="O37" t="s">
        <v>81</v>
      </c>
      <c r="Q37" s="1" t="s">
        <v>1034</v>
      </c>
      <c r="R37" s="73">
        <v>0</v>
      </c>
      <c r="S37" s="73">
        <v>0</v>
      </c>
      <c r="T37" s="73">
        <v>0</v>
      </c>
      <c r="U37" s="73">
        <v>0</v>
      </c>
      <c r="V37" s="1">
        <f t="shared" si="5"/>
        <v>0</v>
      </c>
    </row>
    <row r="38" spans="1:22">
      <c r="A38" t="s">
        <v>82</v>
      </c>
      <c r="B38" s="89" t="s">
        <v>83</v>
      </c>
      <c r="C38" t="s">
        <v>25</v>
      </c>
      <c r="D38">
        <v>18192</v>
      </c>
      <c r="E38" t="s">
        <v>12</v>
      </c>
      <c r="F38" t="s">
        <v>73</v>
      </c>
      <c r="G38">
        <v>1615611</v>
      </c>
      <c r="H38" t="s">
        <v>12</v>
      </c>
      <c r="I38">
        <v>0</v>
      </c>
      <c r="J38" t="s">
        <v>18</v>
      </c>
      <c r="K38">
        <v>18</v>
      </c>
      <c r="L38">
        <v>10000</v>
      </c>
      <c r="M38">
        <v>0</v>
      </c>
      <c r="N38" s="107">
        <v>0.61745000000000005</v>
      </c>
      <c r="O38" t="s">
        <v>84</v>
      </c>
      <c r="Q38" s="1" t="s">
        <v>1035</v>
      </c>
      <c r="R38" s="73">
        <v>0</v>
      </c>
      <c r="S38" s="73">
        <v>0</v>
      </c>
      <c r="T38" s="73">
        <v>0</v>
      </c>
      <c r="U38" s="73">
        <v>0</v>
      </c>
      <c r="V38" s="1">
        <f t="shared" si="5"/>
        <v>0</v>
      </c>
    </row>
    <row r="39" spans="1:22">
      <c r="A39" t="s">
        <v>82</v>
      </c>
      <c r="B39" s="89" t="s">
        <v>85</v>
      </c>
      <c r="C39" t="s">
        <v>25</v>
      </c>
      <c r="D39">
        <v>572372</v>
      </c>
      <c r="E39" t="s">
        <v>26</v>
      </c>
      <c r="F39" t="s">
        <v>25</v>
      </c>
      <c r="G39">
        <v>595796</v>
      </c>
      <c r="H39" t="s">
        <v>26</v>
      </c>
      <c r="I39">
        <v>23425</v>
      </c>
      <c r="J39" t="s">
        <v>27</v>
      </c>
      <c r="K39">
        <v>54</v>
      </c>
      <c r="L39">
        <v>10000</v>
      </c>
      <c r="M39">
        <v>0</v>
      </c>
      <c r="N39" s="107">
        <v>0.467914</v>
      </c>
      <c r="O39" t="s">
        <v>87</v>
      </c>
      <c r="Q39" s="1" t="s">
        <v>66</v>
      </c>
      <c r="R39" s="73">
        <v>1</v>
      </c>
      <c r="S39" s="73">
        <v>0</v>
      </c>
      <c r="T39" s="73">
        <v>0</v>
      </c>
      <c r="U39" s="73">
        <v>3</v>
      </c>
      <c r="V39" s="1">
        <f t="shared" si="5"/>
        <v>4</v>
      </c>
    </row>
    <row r="40" spans="1:22">
      <c r="A40" t="s">
        <v>82</v>
      </c>
      <c r="B40" s="89" t="s">
        <v>85</v>
      </c>
      <c r="C40" t="s">
        <v>11</v>
      </c>
      <c r="D40">
        <v>4171</v>
      </c>
      <c r="E40" t="s">
        <v>17</v>
      </c>
      <c r="F40" t="s">
        <v>49</v>
      </c>
      <c r="G40">
        <v>2916176</v>
      </c>
      <c r="H40" t="s">
        <v>17</v>
      </c>
      <c r="I40">
        <v>0</v>
      </c>
      <c r="J40" t="s">
        <v>18</v>
      </c>
      <c r="K40">
        <v>12</v>
      </c>
      <c r="L40">
        <v>10000</v>
      </c>
      <c r="M40">
        <v>0</v>
      </c>
      <c r="N40" s="107">
        <v>0.46551700000000001</v>
      </c>
      <c r="O40" t="s">
        <v>88</v>
      </c>
      <c r="Q40" s="1" t="s">
        <v>72</v>
      </c>
      <c r="R40" s="148">
        <v>0</v>
      </c>
      <c r="S40" s="73">
        <v>0</v>
      </c>
      <c r="T40" s="73">
        <v>0</v>
      </c>
      <c r="U40" s="73">
        <v>2</v>
      </c>
      <c r="V40" s="1">
        <f t="shared" si="5"/>
        <v>2</v>
      </c>
    </row>
    <row r="41" spans="1:22">
      <c r="A41" t="s">
        <v>82</v>
      </c>
      <c r="B41" s="89" t="s">
        <v>89</v>
      </c>
      <c r="C41" t="s">
        <v>49</v>
      </c>
      <c r="D41">
        <v>2895802</v>
      </c>
      <c r="E41" t="s">
        <v>17</v>
      </c>
      <c r="F41" t="s">
        <v>49</v>
      </c>
      <c r="G41">
        <v>2902987</v>
      </c>
      <c r="H41" t="s">
        <v>17</v>
      </c>
      <c r="I41">
        <v>7186</v>
      </c>
      <c r="J41" t="s">
        <v>32</v>
      </c>
      <c r="K41">
        <v>51</v>
      </c>
      <c r="L41">
        <v>10000</v>
      </c>
      <c r="M41">
        <v>0</v>
      </c>
      <c r="N41" s="107">
        <v>0.37579600000000002</v>
      </c>
      <c r="O41" t="s">
        <v>90</v>
      </c>
      <c r="Q41" s="147" t="s">
        <v>527</v>
      </c>
      <c r="R41" s="73">
        <v>0</v>
      </c>
      <c r="S41" s="73">
        <v>0</v>
      </c>
      <c r="T41" s="73">
        <v>0</v>
      </c>
      <c r="U41" s="73">
        <v>0</v>
      </c>
      <c r="V41" s="1">
        <f t="shared" si="5"/>
        <v>0</v>
      </c>
    </row>
    <row r="42" spans="1:22">
      <c r="A42" t="s">
        <v>82</v>
      </c>
      <c r="B42" s="89" t="s">
        <v>89</v>
      </c>
      <c r="C42" t="s">
        <v>49</v>
      </c>
      <c r="D42">
        <v>2896639</v>
      </c>
      <c r="E42" t="s">
        <v>17</v>
      </c>
      <c r="F42" t="s">
        <v>49</v>
      </c>
      <c r="G42">
        <v>2903531</v>
      </c>
      <c r="H42" t="s">
        <v>17</v>
      </c>
      <c r="I42">
        <v>6893</v>
      </c>
      <c r="J42" t="s">
        <v>27</v>
      </c>
      <c r="K42">
        <v>60</v>
      </c>
      <c r="L42">
        <v>10000</v>
      </c>
      <c r="M42">
        <v>0</v>
      </c>
      <c r="N42" s="107">
        <v>0.39340700000000001</v>
      </c>
      <c r="O42" t="s">
        <v>90</v>
      </c>
      <c r="Q42" s="147" t="s">
        <v>76</v>
      </c>
      <c r="R42" s="148">
        <v>0</v>
      </c>
      <c r="S42" s="73">
        <v>0</v>
      </c>
      <c r="T42" s="73">
        <v>0</v>
      </c>
      <c r="U42" s="73">
        <v>0</v>
      </c>
      <c r="V42" s="1">
        <f t="shared" si="5"/>
        <v>0</v>
      </c>
    </row>
    <row r="43" spans="1:22">
      <c r="A43" t="s">
        <v>82</v>
      </c>
      <c r="B43" s="89" t="s">
        <v>89</v>
      </c>
      <c r="C43" t="s">
        <v>42</v>
      </c>
      <c r="D43">
        <v>36213</v>
      </c>
      <c r="E43" t="s">
        <v>12</v>
      </c>
      <c r="F43" t="s">
        <v>42</v>
      </c>
      <c r="G43">
        <v>39456</v>
      </c>
      <c r="H43" t="s">
        <v>12</v>
      </c>
      <c r="I43">
        <v>3244</v>
      </c>
      <c r="J43" t="s">
        <v>27</v>
      </c>
      <c r="K43">
        <v>33</v>
      </c>
      <c r="L43">
        <v>46</v>
      </c>
      <c r="M43">
        <v>0</v>
      </c>
      <c r="N43" s="107">
        <v>0.112745</v>
      </c>
      <c r="O43" t="s">
        <v>91</v>
      </c>
      <c r="Q43" s="147" t="s">
        <v>82</v>
      </c>
      <c r="R43" s="73">
        <v>0</v>
      </c>
      <c r="S43" s="73">
        <v>1</v>
      </c>
      <c r="T43" s="73">
        <v>0</v>
      </c>
      <c r="U43" s="148">
        <v>0</v>
      </c>
      <c r="V43" s="1">
        <f t="shared" si="5"/>
        <v>1</v>
      </c>
    </row>
    <row r="44" spans="1:22">
      <c r="A44" t="s">
        <v>82</v>
      </c>
      <c r="B44" s="89" t="s">
        <v>92</v>
      </c>
      <c r="C44" t="s">
        <v>38</v>
      </c>
      <c r="D44">
        <v>1464913</v>
      </c>
      <c r="E44" t="s">
        <v>17</v>
      </c>
      <c r="F44" t="s">
        <v>63</v>
      </c>
      <c r="G44">
        <v>7635</v>
      </c>
      <c r="H44" t="s">
        <v>17</v>
      </c>
      <c r="I44">
        <v>0</v>
      </c>
      <c r="J44" t="s">
        <v>18</v>
      </c>
      <c r="K44">
        <v>111</v>
      </c>
      <c r="L44">
        <v>10000</v>
      </c>
      <c r="M44">
        <v>0</v>
      </c>
      <c r="N44" s="107">
        <v>0.36686400000000002</v>
      </c>
      <c r="O44" t="s">
        <v>93</v>
      </c>
      <c r="Q44" s="147" t="s">
        <v>80</v>
      </c>
      <c r="R44" s="73">
        <v>0</v>
      </c>
      <c r="S44" s="73">
        <v>0</v>
      </c>
      <c r="T44" s="73">
        <v>0</v>
      </c>
      <c r="U44" s="73">
        <v>1</v>
      </c>
      <c r="V44" s="1">
        <f t="shared" si="5"/>
        <v>1</v>
      </c>
    </row>
    <row r="45" spans="1:22">
      <c r="A45" t="s">
        <v>82</v>
      </c>
      <c r="B45" s="89" t="s">
        <v>92</v>
      </c>
      <c r="C45" t="s">
        <v>38</v>
      </c>
      <c r="D45">
        <v>1465072</v>
      </c>
      <c r="E45" t="s">
        <v>17</v>
      </c>
      <c r="F45" t="s">
        <v>63</v>
      </c>
      <c r="G45">
        <v>7356</v>
      </c>
      <c r="H45" t="s">
        <v>17</v>
      </c>
      <c r="I45">
        <v>0</v>
      </c>
      <c r="J45" t="s">
        <v>18</v>
      </c>
      <c r="K45">
        <v>99</v>
      </c>
      <c r="L45">
        <v>10000</v>
      </c>
      <c r="M45">
        <v>0</v>
      </c>
      <c r="N45" s="107">
        <v>0.37790699999999999</v>
      </c>
      <c r="O45" t="s">
        <v>93</v>
      </c>
      <c r="Q45" s="147" t="s">
        <v>529</v>
      </c>
      <c r="R45" s="73">
        <v>0</v>
      </c>
      <c r="S45" s="73">
        <v>0</v>
      </c>
      <c r="T45" s="73">
        <v>0</v>
      </c>
      <c r="U45" s="73">
        <v>0</v>
      </c>
      <c r="V45" s="1">
        <f t="shared" si="5"/>
        <v>0</v>
      </c>
    </row>
    <row r="46" spans="1:22">
      <c r="A46" t="s">
        <v>82</v>
      </c>
      <c r="B46" s="89" t="s">
        <v>94</v>
      </c>
      <c r="C46" t="s">
        <v>16</v>
      </c>
      <c r="D46">
        <v>1044482</v>
      </c>
      <c r="E46" t="s">
        <v>17</v>
      </c>
      <c r="F46" t="s">
        <v>16</v>
      </c>
      <c r="G46">
        <v>1046829</v>
      </c>
      <c r="H46" t="s">
        <v>17</v>
      </c>
      <c r="I46">
        <v>2348</v>
      </c>
      <c r="J46" t="s">
        <v>27</v>
      </c>
      <c r="K46">
        <v>81</v>
      </c>
      <c r="L46">
        <v>10000</v>
      </c>
      <c r="M46">
        <v>0</v>
      </c>
      <c r="N46" s="107">
        <v>0.31172100000000003</v>
      </c>
      <c r="O46" t="s">
        <v>95</v>
      </c>
      <c r="Q46" s="2" t="s">
        <v>530</v>
      </c>
      <c r="R46" s="73">
        <v>0</v>
      </c>
      <c r="S46" s="73">
        <v>0</v>
      </c>
      <c r="T46" s="73">
        <v>0</v>
      </c>
      <c r="U46" s="73">
        <v>0</v>
      </c>
      <c r="V46" s="1">
        <f t="shared" si="5"/>
        <v>0</v>
      </c>
    </row>
    <row r="47" spans="1:22">
      <c r="A47" t="s">
        <v>82</v>
      </c>
      <c r="B47" s="89" t="s">
        <v>94</v>
      </c>
      <c r="C47" t="s">
        <v>40</v>
      </c>
      <c r="D47">
        <v>6378</v>
      </c>
      <c r="E47" t="s">
        <v>17</v>
      </c>
      <c r="F47" t="s">
        <v>40</v>
      </c>
      <c r="G47">
        <v>2265372</v>
      </c>
      <c r="H47" t="s">
        <v>17</v>
      </c>
      <c r="I47">
        <v>2258995</v>
      </c>
      <c r="J47" t="s">
        <v>13</v>
      </c>
      <c r="K47">
        <v>33</v>
      </c>
      <c r="L47">
        <v>10000</v>
      </c>
      <c r="M47">
        <v>0</v>
      </c>
      <c r="N47" s="107">
        <v>0.17857100000000001</v>
      </c>
      <c r="O47" t="s">
        <v>96</v>
      </c>
      <c r="Q47" s="2" t="s">
        <v>462</v>
      </c>
      <c r="R47" s="73">
        <v>0</v>
      </c>
      <c r="S47" s="73">
        <v>0</v>
      </c>
      <c r="T47" s="73">
        <v>0</v>
      </c>
      <c r="U47" s="73">
        <v>0</v>
      </c>
      <c r="V47" s="1">
        <f t="shared" si="5"/>
        <v>0</v>
      </c>
    </row>
    <row r="48" spans="1:22">
      <c r="A48" t="s">
        <v>82</v>
      </c>
      <c r="B48" s="89" t="s">
        <v>97</v>
      </c>
      <c r="C48" t="s">
        <v>73</v>
      </c>
      <c r="D48">
        <v>1664754</v>
      </c>
      <c r="E48" t="s">
        <v>17</v>
      </c>
      <c r="F48" t="s">
        <v>73</v>
      </c>
      <c r="G48">
        <v>1673155</v>
      </c>
      <c r="H48" t="s">
        <v>17</v>
      </c>
      <c r="I48">
        <v>8402</v>
      </c>
      <c r="J48" t="s">
        <v>27</v>
      </c>
      <c r="K48">
        <v>66</v>
      </c>
      <c r="L48">
        <v>10000</v>
      </c>
      <c r="M48">
        <v>0</v>
      </c>
      <c r="N48" s="107">
        <v>0.304481</v>
      </c>
      <c r="O48" t="s">
        <v>98</v>
      </c>
      <c r="Q48" s="2" t="s">
        <v>83</v>
      </c>
      <c r="R48" s="73">
        <v>0</v>
      </c>
      <c r="S48" s="73">
        <v>0</v>
      </c>
      <c r="T48" s="73">
        <v>0</v>
      </c>
      <c r="U48" s="73">
        <v>1</v>
      </c>
      <c r="V48" s="1">
        <f t="shared" si="5"/>
        <v>1</v>
      </c>
    </row>
    <row r="49" spans="1:23">
      <c r="A49" t="s">
        <v>82</v>
      </c>
      <c r="B49" s="89" t="s">
        <v>97</v>
      </c>
      <c r="C49" t="s">
        <v>73</v>
      </c>
      <c r="D49">
        <v>1669329</v>
      </c>
      <c r="E49" t="s">
        <v>17</v>
      </c>
      <c r="F49" t="s">
        <v>73</v>
      </c>
      <c r="G49">
        <v>1676564</v>
      </c>
      <c r="H49" t="s">
        <v>17</v>
      </c>
      <c r="I49">
        <v>7236</v>
      </c>
      <c r="J49" t="s">
        <v>27</v>
      </c>
      <c r="K49">
        <v>75</v>
      </c>
      <c r="L49">
        <v>10000</v>
      </c>
      <c r="M49">
        <v>0</v>
      </c>
      <c r="N49" s="107">
        <v>0.35344799999999998</v>
      </c>
      <c r="O49" t="s">
        <v>98</v>
      </c>
      <c r="Q49" s="2" t="s">
        <v>85</v>
      </c>
      <c r="R49" s="73">
        <v>0</v>
      </c>
      <c r="S49" s="73">
        <v>1</v>
      </c>
      <c r="T49" s="73">
        <v>0</v>
      </c>
      <c r="U49" s="73">
        <v>1</v>
      </c>
      <c r="V49" s="1">
        <f t="shared" si="5"/>
        <v>2</v>
      </c>
      <c r="W49" s="73">
        <v>1</v>
      </c>
    </row>
    <row r="50" spans="1:23">
      <c r="A50" t="s">
        <v>82</v>
      </c>
      <c r="B50" s="89" t="s">
        <v>97</v>
      </c>
      <c r="C50" t="s">
        <v>40</v>
      </c>
      <c r="D50">
        <v>2265878</v>
      </c>
      <c r="E50" t="s">
        <v>17</v>
      </c>
      <c r="F50" t="s">
        <v>99</v>
      </c>
      <c r="G50">
        <v>883</v>
      </c>
      <c r="H50" t="s">
        <v>17</v>
      </c>
      <c r="I50">
        <v>0</v>
      </c>
      <c r="J50" t="s">
        <v>18</v>
      </c>
      <c r="K50">
        <v>114</v>
      </c>
      <c r="L50">
        <v>10000</v>
      </c>
      <c r="M50">
        <v>0</v>
      </c>
      <c r="N50" s="107">
        <v>0.79899500000000001</v>
      </c>
      <c r="O50" t="s">
        <v>100</v>
      </c>
      <c r="Q50" s="2" t="s">
        <v>89</v>
      </c>
      <c r="R50" s="73">
        <v>0</v>
      </c>
      <c r="S50" s="73">
        <v>2</v>
      </c>
      <c r="T50" s="73">
        <v>0</v>
      </c>
      <c r="U50" s="73">
        <v>0</v>
      </c>
      <c r="V50" s="1">
        <f t="shared" si="5"/>
        <v>2</v>
      </c>
    </row>
    <row r="51" spans="1:23">
      <c r="A51" t="s">
        <v>82</v>
      </c>
      <c r="B51" s="89" t="s">
        <v>97</v>
      </c>
      <c r="C51" t="s">
        <v>36</v>
      </c>
      <c r="D51">
        <v>11930</v>
      </c>
      <c r="E51" t="s">
        <v>17</v>
      </c>
      <c r="F51" t="s">
        <v>16</v>
      </c>
      <c r="G51">
        <v>1065610</v>
      </c>
      <c r="H51" t="s">
        <v>17</v>
      </c>
      <c r="I51">
        <v>0</v>
      </c>
      <c r="J51" t="s">
        <v>18</v>
      </c>
      <c r="K51">
        <v>68</v>
      </c>
      <c r="L51">
        <v>0</v>
      </c>
      <c r="M51">
        <v>0</v>
      </c>
      <c r="N51" s="107">
        <v>0</v>
      </c>
      <c r="O51" t="s">
        <v>101</v>
      </c>
      <c r="Q51" s="2" t="s">
        <v>92</v>
      </c>
      <c r="R51" s="73">
        <v>0</v>
      </c>
      <c r="S51" s="73">
        <v>0</v>
      </c>
      <c r="T51" s="73">
        <v>0</v>
      </c>
      <c r="U51" s="73">
        <v>1</v>
      </c>
      <c r="V51" s="1">
        <f t="shared" si="5"/>
        <v>1</v>
      </c>
    </row>
    <row r="52" spans="1:23">
      <c r="A52" t="s">
        <v>82</v>
      </c>
      <c r="B52" s="89" t="s">
        <v>97</v>
      </c>
      <c r="C52" t="s">
        <v>25</v>
      </c>
      <c r="D52">
        <v>1278</v>
      </c>
      <c r="E52" t="s">
        <v>17</v>
      </c>
      <c r="F52" t="s">
        <v>73</v>
      </c>
      <c r="G52">
        <v>597</v>
      </c>
      <c r="H52" t="s">
        <v>17</v>
      </c>
      <c r="I52">
        <v>0</v>
      </c>
      <c r="J52" t="s">
        <v>18</v>
      </c>
      <c r="K52">
        <v>10000</v>
      </c>
      <c r="L52">
        <v>29</v>
      </c>
      <c r="M52">
        <v>0</v>
      </c>
      <c r="N52" s="107">
        <v>0.19047600000000001</v>
      </c>
      <c r="O52" t="s">
        <v>102</v>
      </c>
      <c r="Q52" s="2" t="s">
        <v>94</v>
      </c>
      <c r="R52" s="73">
        <v>0</v>
      </c>
      <c r="S52" s="73">
        <v>1</v>
      </c>
      <c r="T52" s="73">
        <v>1</v>
      </c>
      <c r="U52" s="73">
        <v>0</v>
      </c>
      <c r="V52" s="1">
        <f t="shared" si="5"/>
        <v>2</v>
      </c>
    </row>
    <row r="53" spans="1:23">
      <c r="A53" t="s">
        <v>82</v>
      </c>
      <c r="B53" s="89" t="s">
        <v>103</v>
      </c>
      <c r="C53" t="s">
        <v>16</v>
      </c>
      <c r="D53">
        <v>1065456</v>
      </c>
      <c r="E53" t="s">
        <v>17</v>
      </c>
      <c r="F53" t="s">
        <v>44</v>
      </c>
      <c r="G53">
        <v>1343029</v>
      </c>
      <c r="H53" t="s">
        <v>17</v>
      </c>
      <c r="I53">
        <v>0</v>
      </c>
      <c r="J53" t="s">
        <v>18</v>
      </c>
      <c r="K53">
        <v>34</v>
      </c>
      <c r="L53">
        <v>68</v>
      </c>
      <c r="M53">
        <v>0</v>
      </c>
      <c r="N53" s="107">
        <v>0.71428599999999998</v>
      </c>
      <c r="O53" t="s">
        <v>104</v>
      </c>
      <c r="Q53" s="73" t="s">
        <v>97</v>
      </c>
      <c r="R53" s="73">
        <v>0</v>
      </c>
      <c r="S53" s="73">
        <v>1</v>
      </c>
      <c r="T53" s="73">
        <v>0</v>
      </c>
      <c r="U53" s="73">
        <v>3</v>
      </c>
      <c r="V53" s="1">
        <f t="shared" si="5"/>
        <v>4</v>
      </c>
    </row>
    <row r="54" spans="1:23">
      <c r="A54" t="s">
        <v>82</v>
      </c>
      <c r="B54" s="89" t="s">
        <v>103</v>
      </c>
      <c r="C54" t="s">
        <v>40</v>
      </c>
      <c r="D54">
        <v>2239398</v>
      </c>
      <c r="E54" t="s">
        <v>12</v>
      </c>
      <c r="F54" t="s">
        <v>11</v>
      </c>
      <c r="G54">
        <v>33571</v>
      </c>
      <c r="H54" t="s">
        <v>12</v>
      </c>
      <c r="I54">
        <v>0</v>
      </c>
      <c r="J54" t="s">
        <v>18</v>
      </c>
      <c r="K54">
        <v>48</v>
      </c>
      <c r="L54">
        <v>10000</v>
      </c>
      <c r="M54">
        <v>0</v>
      </c>
      <c r="N54" s="107">
        <v>0.16972499999999999</v>
      </c>
      <c r="O54" t="s">
        <v>105</v>
      </c>
      <c r="Q54" s="73" t="s">
        <v>103</v>
      </c>
      <c r="R54" s="73">
        <v>0</v>
      </c>
      <c r="S54" s="73">
        <v>0</v>
      </c>
      <c r="T54" s="73">
        <v>0</v>
      </c>
      <c r="U54" s="73">
        <v>3</v>
      </c>
      <c r="V54" s="1">
        <f t="shared" si="5"/>
        <v>3</v>
      </c>
    </row>
    <row r="55" spans="1:23">
      <c r="A55" t="s">
        <v>82</v>
      </c>
      <c r="B55" s="89" t="s">
        <v>103</v>
      </c>
      <c r="C55" t="s">
        <v>70</v>
      </c>
      <c r="D55">
        <v>61858</v>
      </c>
      <c r="E55" t="s">
        <v>12</v>
      </c>
      <c r="F55" t="s">
        <v>15</v>
      </c>
      <c r="G55">
        <v>58392</v>
      </c>
      <c r="H55" t="s">
        <v>12</v>
      </c>
      <c r="I55">
        <v>0</v>
      </c>
      <c r="J55" t="s">
        <v>18</v>
      </c>
      <c r="K55">
        <v>23</v>
      </c>
      <c r="L55">
        <v>10000</v>
      </c>
      <c r="M55">
        <v>0</v>
      </c>
      <c r="N55" s="107">
        <v>0.62251699999999999</v>
      </c>
      <c r="O55" t="s">
        <v>106</v>
      </c>
      <c r="Q55" s="73" t="s">
        <v>470</v>
      </c>
      <c r="R55" s="73">
        <v>0</v>
      </c>
      <c r="S55" s="73">
        <v>0</v>
      </c>
      <c r="T55" s="73">
        <v>0</v>
      </c>
      <c r="U55" s="73">
        <v>0</v>
      </c>
      <c r="V55" s="1">
        <f t="shared" si="5"/>
        <v>0</v>
      </c>
    </row>
    <row r="56" spans="1:23">
      <c r="A56" t="s">
        <v>82</v>
      </c>
      <c r="B56" s="89" t="s">
        <v>107</v>
      </c>
      <c r="C56" t="s">
        <v>15</v>
      </c>
      <c r="D56">
        <v>612314</v>
      </c>
      <c r="E56" t="s">
        <v>12</v>
      </c>
      <c r="F56" t="s">
        <v>49</v>
      </c>
      <c r="G56">
        <v>2889681</v>
      </c>
      <c r="H56" t="s">
        <v>12</v>
      </c>
      <c r="I56">
        <v>0</v>
      </c>
      <c r="J56" t="s">
        <v>18</v>
      </c>
      <c r="K56">
        <v>99</v>
      </c>
      <c r="L56">
        <v>10000</v>
      </c>
      <c r="M56">
        <v>0</v>
      </c>
      <c r="N56" s="107">
        <v>0.50853199999999998</v>
      </c>
      <c r="O56" t="s">
        <v>109</v>
      </c>
      <c r="Q56" s="73" t="s">
        <v>107</v>
      </c>
      <c r="R56" s="73">
        <v>0</v>
      </c>
      <c r="S56" s="73">
        <v>0</v>
      </c>
      <c r="T56" s="73">
        <v>0</v>
      </c>
      <c r="U56" s="73">
        <v>1</v>
      </c>
      <c r="V56" s="1">
        <f t="shared" si="5"/>
        <v>1</v>
      </c>
      <c r="W56" s="73">
        <v>1</v>
      </c>
    </row>
    <row r="57" spans="1:23">
      <c r="A57" t="s">
        <v>82</v>
      </c>
      <c r="B57" s="89" t="s">
        <v>107</v>
      </c>
      <c r="C57" t="s">
        <v>40</v>
      </c>
      <c r="D57">
        <v>19708</v>
      </c>
      <c r="E57" t="s">
        <v>12</v>
      </c>
      <c r="F57" t="s">
        <v>15</v>
      </c>
      <c r="G57">
        <v>611899</v>
      </c>
      <c r="H57" t="s">
        <v>12</v>
      </c>
      <c r="I57">
        <v>0</v>
      </c>
      <c r="J57" t="s">
        <v>18</v>
      </c>
      <c r="K57">
        <v>129</v>
      </c>
      <c r="L57">
        <v>10000</v>
      </c>
      <c r="M57">
        <v>0</v>
      </c>
      <c r="N57" s="107">
        <v>0.214286</v>
      </c>
      <c r="O57" t="s">
        <v>109</v>
      </c>
      <c r="Q57" s="73" t="s">
        <v>110</v>
      </c>
      <c r="R57" s="73">
        <v>0</v>
      </c>
      <c r="S57" s="73">
        <v>0</v>
      </c>
      <c r="T57" s="73">
        <v>0</v>
      </c>
      <c r="U57" s="73">
        <v>1</v>
      </c>
      <c r="V57" s="1">
        <f t="shared" si="5"/>
        <v>1</v>
      </c>
    </row>
    <row r="58" spans="1:23">
      <c r="A58" t="s">
        <v>82</v>
      </c>
      <c r="B58" s="89" t="s">
        <v>107</v>
      </c>
      <c r="C58" t="s">
        <v>40</v>
      </c>
      <c r="D58">
        <v>19972</v>
      </c>
      <c r="E58" t="s">
        <v>12</v>
      </c>
      <c r="F58" t="s">
        <v>15</v>
      </c>
      <c r="G58">
        <v>611735</v>
      </c>
      <c r="H58" t="s">
        <v>12</v>
      </c>
      <c r="I58">
        <v>0</v>
      </c>
      <c r="J58" t="s">
        <v>18</v>
      </c>
      <c r="K58">
        <v>138</v>
      </c>
      <c r="L58">
        <v>10000</v>
      </c>
      <c r="M58">
        <v>0</v>
      </c>
      <c r="N58" s="107">
        <v>0.239234</v>
      </c>
      <c r="O58" t="s">
        <v>109</v>
      </c>
      <c r="Q58" s="147" t="s">
        <v>1011</v>
      </c>
      <c r="R58" s="1">
        <f>SUM(R28:R57)</f>
        <v>2</v>
      </c>
      <c r="S58" s="1">
        <f t="shared" ref="S58:W58" si="6">SUM(S28:S57)</f>
        <v>7</v>
      </c>
      <c r="T58" s="1">
        <f t="shared" si="6"/>
        <v>1</v>
      </c>
      <c r="U58" s="1">
        <f t="shared" si="6"/>
        <v>18</v>
      </c>
      <c r="V58" s="1">
        <f t="shared" si="6"/>
        <v>28</v>
      </c>
      <c r="W58" s="1">
        <f t="shared" si="6"/>
        <v>2</v>
      </c>
    </row>
    <row r="59" spans="1:23">
      <c r="A59" t="s">
        <v>82</v>
      </c>
      <c r="B59" s="89" t="s">
        <v>110</v>
      </c>
      <c r="C59" t="s">
        <v>42</v>
      </c>
      <c r="D59">
        <v>1406478</v>
      </c>
      <c r="E59" t="s">
        <v>17</v>
      </c>
      <c r="F59" t="s">
        <v>73</v>
      </c>
      <c r="G59">
        <v>9435</v>
      </c>
      <c r="H59" t="s">
        <v>17</v>
      </c>
      <c r="I59">
        <v>0</v>
      </c>
      <c r="J59" t="s">
        <v>18</v>
      </c>
      <c r="K59">
        <v>61</v>
      </c>
      <c r="L59">
        <v>0</v>
      </c>
      <c r="M59">
        <v>0.172932</v>
      </c>
      <c r="N59" s="107">
        <v>0</v>
      </c>
      <c r="O59" t="s">
        <v>111</v>
      </c>
      <c r="V59" s="1"/>
    </row>
    <row r="60" spans="1:23">
      <c r="A60" t="s">
        <v>82</v>
      </c>
      <c r="B60" s="89" t="s">
        <v>110</v>
      </c>
      <c r="C60" t="s">
        <v>70</v>
      </c>
      <c r="D60">
        <v>937840</v>
      </c>
      <c r="E60" t="s">
        <v>17</v>
      </c>
      <c r="F60" t="s">
        <v>73</v>
      </c>
      <c r="G60">
        <v>9921</v>
      </c>
      <c r="H60" t="s">
        <v>17</v>
      </c>
      <c r="I60">
        <v>0</v>
      </c>
      <c r="J60" t="s">
        <v>18</v>
      </c>
      <c r="K60">
        <v>21</v>
      </c>
      <c r="L60">
        <v>10000</v>
      </c>
      <c r="M60">
        <v>0</v>
      </c>
      <c r="N60" s="107">
        <v>0.81640599999999997</v>
      </c>
      <c r="O60" t="s">
        <v>111</v>
      </c>
      <c r="Q60" s="126" t="s">
        <v>1170</v>
      </c>
      <c r="R60" s="49" t="s">
        <v>32</v>
      </c>
      <c r="S60" s="49" t="s">
        <v>27</v>
      </c>
      <c r="T60" s="49" t="s">
        <v>13</v>
      </c>
      <c r="U60" s="49" t="s">
        <v>18</v>
      </c>
      <c r="V60" s="49" t="s">
        <v>1025</v>
      </c>
      <c r="W60" s="49" t="s">
        <v>1026</v>
      </c>
    </row>
    <row r="61" spans="1:23">
      <c r="A61" t="s">
        <v>112</v>
      </c>
      <c r="B61" s="68" t="s">
        <v>113</v>
      </c>
      <c r="C61" t="s">
        <v>73</v>
      </c>
      <c r="D61">
        <v>1524029</v>
      </c>
      <c r="E61" t="s">
        <v>45</v>
      </c>
      <c r="F61" t="s">
        <v>73</v>
      </c>
      <c r="G61">
        <v>1527600</v>
      </c>
      <c r="H61" t="s">
        <v>45</v>
      </c>
      <c r="I61">
        <v>3572</v>
      </c>
      <c r="J61" t="s">
        <v>32</v>
      </c>
      <c r="K61">
        <v>10000</v>
      </c>
      <c r="L61">
        <v>10000</v>
      </c>
      <c r="M61">
        <v>0</v>
      </c>
      <c r="N61" s="107">
        <v>0.77777799999999997</v>
      </c>
      <c r="O61" t="s">
        <v>114</v>
      </c>
      <c r="Q61" t="s">
        <v>113</v>
      </c>
      <c r="R61">
        <v>3</v>
      </c>
      <c r="S61">
        <v>0</v>
      </c>
      <c r="T61">
        <v>0</v>
      </c>
      <c r="U61">
        <v>2</v>
      </c>
      <c r="V61" s="1">
        <f t="shared" ref="V61:V79" si="7">SUM(R61:U61)</f>
        <v>5</v>
      </c>
      <c r="W61">
        <v>0</v>
      </c>
    </row>
    <row r="62" spans="1:23">
      <c r="A62" t="s">
        <v>112</v>
      </c>
      <c r="B62" s="68" t="s">
        <v>113</v>
      </c>
      <c r="C62" t="s">
        <v>63</v>
      </c>
      <c r="D62">
        <v>98304</v>
      </c>
      <c r="E62" t="s">
        <v>12</v>
      </c>
      <c r="F62" t="s">
        <v>63</v>
      </c>
      <c r="G62">
        <v>99504</v>
      </c>
      <c r="H62" t="s">
        <v>12</v>
      </c>
      <c r="I62">
        <v>1201</v>
      </c>
      <c r="J62" t="s">
        <v>32</v>
      </c>
      <c r="K62">
        <v>10000</v>
      </c>
      <c r="L62">
        <v>10000</v>
      </c>
      <c r="M62">
        <v>0</v>
      </c>
      <c r="N62" s="107">
        <v>0.43157899999999999</v>
      </c>
      <c r="O62" t="s">
        <v>115</v>
      </c>
      <c r="Q62" t="s">
        <v>119</v>
      </c>
      <c r="R62">
        <v>1</v>
      </c>
      <c r="S62">
        <v>1</v>
      </c>
      <c r="T62">
        <v>0</v>
      </c>
      <c r="U62">
        <v>7</v>
      </c>
      <c r="V62" s="1">
        <f t="shared" si="7"/>
        <v>9</v>
      </c>
      <c r="W62">
        <v>2</v>
      </c>
    </row>
    <row r="63" spans="1:23">
      <c r="A63" t="s">
        <v>112</v>
      </c>
      <c r="B63" s="68" t="s">
        <v>113</v>
      </c>
      <c r="C63" t="s">
        <v>42</v>
      </c>
      <c r="D63">
        <v>57495</v>
      </c>
      <c r="E63" t="s">
        <v>12</v>
      </c>
      <c r="F63" t="s">
        <v>42</v>
      </c>
      <c r="G63">
        <v>62730</v>
      </c>
      <c r="H63" t="s">
        <v>12</v>
      </c>
      <c r="I63">
        <v>5236</v>
      </c>
      <c r="J63" t="s">
        <v>32</v>
      </c>
      <c r="K63">
        <v>10000</v>
      </c>
      <c r="L63">
        <v>10000</v>
      </c>
      <c r="M63">
        <v>7.7519399999999997E-3</v>
      </c>
      <c r="N63" s="107">
        <v>0.37333300000000003</v>
      </c>
      <c r="O63" t="s">
        <v>116</v>
      </c>
      <c r="Q63" t="s">
        <v>129</v>
      </c>
      <c r="R63">
        <v>6</v>
      </c>
      <c r="S63">
        <v>1</v>
      </c>
      <c r="T63">
        <v>0</v>
      </c>
      <c r="U63">
        <v>2</v>
      </c>
      <c r="V63" s="1">
        <f t="shared" si="7"/>
        <v>9</v>
      </c>
      <c r="W63">
        <v>0</v>
      </c>
    </row>
    <row r="64" spans="1:23">
      <c r="A64" t="s">
        <v>112</v>
      </c>
      <c r="B64" s="68" t="s">
        <v>113</v>
      </c>
      <c r="C64" t="s">
        <v>42</v>
      </c>
      <c r="D64">
        <v>58038</v>
      </c>
      <c r="E64" t="s">
        <v>12</v>
      </c>
      <c r="F64" t="s">
        <v>42</v>
      </c>
      <c r="G64">
        <v>62670</v>
      </c>
      <c r="H64" t="s">
        <v>12</v>
      </c>
      <c r="I64">
        <v>4633</v>
      </c>
      <c r="J64" t="s">
        <v>32</v>
      </c>
      <c r="K64">
        <v>10000</v>
      </c>
      <c r="L64">
        <v>117</v>
      </c>
      <c r="M64">
        <v>0</v>
      </c>
      <c r="N64" s="107">
        <v>0.776119</v>
      </c>
      <c r="O64" t="s">
        <v>116</v>
      </c>
      <c r="Q64" t="s">
        <v>137</v>
      </c>
      <c r="R64">
        <v>1</v>
      </c>
      <c r="S64">
        <v>0</v>
      </c>
      <c r="T64">
        <v>0</v>
      </c>
      <c r="U64">
        <v>2</v>
      </c>
      <c r="V64" s="1">
        <f t="shared" si="7"/>
        <v>3</v>
      </c>
    </row>
    <row r="65" spans="1:23">
      <c r="A65" t="s">
        <v>112</v>
      </c>
      <c r="B65" s="68" t="s">
        <v>113</v>
      </c>
      <c r="C65" t="s">
        <v>38</v>
      </c>
      <c r="D65">
        <v>6597</v>
      </c>
      <c r="E65" t="s">
        <v>17</v>
      </c>
      <c r="F65" t="s">
        <v>63</v>
      </c>
      <c r="G65">
        <v>7764</v>
      </c>
      <c r="H65" t="s">
        <v>17</v>
      </c>
      <c r="I65">
        <v>0</v>
      </c>
      <c r="J65" t="s">
        <v>18</v>
      </c>
      <c r="K65">
        <v>10000</v>
      </c>
      <c r="L65">
        <v>10000</v>
      </c>
      <c r="M65">
        <v>0</v>
      </c>
      <c r="N65" s="107">
        <v>0.29411799999999999</v>
      </c>
      <c r="O65" t="s">
        <v>117</v>
      </c>
      <c r="Q65" t="s">
        <v>141</v>
      </c>
      <c r="R65">
        <v>1</v>
      </c>
      <c r="S65">
        <v>0</v>
      </c>
      <c r="T65">
        <v>0</v>
      </c>
      <c r="U65">
        <v>1</v>
      </c>
      <c r="V65" s="1">
        <f t="shared" si="7"/>
        <v>2</v>
      </c>
      <c r="W65">
        <v>1</v>
      </c>
    </row>
    <row r="66" spans="1:23">
      <c r="A66" t="s">
        <v>112</v>
      </c>
      <c r="B66" s="68" t="s">
        <v>113</v>
      </c>
      <c r="C66" t="s">
        <v>36</v>
      </c>
      <c r="D66">
        <v>39504</v>
      </c>
      <c r="E66" t="s">
        <v>12</v>
      </c>
      <c r="F66" t="s">
        <v>73</v>
      </c>
      <c r="G66">
        <v>1643056</v>
      </c>
      <c r="H66" t="s">
        <v>12</v>
      </c>
      <c r="I66">
        <v>0</v>
      </c>
      <c r="J66" t="s">
        <v>18</v>
      </c>
      <c r="K66">
        <v>10000</v>
      </c>
      <c r="L66">
        <v>10000</v>
      </c>
      <c r="M66">
        <v>0</v>
      </c>
      <c r="N66" s="107">
        <v>0.72897199999999995</v>
      </c>
      <c r="O66" t="s">
        <v>118</v>
      </c>
      <c r="Q66" t="s">
        <v>145</v>
      </c>
      <c r="R66">
        <v>0</v>
      </c>
      <c r="S66">
        <v>2</v>
      </c>
      <c r="T66">
        <v>0</v>
      </c>
      <c r="U66">
        <v>2</v>
      </c>
      <c r="V66" s="1">
        <f t="shared" si="7"/>
        <v>4</v>
      </c>
      <c r="W66">
        <v>1</v>
      </c>
    </row>
    <row r="67" spans="1:23">
      <c r="A67" t="s">
        <v>112</v>
      </c>
      <c r="B67" s="68" t="s">
        <v>113</v>
      </c>
      <c r="C67" t="s">
        <v>36</v>
      </c>
      <c r="D67">
        <v>39611</v>
      </c>
      <c r="E67" t="s">
        <v>12</v>
      </c>
      <c r="F67" t="s">
        <v>73</v>
      </c>
      <c r="G67">
        <v>1642894</v>
      </c>
      <c r="H67" t="s">
        <v>12</v>
      </c>
      <c r="I67">
        <v>0</v>
      </c>
      <c r="J67" t="s">
        <v>18</v>
      </c>
      <c r="K67">
        <v>10000</v>
      </c>
      <c r="L67">
        <v>10000</v>
      </c>
      <c r="M67">
        <v>0</v>
      </c>
      <c r="N67" s="107">
        <v>0.24598900000000001</v>
      </c>
      <c r="O67" t="s">
        <v>118</v>
      </c>
      <c r="Q67" t="s">
        <v>150</v>
      </c>
      <c r="R67">
        <v>0</v>
      </c>
      <c r="S67">
        <v>0</v>
      </c>
      <c r="T67">
        <v>1</v>
      </c>
      <c r="U67">
        <v>4</v>
      </c>
      <c r="V67" s="1">
        <f t="shared" si="7"/>
        <v>5</v>
      </c>
      <c r="W67">
        <v>2</v>
      </c>
    </row>
    <row r="68" spans="1:23">
      <c r="A68" t="s">
        <v>112</v>
      </c>
      <c r="B68" s="68" t="s">
        <v>119</v>
      </c>
      <c r="C68" t="s">
        <v>63</v>
      </c>
      <c r="D68">
        <v>1624326</v>
      </c>
      <c r="E68" t="s">
        <v>45</v>
      </c>
      <c r="F68" t="s">
        <v>63</v>
      </c>
      <c r="G68">
        <v>1624777</v>
      </c>
      <c r="H68" t="s">
        <v>45</v>
      </c>
      <c r="I68">
        <v>452</v>
      </c>
      <c r="J68" t="s">
        <v>32</v>
      </c>
      <c r="K68">
        <v>10000</v>
      </c>
      <c r="L68">
        <v>0</v>
      </c>
      <c r="M68">
        <v>0</v>
      </c>
      <c r="N68" s="107">
        <v>0</v>
      </c>
      <c r="O68" t="s">
        <v>121</v>
      </c>
      <c r="Q68" t="s">
        <v>156</v>
      </c>
      <c r="R68">
        <v>0</v>
      </c>
      <c r="S68">
        <v>1</v>
      </c>
      <c r="T68">
        <v>0</v>
      </c>
      <c r="U68">
        <v>5</v>
      </c>
      <c r="V68" s="1">
        <f t="shared" si="7"/>
        <v>6</v>
      </c>
      <c r="W68">
        <v>3</v>
      </c>
    </row>
    <row r="69" spans="1:23">
      <c r="A69" t="s">
        <v>112</v>
      </c>
      <c r="B69" s="68" t="s">
        <v>119</v>
      </c>
      <c r="C69" t="s">
        <v>36</v>
      </c>
      <c r="D69">
        <v>964812</v>
      </c>
      <c r="E69" t="s">
        <v>26</v>
      </c>
      <c r="F69" t="s">
        <v>36</v>
      </c>
      <c r="G69">
        <v>975805</v>
      </c>
      <c r="H69" t="s">
        <v>26</v>
      </c>
      <c r="I69">
        <v>10994</v>
      </c>
      <c r="J69" t="s">
        <v>32</v>
      </c>
      <c r="K69">
        <v>10000</v>
      </c>
      <c r="L69">
        <v>10000</v>
      </c>
      <c r="M69">
        <v>0</v>
      </c>
      <c r="N69" s="107">
        <v>0.36321799999999999</v>
      </c>
      <c r="O69" t="s">
        <v>122</v>
      </c>
      <c r="Q69" t="s">
        <v>164</v>
      </c>
      <c r="R69">
        <v>1</v>
      </c>
      <c r="S69">
        <v>1</v>
      </c>
      <c r="T69">
        <v>0</v>
      </c>
      <c r="U69">
        <v>2</v>
      </c>
      <c r="V69" s="1">
        <f t="shared" si="7"/>
        <v>4</v>
      </c>
    </row>
    <row r="70" spans="1:23">
      <c r="A70" t="s">
        <v>112</v>
      </c>
      <c r="B70" s="68" t="s">
        <v>119</v>
      </c>
      <c r="C70" t="s">
        <v>36</v>
      </c>
      <c r="D70">
        <v>965154</v>
      </c>
      <c r="E70" t="s">
        <v>26</v>
      </c>
      <c r="F70" t="s">
        <v>36</v>
      </c>
      <c r="G70">
        <v>976109</v>
      </c>
      <c r="H70" t="s">
        <v>26</v>
      </c>
      <c r="I70">
        <v>10956</v>
      </c>
      <c r="J70" t="s">
        <v>27</v>
      </c>
      <c r="K70">
        <v>10000</v>
      </c>
      <c r="L70">
        <v>10000</v>
      </c>
      <c r="M70">
        <v>0</v>
      </c>
      <c r="N70" s="107">
        <v>0.36078399999999999</v>
      </c>
      <c r="O70" t="s">
        <v>122</v>
      </c>
      <c r="Q70" t="s">
        <v>169</v>
      </c>
      <c r="R70">
        <v>2</v>
      </c>
      <c r="S70">
        <v>1</v>
      </c>
      <c r="T70">
        <v>0</v>
      </c>
      <c r="U70">
        <v>1</v>
      </c>
      <c r="V70" s="1">
        <f t="shared" si="7"/>
        <v>4</v>
      </c>
    </row>
    <row r="71" spans="1:23">
      <c r="A71" t="s">
        <v>112</v>
      </c>
      <c r="B71" s="68" t="s">
        <v>119</v>
      </c>
      <c r="C71" t="s">
        <v>16</v>
      </c>
      <c r="D71">
        <v>9009</v>
      </c>
      <c r="E71" t="s">
        <v>17</v>
      </c>
      <c r="F71" t="s">
        <v>25</v>
      </c>
      <c r="G71">
        <v>1440446</v>
      </c>
      <c r="H71" t="s">
        <v>17</v>
      </c>
      <c r="I71">
        <v>0</v>
      </c>
      <c r="J71" t="s">
        <v>18</v>
      </c>
      <c r="K71">
        <v>10000</v>
      </c>
      <c r="L71">
        <v>10000</v>
      </c>
      <c r="M71">
        <v>0</v>
      </c>
      <c r="N71" s="107">
        <v>0.43333300000000002</v>
      </c>
      <c r="O71" t="s">
        <v>123</v>
      </c>
      <c r="Q71" t="s">
        <v>173</v>
      </c>
      <c r="R71">
        <v>0</v>
      </c>
      <c r="S71">
        <v>0</v>
      </c>
      <c r="T71">
        <v>0</v>
      </c>
      <c r="U71">
        <v>5</v>
      </c>
      <c r="V71" s="1">
        <f t="shared" si="7"/>
        <v>5</v>
      </c>
    </row>
    <row r="72" spans="1:23">
      <c r="A72" t="s">
        <v>112</v>
      </c>
      <c r="B72" s="68" t="s">
        <v>119</v>
      </c>
      <c r="C72" t="s">
        <v>11</v>
      </c>
      <c r="D72">
        <v>5217</v>
      </c>
      <c r="E72" t="s">
        <v>17</v>
      </c>
      <c r="F72" t="s">
        <v>16</v>
      </c>
      <c r="G72">
        <v>9009</v>
      </c>
      <c r="H72" t="s">
        <v>17</v>
      </c>
      <c r="I72">
        <v>0</v>
      </c>
      <c r="J72" t="s">
        <v>18</v>
      </c>
      <c r="K72">
        <v>10000</v>
      </c>
      <c r="L72">
        <v>10000</v>
      </c>
      <c r="M72">
        <v>0</v>
      </c>
      <c r="N72" s="107">
        <v>0.55371899999999996</v>
      </c>
      <c r="O72" t="s">
        <v>123</v>
      </c>
      <c r="Q72" s="1" t="s">
        <v>179</v>
      </c>
      <c r="R72">
        <v>0</v>
      </c>
      <c r="S72">
        <v>0</v>
      </c>
      <c r="T72">
        <v>0</v>
      </c>
      <c r="U72">
        <v>1</v>
      </c>
      <c r="V72" s="1">
        <f t="shared" si="7"/>
        <v>1</v>
      </c>
    </row>
    <row r="73" spans="1:23">
      <c r="A73" t="s">
        <v>112</v>
      </c>
      <c r="B73" s="68" t="s">
        <v>119</v>
      </c>
      <c r="C73" t="s">
        <v>40</v>
      </c>
      <c r="D73">
        <v>222</v>
      </c>
      <c r="E73" t="s">
        <v>17</v>
      </c>
      <c r="F73" t="s">
        <v>49</v>
      </c>
      <c r="G73">
        <v>2924991</v>
      </c>
      <c r="H73" t="s">
        <v>17</v>
      </c>
      <c r="I73">
        <v>0</v>
      </c>
      <c r="J73" t="s">
        <v>18</v>
      </c>
      <c r="K73">
        <v>133</v>
      </c>
      <c r="L73">
        <v>76</v>
      </c>
      <c r="M73">
        <v>0</v>
      </c>
      <c r="N73" s="107">
        <v>0.13636400000000001</v>
      </c>
      <c r="O73" t="s">
        <v>124</v>
      </c>
      <c r="Q73" s="1" t="s">
        <v>181</v>
      </c>
      <c r="R73">
        <v>1</v>
      </c>
      <c r="S73">
        <v>2</v>
      </c>
      <c r="T73">
        <v>1</v>
      </c>
      <c r="U73">
        <v>0</v>
      </c>
      <c r="V73" s="1">
        <f t="shared" si="7"/>
        <v>4</v>
      </c>
    </row>
    <row r="74" spans="1:23">
      <c r="A74" t="s">
        <v>112</v>
      </c>
      <c r="B74" s="68" t="s">
        <v>119</v>
      </c>
      <c r="C74" t="s">
        <v>40</v>
      </c>
      <c r="D74">
        <v>1796</v>
      </c>
      <c r="E74" t="s">
        <v>17</v>
      </c>
      <c r="F74" t="s">
        <v>73</v>
      </c>
      <c r="G74">
        <v>1932</v>
      </c>
      <c r="H74" t="s">
        <v>17</v>
      </c>
      <c r="I74">
        <v>0</v>
      </c>
      <c r="J74" t="s">
        <v>18</v>
      </c>
      <c r="K74">
        <v>21</v>
      </c>
      <c r="L74">
        <v>10000</v>
      </c>
      <c r="M74">
        <v>0</v>
      </c>
      <c r="N74" s="107">
        <v>0.68571400000000005</v>
      </c>
      <c r="O74" t="s">
        <v>125</v>
      </c>
      <c r="Q74" s="1" t="s">
        <v>186</v>
      </c>
      <c r="R74">
        <v>3</v>
      </c>
      <c r="S74">
        <v>2</v>
      </c>
      <c r="T74">
        <v>0</v>
      </c>
      <c r="U74">
        <v>3</v>
      </c>
      <c r="V74" s="1">
        <f t="shared" si="7"/>
        <v>8</v>
      </c>
      <c r="W74">
        <v>2</v>
      </c>
    </row>
    <row r="75" spans="1:23">
      <c r="A75" t="s">
        <v>112</v>
      </c>
      <c r="B75" s="68" t="s">
        <v>119</v>
      </c>
      <c r="C75" t="s">
        <v>40</v>
      </c>
      <c r="D75">
        <v>6207</v>
      </c>
      <c r="E75" t="s">
        <v>17</v>
      </c>
      <c r="F75" t="s">
        <v>16</v>
      </c>
      <c r="G75">
        <v>9009</v>
      </c>
      <c r="H75" t="s">
        <v>17</v>
      </c>
      <c r="I75">
        <v>0</v>
      </c>
      <c r="J75" t="s">
        <v>18</v>
      </c>
      <c r="K75">
        <v>10000</v>
      </c>
      <c r="L75">
        <v>10000</v>
      </c>
      <c r="M75">
        <v>0</v>
      </c>
      <c r="N75" s="107">
        <v>0.31034499999999998</v>
      </c>
      <c r="O75" t="s">
        <v>123</v>
      </c>
      <c r="Q75" s="1" t="s">
        <v>196</v>
      </c>
      <c r="R75">
        <v>2</v>
      </c>
      <c r="S75">
        <v>1</v>
      </c>
      <c r="T75">
        <v>0</v>
      </c>
      <c r="U75">
        <v>0</v>
      </c>
      <c r="V75" s="1">
        <f t="shared" si="7"/>
        <v>3</v>
      </c>
    </row>
    <row r="76" spans="1:23">
      <c r="A76" t="s">
        <v>112</v>
      </c>
      <c r="B76" s="68" t="s">
        <v>119</v>
      </c>
      <c r="C76" t="s">
        <v>40</v>
      </c>
      <c r="D76">
        <v>2268372</v>
      </c>
      <c r="E76" t="s">
        <v>17</v>
      </c>
      <c r="F76" t="s">
        <v>63</v>
      </c>
      <c r="G76">
        <v>4155</v>
      </c>
      <c r="H76" t="s">
        <v>17</v>
      </c>
      <c r="I76">
        <v>0</v>
      </c>
      <c r="J76" t="s">
        <v>18</v>
      </c>
      <c r="K76">
        <v>10000</v>
      </c>
      <c r="L76">
        <v>10000</v>
      </c>
      <c r="M76">
        <v>0</v>
      </c>
      <c r="N76" s="107">
        <v>0.609375</v>
      </c>
      <c r="O76" t="s">
        <v>126</v>
      </c>
      <c r="Q76" s="1" t="s">
        <v>200</v>
      </c>
      <c r="R76">
        <v>4</v>
      </c>
      <c r="S76">
        <v>2</v>
      </c>
      <c r="T76">
        <v>0</v>
      </c>
      <c r="U76">
        <v>0</v>
      </c>
      <c r="V76" s="1">
        <f t="shared" si="7"/>
        <v>6</v>
      </c>
      <c r="W76">
        <v>1</v>
      </c>
    </row>
    <row r="77" spans="1:23">
      <c r="A77" t="s">
        <v>112</v>
      </c>
      <c r="B77" s="68" t="s">
        <v>119</v>
      </c>
      <c r="C77" t="s">
        <v>38</v>
      </c>
      <c r="D77">
        <v>80296</v>
      </c>
      <c r="E77" t="s">
        <v>45</v>
      </c>
      <c r="F77" t="s">
        <v>99</v>
      </c>
      <c r="G77">
        <v>264</v>
      </c>
      <c r="H77" t="s">
        <v>17</v>
      </c>
      <c r="I77">
        <v>0</v>
      </c>
      <c r="J77" t="s">
        <v>18</v>
      </c>
      <c r="K77">
        <v>10000</v>
      </c>
      <c r="L77">
        <v>0</v>
      </c>
      <c r="M77">
        <v>0</v>
      </c>
      <c r="N77" s="107">
        <v>0</v>
      </c>
      <c r="O77" t="s">
        <v>127</v>
      </c>
      <c r="Q77" s="1" t="s">
        <v>208</v>
      </c>
      <c r="R77">
        <v>2</v>
      </c>
      <c r="S77">
        <v>1</v>
      </c>
      <c r="T77">
        <v>0</v>
      </c>
      <c r="U77">
        <v>2</v>
      </c>
      <c r="V77" s="1">
        <f t="shared" si="7"/>
        <v>5</v>
      </c>
      <c r="W77">
        <v>1</v>
      </c>
    </row>
    <row r="78" spans="1:23">
      <c r="A78" t="s">
        <v>112</v>
      </c>
      <c r="B78" s="68" t="s">
        <v>119</v>
      </c>
      <c r="C78" t="s">
        <v>38</v>
      </c>
      <c r="D78">
        <v>80297</v>
      </c>
      <c r="E78" t="s">
        <v>45</v>
      </c>
      <c r="F78" t="s">
        <v>49</v>
      </c>
      <c r="G78">
        <v>478</v>
      </c>
      <c r="H78" t="s">
        <v>17</v>
      </c>
      <c r="I78">
        <v>0</v>
      </c>
      <c r="J78" t="s">
        <v>18</v>
      </c>
      <c r="K78">
        <v>10000</v>
      </c>
      <c r="L78">
        <v>10000</v>
      </c>
      <c r="M78">
        <v>0</v>
      </c>
      <c r="N78" s="107">
        <v>0.64204499999999998</v>
      </c>
      <c r="O78" t="s">
        <v>127</v>
      </c>
      <c r="Q78" s="1" t="s">
        <v>215</v>
      </c>
      <c r="R78">
        <v>0</v>
      </c>
      <c r="S78">
        <v>1</v>
      </c>
      <c r="T78">
        <v>0</v>
      </c>
      <c r="U78">
        <v>5</v>
      </c>
      <c r="V78" s="1">
        <f t="shared" si="7"/>
        <v>6</v>
      </c>
      <c r="W78">
        <v>3</v>
      </c>
    </row>
    <row r="79" spans="1:23">
      <c r="A79" t="s">
        <v>112</v>
      </c>
      <c r="B79" s="68" t="s">
        <v>119</v>
      </c>
      <c r="C79" t="s">
        <v>38</v>
      </c>
      <c r="D79">
        <v>80298</v>
      </c>
      <c r="E79" t="s">
        <v>45</v>
      </c>
      <c r="F79" t="s">
        <v>16</v>
      </c>
      <c r="G79">
        <v>1067116</v>
      </c>
      <c r="H79" t="s">
        <v>17</v>
      </c>
      <c r="I79">
        <v>0</v>
      </c>
      <c r="J79" t="s">
        <v>18</v>
      </c>
      <c r="K79">
        <v>10000</v>
      </c>
      <c r="L79">
        <v>10000</v>
      </c>
      <c r="M79">
        <v>0</v>
      </c>
      <c r="N79" s="107">
        <v>0.67701900000000004</v>
      </c>
      <c r="O79" t="s">
        <v>127</v>
      </c>
      <c r="Q79" s="1" t="s">
        <v>223</v>
      </c>
      <c r="R79">
        <v>1</v>
      </c>
      <c r="S79">
        <v>2</v>
      </c>
      <c r="T79">
        <v>0</v>
      </c>
      <c r="U79">
        <v>0</v>
      </c>
      <c r="V79" s="1">
        <f t="shared" si="7"/>
        <v>3</v>
      </c>
      <c r="W79">
        <v>1</v>
      </c>
    </row>
    <row r="80" spans="1:23">
      <c r="A80" t="s">
        <v>112</v>
      </c>
      <c r="B80" s="68" t="s">
        <v>119</v>
      </c>
      <c r="C80" t="s">
        <v>36</v>
      </c>
      <c r="D80">
        <v>965154</v>
      </c>
      <c r="E80" t="s">
        <v>26</v>
      </c>
      <c r="F80" t="s">
        <v>25</v>
      </c>
      <c r="G80">
        <v>573832</v>
      </c>
      <c r="H80" t="s">
        <v>26</v>
      </c>
      <c r="I80">
        <v>0</v>
      </c>
      <c r="J80" t="s">
        <v>18</v>
      </c>
      <c r="K80">
        <v>10000</v>
      </c>
      <c r="L80">
        <v>10000</v>
      </c>
      <c r="M80">
        <v>0</v>
      </c>
      <c r="N80" s="107">
        <v>0.26045000000000001</v>
      </c>
      <c r="O80" t="s">
        <v>122</v>
      </c>
      <c r="Q80" s="147" t="s">
        <v>1011</v>
      </c>
      <c r="R80" s="1">
        <f>SUM(R61:R79)</f>
        <v>28</v>
      </c>
      <c r="S80" s="1">
        <f t="shared" ref="S80:W80" si="8">SUM(S61:S79)</f>
        <v>18</v>
      </c>
      <c r="T80" s="1">
        <f t="shared" si="8"/>
        <v>2</v>
      </c>
      <c r="U80" s="1">
        <f t="shared" si="8"/>
        <v>44</v>
      </c>
      <c r="V80" s="1">
        <f t="shared" si="8"/>
        <v>92</v>
      </c>
      <c r="W80" s="1">
        <f t="shared" si="8"/>
        <v>17</v>
      </c>
    </row>
    <row r="81" spans="1:27">
      <c r="A81" t="s">
        <v>112</v>
      </c>
      <c r="B81" s="68" t="s">
        <v>119</v>
      </c>
      <c r="C81" t="s">
        <v>36</v>
      </c>
      <c r="D81">
        <v>970507</v>
      </c>
      <c r="E81" t="s">
        <v>26</v>
      </c>
      <c r="F81" t="s">
        <v>40</v>
      </c>
      <c r="G81">
        <v>1725941</v>
      </c>
      <c r="H81" t="s">
        <v>26</v>
      </c>
      <c r="I81">
        <v>0</v>
      </c>
      <c r="J81" t="s">
        <v>18</v>
      </c>
      <c r="K81">
        <v>84</v>
      </c>
      <c r="L81">
        <v>53</v>
      </c>
      <c r="M81">
        <v>0</v>
      </c>
      <c r="N81" s="107">
        <v>0.113636</v>
      </c>
      <c r="O81" t="s">
        <v>122</v>
      </c>
    </row>
    <row r="82" spans="1:27">
      <c r="A82" t="s">
        <v>112</v>
      </c>
      <c r="B82" s="68" t="s">
        <v>119</v>
      </c>
      <c r="C82" t="s">
        <v>70</v>
      </c>
      <c r="D82">
        <v>987</v>
      </c>
      <c r="E82" t="s">
        <v>17</v>
      </c>
      <c r="F82" t="s">
        <v>38</v>
      </c>
      <c r="G82">
        <v>80297</v>
      </c>
      <c r="H82" t="s">
        <v>45</v>
      </c>
      <c r="I82">
        <v>0</v>
      </c>
      <c r="J82" t="s">
        <v>18</v>
      </c>
      <c r="K82">
        <v>10000</v>
      </c>
      <c r="L82">
        <v>10000</v>
      </c>
      <c r="M82">
        <v>0</v>
      </c>
      <c r="N82" s="107">
        <v>0.426923</v>
      </c>
      <c r="O82" t="s">
        <v>128</v>
      </c>
    </row>
    <row r="83" spans="1:27">
      <c r="A83" t="s">
        <v>112</v>
      </c>
      <c r="B83" s="68" t="s">
        <v>129</v>
      </c>
      <c r="C83" t="s">
        <v>63</v>
      </c>
      <c r="D83">
        <v>67538</v>
      </c>
      <c r="E83" t="s">
        <v>12</v>
      </c>
      <c r="F83" t="s">
        <v>63</v>
      </c>
      <c r="G83">
        <v>70946</v>
      </c>
      <c r="H83" t="s">
        <v>12</v>
      </c>
      <c r="I83">
        <v>3409</v>
      </c>
      <c r="J83" t="s">
        <v>32</v>
      </c>
      <c r="K83">
        <v>10000</v>
      </c>
      <c r="L83">
        <v>10000</v>
      </c>
      <c r="M83">
        <v>0</v>
      </c>
      <c r="N83" s="107">
        <v>0.43850299999999998</v>
      </c>
      <c r="O83" t="s">
        <v>130</v>
      </c>
    </row>
    <row r="84" spans="1:27">
      <c r="A84" t="s">
        <v>112</v>
      </c>
      <c r="B84" s="68" t="s">
        <v>129</v>
      </c>
      <c r="C84" t="s">
        <v>63</v>
      </c>
      <c r="D84">
        <v>605404</v>
      </c>
      <c r="E84" t="s">
        <v>45</v>
      </c>
      <c r="F84" t="s">
        <v>63</v>
      </c>
      <c r="G84">
        <v>605925</v>
      </c>
      <c r="H84" t="s">
        <v>45</v>
      </c>
      <c r="I84">
        <v>548</v>
      </c>
      <c r="J84" t="s">
        <v>32</v>
      </c>
      <c r="K84">
        <v>10000</v>
      </c>
      <c r="L84">
        <v>0</v>
      </c>
      <c r="M84">
        <v>0</v>
      </c>
      <c r="N84" s="107">
        <v>0</v>
      </c>
      <c r="O84" t="s">
        <v>131</v>
      </c>
    </row>
    <row r="85" spans="1:27">
      <c r="A85" t="s">
        <v>112</v>
      </c>
      <c r="B85" s="68" t="s">
        <v>129</v>
      </c>
      <c r="C85" t="s">
        <v>63</v>
      </c>
      <c r="D85">
        <v>605535</v>
      </c>
      <c r="E85" t="s">
        <v>45</v>
      </c>
      <c r="F85" t="s">
        <v>63</v>
      </c>
      <c r="G85">
        <v>605926</v>
      </c>
      <c r="H85" t="s">
        <v>45</v>
      </c>
      <c r="I85">
        <v>392</v>
      </c>
      <c r="J85" t="s">
        <v>32</v>
      </c>
      <c r="K85">
        <v>10000</v>
      </c>
      <c r="L85">
        <v>0</v>
      </c>
      <c r="M85">
        <v>0</v>
      </c>
      <c r="N85" s="107">
        <v>0</v>
      </c>
      <c r="O85" t="s">
        <v>131</v>
      </c>
    </row>
    <row r="86" spans="1:27">
      <c r="A86" t="s">
        <v>112</v>
      </c>
      <c r="B86" s="68" t="s">
        <v>129</v>
      </c>
      <c r="C86" t="s">
        <v>40</v>
      </c>
      <c r="D86">
        <v>11869</v>
      </c>
      <c r="E86" t="s">
        <v>17</v>
      </c>
      <c r="F86" t="s">
        <v>40</v>
      </c>
      <c r="G86">
        <v>13344</v>
      </c>
      <c r="H86" t="s">
        <v>17</v>
      </c>
      <c r="I86">
        <v>1476</v>
      </c>
      <c r="J86" t="s">
        <v>32</v>
      </c>
      <c r="K86">
        <v>10000</v>
      </c>
      <c r="L86">
        <v>99</v>
      </c>
      <c r="M86">
        <v>0</v>
      </c>
      <c r="N86" s="107">
        <v>0.18867900000000001</v>
      </c>
      <c r="O86" t="s">
        <v>132</v>
      </c>
    </row>
    <row r="87" spans="1:27">
      <c r="A87" t="s">
        <v>112</v>
      </c>
      <c r="B87" s="68" t="s">
        <v>129</v>
      </c>
      <c r="C87" t="s">
        <v>38</v>
      </c>
      <c r="D87">
        <v>1374306</v>
      </c>
      <c r="E87" t="s">
        <v>12</v>
      </c>
      <c r="F87" t="s">
        <v>38</v>
      </c>
      <c r="G87">
        <v>1374790</v>
      </c>
      <c r="H87" t="s">
        <v>12</v>
      </c>
      <c r="I87">
        <v>485</v>
      </c>
      <c r="J87" t="s">
        <v>32</v>
      </c>
      <c r="K87">
        <v>10000</v>
      </c>
      <c r="L87">
        <v>0</v>
      </c>
      <c r="M87">
        <v>0</v>
      </c>
      <c r="N87" s="107">
        <v>0</v>
      </c>
      <c r="O87" t="s">
        <v>133</v>
      </c>
    </row>
    <row r="88" spans="1:27">
      <c r="A88" t="s">
        <v>112</v>
      </c>
      <c r="B88" s="68" t="s">
        <v>129</v>
      </c>
      <c r="C88" t="s">
        <v>73</v>
      </c>
      <c r="D88">
        <v>1665074</v>
      </c>
      <c r="E88" t="s">
        <v>17</v>
      </c>
      <c r="F88" t="s">
        <v>73</v>
      </c>
      <c r="G88">
        <v>1669746</v>
      </c>
      <c r="H88" t="s">
        <v>17</v>
      </c>
      <c r="I88">
        <v>4673</v>
      </c>
      <c r="J88" t="s">
        <v>27</v>
      </c>
      <c r="K88">
        <v>10000</v>
      </c>
      <c r="L88">
        <v>10000</v>
      </c>
      <c r="M88">
        <v>0</v>
      </c>
      <c r="N88" s="107">
        <v>0.33714300000000003</v>
      </c>
      <c r="O88" t="s">
        <v>134</v>
      </c>
    </row>
    <row r="89" spans="1:27">
      <c r="A89" t="s">
        <v>112</v>
      </c>
      <c r="B89" s="68" t="s">
        <v>129</v>
      </c>
      <c r="C89" t="s">
        <v>42</v>
      </c>
      <c r="D89">
        <v>1307470</v>
      </c>
      <c r="E89" t="s">
        <v>12</v>
      </c>
      <c r="F89" t="s">
        <v>63</v>
      </c>
      <c r="G89">
        <v>95678</v>
      </c>
      <c r="H89" t="s">
        <v>12</v>
      </c>
      <c r="I89">
        <v>0</v>
      </c>
      <c r="J89" t="s">
        <v>18</v>
      </c>
      <c r="K89">
        <v>132</v>
      </c>
      <c r="L89">
        <v>0</v>
      </c>
      <c r="M89">
        <v>0.02</v>
      </c>
      <c r="N89" s="107">
        <v>0</v>
      </c>
      <c r="O89" t="s">
        <v>135</v>
      </c>
    </row>
    <row r="90" spans="1:27">
      <c r="A90" t="s">
        <v>112</v>
      </c>
      <c r="B90" s="68" t="s">
        <v>129</v>
      </c>
      <c r="C90" t="s">
        <v>70</v>
      </c>
      <c r="D90">
        <v>874142</v>
      </c>
      <c r="E90" t="s">
        <v>12</v>
      </c>
      <c r="F90" t="s">
        <v>42</v>
      </c>
      <c r="G90">
        <v>1314103</v>
      </c>
      <c r="H90" t="s">
        <v>12</v>
      </c>
      <c r="I90">
        <v>0</v>
      </c>
      <c r="J90" t="s">
        <v>18</v>
      </c>
      <c r="K90">
        <v>10000</v>
      </c>
      <c r="L90">
        <v>102</v>
      </c>
      <c r="M90">
        <v>5.4644799999999999E-3</v>
      </c>
      <c r="N90" s="107">
        <v>0.58333299999999999</v>
      </c>
      <c r="O90" t="s">
        <v>136</v>
      </c>
    </row>
    <row r="91" spans="1:27">
      <c r="A91" t="s">
        <v>112</v>
      </c>
      <c r="B91" s="68" t="s">
        <v>129</v>
      </c>
      <c r="C91" s="2" t="s">
        <v>73</v>
      </c>
      <c r="D91">
        <v>1530003</v>
      </c>
      <c r="E91" s="211" t="s">
        <v>45</v>
      </c>
      <c r="F91" s="2" t="s">
        <v>73</v>
      </c>
      <c r="G91">
        <v>1545940</v>
      </c>
      <c r="H91" s="211" t="s">
        <v>45</v>
      </c>
      <c r="I91">
        <v>15938</v>
      </c>
      <c r="J91" t="s">
        <v>32</v>
      </c>
      <c r="K91" s="3">
        <v>10000</v>
      </c>
      <c r="L91" s="3">
        <v>10000</v>
      </c>
      <c r="M91">
        <v>0</v>
      </c>
      <c r="N91">
        <v>0</v>
      </c>
      <c r="O91" t="s">
        <v>1069</v>
      </c>
      <c r="P91" s="3"/>
      <c r="Q91" s="3"/>
      <c r="R91" s="3"/>
      <c r="S91" s="3"/>
      <c r="T91" s="212"/>
      <c r="U91" s="3"/>
      <c r="V91" s="3"/>
      <c r="W91" s="3"/>
      <c r="X91" s="3"/>
      <c r="Y91" s="3"/>
      <c r="Z91" s="212"/>
      <c r="AA91" s="212"/>
    </row>
    <row r="92" spans="1:27">
      <c r="A92" t="s">
        <v>112</v>
      </c>
      <c r="B92" s="68" t="s">
        <v>129</v>
      </c>
      <c r="C92" s="2" t="s">
        <v>73</v>
      </c>
      <c r="D92">
        <v>1436863</v>
      </c>
      <c r="E92" s="211" t="s">
        <v>45</v>
      </c>
      <c r="F92" t="s">
        <v>73</v>
      </c>
      <c r="G92">
        <v>1438867</v>
      </c>
      <c r="H92" s="211" t="s">
        <v>45</v>
      </c>
      <c r="I92" t="s">
        <v>19</v>
      </c>
      <c r="J92" t="s">
        <v>32</v>
      </c>
      <c r="K92" t="s">
        <v>19</v>
      </c>
      <c r="L92" t="s">
        <v>19</v>
      </c>
      <c r="M92" t="s">
        <v>19</v>
      </c>
      <c r="N92" t="s">
        <v>19</v>
      </c>
      <c r="O92" t="s">
        <v>1070</v>
      </c>
    </row>
    <row r="93" spans="1:27">
      <c r="A93" t="s">
        <v>112</v>
      </c>
      <c r="B93" s="68" t="s">
        <v>137</v>
      </c>
      <c r="C93" t="s">
        <v>16</v>
      </c>
      <c r="D93">
        <v>1042028</v>
      </c>
      <c r="E93" t="s">
        <v>17</v>
      </c>
      <c r="F93" t="s">
        <v>16</v>
      </c>
      <c r="G93">
        <v>1043176</v>
      </c>
      <c r="H93" t="s">
        <v>17</v>
      </c>
      <c r="I93">
        <v>1149</v>
      </c>
      <c r="J93" t="s">
        <v>32</v>
      </c>
      <c r="K93">
        <v>10000</v>
      </c>
      <c r="L93">
        <v>10000</v>
      </c>
      <c r="M93">
        <v>1.43885E-2</v>
      </c>
      <c r="N93" s="107">
        <v>0.43827199999999999</v>
      </c>
      <c r="O93" t="s">
        <v>138</v>
      </c>
    </row>
    <row r="94" spans="1:27">
      <c r="A94" t="s">
        <v>112</v>
      </c>
      <c r="B94" s="68" t="s">
        <v>137</v>
      </c>
      <c r="C94" t="s">
        <v>15</v>
      </c>
      <c r="D94">
        <v>8993</v>
      </c>
      <c r="E94" t="s">
        <v>17</v>
      </c>
      <c r="F94" t="s">
        <v>25</v>
      </c>
      <c r="G94">
        <v>9294</v>
      </c>
      <c r="H94" t="s">
        <v>17</v>
      </c>
      <c r="I94">
        <v>0</v>
      </c>
      <c r="J94" t="s">
        <v>18</v>
      </c>
      <c r="K94">
        <v>10000</v>
      </c>
      <c r="L94">
        <v>122</v>
      </c>
      <c r="M94">
        <v>0</v>
      </c>
      <c r="N94" s="107">
        <v>0.14915300000000001</v>
      </c>
      <c r="O94" t="s">
        <v>139</v>
      </c>
    </row>
    <row r="95" spans="1:27">
      <c r="A95" t="s">
        <v>112</v>
      </c>
      <c r="B95" s="68" t="s">
        <v>137</v>
      </c>
      <c r="C95" t="s">
        <v>15</v>
      </c>
      <c r="D95">
        <v>11114</v>
      </c>
      <c r="E95" t="s">
        <v>17</v>
      </c>
      <c r="F95" t="s">
        <v>25</v>
      </c>
      <c r="G95">
        <v>10266</v>
      </c>
      <c r="H95" t="s">
        <v>17</v>
      </c>
      <c r="I95">
        <v>0</v>
      </c>
      <c r="J95" t="s">
        <v>18</v>
      </c>
      <c r="K95">
        <v>10000</v>
      </c>
      <c r="L95">
        <v>10000</v>
      </c>
      <c r="M95">
        <v>0</v>
      </c>
      <c r="N95" s="107">
        <v>0.167689</v>
      </c>
      <c r="O95" t="s">
        <v>139</v>
      </c>
    </row>
    <row r="96" spans="1:27">
      <c r="A96" t="s">
        <v>112</v>
      </c>
      <c r="B96" s="68" t="s">
        <v>137</v>
      </c>
      <c r="C96" t="s">
        <v>15</v>
      </c>
      <c r="D96">
        <v>14004</v>
      </c>
      <c r="E96" t="s">
        <v>17</v>
      </c>
      <c r="F96" t="s">
        <v>25</v>
      </c>
      <c r="G96">
        <v>14473</v>
      </c>
      <c r="H96" t="s">
        <v>17</v>
      </c>
      <c r="I96">
        <v>0</v>
      </c>
      <c r="J96" t="s">
        <v>18</v>
      </c>
      <c r="K96">
        <v>10000</v>
      </c>
      <c r="L96">
        <v>10000</v>
      </c>
      <c r="M96">
        <v>0</v>
      </c>
      <c r="N96" s="107">
        <v>0.25139699999999998</v>
      </c>
      <c r="O96" t="s">
        <v>139</v>
      </c>
    </row>
    <row r="97" spans="1:15">
      <c r="A97" t="s">
        <v>112</v>
      </c>
      <c r="B97" s="68" t="s">
        <v>137</v>
      </c>
      <c r="C97" t="s">
        <v>36</v>
      </c>
      <c r="D97">
        <v>27629</v>
      </c>
      <c r="E97" t="s">
        <v>12</v>
      </c>
      <c r="F97" t="s">
        <v>63</v>
      </c>
      <c r="G97">
        <v>23204</v>
      </c>
      <c r="H97" t="s">
        <v>12</v>
      </c>
      <c r="I97">
        <v>0</v>
      </c>
      <c r="J97" t="s">
        <v>18</v>
      </c>
      <c r="K97">
        <v>126</v>
      </c>
      <c r="L97">
        <v>10000</v>
      </c>
      <c r="M97">
        <v>0</v>
      </c>
      <c r="N97" s="107">
        <v>0.31395299999999998</v>
      </c>
      <c r="O97" t="s">
        <v>140</v>
      </c>
    </row>
    <row r="98" spans="1:15">
      <c r="A98" t="s">
        <v>112</v>
      </c>
      <c r="B98" s="68" t="s">
        <v>141</v>
      </c>
      <c r="C98" t="s">
        <v>42</v>
      </c>
      <c r="D98">
        <v>1307181</v>
      </c>
      <c r="E98" t="s">
        <v>12</v>
      </c>
      <c r="F98" t="s">
        <v>42</v>
      </c>
      <c r="G98">
        <v>1308800</v>
      </c>
      <c r="H98" t="s">
        <v>12</v>
      </c>
      <c r="I98">
        <v>1620</v>
      </c>
      <c r="J98" t="s">
        <v>32</v>
      </c>
      <c r="K98">
        <v>10000</v>
      </c>
      <c r="L98">
        <v>10000</v>
      </c>
      <c r="M98">
        <v>0</v>
      </c>
      <c r="N98" s="107">
        <v>0.367925</v>
      </c>
      <c r="O98" t="s">
        <v>142</v>
      </c>
    </row>
    <row r="99" spans="1:15">
      <c r="A99" t="s">
        <v>112</v>
      </c>
      <c r="B99" s="68" t="s">
        <v>141</v>
      </c>
      <c r="C99" t="s">
        <v>42</v>
      </c>
      <c r="D99">
        <v>1308683</v>
      </c>
      <c r="E99" t="s">
        <v>12</v>
      </c>
      <c r="F99" t="s">
        <v>42</v>
      </c>
      <c r="G99">
        <v>1308989</v>
      </c>
      <c r="H99" t="s">
        <v>12</v>
      </c>
      <c r="I99">
        <v>307</v>
      </c>
      <c r="J99" t="s">
        <v>32</v>
      </c>
      <c r="K99">
        <v>10000</v>
      </c>
      <c r="L99">
        <v>0</v>
      </c>
      <c r="M99">
        <v>2.8169E-2</v>
      </c>
      <c r="N99" s="107">
        <v>0</v>
      </c>
      <c r="O99" t="s">
        <v>142</v>
      </c>
    </row>
    <row r="100" spans="1:15">
      <c r="A100" t="s">
        <v>112</v>
      </c>
      <c r="B100" s="68" t="s">
        <v>141</v>
      </c>
      <c r="C100" t="s">
        <v>36</v>
      </c>
      <c r="D100">
        <v>29674</v>
      </c>
      <c r="E100" t="s">
        <v>12</v>
      </c>
      <c r="F100" t="s">
        <v>38</v>
      </c>
      <c r="G100">
        <v>1442555</v>
      </c>
      <c r="H100" t="s">
        <v>12</v>
      </c>
      <c r="I100">
        <v>0</v>
      </c>
      <c r="J100" t="s">
        <v>18</v>
      </c>
      <c r="K100">
        <v>10000</v>
      </c>
      <c r="L100">
        <v>10000</v>
      </c>
      <c r="M100">
        <v>0</v>
      </c>
      <c r="N100" s="107">
        <v>0.59839399999999998</v>
      </c>
      <c r="O100" t="s">
        <v>143</v>
      </c>
    </row>
    <row r="101" spans="1:15">
      <c r="A101" t="s">
        <v>112</v>
      </c>
      <c r="B101" s="68" t="s">
        <v>141</v>
      </c>
      <c r="C101" t="s">
        <v>42</v>
      </c>
      <c r="D101">
        <v>1417695</v>
      </c>
      <c r="E101" t="s">
        <v>17</v>
      </c>
      <c r="F101" t="s">
        <v>40</v>
      </c>
      <c r="G101">
        <v>31560</v>
      </c>
      <c r="H101" t="s">
        <v>12</v>
      </c>
      <c r="I101">
        <v>0</v>
      </c>
      <c r="J101" t="s">
        <v>18</v>
      </c>
      <c r="K101">
        <v>91</v>
      </c>
      <c r="L101">
        <v>38</v>
      </c>
      <c r="M101">
        <v>0</v>
      </c>
      <c r="N101" s="107">
        <v>0.14285700000000001</v>
      </c>
      <c r="O101" t="s">
        <v>144</v>
      </c>
    </row>
    <row r="102" spans="1:15">
      <c r="A102" t="s">
        <v>112</v>
      </c>
      <c r="B102" s="68" t="s">
        <v>145</v>
      </c>
      <c r="C102" t="s">
        <v>25</v>
      </c>
      <c r="D102">
        <v>554104</v>
      </c>
      <c r="E102" t="s">
        <v>26</v>
      </c>
      <c r="F102" t="s">
        <v>25</v>
      </c>
      <c r="G102">
        <v>569080</v>
      </c>
      <c r="H102" t="s">
        <v>26</v>
      </c>
      <c r="I102">
        <v>14977</v>
      </c>
      <c r="J102" t="s">
        <v>27</v>
      </c>
      <c r="K102">
        <v>10000</v>
      </c>
      <c r="L102">
        <v>10000</v>
      </c>
      <c r="M102">
        <v>0</v>
      </c>
      <c r="N102" s="107">
        <v>0.56537099999999996</v>
      </c>
      <c r="O102" t="s">
        <v>147</v>
      </c>
    </row>
    <row r="103" spans="1:15">
      <c r="A103" t="s">
        <v>112</v>
      </c>
      <c r="B103" s="68" t="s">
        <v>145</v>
      </c>
      <c r="C103" t="s">
        <v>42</v>
      </c>
      <c r="D103">
        <v>1392143</v>
      </c>
      <c r="E103" t="s">
        <v>17</v>
      </c>
      <c r="F103" t="s">
        <v>42</v>
      </c>
      <c r="G103">
        <v>1399860</v>
      </c>
      <c r="H103" t="s">
        <v>17</v>
      </c>
      <c r="I103">
        <v>7718</v>
      </c>
      <c r="J103" t="s">
        <v>27</v>
      </c>
      <c r="K103">
        <v>10000</v>
      </c>
      <c r="L103">
        <v>10000</v>
      </c>
      <c r="M103">
        <v>0</v>
      </c>
      <c r="N103" s="107">
        <v>0.28301900000000002</v>
      </c>
      <c r="O103" t="s">
        <v>148</v>
      </c>
    </row>
    <row r="104" spans="1:15">
      <c r="A104" t="s">
        <v>112</v>
      </c>
      <c r="B104" s="68" t="s">
        <v>145</v>
      </c>
      <c r="C104" t="s">
        <v>16</v>
      </c>
      <c r="D104">
        <v>27273</v>
      </c>
      <c r="E104" t="s">
        <v>17</v>
      </c>
      <c r="F104" t="s">
        <v>73</v>
      </c>
      <c r="G104">
        <v>1665886</v>
      </c>
      <c r="H104" t="s">
        <v>17</v>
      </c>
      <c r="I104">
        <v>0</v>
      </c>
      <c r="J104" t="s">
        <v>18</v>
      </c>
      <c r="K104">
        <v>10000</v>
      </c>
      <c r="L104">
        <v>10000</v>
      </c>
      <c r="M104">
        <v>0</v>
      </c>
      <c r="N104" s="107">
        <v>0.48325400000000002</v>
      </c>
      <c r="O104" t="s">
        <v>149</v>
      </c>
    </row>
    <row r="105" spans="1:15">
      <c r="A105" t="s">
        <v>112</v>
      </c>
      <c r="B105" s="68" t="s">
        <v>145</v>
      </c>
      <c r="C105" t="s">
        <v>16</v>
      </c>
      <c r="D105">
        <v>29369</v>
      </c>
      <c r="E105" t="s">
        <v>17</v>
      </c>
      <c r="F105" t="s">
        <v>73</v>
      </c>
      <c r="G105">
        <v>1665407</v>
      </c>
      <c r="H105" t="s">
        <v>17</v>
      </c>
      <c r="I105">
        <v>0</v>
      </c>
      <c r="J105" t="s">
        <v>18</v>
      </c>
      <c r="K105">
        <v>10000</v>
      </c>
      <c r="L105">
        <v>10000</v>
      </c>
      <c r="M105">
        <v>0</v>
      </c>
      <c r="N105" s="107">
        <v>0.637405</v>
      </c>
      <c r="O105" t="s">
        <v>149</v>
      </c>
    </row>
    <row r="106" spans="1:15">
      <c r="A106" t="s">
        <v>112</v>
      </c>
      <c r="B106" s="68" t="s">
        <v>150</v>
      </c>
      <c r="C106" t="s">
        <v>49</v>
      </c>
      <c r="D106">
        <v>49852</v>
      </c>
      <c r="E106" t="s">
        <v>12</v>
      </c>
      <c r="F106" t="s">
        <v>49</v>
      </c>
      <c r="G106">
        <v>2923165</v>
      </c>
      <c r="H106" t="s">
        <v>17</v>
      </c>
      <c r="I106">
        <v>2873314</v>
      </c>
      <c r="J106" t="s">
        <v>13</v>
      </c>
      <c r="K106">
        <v>154</v>
      </c>
      <c r="L106">
        <v>10000</v>
      </c>
      <c r="M106">
        <v>0</v>
      </c>
      <c r="N106" s="107">
        <v>0.494253</v>
      </c>
      <c r="O106" t="s">
        <v>152</v>
      </c>
    </row>
    <row r="107" spans="1:15">
      <c r="A107" t="s">
        <v>112</v>
      </c>
      <c r="B107" s="68" t="s">
        <v>150</v>
      </c>
      <c r="C107" t="s">
        <v>38</v>
      </c>
      <c r="D107">
        <v>38134</v>
      </c>
      <c r="E107" t="s">
        <v>12</v>
      </c>
      <c r="F107" t="s">
        <v>38</v>
      </c>
      <c r="G107">
        <v>41869</v>
      </c>
      <c r="H107" t="s">
        <v>12</v>
      </c>
      <c r="I107">
        <v>3736</v>
      </c>
      <c r="J107" t="s">
        <v>13</v>
      </c>
      <c r="K107">
        <v>10000</v>
      </c>
      <c r="L107">
        <v>10000</v>
      </c>
      <c r="M107">
        <v>0</v>
      </c>
      <c r="N107" s="107">
        <v>0.63366299999999998</v>
      </c>
      <c r="O107" t="s">
        <v>153</v>
      </c>
    </row>
    <row r="108" spans="1:15">
      <c r="A108" t="s">
        <v>112</v>
      </c>
      <c r="B108" s="68" t="s">
        <v>150</v>
      </c>
      <c r="C108" t="s">
        <v>99</v>
      </c>
      <c r="D108">
        <v>1224</v>
      </c>
      <c r="E108" t="s">
        <v>17</v>
      </c>
      <c r="F108" t="s">
        <v>49</v>
      </c>
      <c r="G108">
        <v>49851</v>
      </c>
      <c r="H108" t="s">
        <v>12</v>
      </c>
      <c r="I108">
        <v>0</v>
      </c>
      <c r="J108" t="s">
        <v>18</v>
      </c>
      <c r="K108">
        <v>10000</v>
      </c>
      <c r="L108">
        <v>10000</v>
      </c>
      <c r="M108">
        <v>8.0645200000000004E-3</v>
      </c>
      <c r="N108" s="107">
        <v>0.247748</v>
      </c>
      <c r="O108" t="s">
        <v>154</v>
      </c>
    </row>
    <row r="109" spans="1:15">
      <c r="A109" t="s">
        <v>112</v>
      </c>
      <c r="B109" s="68" t="s">
        <v>150</v>
      </c>
      <c r="C109" t="s">
        <v>38</v>
      </c>
      <c r="D109">
        <v>41510</v>
      </c>
      <c r="E109" t="s">
        <v>12</v>
      </c>
      <c r="F109" t="s">
        <v>44</v>
      </c>
      <c r="G109">
        <v>1343062</v>
      </c>
      <c r="H109" t="s">
        <v>17</v>
      </c>
      <c r="I109">
        <v>0</v>
      </c>
      <c r="J109" t="s">
        <v>18</v>
      </c>
      <c r="K109">
        <v>10000</v>
      </c>
      <c r="L109">
        <v>10000</v>
      </c>
      <c r="M109">
        <v>0</v>
      </c>
      <c r="N109" s="107">
        <v>0.140212</v>
      </c>
      <c r="O109" t="s">
        <v>153</v>
      </c>
    </row>
    <row r="110" spans="1:15">
      <c r="A110" t="s">
        <v>112</v>
      </c>
      <c r="B110" s="68" t="s">
        <v>150</v>
      </c>
      <c r="C110" t="s">
        <v>38</v>
      </c>
      <c r="D110">
        <v>41510</v>
      </c>
      <c r="E110" t="s">
        <v>12</v>
      </c>
      <c r="F110" t="s">
        <v>49</v>
      </c>
      <c r="G110">
        <v>2924340</v>
      </c>
      <c r="H110" t="s">
        <v>17</v>
      </c>
      <c r="I110">
        <v>0</v>
      </c>
      <c r="J110" t="s">
        <v>18</v>
      </c>
      <c r="K110">
        <v>10000</v>
      </c>
      <c r="L110">
        <v>10000</v>
      </c>
      <c r="M110">
        <v>0</v>
      </c>
      <c r="N110" s="107">
        <v>0.28933999999999999</v>
      </c>
      <c r="O110" t="s">
        <v>153</v>
      </c>
    </row>
    <row r="111" spans="1:15">
      <c r="A111" t="s">
        <v>112</v>
      </c>
      <c r="B111" s="68" t="s">
        <v>150</v>
      </c>
      <c r="C111" t="s">
        <v>36</v>
      </c>
      <c r="D111">
        <v>51104</v>
      </c>
      <c r="E111" t="s">
        <v>12</v>
      </c>
      <c r="F111" t="s">
        <v>44</v>
      </c>
      <c r="G111">
        <v>1339293</v>
      </c>
      <c r="H111" t="s">
        <v>12</v>
      </c>
      <c r="I111">
        <v>0</v>
      </c>
      <c r="J111" t="s">
        <v>18</v>
      </c>
      <c r="K111">
        <v>10000</v>
      </c>
      <c r="L111">
        <v>10000</v>
      </c>
      <c r="M111">
        <v>3.15789E-2</v>
      </c>
      <c r="N111" s="107">
        <v>0.67441899999999999</v>
      </c>
      <c r="O111" t="s">
        <v>154</v>
      </c>
    </row>
    <row r="112" spans="1:15">
      <c r="A112" t="s">
        <v>112</v>
      </c>
      <c r="B112" s="68" t="s">
        <v>150</v>
      </c>
      <c r="C112" t="s">
        <v>36</v>
      </c>
      <c r="D112">
        <v>1185731</v>
      </c>
      <c r="E112" t="s">
        <v>17</v>
      </c>
      <c r="F112" t="s">
        <v>42</v>
      </c>
      <c r="G112">
        <v>1402126</v>
      </c>
      <c r="H112" t="s">
        <v>17</v>
      </c>
      <c r="I112">
        <v>0</v>
      </c>
      <c r="J112" t="s">
        <v>18</v>
      </c>
      <c r="K112">
        <v>10000</v>
      </c>
      <c r="L112">
        <v>10000</v>
      </c>
      <c r="M112">
        <v>0</v>
      </c>
      <c r="N112" s="107">
        <v>0.36888900000000002</v>
      </c>
      <c r="O112" t="s">
        <v>155</v>
      </c>
    </row>
    <row r="113" spans="1:15">
      <c r="A113" t="s">
        <v>112</v>
      </c>
      <c r="B113" s="68" t="s">
        <v>150</v>
      </c>
      <c r="C113" t="s">
        <v>36</v>
      </c>
      <c r="D113">
        <v>1186175</v>
      </c>
      <c r="E113" t="s">
        <v>17</v>
      </c>
      <c r="F113" t="s">
        <v>42</v>
      </c>
      <c r="G113">
        <v>1387225</v>
      </c>
      <c r="H113" t="s">
        <v>17</v>
      </c>
      <c r="I113">
        <v>0</v>
      </c>
      <c r="J113" t="s">
        <v>18</v>
      </c>
      <c r="K113">
        <v>10000</v>
      </c>
      <c r="L113">
        <v>10000</v>
      </c>
      <c r="M113">
        <v>0</v>
      </c>
      <c r="N113" s="107">
        <v>0.40677999999999997</v>
      </c>
      <c r="O113" t="s">
        <v>155</v>
      </c>
    </row>
    <row r="114" spans="1:15">
      <c r="A114" t="s">
        <v>112</v>
      </c>
      <c r="B114" s="68" t="s">
        <v>156</v>
      </c>
      <c r="C114" t="s">
        <v>15</v>
      </c>
      <c r="D114">
        <v>11755</v>
      </c>
      <c r="E114" t="s">
        <v>17</v>
      </c>
      <c r="F114" t="s">
        <v>73</v>
      </c>
      <c r="G114">
        <v>1675074</v>
      </c>
      <c r="H114" t="s">
        <v>17</v>
      </c>
      <c r="I114">
        <v>0</v>
      </c>
      <c r="J114" t="s">
        <v>18</v>
      </c>
      <c r="K114">
        <v>10000</v>
      </c>
      <c r="L114">
        <v>0</v>
      </c>
      <c r="M114">
        <v>0.104167</v>
      </c>
      <c r="N114" s="107">
        <v>0</v>
      </c>
      <c r="O114" t="s">
        <v>158</v>
      </c>
    </row>
    <row r="115" spans="1:15">
      <c r="A115" t="s">
        <v>112</v>
      </c>
      <c r="B115" s="68" t="s">
        <v>156</v>
      </c>
      <c r="C115" t="s">
        <v>40</v>
      </c>
      <c r="D115">
        <v>2251786</v>
      </c>
      <c r="E115" t="s">
        <v>17</v>
      </c>
      <c r="F115" t="s">
        <v>73</v>
      </c>
      <c r="G115">
        <v>1675745</v>
      </c>
      <c r="H115" t="s">
        <v>17</v>
      </c>
      <c r="I115">
        <v>0</v>
      </c>
      <c r="J115" t="s">
        <v>18</v>
      </c>
      <c r="K115">
        <v>10000</v>
      </c>
      <c r="L115">
        <v>10000</v>
      </c>
      <c r="M115">
        <v>0</v>
      </c>
      <c r="N115" s="107">
        <v>0.137457</v>
      </c>
      <c r="O115" t="s">
        <v>159</v>
      </c>
    </row>
    <row r="116" spans="1:15">
      <c r="A116" t="s">
        <v>112</v>
      </c>
      <c r="B116" s="68" t="s">
        <v>156</v>
      </c>
      <c r="C116" t="s">
        <v>36</v>
      </c>
      <c r="D116">
        <v>29674</v>
      </c>
      <c r="E116" t="s">
        <v>12</v>
      </c>
      <c r="F116" t="s">
        <v>38</v>
      </c>
      <c r="G116">
        <v>1442555</v>
      </c>
      <c r="H116" t="s">
        <v>12</v>
      </c>
      <c r="I116">
        <v>0</v>
      </c>
      <c r="J116" t="s">
        <v>18</v>
      </c>
      <c r="K116">
        <v>10000</v>
      </c>
      <c r="L116">
        <v>0</v>
      </c>
      <c r="M116">
        <v>0</v>
      </c>
      <c r="N116" s="107">
        <v>0</v>
      </c>
      <c r="O116" t="s">
        <v>160</v>
      </c>
    </row>
    <row r="117" spans="1:15">
      <c r="A117" t="s">
        <v>112</v>
      </c>
      <c r="B117" s="68" t="s">
        <v>156</v>
      </c>
      <c r="C117" t="s">
        <v>36</v>
      </c>
      <c r="D117">
        <v>33138</v>
      </c>
      <c r="E117" t="s">
        <v>12</v>
      </c>
      <c r="F117" t="s">
        <v>73</v>
      </c>
      <c r="G117">
        <v>1646679</v>
      </c>
      <c r="H117" t="s">
        <v>12</v>
      </c>
      <c r="I117">
        <v>0</v>
      </c>
      <c r="J117" t="s">
        <v>18</v>
      </c>
      <c r="K117">
        <v>10000</v>
      </c>
      <c r="L117">
        <v>0</v>
      </c>
      <c r="M117">
        <v>0</v>
      </c>
      <c r="N117" s="107">
        <v>0</v>
      </c>
      <c r="O117" t="s">
        <v>161</v>
      </c>
    </row>
    <row r="118" spans="1:15">
      <c r="A118" t="s">
        <v>112</v>
      </c>
      <c r="B118" s="68" t="s">
        <v>156</v>
      </c>
      <c r="C118" t="s">
        <v>36</v>
      </c>
      <c r="D118">
        <v>1199857</v>
      </c>
      <c r="E118" t="s">
        <v>17</v>
      </c>
      <c r="F118" t="s">
        <v>40</v>
      </c>
      <c r="G118">
        <v>31552</v>
      </c>
      <c r="H118" t="s">
        <v>12</v>
      </c>
      <c r="I118">
        <v>0</v>
      </c>
      <c r="J118" t="s">
        <v>18</v>
      </c>
      <c r="K118">
        <v>10000</v>
      </c>
      <c r="L118">
        <v>0</v>
      </c>
      <c r="M118">
        <v>0.10909099999999999</v>
      </c>
      <c r="N118" s="107">
        <v>0</v>
      </c>
      <c r="O118" t="s">
        <v>162</v>
      </c>
    </row>
    <row r="119" spans="1:15">
      <c r="A119" t="s">
        <v>112</v>
      </c>
      <c r="B119" s="68" t="s">
        <v>156</v>
      </c>
      <c r="C119" t="s">
        <v>38</v>
      </c>
      <c r="D119">
        <v>446240</v>
      </c>
      <c r="E119" t="s">
        <v>26</v>
      </c>
      <c r="F119" t="s">
        <v>38</v>
      </c>
      <c r="G119">
        <v>447400</v>
      </c>
      <c r="H119" t="s">
        <v>26</v>
      </c>
      <c r="I119">
        <v>0</v>
      </c>
      <c r="J119" t="s">
        <v>27</v>
      </c>
      <c r="K119">
        <v>64</v>
      </c>
      <c r="L119">
        <v>5</v>
      </c>
      <c r="M119">
        <v>3.2258099999999998E-2</v>
      </c>
      <c r="N119" s="107">
        <v>0.10638300000000001</v>
      </c>
      <c r="O119" t="s">
        <v>163</v>
      </c>
    </row>
    <row r="120" spans="1:15">
      <c r="A120" t="s">
        <v>112</v>
      </c>
      <c r="B120" s="68" t="s">
        <v>164</v>
      </c>
      <c r="C120" t="s">
        <v>73</v>
      </c>
      <c r="D120">
        <v>1539327</v>
      </c>
      <c r="E120" t="s">
        <v>45</v>
      </c>
      <c r="F120" t="s">
        <v>73</v>
      </c>
      <c r="G120">
        <v>1545199</v>
      </c>
      <c r="H120" t="s">
        <v>45</v>
      </c>
      <c r="I120">
        <v>5873</v>
      </c>
      <c r="J120" t="s">
        <v>32</v>
      </c>
      <c r="K120">
        <v>10000</v>
      </c>
      <c r="L120">
        <v>0</v>
      </c>
      <c r="M120">
        <v>6.0869600000000003E-2</v>
      </c>
      <c r="N120" s="107">
        <v>0</v>
      </c>
      <c r="O120" t="s">
        <v>165</v>
      </c>
    </row>
    <row r="121" spans="1:15">
      <c r="A121" t="s">
        <v>112</v>
      </c>
      <c r="B121" s="68" t="s">
        <v>164</v>
      </c>
      <c r="C121" t="s">
        <v>73</v>
      </c>
      <c r="D121">
        <v>1539336</v>
      </c>
      <c r="E121" t="s">
        <v>45</v>
      </c>
      <c r="F121" t="s">
        <v>73</v>
      </c>
      <c r="G121">
        <v>1542320</v>
      </c>
      <c r="H121" t="s">
        <v>45</v>
      </c>
      <c r="I121">
        <v>2985</v>
      </c>
      <c r="J121" t="s">
        <v>32</v>
      </c>
      <c r="K121">
        <v>10000</v>
      </c>
      <c r="L121">
        <v>10000</v>
      </c>
      <c r="M121">
        <v>0.02</v>
      </c>
      <c r="N121" s="107">
        <v>0.33333299999999999</v>
      </c>
      <c r="O121" t="s">
        <v>165</v>
      </c>
    </row>
    <row r="122" spans="1:15">
      <c r="A122" t="s">
        <v>112</v>
      </c>
      <c r="B122" s="68" t="s">
        <v>164</v>
      </c>
      <c r="C122" t="s">
        <v>73</v>
      </c>
      <c r="D122">
        <v>1542462</v>
      </c>
      <c r="E122" t="s">
        <v>45</v>
      </c>
      <c r="F122" t="s">
        <v>73</v>
      </c>
      <c r="G122">
        <v>1545345</v>
      </c>
      <c r="H122" t="s">
        <v>45</v>
      </c>
      <c r="I122">
        <v>2884</v>
      </c>
      <c r="J122" t="s">
        <v>32</v>
      </c>
      <c r="K122">
        <v>10000</v>
      </c>
      <c r="L122">
        <v>51</v>
      </c>
      <c r="M122">
        <v>1.6393399999999999E-2</v>
      </c>
      <c r="N122" s="107">
        <v>0.14285700000000001</v>
      </c>
      <c r="O122" t="s">
        <v>165</v>
      </c>
    </row>
    <row r="123" spans="1:15">
      <c r="A123" t="s">
        <v>112</v>
      </c>
      <c r="B123" s="68" t="s">
        <v>164</v>
      </c>
      <c r="C123" t="s">
        <v>73</v>
      </c>
      <c r="D123">
        <v>1544887</v>
      </c>
      <c r="E123" t="s">
        <v>45</v>
      </c>
      <c r="F123" t="s">
        <v>73</v>
      </c>
      <c r="G123">
        <v>1546387</v>
      </c>
      <c r="H123" t="s">
        <v>45</v>
      </c>
      <c r="I123">
        <v>1501</v>
      </c>
      <c r="J123" t="s">
        <v>32</v>
      </c>
      <c r="K123">
        <v>10000</v>
      </c>
      <c r="L123">
        <v>10000</v>
      </c>
      <c r="M123">
        <v>0</v>
      </c>
      <c r="N123" s="107">
        <v>0.18797</v>
      </c>
      <c r="O123" t="s">
        <v>165</v>
      </c>
    </row>
    <row r="124" spans="1:15">
      <c r="A124" t="s">
        <v>112</v>
      </c>
      <c r="B124" s="68" t="s">
        <v>164</v>
      </c>
      <c r="C124" t="s">
        <v>11</v>
      </c>
      <c r="D124">
        <v>1530126</v>
      </c>
      <c r="E124" t="s">
        <v>17</v>
      </c>
      <c r="F124" t="s">
        <v>11</v>
      </c>
      <c r="G124">
        <v>1530660</v>
      </c>
      <c r="H124" t="s">
        <v>17</v>
      </c>
      <c r="I124">
        <v>535</v>
      </c>
      <c r="J124" t="s">
        <v>32</v>
      </c>
      <c r="K124">
        <v>10000</v>
      </c>
      <c r="L124">
        <v>10000</v>
      </c>
      <c r="M124">
        <v>5.2631600000000002E-3</v>
      </c>
      <c r="N124" s="107">
        <v>0.80612200000000001</v>
      </c>
      <c r="O124" t="s">
        <v>166</v>
      </c>
    </row>
    <row r="125" spans="1:15">
      <c r="A125" t="s">
        <v>112</v>
      </c>
      <c r="B125" s="68" t="s">
        <v>164</v>
      </c>
      <c r="C125" t="s">
        <v>73</v>
      </c>
      <c r="D125">
        <v>1543724</v>
      </c>
      <c r="E125" t="s">
        <v>45</v>
      </c>
      <c r="F125" t="s">
        <v>73</v>
      </c>
      <c r="G125">
        <v>1544302</v>
      </c>
      <c r="H125" t="s">
        <v>45</v>
      </c>
      <c r="I125">
        <v>579</v>
      </c>
      <c r="J125" t="s">
        <v>27</v>
      </c>
      <c r="K125">
        <v>10000</v>
      </c>
      <c r="L125">
        <v>0</v>
      </c>
      <c r="M125">
        <v>5.4380699999999997E-2</v>
      </c>
      <c r="N125" s="107">
        <v>0</v>
      </c>
      <c r="O125" t="s">
        <v>165</v>
      </c>
    </row>
    <row r="126" spans="1:15">
      <c r="A126" t="s">
        <v>112</v>
      </c>
      <c r="B126" s="68" t="s">
        <v>164</v>
      </c>
      <c r="C126" t="s">
        <v>16</v>
      </c>
      <c r="D126">
        <v>14517</v>
      </c>
      <c r="E126" t="s">
        <v>17</v>
      </c>
      <c r="F126" t="s">
        <v>16</v>
      </c>
      <c r="G126">
        <v>26227</v>
      </c>
      <c r="H126" t="s">
        <v>17</v>
      </c>
      <c r="I126">
        <v>11711</v>
      </c>
      <c r="J126" t="s">
        <v>27</v>
      </c>
      <c r="K126">
        <v>10000</v>
      </c>
      <c r="L126">
        <v>10000</v>
      </c>
      <c r="M126">
        <v>0</v>
      </c>
      <c r="N126" s="107">
        <v>0.392758</v>
      </c>
      <c r="O126" t="s">
        <v>167</v>
      </c>
    </row>
    <row r="127" spans="1:15">
      <c r="A127" t="s">
        <v>112</v>
      </c>
      <c r="B127" s="68" t="s">
        <v>164</v>
      </c>
      <c r="C127" t="s">
        <v>36</v>
      </c>
      <c r="D127">
        <v>1195387</v>
      </c>
      <c r="E127" t="s">
        <v>17</v>
      </c>
      <c r="F127" t="s">
        <v>25</v>
      </c>
      <c r="G127">
        <v>5172</v>
      </c>
      <c r="H127" t="s">
        <v>17</v>
      </c>
      <c r="I127">
        <v>0</v>
      </c>
      <c r="J127" t="s">
        <v>18</v>
      </c>
      <c r="K127">
        <v>10000</v>
      </c>
      <c r="L127">
        <v>10000</v>
      </c>
      <c r="M127">
        <v>0</v>
      </c>
      <c r="N127" s="107">
        <v>0.20610700000000001</v>
      </c>
      <c r="O127" t="s">
        <v>168</v>
      </c>
    </row>
    <row r="128" spans="1:15">
      <c r="A128" t="s">
        <v>112</v>
      </c>
      <c r="B128" s="68" t="s">
        <v>164</v>
      </c>
      <c r="C128" t="s">
        <v>36</v>
      </c>
      <c r="D128">
        <v>1195745</v>
      </c>
      <c r="E128" t="s">
        <v>17</v>
      </c>
      <c r="F128" t="s">
        <v>11</v>
      </c>
      <c r="G128">
        <v>1536324</v>
      </c>
      <c r="H128" t="s">
        <v>17</v>
      </c>
      <c r="I128">
        <v>0</v>
      </c>
      <c r="J128" t="s">
        <v>18</v>
      </c>
      <c r="K128">
        <v>10000</v>
      </c>
      <c r="L128">
        <v>10000</v>
      </c>
      <c r="M128">
        <v>0</v>
      </c>
      <c r="N128" s="107">
        <v>0.22092999999999999</v>
      </c>
      <c r="O128" t="s">
        <v>168</v>
      </c>
    </row>
    <row r="129" spans="1:15">
      <c r="A129" t="s">
        <v>112</v>
      </c>
      <c r="B129" s="68" t="s">
        <v>164</v>
      </c>
      <c r="C129" t="s">
        <v>36</v>
      </c>
      <c r="D129">
        <v>1195755</v>
      </c>
      <c r="E129" t="s">
        <v>17</v>
      </c>
      <c r="F129" t="s">
        <v>11</v>
      </c>
      <c r="G129">
        <v>1536424</v>
      </c>
      <c r="H129" t="s">
        <v>17</v>
      </c>
      <c r="I129">
        <v>0</v>
      </c>
      <c r="J129" t="s">
        <v>18</v>
      </c>
      <c r="K129">
        <v>10000</v>
      </c>
      <c r="L129">
        <v>136</v>
      </c>
      <c r="M129">
        <v>0</v>
      </c>
      <c r="N129" s="107">
        <v>0.16494800000000001</v>
      </c>
      <c r="O129" t="s">
        <v>168</v>
      </c>
    </row>
    <row r="130" spans="1:15">
      <c r="A130" t="s">
        <v>112</v>
      </c>
      <c r="B130" s="68" t="s">
        <v>164</v>
      </c>
      <c r="C130" t="s">
        <v>36</v>
      </c>
      <c r="D130">
        <v>1196491</v>
      </c>
      <c r="E130" t="s">
        <v>17</v>
      </c>
      <c r="F130" t="s">
        <v>25</v>
      </c>
      <c r="G130">
        <v>4408</v>
      </c>
      <c r="H130" t="s">
        <v>17</v>
      </c>
      <c r="I130">
        <v>0</v>
      </c>
      <c r="J130" t="s">
        <v>18</v>
      </c>
      <c r="K130">
        <v>10000</v>
      </c>
      <c r="L130">
        <v>10000</v>
      </c>
      <c r="M130">
        <v>0</v>
      </c>
      <c r="N130" s="107">
        <v>0.695187</v>
      </c>
      <c r="O130" t="s">
        <v>168</v>
      </c>
    </row>
    <row r="131" spans="1:15">
      <c r="A131" t="s">
        <v>112</v>
      </c>
      <c r="B131" s="68" t="s">
        <v>164</v>
      </c>
      <c r="C131" t="s">
        <v>36</v>
      </c>
      <c r="D131">
        <v>1196916</v>
      </c>
      <c r="E131" t="s">
        <v>17</v>
      </c>
      <c r="F131" t="s">
        <v>25</v>
      </c>
      <c r="G131">
        <v>4162</v>
      </c>
      <c r="H131" t="s">
        <v>17</v>
      </c>
      <c r="I131">
        <v>0</v>
      </c>
      <c r="J131" t="s">
        <v>18</v>
      </c>
      <c r="K131">
        <v>10000</v>
      </c>
      <c r="L131">
        <v>0</v>
      </c>
      <c r="M131">
        <v>0</v>
      </c>
      <c r="N131" s="107">
        <v>0</v>
      </c>
      <c r="O131" t="s">
        <v>168</v>
      </c>
    </row>
    <row r="132" spans="1:15">
      <c r="A132" t="s">
        <v>112</v>
      </c>
      <c r="B132" s="68" t="s">
        <v>169</v>
      </c>
      <c r="C132" t="s">
        <v>73</v>
      </c>
      <c r="D132">
        <v>1531526</v>
      </c>
      <c r="E132" t="s">
        <v>45</v>
      </c>
      <c r="F132" t="s">
        <v>73</v>
      </c>
      <c r="G132">
        <v>1532754</v>
      </c>
      <c r="H132" t="s">
        <v>45</v>
      </c>
      <c r="I132">
        <v>1229</v>
      </c>
      <c r="J132" t="s">
        <v>32</v>
      </c>
      <c r="K132">
        <v>10000</v>
      </c>
      <c r="L132">
        <v>10000</v>
      </c>
      <c r="M132">
        <v>8.8495599999999994E-3</v>
      </c>
      <c r="N132" s="107">
        <v>0.44680900000000001</v>
      </c>
      <c r="O132" t="s">
        <v>170</v>
      </c>
    </row>
    <row r="133" spans="1:15">
      <c r="A133" t="s">
        <v>112</v>
      </c>
      <c r="B133" s="68" t="s">
        <v>169</v>
      </c>
      <c r="C133" t="s">
        <v>73</v>
      </c>
      <c r="D133">
        <v>1436779</v>
      </c>
      <c r="E133" t="s">
        <v>45</v>
      </c>
      <c r="F133" t="s">
        <v>73</v>
      </c>
      <c r="G133">
        <v>1438110</v>
      </c>
      <c r="H133" t="s">
        <v>45</v>
      </c>
      <c r="I133">
        <v>1332</v>
      </c>
      <c r="J133" t="s">
        <v>27</v>
      </c>
      <c r="K133">
        <v>10000</v>
      </c>
      <c r="L133">
        <v>10000</v>
      </c>
      <c r="M133">
        <v>2.4242400000000001E-2</v>
      </c>
      <c r="N133" s="107">
        <v>0.19753100000000001</v>
      </c>
      <c r="O133" t="s">
        <v>1071</v>
      </c>
    </row>
    <row r="134" spans="1:15">
      <c r="A134" t="s">
        <v>112</v>
      </c>
      <c r="B134" s="68" t="s">
        <v>169</v>
      </c>
      <c r="C134" t="s">
        <v>73</v>
      </c>
      <c r="D134">
        <v>1531816</v>
      </c>
      <c r="E134" t="s">
        <v>45</v>
      </c>
      <c r="F134" t="s">
        <v>73</v>
      </c>
      <c r="G134">
        <v>1539322</v>
      </c>
      <c r="H134" t="s">
        <v>45</v>
      </c>
      <c r="I134">
        <v>7507</v>
      </c>
      <c r="J134" t="s">
        <v>27</v>
      </c>
      <c r="K134">
        <v>10000</v>
      </c>
      <c r="L134">
        <v>45</v>
      </c>
      <c r="M134">
        <v>0</v>
      </c>
      <c r="N134" s="107">
        <v>0.3</v>
      </c>
      <c r="O134" t="s">
        <v>170</v>
      </c>
    </row>
    <row r="135" spans="1:15">
      <c r="A135" t="s">
        <v>112</v>
      </c>
      <c r="B135" s="68" t="s">
        <v>169</v>
      </c>
      <c r="C135" t="s">
        <v>73</v>
      </c>
      <c r="D135">
        <v>1532279</v>
      </c>
      <c r="E135" t="s">
        <v>45</v>
      </c>
      <c r="F135" t="s">
        <v>73</v>
      </c>
      <c r="G135">
        <v>1544851</v>
      </c>
      <c r="H135" t="s">
        <v>45</v>
      </c>
      <c r="I135">
        <v>12573</v>
      </c>
      <c r="J135" t="s">
        <v>27</v>
      </c>
      <c r="K135">
        <v>10000</v>
      </c>
      <c r="L135">
        <v>0</v>
      </c>
      <c r="M135">
        <v>0.1</v>
      </c>
      <c r="N135" s="107">
        <v>0</v>
      </c>
      <c r="O135" t="s">
        <v>170</v>
      </c>
    </row>
    <row r="136" spans="1:15">
      <c r="A136" t="s">
        <v>112</v>
      </c>
      <c r="B136" s="68" t="s">
        <v>169</v>
      </c>
      <c r="C136" t="s">
        <v>73</v>
      </c>
      <c r="D136">
        <v>1656790</v>
      </c>
      <c r="E136" t="s">
        <v>17</v>
      </c>
      <c r="F136" t="s">
        <v>73</v>
      </c>
      <c r="G136">
        <v>1660716</v>
      </c>
      <c r="H136" t="s">
        <v>17</v>
      </c>
      <c r="I136">
        <v>3927</v>
      </c>
      <c r="J136" t="s">
        <v>27</v>
      </c>
      <c r="K136">
        <v>10000</v>
      </c>
      <c r="L136">
        <v>10000</v>
      </c>
      <c r="M136">
        <v>0</v>
      </c>
      <c r="N136" s="107">
        <v>0.46341500000000002</v>
      </c>
      <c r="O136" t="s">
        <v>171</v>
      </c>
    </row>
    <row r="137" spans="1:15">
      <c r="A137" t="s">
        <v>112</v>
      </c>
      <c r="B137" s="68" t="s">
        <v>169</v>
      </c>
      <c r="C137" t="s">
        <v>70</v>
      </c>
      <c r="D137">
        <v>4779</v>
      </c>
      <c r="E137" t="s">
        <v>17</v>
      </c>
      <c r="F137" t="s">
        <v>11</v>
      </c>
      <c r="G137">
        <v>1537500</v>
      </c>
      <c r="H137" t="s">
        <v>17</v>
      </c>
      <c r="I137">
        <v>0</v>
      </c>
      <c r="J137" t="s">
        <v>18</v>
      </c>
      <c r="K137">
        <v>10000</v>
      </c>
      <c r="L137">
        <v>10000</v>
      </c>
      <c r="M137">
        <v>0</v>
      </c>
      <c r="N137" s="107">
        <v>0.71527799999999997</v>
      </c>
      <c r="O137" t="s">
        <v>172</v>
      </c>
    </row>
    <row r="138" spans="1:15">
      <c r="A138" t="s">
        <v>112</v>
      </c>
      <c r="B138" s="68" t="s">
        <v>173</v>
      </c>
      <c r="C138" t="s">
        <v>25</v>
      </c>
      <c r="D138">
        <v>1440998</v>
      </c>
      <c r="E138" t="s">
        <v>17</v>
      </c>
      <c r="F138" t="s">
        <v>73</v>
      </c>
      <c r="G138">
        <v>7178</v>
      </c>
      <c r="H138" t="s">
        <v>17</v>
      </c>
      <c r="I138">
        <v>0</v>
      </c>
      <c r="J138" t="s">
        <v>18</v>
      </c>
      <c r="K138">
        <v>10000</v>
      </c>
      <c r="L138">
        <v>0</v>
      </c>
      <c r="M138">
        <v>0</v>
      </c>
      <c r="N138" s="107">
        <v>0</v>
      </c>
      <c r="O138" t="s">
        <v>174</v>
      </c>
    </row>
    <row r="139" spans="1:15">
      <c r="A139" t="s">
        <v>112</v>
      </c>
      <c r="B139" s="68" t="s">
        <v>173</v>
      </c>
      <c r="C139" t="s">
        <v>16</v>
      </c>
      <c r="D139">
        <v>1057911</v>
      </c>
      <c r="E139" t="s">
        <v>17</v>
      </c>
      <c r="F139" t="s">
        <v>73</v>
      </c>
      <c r="G139">
        <v>7180</v>
      </c>
      <c r="H139" t="s">
        <v>17</v>
      </c>
      <c r="I139">
        <v>0</v>
      </c>
      <c r="J139" t="s">
        <v>18</v>
      </c>
      <c r="K139">
        <v>10000</v>
      </c>
      <c r="L139">
        <v>0</v>
      </c>
      <c r="M139">
        <v>0</v>
      </c>
      <c r="N139" s="107">
        <v>0</v>
      </c>
      <c r="O139" t="s">
        <v>174</v>
      </c>
    </row>
    <row r="140" spans="1:15">
      <c r="A140" t="s">
        <v>112</v>
      </c>
      <c r="B140" s="68" t="s">
        <v>173</v>
      </c>
      <c r="C140" t="s">
        <v>63</v>
      </c>
      <c r="D140">
        <v>9355</v>
      </c>
      <c r="E140" t="s">
        <v>17</v>
      </c>
      <c r="F140" t="s">
        <v>73</v>
      </c>
      <c r="G140">
        <v>9431</v>
      </c>
      <c r="H140" t="s">
        <v>17</v>
      </c>
      <c r="I140">
        <v>0</v>
      </c>
      <c r="J140" t="s">
        <v>18</v>
      </c>
      <c r="K140">
        <v>10000</v>
      </c>
      <c r="L140">
        <v>10000</v>
      </c>
      <c r="M140">
        <v>0</v>
      </c>
      <c r="N140" s="107">
        <v>0.28301900000000002</v>
      </c>
      <c r="O140" t="s">
        <v>175</v>
      </c>
    </row>
    <row r="141" spans="1:15">
      <c r="A141" t="s">
        <v>112</v>
      </c>
      <c r="B141" s="68" t="s">
        <v>173</v>
      </c>
      <c r="C141" t="s">
        <v>11</v>
      </c>
      <c r="D141">
        <v>1535395</v>
      </c>
      <c r="E141" t="s">
        <v>17</v>
      </c>
      <c r="F141" t="s">
        <v>16</v>
      </c>
      <c r="G141">
        <v>1057920</v>
      </c>
      <c r="H141" t="s">
        <v>17</v>
      </c>
      <c r="I141">
        <v>0</v>
      </c>
      <c r="J141" t="s">
        <v>18</v>
      </c>
      <c r="K141">
        <v>10000</v>
      </c>
      <c r="L141">
        <v>10000</v>
      </c>
      <c r="M141">
        <v>0</v>
      </c>
      <c r="N141" s="107">
        <v>0.40853699999999998</v>
      </c>
      <c r="O141" t="s">
        <v>176</v>
      </c>
    </row>
    <row r="142" spans="1:15">
      <c r="A142" t="s">
        <v>112</v>
      </c>
      <c r="B142" s="68" t="s">
        <v>173</v>
      </c>
      <c r="C142" t="s">
        <v>11</v>
      </c>
      <c r="D142">
        <v>1535395</v>
      </c>
      <c r="E142" t="s">
        <v>17</v>
      </c>
      <c r="F142" t="s">
        <v>25</v>
      </c>
      <c r="G142">
        <v>1440952</v>
      </c>
      <c r="H142" t="s">
        <v>17</v>
      </c>
      <c r="I142">
        <v>0</v>
      </c>
      <c r="J142" t="s">
        <v>18</v>
      </c>
      <c r="K142">
        <v>10000</v>
      </c>
      <c r="L142">
        <v>37</v>
      </c>
      <c r="M142">
        <v>0</v>
      </c>
      <c r="N142" s="107">
        <v>0.21323500000000001</v>
      </c>
      <c r="O142" t="s">
        <v>176</v>
      </c>
    </row>
    <row r="143" spans="1:15">
      <c r="A143" t="s">
        <v>112</v>
      </c>
      <c r="B143" s="68" t="s">
        <v>173</v>
      </c>
      <c r="C143" t="s">
        <v>11</v>
      </c>
      <c r="D143">
        <v>1535404</v>
      </c>
      <c r="E143" t="s">
        <v>17</v>
      </c>
      <c r="F143" t="s">
        <v>73</v>
      </c>
      <c r="G143">
        <v>7053</v>
      </c>
      <c r="H143" t="s">
        <v>17</v>
      </c>
      <c r="I143">
        <v>0</v>
      </c>
      <c r="J143" t="s">
        <v>18</v>
      </c>
      <c r="K143">
        <v>10000</v>
      </c>
      <c r="L143">
        <v>0</v>
      </c>
      <c r="M143">
        <v>0</v>
      </c>
      <c r="N143" s="107">
        <v>0</v>
      </c>
      <c r="O143" t="s">
        <v>176</v>
      </c>
    </row>
    <row r="144" spans="1:15">
      <c r="A144" t="s">
        <v>112</v>
      </c>
      <c r="B144" s="68" t="s">
        <v>173</v>
      </c>
      <c r="C144" t="s">
        <v>11</v>
      </c>
      <c r="D144">
        <v>1535415</v>
      </c>
      <c r="E144" t="s">
        <v>17</v>
      </c>
      <c r="F144" t="s">
        <v>73</v>
      </c>
      <c r="G144">
        <v>6435</v>
      </c>
      <c r="H144" t="s">
        <v>17</v>
      </c>
      <c r="I144">
        <v>0</v>
      </c>
      <c r="J144" t="s">
        <v>18</v>
      </c>
      <c r="K144">
        <v>10000</v>
      </c>
      <c r="L144">
        <v>10000</v>
      </c>
      <c r="M144">
        <v>8.1300799999999996E-3</v>
      </c>
      <c r="N144" s="107">
        <v>0.37373699999999999</v>
      </c>
      <c r="O144" t="s">
        <v>176</v>
      </c>
    </row>
    <row r="145" spans="1:15">
      <c r="A145" t="s">
        <v>112</v>
      </c>
      <c r="B145" s="68" t="s">
        <v>173</v>
      </c>
      <c r="C145" t="s">
        <v>40</v>
      </c>
      <c r="D145">
        <v>3415</v>
      </c>
      <c r="E145" t="s">
        <v>17</v>
      </c>
      <c r="F145" t="s">
        <v>16</v>
      </c>
      <c r="G145">
        <v>1060029</v>
      </c>
      <c r="H145" t="s">
        <v>17</v>
      </c>
      <c r="I145">
        <v>0</v>
      </c>
      <c r="J145" t="s">
        <v>18</v>
      </c>
      <c r="K145">
        <v>10000</v>
      </c>
      <c r="L145">
        <v>10000</v>
      </c>
      <c r="M145">
        <v>1.66667E-2</v>
      </c>
      <c r="N145" s="107">
        <v>0.47619</v>
      </c>
      <c r="O145" t="s">
        <v>177</v>
      </c>
    </row>
    <row r="146" spans="1:15">
      <c r="A146" t="s">
        <v>112</v>
      </c>
      <c r="B146" s="68" t="s">
        <v>173</v>
      </c>
      <c r="C146" t="s">
        <v>40</v>
      </c>
      <c r="D146">
        <v>8579</v>
      </c>
      <c r="E146" t="s">
        <v>17</v>
      </c>
      <c r="F146" t="s">
        <v>73</v>
      </c>
      <c r="G146">
        <v>9423</v>
      </c>
      <c r="H146" t="s">
        <v>17</v>
      </c>
      <c r="I146">
        <v>0</v>
      </c>
      <c r="J146" t="s">
        <v>18</v>
      </c>
      <c r="K146">
        <v>10000</v>
      </c>
      <c r="L146">
        <v>10000</v>
      </c>
      <c r="M146">
        <v>0</v>
      </c>
      <c r="N146" s="107">
        <v>0.48571399999999998</v>
      </c>
      <c r="O146" t="s">
        <v>178</v>
      </c>
    </row>
    <row r="147" spans="1:15">
      <c r="A147" t="s">
        <v>112</v>
      </c>
      <c r="B147" s="68" t="s">
        <v>173</v>
      </c>
      <c r="C147" t="s">
        <v>40</v>
      </c>
      <c r="D147">
        <v>8589</v>
      </c>
      <c r="E147" t="s">
        <v>17</v>
      </c>
      <c r="F147" t="s">
        <v>63</v>
      </c>
      <c r="G147">
        <v>9270</v>
      </c>
      <c r="H147" t="s">
        <v>17</v>
      </c>
      <c r="I147">
        <v>0</v>
      </c>
      <c r="J147" t="s">
        <v>18</v>
      </c>
      <c r="K147">
        <v>10000</v>
      </c>
      <c r="L147">
        <v>10000</v>
      </c>
      <c r="M147">
        <v>0</v>
      </c>
      <c r="N147" s="107">
        <v>0.39354800000000001</v>
      </c>
      <c r="O147" t="s">
        <v>178</v>
      </c>
    </row>
    <row r="148" spans="1:15">
      <c r="A148" t="s">
        <v>112</v>
      </c>
      <c r="B148" s="68" t="s">
        <v>173</v>
      </c>
      <c r="C148" t="s">
        <v>42</v>
      </c>
      <c r="D148">
        <v>1403624</v>
      </c>
      <c r="E148" t="s">
        <v>17</v>
      </c>
      <c r="F148" t="s">
        <v>25</v>
      </c>
      <c r="G148">
        <v>13858</v>
      </c>
      <c r="H148" t="s">
        <v>17</v>
      </c>
      <c r="I148">
        <v>0</v>
      </c>
      <c r="J148" t="s">
        <v>18</v>
      </c>
      <c r="K148">
        <v>10000</v>
      </c>
      <c r="L148">
        <v>10000</v>
      </c>
      <c r="M148">
        <v>0</v>
      </c>
      <c r="N148" s="107">
        <v>0.495726</v>
      </c>
      <c r="O148" t="s">
        <v>177</v>
      </c>
    </row>
    <row r="149" spans="1:15">
      <c r="A149" t="s">
        <v>112</v>
      </c>
      <c r="B149" s="68" t="s">
        <v>173</v>
      </c>
      <c r="C149" t="s">
        <v>42</v>
      </c>
      <c r="D149">
        <v>1409309</v>
      </c>
      <c r="E149" t="s">
        <v>17</v>
      </c>
      <c r="F149" t="s">
        <v>16</v>
      </c>
      <c r="G149">
        <v>1057865</v>
      </c>
      <c r="H149" t="s">
        <v>17</v>
      </c>
      <c r="I149">
        <v>0</v>
      </c>
      <c r="J149" t="s">
        <v>18</v>
      </c>
      <c r="K149">
        <v>10000</v>
      </c>
      <c r="L149">
        <v>72</v>
      </c>
      <c r="M149">
        <v>0</v>
      </c>
      <c r="N149" s="107">
        <v>0.108434</v>
      </c>
      <c r="O149" t="s">
        <v>177</v>
      </c>
    </row>
    <row r="150" spans="1:15">
      <c r="A150" t="s">
        <v>113</v>
      </c>
      <c r="B150" s="68" t="s">
        <v>179</v>
      </c>
      <c r="C150" t="s">
        <v>38</v>
      </c>
      <c r="D150">
        <v>20470</v>
      </c>
      <c r="E150" t="s">
        <v>12</v>
      </c>
      <c r="F150" t="s">
        <v>16</v>
      </c>
      <c r="G150">
        <v>36125</v>
      </c>
      <c r="H150" t="s">
        <v>12</v>
      </c>
      <c r="I150">
        <v>0</v>
      </c>
      <c r="J150" t="s">
        <v>18</v>
      </c>
      <c r="K150">
        <v>10000</v>
      </c>
      <c r="L150">
        <v>10000</v>
      </c>
      <c r="M150">
        <v>0</v>
      </c>
      <c r="N150" s="107">
        <v>0.66666700000000001</v>
      </c>
      <c r="O150" t="s">
        <v>180</v>
      </c>
    </row>
    <row r="151" spans="1:15">
      <c r="A151" t="s">
        <v>113</v>
      </c>
      <c r="B151" s="68" t="s">
        <v>181</v>
      </c>
      <c r="C151" t="s">
        <v>73</v>
      </c>
      <c r="D151">
        <v>1436863</v>
      </c>
      <c r="E151" t="s">
        <v>45</v>
      </c>
      <c r="F151" t="s">
        <v>73</v>
      </c>
      <c r="G151">
        <v>1438859</v>
      </c>
      <c r="H151" t="s">
        <v>45</v>
      </c>
      <c r="I151">
        <v>1997</v>
      </c>
      <c r="J151" t="s">
        <v>32</v>
      </c>
      <c r="K151">
        <v>10000</v>
      </c>
      <c r="L151">
        <v>10000</v>
      </c>
      <c r="M151">
        <v>0</v>
      </c>
      <c r="N151" s="107">
        <v>0.28708099999999998</v>
      </c>
      <c r="O151" t="s">
        <v>182</v>
      </c>
    </row>
    <row r="152" spans="1:15">
      <c r="A152" t="s">
        <v>113</v>
      </c>
      <c r="B152" s="68" t="s">
        <v>181</v>
      </c>
      <c r="C152" t="s">
        <v>73</v>
      </c>
      <c r="D152">
        <v>1523381</v>
      </c>
      <c r="E152" t="s">
        <v>45</v>
      </c>
      <c r="F152" t="s">
        <v>73</v>
      </c>
      <c r="G152">
        <v>1534293</v>
      </c>
      <c r="H152" t="s">
        <v>45</v>
      </c>
      <c r="I152">
        <v>10913</v>
      </c>
      <c r="J152" t="s">
        <v>32</v>
      </c>
      <c r="K152">
        <v>10000</v>
      </c>
      <c r="L152">
        <v>0</v>
      </c>
      <c r="M152">
        <v>0</v>
      </c>
      <c r="N152" s="107">
        <v>0</v>
      </c>
      <c r="O152" t="s">
        <v>183</v>
      </c>
    </row>
    <row r="153" spans="1:15">
      <c r="A153" t="s">
        <v>113</v>
      </c>
      <c r="B153" s="68" t="s">
        <v>181</v>
      </c>
      <c r="C153" t="s">
        <v>73</v>
      </c>
      <c r="D153">
        <v>1534293</v>
      </c>
      <c r="E153" t="s">
        <v>45</v>
      </c>
      <c r="F153" t="s">
        <v>73</v>
      </c>
      <c r="G153">
        <v>1545095</v>
      </c>
      <c r="H153" t="s">
        <v>45</v>
      </c>
      <c r="I153">
        <v>10803</v>
      </c>
      <c r="J153" t="s">
        <v>27</v>
      </c>
      <c r="K153">
        <v>10000</v>
      </c>
      <c r="L153">
        <v>10000</v>
      </c>
      <c r="M153">
        <v>0</v>
      </c>
      <c r="N153" s="107">
        <v>0.328704</v>
      </c>
      <c r="O153" t="s">
        <v>183</v>
      </c>
    </row>
    <row r="154" spans="1:15">
      <c r="A154" t="s">
        <v>113</v>
      </c>
      <c r="B154" s="68" t="s">
        <v>181</v>
      </c>
      <c r="C154" t="s">
        <v>73</v>
      </c>
      <c r="D154">
        <v>1657966</v>
      </c>
      <c r="E154" t="s">
        <v>17</v>
      </c>
      <c r="F154" t="s">
        <v>73</v>
      </c>
      <c r="G154">
        <v>1665305</v>
      </c>
      <c r="H154" t="s">
        <v>17</v>
      </c>
      <c r="I154">
        <v>7340</v>
      </c>
      <c r="J154" t="s">
        <v>27</v>
      </c>
      <c r="K154">
        <v>10000</v>
      </c>
      <c r="L154">
        <v>10000</v>
      </c>
      <c r="M154">
        <v>1.0989000000000001E-2</v>
      </c>
      <c r="N154" s="107">
        <v>0.28636400000000001</v>
      </c>
      <c r="O154" t="s">
        <v>184</v>
      </c>
    </row>
    <row r="155" spans="1:15">
      <c r="A155" t="s">
        <v>113</v>
      </c>
      <c r="B155" s="68" t="s">
        <v>181</v>
      </c>
      <c r="C155" t="s">
        <v>49</v>
      </c>
      <c r="D155">
        <v>1430377</v>
      </c>
      <c r="E155" t="s">
        <v>45</v>
      </c>
      <c r="F155" t="s">
        <v>49</v>
      </c>
      <c r="G155">
        <v>1449325</v>
      </c>
      <c r="H155" t="s">
        <v>45</v>
      </c>
      <c r="I155">
        <v>18949</v>
      </c>
      <c r="J155" t="s">
        <v>13</v>
      </c>
      <c r="K155">
        <v>10000</v>
      </c>
      <c r="L155">
        <v>57</v>
      </c>
      <c r="M155">
        <v>0</v>
      </c>
      <c r="N155" s="107">
        <v>0.118644</v>
      </c>
      <c r="O155" t="s">
        <v>185</v>
      </c>
    </row>
    <row r="156" spans="1:15">
      <c r="A156" t="s">
        <v>113</v>
      </c>
      <c r="B156" s="68" t="s">
        <v>186</v>
      </c>
      <c r="C156" t="s">
        <v>73</v>
      </c>
      <c r="D156">
        <v>1436886</v>
      </c>
      <c r="E156" t="s">
        <v>45</v>
      </c>
      <c r="F156" t="s">
        <v>73</v>
      </c>
      <c r="G156">
        <v>1438177</v>
      </c>
      <c r="H156" t="s">
        <v>45</v>
      </c>
      <c r="I156">
        <v>1292</v>
      </c>
      <c r="J156" t="s">
        <v>32</v>
      </c>
      <c r="K156">
        <v>10000</v>
      </c>
      <c r="L156">
        <v>10000</v>
      </c>
      <c r="M156">
        <v>6.0498200000000002E-2</v>
      </c>
      <c r="N156" s="107">
        <v>0.11676599999999999</v>
      </c>
      <c r="O156" t="s">
        <v>188</v>
      </c>
    </row>
    <row r="157" spans="1:15">
      <c r="A157" t="s">
        <v>113</v>
      </c>
      <c r="B157" s="68" t="s">
        <v>186</v>
      </c>
      <c r="C157" t="s">
        <v>73</v>
      </c>
      <c r="D157">
        <v>1530136</v>
      </c>
      <c r="E157" t="s">
        <v>45</v>
      </c>
      <c r="F157" t="s">
        <v>73</v>
      </c>
      <c r="G157">
        <v>1543910</v>
      </c>
      <c r="H157" t="s">
        <v>45</v>
      </c>
      <c r="I157">
        <v>13775</v>
      </c>
      <c r="J157" t="s">
        <v>32</v>
      </c>
      <c r="K157">
        <v>10000</v>
      </c>
      <c r="L157">
        <v>0</v>
      </c>
      <c r="M157">
        <v>0</v>
      </c>
      <c r="N157" s="107">
        <v>0</v>
      </c>
      <c r="O157" t="s">
        <v>188</v>
      </c>
    </row>
    <row r="158" spans="1:15">
      <c r="A158" t="s">
        <v>113</v>
      </c>
      <c r="B158" s="68" t="s">
        <v>186</v>
      </c>
      <c r="C158" t="s">
        <v>25</v>
      </c>
      <c r="D158">
        <v>532237</v>
      </c>
      <c r="E158" t="s">
        <v>26</v>
      </c>
      <c r="F158" t="s">
        <v>25</v>
      </c>
      <c r="G158">
        <v>571481</v>
      </c>
      <c r="H158" t="s">
        <v>26</v>
      </c>
      <c r="I158">
        <v>39245</v>
      </c>
      <c r="J158" t="s">
        <v>32</v>
      </c>
      <c r="K158">
        <v>10000</v>
      </c>
      <c r="L158">
        <v>10000</v>
      </c>
      <c r="M158">
        <v>0</v>
      </c>
      <c r="N158" s="107">
        <v>0.43887100000000001</v>
      </c>
      <c r="O158" t="s">
        <v>189</v>
      </c>
    </row>
    <row r="159" spans="1:15">
      <c r="A159" t="s">
        <v>113</v>
      </c>
      <c r="B159" s="68" t="s">
        <v>186</v>
      </c>
      <c r="C159" t="s">
        <v>70</v>
      </c>
      <c r="D159">
        <v>257</v>
      </c>
      <c r="E159" t="s">
        <v>17</v>
      </c>
      <c r="F159" t="s">
        <v>70</v>
      </c>
      <c r="G159">
        <v>22386</v>
      </c>
      <c r="H159" t="s">
        <v>17</v>
      </c>
      <c r="I159">
        <v>22130</v>
      </c>
      <c r="J159" t="s">
        <v>32</v>
      </c>
      <c r="K159">
        <v>10000</v>
      </c>
      <c r="L159">
        <v>0</v>
      </c>
      <c r="M159">
        <v>0</v>
      </c>
      <c r="N159" s="107">
        <v>0</v>
      </c>
      <c r="O159" t="s">
        <v>190</v>
      </c>
    </row>
    <row r="160" spans="1:15">
      <c r="A160" t="s">
        <v>113</v>
      </c>
      <c r="B160" s="68" t="s">
        <v>186</v>
      </c>
      <c r="C160" t="s">
        <v>73</v>
      </c>
      <c r="D160">
        <v>1657274</v>
      </c>
      <c r="E160" t="s">
        <v>17</v>
      </c>
      <c r="F160" t="s">
        <v>73</v>
      </c>
      <c r="G160">
        <v>1669247</v>
      </c>
      <c r="H160" t="s">
        <v>17</v>
      </c>
      <c r="I160">
        <v>11974</v>
      </c>
      <c r="J160" t="s">
        <v>27</v>
      </c>
      <c r="K160">
        <v>10000</v>
      </c>
      <c r="L160">
        <v>41</v>
      </c>
      <c r="M160">
        <v>0</v>
      </c>
      <c r="N160" s="107">
        <v>0.111111</v>
      </c>
      <c r="O160" t="s">
        <v>191</v>
      </c>
    </row>
    <row r="161" spans="1:15">
      <c r="A161" t="s">
        <v>113</v>
      </c>
      <c r="B161" s="68" t="s">
        <v>186</v>
      </c>
      <c r="C161" t="s">
        <v>73</v>
      </c>
      <c r="D161">
        <v>1657997</v>
      </c>
      <c r="E161" t="s">
        <v>17</v>
      </c>
      <c r="F161" t="s">
        <v>73</v>
      </c>
      <c r="G161">
        <v>1670369</v>
      </c>
      <c r="H161" t="s">
        <v>17</v>
      </c>
      <c r="I161">
        <v>12373</v>
      </c>
      <c r="J161" t="s">
        <v>27</v>
      </c>
      <c r="K161">
        <v>10000</v>
      </c>
      <c r="L161">
        <v>66</v>
      </c>
      <c r="M161">
        <v>0</v>
      </c>
      <c r="N161" s="107">
        <v>0.107527</v>
      </c>
      <c r="O161" t="s">
        <v>191</v>
      </c>
    </row>
    <row r="162" spans="1:15">
      <c r="A162" t="s">
        <v>113</v>
      </c>
      <c r="B162" s="68" t="s">
        <v>186</v>
      </c>
      <c r="C162" t="s">
        <v>25</v>
      </c>
      <c r="D162">
        <v>531520</v>
      </c>
      <c r="E162" t="s">
        <v>26</v>
      </c>
      <c r="F162" t="s">
        <v>25</v>
      </c>
      <c r="G162">
        <v>570792</v>
      </c>
      <c r="H162" t="s">
        <v>26</v>
      </c>
      <c r="I162">
        <v>39273</v>
      </c>
      <c r="J162" t="s">
        <v>27</v>
      </c>
      <c r="K162">
        <v>10000</v>
      </c>
      <c r="L162">
        <v>10000</v>
      </c>
      <c r="M162">
        <v>0</v>
      </c>
      <c r="N162" s="107">
        <v>0.51428600000000002</v>
      </c>
      <c r="O162" t="s">
        <v>192</v>
      </c>
    </row>
    <row r="163" spans="1:15">
      <c r="A163" t="s">
        <v>113</v>
      </c>
      <c r="B163" s="68" t="s">
        <v>186</v>
      </c>
      <c r="C163" t="s">
        <v>25</v>
      </c>
      <c r="D163">
        <v>532586</v>
      </c>
      <c r="E163" t="s">
        <v>26</v>
      </c>
      <c r="F163" t="s">
        <v>25</v>
      </c>
      <c r="G163">
        <v>571723</v>
      </c>
      <c r="H163" t="s">
        <v>26</v>
      </c>
      <c r="I163">
        <v>39138</v>
      </c>
      <c r="J163" t="s">
        <v>27</v>
      </c>
      <c r="K163">
        <v>10000</v>
      </c>
      <c r="L163">
        <v>10000</v>
      </c>
      <c r="M163">
        <v>0</v>
      </c>
      <c r="N163" s="107">
        <v>0.45402300000000001</v>
      </c>
      <c r="O163" t="s">
        <v>189</v>
      </c>
    </row>
    <row r="164" spans="1:15">
      <c r="A164" t="s">
        <v>113</v>
      </c>
      <c r="B164" s="68" t="s">
        <v>186</v>
      </c>
      <c r="C164" t="s">
        <v>63</v>
      </c>
      <c r="D164">
        <v>11213</v>
      </c>
      <c r="E164" t="s">
        <v>17</v>
      </c>
      <c r="F164" t="s">
        <v>49</v>
      </c>
      <c r="G164">
        <v>2912188</v>
      </c>
      <c r="H164" t="s">
        <v>17</v>
      </c>
      <c r="I164">
        <v>0</v>
      </c>
      <c r="J164" t="s">
        <v>18</v>
      </c>
      <c r="K164">
        <v>10000</v>
      </c>
      <c r="L164">
        <v>10000</v>
      </c>
      <c r="M164">
        <v>0</v>
      </c>
      <c r="N164" s="107">
        <v>0.36526900000000001</v>
      </c>
      <c r="O164" t="s">
        <v>193</v>
      </c>
    </row>
    <row r="165" spans="1:15">
      <c r="A165" t="s">
        <v>113</v>
      </c>
      <c r="B165" s="68" t="s">
        <v>186</v>
      </c>
      <c r="C165" t="s">
        <v>38</v>
      </c>
      <c r="D165">
        <v>41675</v>
      </c>
      <c r="E165" t="s">
        <v>12</v>
      </c>
      <c r="F165" t="s">
        <v>49</v>
      </c>
      <c r="G165">
        <v>301</v>
      </c>
      <c r="H165" t="s">
        <v>17</v>
      </c>
      <c r="I165">
        <v>0</v>
      </c>
      <c r="J165" t="s">
        <v>18</v>
      </c>
      <c r="K165">
        <v>10000</v>
      </c>
      <c r="L165">
        <v>10000</v>
      </c>
      <c r="M165">
        <v>0</v>
      </c>
      <c r="N165" s="107">
        <v>0.53513500000000003</v>
      </c>
      <c r="O165" t="s">
        <v>194</v>
      </c>
    </row>
    <row r="166" spans="1:15">
      <c r="A166" t="s">
        <v>113</v>
      </c>
      <c r="B166" s="68" t="s">
        <v>186</v>
      </c>
      <c r="C166" t="s">
        <v>38</v>
      </c>
      <c r="D166">
        <v>41677</v>
      </c>
      <c r="E166" t="s">
        <v>12</v>
      </c>
      <c r="F166" t="s">
        <v>63</v>
      </c>
      <c r="G166">
        <v>2037146</v>
      </c>
      <c r="H166" t="s">
        <v>17</v>
      </c>
      <c r="I166">
        <v>0</v>
      </c>
      <c r="J166" t="s">
        <v>18</v>
      </c>
      <c r="K166">
        <v>10000</v>
      </c>
      <c r="L166">
        <v>10000</v>
      </c>
      <c r="M166">
        <v>0</v>
      </c>
      <c r="N166" s="107">
        <v>0.418327</v>
      </c>
      <c r="O166" t="s">
        <v>194</v>
      </c>
    </row>
    <row r="167" spans="1:15">
      <c r="A167" t="s">
        <v>113</v>
      </c>
      <c r="B167" s="68" t="s">
        <v>186</v>
      </c>
      <c r="C167" t="s">
        <v>70</v>
      </c>
      <c r="D167">
        <v>22387</v>
      </c>
      <c r="E167" t="s">
        <v>17</v>
      </c>
      <c r="F167" t="s">
        <v>49</v>
      </c>
      <c r="G167">
        <v>2924500</v>
      </c>
      <c r="H167" t="s">
        <v>17</v>
      </c>
      <c r="I167">
        <v>0</v>
      </c>
      <c r="J167" t="s">
        <v>18</v>
      </c>
      <c r="K167">
        <v>10000</v>
      </c>
      <c r="L167">
        <v>66</v>
      </c>
      <c r="M167">
        <v>0</v>
      </c>
      <c r="N167" s="107">
        <v>0.81599999999999995</v>
      </c>
      <c r="O167" t="s">
        <v>195</v>
      </c>
    </row>
    <row r="168" spans="1:15">
      <c r="A168" t="s">
        <v>113</v>
      </c>
      <c r="B168" s="68" t="s">
        <v>196</v>
      </c>
      <c r="C168" t="s">
        <v>73</v>
      </c>
      <c r="D168">
        <v>1538235</v>
      </c>
      <c r="E168" t="s">
        <v>45</v>
      </c>
      <c r="F168" t="s">
        <v>73</v>
      </c>
      <c r="G168">
        <v>1545982</v>
      </c>
      <c r="H168" t="s">
        <v>45</v>
      </c>
      <c r="I168">
        <v>7748</v>
      </c>
      <c r="J168" t="s">
        <v>32</v>
      </c>
      <c r="K168">
        <v>10000</v>
      </c>
      <c r="L168">
        <v>0</v>
      </c>
      <c r="M168">
        <v>0</v>
      </c>
      <c r="N168" s="107">
        <v>0</v>
      </c>
      <c r="O168" t="s">
        <v>197</v>
      </c>
    </row>
    <row r="169" spans="1:15">
      <c r="A169" t="s">
        <v>113</v>
      </c>
      <c r="B169" s="68" t="s">
        <v>196</v>
      </c>
      <c r="C169" t="s">
        <v>63</v>
      </c>
      <c r="D169">
        <v>96862</v>
      </c>
      <c r="E169" t="s">
        <v>12</v>
      </c>
      <c r="F169" t="s">
        <v>63</v>
      </c>
      <c r="G169">
        <v>98138</v>
      </c>
      <c r="H169" t="s">
        <v>12</v>
      </c>
      <c r="I169">
        <v>1277</v>
      </c>
      <c r="J169" t="s">
        <v>32</v>
      </c>
      <c r="K169">
        <v>10000</v>
      </c>
      <c r="L169">
        <v>0</v>
      </c>
      <c r="M169">
        <v>1.45985E-2</v>
      </c>
      <c r="N169" s="107">
        <v>0</v>
      </c>
      <c r="O169" t="s">
        <v>198</v>
      </c>
    </row>
    <row r="170" spans="1:15">
      <c r="A170" t="s">
        <v>113</v>
      </c>
      <c r="B170" s="68" t="s">
        <v>196</v>
      </c>
      <c r="C170" t="s">
        <v>63</v>
      </c>
      <c r="D170">
        <v>96945</v>
      </c>
      <c r="E170" t="s">
        <v>12</v>
      </c>
      <c r="F170" t="s">
        <v>63</v>
      </c>
      <c r="G170">
        <v>99507</v>
      </c>
      <c r="H170" t="s">
        <v>12</v>
      </c>
      <c r="I170">
        <v>2563</v>
      </c>
      <c r="J170" t="s">
        <v>32</v>
      </c>
      <c r="K170">
        <v>126</v>
      </c>
      <c r="L170">
        <v>10000</v>
      </c>
      <c r="M170">
        <v>1.7543900000000001E-2</v>
      </c>
      <c r="N170" s="107">
        <v>0.32203399999999999</v>
      </c>
      <c r="O170" t="s">
        <v>198</v>
      </c>
    </row>
    <row r="171" spans="1:15">
      <c r="A171" t="s">
        <v>113</v>
      </c>
      <c r="B171" s="68" t="s">
        <v>196</v>
      </c>
      <c r="C171" t="s">
        <v>73</v>
      </c>
      <c r="D171">
        <v>1657966</v>
      </c>
      <c r="E171" t="s">
        <v>17</v>
      </c>
      <c r="F171" t="s">
        <v>73</v>
      </c>
      <c r="G171">
        <v>1665305</v>
      </c>
      <c r="H171" t="s">
        <v>17</v>
      </c>
      <c r="I171">
        <v>7340</v>
      </c>
      <c r="J171" t="s">
        <v>27</v>
      </c>
      <c r="K171">
        <v>10000</v>
      </c>
      <c r="L171">
        <v>10000</v>
      </c>
      <c r="M171">
        <v>1.0989000000000001E-2</v>
      </c>
      <c r="N171" s="107">
        <v>0.29645100000000002</v>
      </c>
      <c r="O171" t="s">
        <v>199</v>
      </c>
    </row>
    <row r="172" spans="1:15">
      <c r="A172" t="s">
        <v>113</v>
      </c>
      <c r="B172" s="68" t="s">
        <v>200</v>
      </c>
      <c r="C172" t="s">
        <v>73</v>
      </c>
      <c r="D172">
        <v>38765</v>
      </c>
      <c r="E172" t="s">
        <v>12</v>
      </c>
      <c r="F172" t="s">
        <v>73</v>
      </c>
      <c r="G172">
        <v>45532</v>
      </c>
      <c r="H172" t="s">
        <v>12</v>
      </c>
      <c r="I172">
        <v>6768</v>
      </c>
      <c r="J172" t="s">
        <v>32</v>
      </c>
      <c r="K172">
        <v>10000</v>
      </c>
      <c r="L172">
        <v>0</v>
      </c>
      <c r="M172">
        <v>0</v>
      </c>
      <c r="N172" s="107">
        <v>0</v>
      </c>
      <c r="O172" t="s">
        <v>202</v>
      </c>
    </row>
    <row r="173" spans="1:15">
      <c r="A173" t="s">
        <v>113</v>
      </c>
      <c r="B173" s="68" t="s">
        <v>200</v>
      </c>
      <c r="C173" t="s">
        <v>73</v>
      </c>
      <c r="D173">
        <v>1536300</v>
      </c>
      <c r="E173" t="s">
        <v>45</v>
      </c>
      <c r="F173" t="s">
        <v>73</v>
      </c>
      <c r="G173">
        <v>1540815</v>
      </c>
      <c r="H173" t="s">
        <v>45</v>
      </c>
      <c r="I173">
        <v>4516</v>
      </c>
      <c r="J173" t="s">
        <v>32</v>
      </c>
      <c r="K173">
        <v>10000</v>
      </c>
      <c r="L173">
        <v>10000</v>
      </c>
      <c r="M173">
        <v>3.78788E-3</v>
      </c>
      <c r="N173" s="107">
        <v>0.81012700000000004</v>
      </c>
      <c r="O173" t="s">
        <v>203</v>
      </c>
    </row>
    <row r="174" spans="1:15">
      <c r="A174" t="s">
        <v>113</v>
      </c>
      <c r="B174" s="68" t="s">
        <v>200</v>
      </c>
      <c r="C174" t="s">
        <v>73</v>
      </c>
      <c r="D174">
        <v>1539330</v>
      </c>
      <c r="E174" t="s">
        <v>45</v>
      </c>
      <c r="F174" t="s">
        <v>73</v>
      </c>
      <c r="G174">
        <v>1544627</v>
      </c>
      <c r="H174" t="s">
        <v>45</v>
      </c>
      <c r="I174">
        <v>5298</v>
      </c>
      <c r="J174" t="s">
        <v>32</v>
      </c>
      <c r="K174">
        <v>10000</v>
      </c>
      <c r="L174">
        <v>67</v>
      </c>
      <c r="M174">
        <v>3.7313400000000001E-3</v>
      </c>
      <c r="N174" s="107">
        <v>0.3</v>
      </c>
      <c r="O174" t="s">
        <v>203</v>
      </c>
    </row>
    <row r="175" spans="1:15">
      <c r="A175" t="s">
        <v>113</v>
      </c>
      <c r="B175" s="68" t="s">
        <v>200</v>
      </c>
      <c r="C175" t="s">
        <v>73</v>
      </c>
      <c r="D175">
        <v>1539332</v>
      </c>
      <c r="E175" t="s">
        <v>45</v>
      </c>
      <c r="F175" t="s">
        <v>73</v>
      </c>
      <c r="G175">
        <v>1541415</v>
      </c>
      <c r="H175" t="s">
        <v>45</v>
      </c>
      <c r="I175">
        <v>2084</v>
      </c>
      <c r="J175" t="s">
        <v>32</v>
      </c>
      <c r="K175">
        <v>10000</v>
      </c>
      <c r="L175">
        <v>30</v>
      </c>
      <c r="M175">
        <v>7.57576E-3</v>
      </c>
      <c r="N175" s="107">
        <v>0.222222</v>
      </c>
      <c r="O175" t="s">
        <v>203</v>
      </c>
    </row>
    <row r="176" spans="1:15">
      <c r="A176" t="s">
        <v>113</v>
      </c>
      <c r="B176" s="68" t="s">
        <v>200</v>
      </c>
      <c r="C176" t="s">
        <v>73</v>
      </c>
      <c r="D176">
        <v>1539337</v>
      </c>
      <c r="E176" t="s">
        <v>45</v>
      </c>
      <c r="F176" t="s">
        <v>73</v>
      </c>
      <c r="G176">
        <v>1542321</v>
      </c>
      <c r="H176" t="s">
        <v>45</v>
      </c>
      <c r="I176">
        <v>2985</v>
      </c>
      <c r="J176" t="s">
        <v>32</v>
      </c>
      <c r="K176">
        <v>10000</v>
      </c>
      <c r="L176">
        <v>42</v>
      </c>
      <c r="M176">
        <v>2.2222200000000001E-2</v>
      </c>
      <c r="N176" s="107">
        <v>0.33333299999999999</v>
      </c>
      <c r="O176" t="s">
        <v>203</v>
      </c>
    </row>
    <row r="177" spans="1:15">
      <c r="A177" t="s">
        <v>113</v>
      </c>
      <c r="B177" s="68" t="s">
        <v>200</v>
      </c>
      <c r="C177" t="s">
        <v>11</v>
      </c>
      <c r="D177">
        <v>1509123</v>
      </c>
      <c r="E177" t="s">
        <v>17</v>
      </c>
      <c r="F177" t="s">
        <v>11</v>
      </c>
      <c r="G177">
        <v>1518153</v>
      </c>
      <c r="H177" t="s">
        <v>17</v>
      </c>
      <c r="I177">
        <v>9031</v>
      </c>
      <c r="J177" t="s">
        <v>32</v>
      </c>
      <c r="K177">
        <v>10000</v>
      </c>
      <c r="L177">
        <v>0</v>
      </c>
      <c r="M177">
        <v>0</v>
      </c>
      <c r="N177" s="107">
        <v>0</v>
      </c>
      <c r="O177" t="s">
        <v>204</v>
      </c>
    </row>
    <row r="178" spans="1:15">
      <c r="A178" t="s">
        <v>113</v>
      </c>
      <c r="B178" s="68" t="s">
        <v>200</v>
      </c>
      <c r="C178" t="s">
        <v>42</v>
      </c>
      <c r="D178">
        <v>1305951</v>
      </c>
      <c r="E178" t="s">
        <v>12</v>
      </c>
      <c r="F178" t="s">
        <v>42</v>
      </c>
      <c r="G178">
        <v>1307678</v>
      </c>
      <c r="H178" t="s">
        <v>12</v>
      </c>
      <c r="I178">
        <v>1728</v>
      </c>
      <c r="J178" t="s">
        <v>32</v>
      </c>
      <c r="K178">
        <v>10000</v>
      </c>
      <c r="L178">
        <v>72</v>
      </c>
      <c r="M178">
        <v>0</v>
      </c>
      <c r="N178" s="107">
        <v>0.13286700000000001</v>
      </c>
      <c r="O178" t="s">
        <v>205</v>
      </c>
    </row>
    <row r="179" spans="1:15">
      <c r="A179" t="s">
        <v>113</v>
      </c>
      <c r="B179" s="68" t="s">
        <v>200</v>
      </c>
      <c r="C179" t="s">
        <v>42</v>
      </c>
      <c r="D179">
        <v>1306011</v>
      </c>
      <c r="E179" t="s">
        <v>12</v>
      </c>
      <c r="F179" t="s">
        <v>42</v>
      </c>
      <c r="G179">
        <v>1308717</v>
      </c>
      <c r="H179" t="s">
        <v>12</v>
      </c>
      <c r="I179">
        <v>2707</v>
      </c>
      <c r="J179" t="s">
        <v>32</v>
      </c>
      <c r="K179">
        <v>10000</v>
      </c>
      <c r="L179">
        <v>58</v>
      </c>
      <c r="M179">
        <v>0</v>
      </c>
      <c r="N179" s="107">
        <v>0.105882</v>
      </c>
      <c r="O179" t="s">
        <v>205</v>
      </c>
    </row>
    <row r="180" spans="1:15">
      <c r="A180" t="s">
        <v>113</v>
      </c>
      <c r="B180" s="68" t="s">
        <v>200</v>
      </c>
      <c r="C180" t="s">
        <v>73</v>
      </c>
      <c r="D180">
        <v>1539209</v>
      </c>
      <c r="E180" t="s">
        <v>45</v>
      </c>
      <c r="F180" t="s">
        <v>73</v>
      </c>
      <c r="G180">
        <v>1544824</v>
      </c>
      <c r="H180" t="s">
        <v>45</v>
      </c>
      <c r="I180">
        <v>5616</v>
      </c>
      <c r="J180" t="s">
        <v>27</v>
      </c>
      <c r="K180">
        <v>10000</v>
      </c>
      <c r="L180">
        <v>10000</v>
      </c>
      <c r="M180">
        <v>5.0387599999999998E-2</v>
      </c>
      <c r="N180" s="107">
        <v>0.28571400000000002</v>
      </c>
      <c r="O180" t="s">
        <v>203</v>
      </c>
    </row>
    <row r="181" spans="1:15">
      <c r="A181" t="s">
        <v>113</v>
      </c>
      <c r="B181" s="68" t="s">
        <v>200</v>
      </c>
      <c r="C181" t="s">
        <v>38</v>
      </c>
      <c r="D181">
        <v>23645</v>
      </c>
      <c r="E181" t="s">
        <v>12</v>
      </c>
      <c r="F181" t="s">
        <v>38</v>
      </c>
      <c r="G181">
        <v>36477</v>
      </c>
      <c r="H181" t="s">
        <v>12</v>
      </c>
      <c r="I181">
        <v>12833</v>
      </c>
      <c r="J181" t="s">
        <v>27</v>
      </c>
      <c r="K181">
        <v>10000</v>
      </c>
      <c r="L181">
        <v>10000</v>
      </c>
      <c r="M181">
        <v>0</v>
      </c>
      <c r="N181" s="107">
        <v>0.50170599999999999</v>
      </c>
      <c r="O181" t="s">
        <v>206</v>
      </c>
    </row>
    <row r="182" spans="1:15">
      <c r="A182" t="s">
        <v>113</v>
      </c>
      <c r="B182" s="68" t="s">
        <v>200</v>
      </c>
      <c r="C182" t="s">
        <v>40</v>
      </c>
      <c r="D182">
        <v>2254567</v>
      </c>
      <c r="E182" t="s">
        <v>17</v>
      </c>
      <c r="F182" t="s">
        <v>73</v>
      </c>
      <c r="G182">
        <v>1670262</v>
      </c>
      <c r="H182" t="s">
        <v>17</v>
      </c>
      <c r="I182">
        <v>0</v>
      </c>
      <c r="J182" t="s">
        <v>18</v>
      </c>
      <c r="K182">
        <v>10000</v>
      </c>
      <c r="L182">
        <v>10000</v>
      </c>
      <c r="M182">
        <v>0</v>
      </c>
      <c r="N182" s="107">
        <v>0.15676999999999999</v>
      </c>
      <c r="O182" t="s">
        <v>207</v>
      </c>
    </row>
    <row r="183" spans="1:15">
      <c r="A183" t="s">
        <v>113</v>
      </c>
      <c r="B183" s="68" t="s">
        <v>200</v>
      </c>
      <c r="C183" t="s">
        <v>70</v>
      </c>
      <c r="D183">
        <v>19890</v>
      </c>
      <c r="E183" t="s">
        <v>17</v>
      </c>
      <c r="F183" t="s">
        <v>11</v>
      </c>
      <c r="G183">
        <v>1518153</v>
      </c>
      <c r="H183" t="s">
        <v>17</v>
      </c>
      <c r="I183">
        <v>0</v>
      </c>
      <c r="J183" t="s">
        <v>18</v>
      </c>
      <c r="K183">
        <v>10000</v>
      </c>
      <c r="L183">
        <v>10000</v>
      </c>
      <c r="M183">
        <v>0</v>
      </c>
      <c r="N183" s="107">
        <v>0.39252300000000001</v>
      </c>
      <c r="O183" t="s">
        <v>204</v>
      </c>
    </row>
    <row r="184" spans="1:15">
      <c r="A184" t="s">
        <v>113</v>
      </c>
      <c r="B184" s="68" t="s">
        <v>208</v>
      </c>
      <c r="C184" t="s">
        <v>73</v>
      </c>
      <c r="D184">
        <v>1436892</v>
      </c>
      <c r="E184" t="s">
        <v>45</v>
      </c>
      <c r="F184" t="s">
        <v>73</v>
      </c>
      <c r="G184">
        <v>1437970</v>
      </c>
      <c r="H184" t="s">
        <v>45</v>
      </c>
      <c r="I184">
        <v>1079</v>
      </c>
      <c r="J184" t="s">
        <v>32</v>
      </c>
      <c r="K184">
        <v>10000</v>
      </c>
      <c r="L184">
        <v>10000</v>
      </c>
      <c r="M184">
        <v>6.0931899999999997E-2</v>
      </c>
      <c r="N184" s="107">
        <v>0.24509800000000001</v>
      </c>
      <c r="O184" t="s">
        <v>210</v>
      </c>
    </row>
    <row r="185" spans="1:15">
      <c r="A185" t="s">
        <v>113</v>
      </c>
      <c r="B185" s="68" t="s">
        <v>208</v>
      </c>
      <c r="C185" t="s">
        <v>49</v>
      </c>
      <c r="D185">
        <v>2909681</v>
      </c>
      <c r="E185" t="s">
        <v>17</v>
      </c>
      <c r="F185" t="s">
        <v>49</v>
      </c>
      <c r="G185">
        <v>2910516</v>
      </c>
      <c r="H185" t="s">
        <v>17</v>
      </c>
      <c r="I185">
        <v>836</v>
      </c>
      <c r="J185" t="s">
        <v>32</v>
      </c>
      <c r="K185">
        <v>10000</v>
      </c>
      <c r="L185">
        <v>10000</v>
      </c>
      <c r="M185">
        <v>0</v>
      </c>
      <c r="N185" s="107">
        <v>0.59585500000000002</v>
      </c>
      <c r="O185" t="s">
        <v>211</v>
      </c>
    </row>
    <row r="186" spans="1:15">
      <c r="A186" t="s">
        <v>113</v>
      </c>
      <c r="B186" s="68" t="s">
        <v>208</v>
      </c>
      <c r="C186" t="s">
        <v>11</v>
      </c>
      <c r="D186">
        <v>1511143</v>
      </c>
      <c r="E186" t="s">
        <v>17</v>
      </c>
      <c r="F186" t="s">
        <v>11</v>
      </c>
      <c r="G186">
        <v>1513921</v>
      </c>
      <c r="H186" t="s">
        <v>17</v>
      </c>
      <c r="I186">
        <v>2779</v>
      </c>
      <c r="J186" t="s">
        <v>32</v>
      </c>
      <c r="K186">
        <v>10000</v>
      </c>
      <c r="L186">
        <v>10000</v>
      </c>
      <c r="M186">
        <v>0</v>
      </c>
      <c r="N186" s="107">
        <v>0.17812500000000001</v>
      </c>
      <c r="O186" t="s">
        <v>212</v>
      </c>
    </row>
    <row r="187" spans="1:15">
      <c r="A187" t="s">
        <v>113</v>
      </c>
      <c r="B187" s="68" t="s">
        <v>208</v>
      </c>
      <c r="C187" t="s">
        <v>42</v>
      </c>
      <c r="D187">
        <v>1306831</v>
      </c>
      <c r="E187" t="s">
        <v>12</v>
      </c>
      <c r="F187" t="s">
        <v>42</v>
      </c>
      <c r="G187">
        <v>1308493</v>
      </c>
      <c r="H187" t="s">
        <v>12</v>
      </c>
      <c r="I187">
        <v>1663</v>
      </c>
      <c r="J187" t="s">
        <v>32</v>
      </c>
      <c r="K187">
        <v>10000</v>
      </c>
      <c r="L187">
        <v>117</v>
      </c>
      <c r="M187">
        <v>0</v>
      </c>
      <c r="N187" s="107">
        <v>0.15</v>
      </c>
      <c r="O187" t="s">
        <v>213</v>
      </c>
    </row>
    <row r="188" spans="1:15">
      <c r="A188" t="s">
        <v>113</v>
      </c>
      <c r="B188" s="68" t="s">
        <v>208</v>
      </c>
      <c r="C188" t="s">
        <v>73</v>
      </c>
      <c r="D188">
        <v>1436798</v>
      </c>
      <c r="E188" t="s">
        <v>45</v>
      </c>
      <c r="F188" t="s">
        <v>73</v>
      </c>
      <c r="G188">
        <v>1437256</v>
      </c>
      <c r="H188" t="s">
        <v>45</v>
      </c>
      <c r="I188">
        <v>459</v>
      </c>
      <c r="J188" t="s">
        <v>27</v>
      </c>
      <c r="K188">
        <v>10000</v>
      </c>
      <c r="L188">
        <v>0</v>
      </c>
      <c r="M188">
        <v>0.10512100000000001</v>
      </c>
      <c r="N188" s="107">
        <v>0</v>
      </c>
      <c r="O188" t="s">
        <v>210</v>
      </c>
    </row>
    <row r="189" spans="1:15">
      <c r="A189" t="s">
        <v>113</v>
      </c>
      <c r="B189" s="68" t="s">
        <v>208</v>
      </c>
      <c r="C189" t="s">
        <v>11</v>
      </c>
      <c r="D189">
        <v>1509565</v>
      </c>
      <c r="E189" t="s">
        <v>17</v>
      </c>
      <c r="F189" t="s">
        <v>11</v>
      </c>
      <c r="G189">
        <v>1523050</v>
      </c>
      <c r="H189" t="s">
        <v>17</v>
      </c>
      <c r="I189">
        <v>13486</v>
      </c>
      <c r="J189" t="s">
        <v>27</v>
      </c>
      <c r="K189">
        <v>10000</v>
      </c>
      <c r="L189">
        <v>10000</v>
      </c>
      <c r="M189">
        <v>0</v>
      </c>
      <c r="N189" s="107">
        <v>0.466165</v>
      </c>
      <c r="O189" t="s">
        <v>212</v>
      </c>
    </row>
    <row r="190" spans="1:15">
      <c r="A190" t="s">
        <v>113</v>
      </c>
      <c r="B190" s="68" t="s">
        <v>208</v>
      </c>
      <c r="C190" t="s">
        <v>11</v>
      </c>
      <c r="D190">
        <v>1531375</v>
      </c>
      <c r="E190" t="s">
        <v>17</v>
      </c>
      <c r="F190" t="s">
        <v>49</v>
      </c>
      <c r="G190">
        <v>2909773</v>
      </c>
      <c r="H190" t="s">
        <v>17</v>
      </c>
      <c r="I190">
        <v>0</v>
      </c>
      <c r="J190" t="s">
        <v>18</v>
      </c>
      <c r="K190">
        <v>10000</v>
      </c>
      <c r="L190">
        <v>10000</v>
      </c>
      <c r="M190">
        <v>0</v>
      </c>
      <c r="N190" s="107">
        <v>0.48430499999999999</v>
      </c>
      <c r="O190" t="s">
        <v>211</v>
      </c>
    </row>
    <row r="191" spans="1:15">
      <c r="A191" t="s">
        <v>113</v>
      </c>
      <c r="B191" s="68" t="s">
        <v>208</v>
      </c>
      <c r="C191" t="s">
        <v>15</v>
      </c>
      <c r="D191">
        <v>14102</v>
      </c>
      <c r="E191" t="s">
        <v>17</v>
      </c>
      <c r="F191" t="s">
        <v>11</v>
      </c>
      <c r="G191">
        <v>1513938</v>
      </c>
      <c r="H191" t="s">
        <v>17</v>
      </c>
      <c r="I191">
        <v>0</v>
      </c>
      <c r="J191" t="s">
        <v>18</v>
      </c>
      <c r="K191">
        <v>10000</v>
      </c>
      <c r="L191">
        <v>10000</v>
      </c>
      <c r="M191">
        <v>0</v>
      </c>
      <c r="N191" s="107">
        <v>0.34188000000000002</v>
      </c>
      <c r="O191" t="s">
        <v>212</v>
      </c>
    </row>
    <row r="192" spans="1:15">
      <c r="A192" t="s">
        <v>113</v>
      </c>
      <c r="B192" s="68" t="s">
        <v>208</v>
      </c>
      <c r="C192" t="s">
        <v>38</v>
      </c>
      <c r="D192">
        <v>1458326</v>
      </c>
      <c r="E192" t="s">
        <v>17</v>
      </c>
      <c r="F192" t="s">
        <v>11</v>
      </c>
      <c r="G192">
        <v>1513928</v>
      </c>
      <c r="H192" t="s">
        <v>17</v>
      </c>
      <c r="I192">
        <v>0</v>
      </c>
      <c r="J192" t="s">
        <v>18</v>
      </c>
      <c r="K192">
        <v>10000</v>
      </c>
      <c r="L192">
        <v>10000</v>
      </c>
      <c r="M192">
        <v>0</v>
      </c>
      <c r="N192" s="107">
        <v>0.35220099999999999</v>
      </c>
      <c r="O192" t="s">
        <v>212</v>
      </c>
    </row>
    <row r="193" spans="1:15">
      <c r="A193" t="s">
        <v>113</v>
      </c>
      <c r="B193" s="68" t="s">
        <v>208</v>
      </c>
      <c r="C193" t="s">
        <v>70</v>
      </c>
      <c r="D193">
        <v>30767</v>
      </c>
      <c r="E193" t="s">
        <v>12</v>
      </c>
      <c r="F193" t="s">
        <v>63</v>
      </c>
      <c r="G193">
        <v>31258</v>
      </c>
      <c r="H193" t="s">
        <v>12</v>
      </c>
      <c r="I193">
        <v>0</v>
      </c>
      <c r="J193" t="s">
        <v>18</v>
      </c>
      <c r="K193">
        <v>10000</v>
      </c>
      <c r="L193">
        <v>10000</v>
      </c>
      <c r="M193">
        <v>0</v>
      </c>
      <c r="N193" s="107">
        <v>0.43870999999999999</v>
      </c>
      <c r="O193" t="s">
        <v>214</v>
      </c>
    </row>
    <row r="194" spans="1:15">
      <c r="A194" t="s">
        <v>113</v>
      </c>
      <c r="B194" s="68" t="s">
        <v>208</v>
      </c>
      <c r="C194" t="s">
        <v>70</v>
      </c>
      <c r="D194">
        <v>918478</v>
      </c>
      <c r="E194" t="s">
        <v>12</v>
      </c>
      <c r="F194" t="s">
        <v>40</v>
      </c>
      <c r="G194">
        <v>21817</v>
      </c>
      <c r="H194" t="s">
        <v>12</v>
      </c>
      <c r="I194">
        <v>0</v>
      </c>
      <c r="J194" t="s">
        <v>18</v>
      </c>
      <c r="K194">
        <v>10000</v>
      </c>
      <c r="L194">
        <v>0</v>
      </c>
      <c r="M194">
        <v>0</v>
      </c>
      <c r="N194" s="107">
        <v>0</v>
      </c>
      <c r="O194" t="s">
        <v>213</v>
      </c>
    </row>
    <row r="195" spans="1:15">
      <c r="A195" t="s">
        <v>113</v>
      </c>
      <c r="B195" s="68" t="s">
        <v>208</v>
      </c>
      <c r="C195" t="s">
        <v>70</v>
      </c>
      <c r="D195">
        <v>918579</v>
      </c>
      <c r="E195" t="s">
        <v>12</v>
      </c>
      <c r="F195" t="s">
        <v>40</v>
      </c>
      <c r="G195">
        <v>21753</v>
      </c>
      <c r="H195" t="s">
        <v>12</v>
      </c>
      <c r="I195">
        <v>0</v>
      </c>
      <c r="J195" t="s">
        <v>18</v>
      </c>
      <c r="K195">
        <v>10000</v>
      </c>
      <c r="L195">
        <v>10000</v>
      </c>
      <c r="M195">
        <v>0</v>
      </c>
      <c r="N195" s="107">
        <v>0.82524299999999995</v>
      </c>
      <c r="O195" t="s">
        <v>213</v>
      </c>
    </row>
    <row r="196" spans="1:15">
      <c r="A196" t="s">
        <v>113</v>
      </c>
      <c r="B196" s="68" t="s">
        <v>215</v>
      </c>
      <c r="C196" t="s">
        <v>40</v>
      </c>
      <c r="D196">
        <v>1705426</v>
      </c>
      <c r="E196" t="s">
        <v>26</v>
      </c>
      <c r="F196" t="s">
        <v>40</v>
      </c>
      <c r="G196">
        <v>1720492</v>
      </c>
      <c r="H196" t="s">
        <v>26</v>
      </c>
      <c r="I196">
        <v>15067</v>
      </c>
      <c r="J196" t="s">
        <v>32</v>
      </c>
      <c r="K196">
        <v>7</v>
      </c>
      <c r="L196">
        <v>0</v>
      </c>
      <c r="M196">
        <v>0</v>
      </c>
      <c r="N196" s="107">
        <v>0</v>
      </c>
      <c r="O196" t="s">
        <v>217</v>
      </c>
    </row>
    <row r="197" spans="1:15">
      <c r="A197" t="s">
        <v>113</v>
      </c>
      <c r="B197" s="68" t="s">
        <v>215</v>
      </c>
      <c r="C197" t="s">
        <v>40</v>
      </c>
      <c r="D197">
        <v>1706099</v>
      </c>
      <c r="E197" t="s">
        <v>26</v>
      </c>
      <c r="F197" t="s">
        <v>40</v>
      </c>
      <c r="G197">
        <v>1721237</v>
      </c>
      <c r="H197" t="s">
        <v>26</v>
      </c>
      <c r="I197">
        <v>15139</v>
      </c>
      <c r="J197" t="s">
        <v>32</v>
      </c>
      <c r="K197">
        <v>10000</v>
      </c>
      <c r="L197">
        <v>10000</v>
      </c>
      <c r="M197">
        <v>0</v>
      </c>
      <c r="N197" s="107">
        <v>0.59663900000000003</v>
      </c>
      <c r="O197" t="s">
        <v>217</v>
      </c>
    </row>
    <row r="198" spans="1:15">
      <c r="A198" t="s">
        <v>113</v>
      </c>
      <c r="B198" s="68" t="s">
        <v>215</v>
      </c>
      <c r="C198" t="s">
        <v>40</v>
      </c>
      <c r="D198">
        <v>1706005</v>
      </c>
      <c r="E198" t="s">
        <v>26</v>
      </c>
      <c r="F198" t="s">
        <v>40</v>
      </c>
      <c r="G198">
        <v>1721141</v>
      </c>
      <c r="H198" t="s">
        <v>26</v>
      </c>
      <c r="I198">
        <v>15137</v>
      </c>
      <c r="J198" t="s">
        <v>27</v>
      </c>
      <c r="K198">
        <v>10000</v>
      </c>
      <c r="L198">
        <v>10000</v>
      </c>
      <c r="M198">
        <v>0</v>
      </c>
      <c r="N198" s="107">
        <v>0.69005799999999995</v>
      </c>
      <c r="O198" t="s">
        <v>217</v>
      </c>
    </row>
    <row r="199" spans="1:15">
      <c r="A199" t="s">
        <v>113</v>
      </c>
      <c r="B199" s="68" t="s">
        <v>215</v>
      </c>
      <c r="C199" t="s">
        <v>49</v>
      </c>
      <c r="D199">
        <v>27624</v>
      </c>
      <c r="E199" t="s">
        <v>12</v>
      </c>
      <c r="F199" t="s">
        <v>73</v>
      </c>
      <c r="G199">
        <v>1643575</v>
      </c>
      <c r="H199" t="s">
        <v>12</v>
      </c>
      <c r="I199">
        <v>0</v>
      </c>
      <c r="J199" t="s">
        <v>18</v>
      </c>
      <c r="K199">
        <v>10000</v>
      </c>
      <c r="L199">
        <v>10000</v>
      </c>
      <c r="M199">
        <v>0</v>
      </c>
      <c r="N199" s="107">
        <v>0.15873000000000001</v>
      </c>
      <c r="O199" t="s">
        <v>218</v>
      </c>
    </row>
    <row r="200" spans="1:15">
      <c r="A200" t="s">
        <v>113</v>
      </c>
      <c r="B200" s="68" t="s">
        <v>215</v>
      </c>
      <c r="C200" t="s">
        <v>49</v>
      </c>
      <c r="D200">
        <v>2915570</v>
      </c>
      <c r="E200" t="s">
        <v>17</v>
      </c>
      <c r="F200" t="s">
        <v>16</v>
      </c>
      <c r="G200">
        <v>1057912</v>
      </c>
      <c r="H200" t="s">
        <v>17</v>
      </c>
      <c r="I200">
        <v>0</v>
      </c>
      <c r="J200" t="s">
        <v>18</v>
      </c>
      <c r="K200">
        <v>10000</v>
      </c>
      <c r="L200">
        <v>10000</v>
      </c>
      <c r="M200">
        <v>0</v>
      </c>
      <c r="N200" s="107">
        <v>0.44761899999999999</v>
      </c>
      <c r="O200" t="s">
        <v>219</v>
      </c>
    </row>
    <row r="201" spans="1:15">
      <c r="A201" t="s">
        <v>113</v>
      </c>
      <c r="B201" s="68" t="s">
        <v>215</v>
      </c>
      <c r="C201" t="s">
        <v>40</v>
      </c>
      <c r="D201">
        <v>9758</v>
      </c>
      <c r="E201" t="s">
        <v>17</v>
      </c>
      <c r="F201" t="s">
        <v>25</v>
      </c>
      <c r="G201">
        <v>9620</v>
      </c>
      <c r="H201" t="s">
        <v>17</v>
      </c>
      <c r="I201">
        <v>0</v>
      </c>
      <c r="J201" t="s">
        <v>18</v>
      </c>
      <c r="K201">
        <v>10000</v>
      </c>
      <c r="L201">
        <v>10000</v>
      </c>
      <c r="M201">
        <v>4.0485800000000004E-3</v>
      </c>
      <c r="N201" s="107">
        <v>0.37047400000000003</v>
      </c>
      <c r="O201" t="s">
        <v>220</v>
      </c>
    </row>
    <row r="202" spans="1:15">
      <c r="A202" t="s">
        <v>113</v>
      </c>
      <c r="B202" s="68" t="s">
        <v>215</v>
      </c>
      <c r="C202" t="s">
        <v>40</v>
      </c>
      <c r="D202">
        <v>1711577</v>
      </c>
      <c r="E202" t="s">
        <v>26</v>
      </c>
      <c r="F202" t="s">
        <v>63</v>
      </c>
      <c r="G202">
        <v>30807</v>
      </c>
      <c r="H202" t="s">
        <v>12</v>
      </c>
      <c r="I202">
        <v>0</v>
      </c>
      <c r="J202" t="s">
        <v>18</v>
      </c>
      <c r="K202">
        <v>10000</v>
      </c>
      <c r="L202">
        <v>10000</v>
      </c>
      <c r="M202">
        <v>0</v>
      </c>
      <c r="N202" s="107">
        <v>0.50724599999999997</v>
      </c>
      <c r="O202" t="s">
        <v>221</v>
      </c>
    </row>
    <row r="203" spans="1:15">
      <c r="A203" t="s">
        <v>113</v>
      </c>
      <c r="B203" s="68" t="s">
        <v>215</v>
      </c>
      <c r="C203" t="s">
        <v>40</v>
      </c>
      <c r="D203">
        <v>1712110</v>
      </c>
      <c r="E203" t="s">
        <v>26</v>
      </c>
      <c r="F203" t="s">
        <v>63</v>
      </c>
      <c r="G203">
        <v>31275</v>
      </c>
      <c r="H203" t="s">
        <v>12</v>
      </c>
      <c r="I203">
        <v>0</v>
      </c>
      <c r="J203" t="s">
        <v>18</v>
      </c>
      <c r="K203">
        <v>10000</v>
      </c>
      <c r="L203">
        <v>10000</v>
      </c>
      <c r="M203">
        <v>0</v>
      </c>
      <c r="N203" s="107">
        <v>0.14331199999999999</v>
      </c>
      <c r="O203" t="s">
        <v>221</v>
      </c>
    </row>
    <row r="204" spans="1:15">
      <c r="A204" t="s">
        <v>113</v>
      </c>
      <c r="B204" s="68" t="s">
        <v>215</v>
      </c>
      <c r="C204" t="s">
        <v>42</v>
      </c>
      <c r="D204">
        <v>1378983</v>
      </c>
      <c r="E204" t="s">
        <v>12</v>
      </c>
      <c r="F204" t="s">
        <v>63</v>
      </c>
      <c r="G204">
        <v>27880</v>
      </c>
      <c r="H204" t="s">
        <v>12</v>
      </c>
      <c r="I204">
        <v>0</v>
      </c>
      <c r="J204" t="s">
        <v>18</v>
      </c>
      <c r="K204">
        <v>10000</v>
      </c>
      <c r="L204">
        <v>10000</v>
      </c>
      <c r="M204">
        <v>5.9523800000000002E-3</v>
      </c>
      <c r="N204" s="107">
        <v>0.54474699999999998</v>
      </c>
      <c r="O204" t="s">
        <v>222</v>
      </c>
    </row>
    <row r="205" spans="1:15">
      <c r="A205" t="s">
        <v>113</v>
      </c>
      <c r="B205" s="68" t="s">
        <v>215</v>
      </c>
      <c r="C205" t="s">
        <v>42</v>
      </c>
      <c r="D205">
        <v>1379457</v>
      </c>
      <c r="E205" t="s">
        <v>12</v>
      </c>
      <c r="F205" t="s">
        <v>63</v>
      </c>
      <c r="G205">
        <v>27422</v>
      </c>
      <c r="H205" t="s">
        <v>12</v>
      </c>
      <c r="I205">
        <v>0</v>
      </c>
      <c r="J205" t="s">
        <v>18</v>
      </c>
      <c r="K205">
        <v>10000</v>
      </c>
      <c r="L205">
        <v>10000</v>
      </c>
      <c r="M205">
        <v>0</v>
      </c>
      <c r="N205" s="107">
        <v>0.5</v>
      </c>
      <c r="O205" t="s">
        <v>222</v>
      </c>
    </row>
    <row r="206" spans="1:15">
      <c r="A206" t="s">
        <v>113</v>
      </c>
      <c r="B206" s="68" t="s">
        <v>215</v>
      </c>
      <c r="C206" t="s">
        <v>42</v>
      </c>
      <c r="D206">
        <v>1379701</v>
      </c>
      <c r="E206" t="s">
        <v>12</v>
      </c>
      <c r="F206" t="s">
        <v>63</v>
      </c>
      <c r="G206">
        <v>27089</v>
      </c>
      <c r="H206" t="s">
        <v>12</v>
      </c>
      <c r="I206">
        <v>0</v>
      </c>
      <c r="J206" t="s">
        <v>18</v>
      </c>
      <c r="K206">
        <v>10000</v>
      </c>
      <c r="L206">
        <v>10000</v>
      </c>
      <c r="M206">
        <v>0</v>
      </c>
      <c r="N206" s="107">
        <v>0.37626300000000001</v>
      </c>
      <c r="O206" t="s">
        <v>222</v>
      </c>
    </row>
    <row r="207" spans="1:15">
      <c r="A207" t="s">
        <v>113</v>
      </c>
      <c r="B207" s="68" t="s">
        <v>223</v>
      </c>
      <c r="C207" t="s">
        <v>42</v>
      </c>
      <c r="D207">
        <v>1403089</v>
      </c>
      <c r="E207" t="s">
        <v>17</v>
      </c>
      <c r="F207" t="s">
        <v>42</v>
      </c>
      <c r="G207">
        <v>1403742</v>
      </c>
      <c r="H207" t="s">
        <v>17</v>
      </c>
      <c r="I207">
        <v>654</v>
      </c>
      <c r="J207" t="s">
        <v>32</v>
      </c>
      <c r="K207">
        <v>10000</v>
      </c>
      <c r="L207">
        <v>10000</v>
      </c>
      <c r="M207">
        <v>0</v>
      </c>
      <c r="N207" s="107">
        <v>0.34656999999999999</v>
      </c>
      <c r="O207" t="s">
        <v>225</v>
      </c>
    </row>
    <row r="208" spans="1:15">
      <c r="A208" t="s">
        <v>113</v>
      </c>
      <c r="B208" s="68" t="s">
        <v>223</v>
      </c>
      <c r="C208" t="s">
        <v>49</v>
      </c>
      <c r="D208">
        <v>35701</v>
      </c>
      <c r="E208" t="s">
        <v>12</v>
      </c>
      <c r="F208" t="s">
        <v>49</v>
      </c>
      <c r="G208">
        <v>53200</v>
      </c>
      <c r="H208" t="s">
        <v>12</v>
      </c>
      <c r="I208">
        <v>17500</v>
      </c>
      <c r="J208" t="s">
        <v>27</v>
      </c>
      <c r="K208">
        <v>10</v>
      </c>
      <c r="L208">
        <v>103</v>
      </c>
      <c r="M208">
        <v>0</v>
      </c>
      <c r="N208" s="107">
        <v>0.26666699999999999</v>
      </c>
      <c r="O208" t="s">
        <v>226</v>
      </c>
    </row>
    <row r="209" spans="1:15">
      <c r="A209" t="s">
        <v>113</v>
      </c>
      <c r="B209" s="68" t="s">
        <v>223</v>
      </c>
      <c r="C209" t="s">
        <v>42</v>
      </c>
      <c r="D209">
        <v>1402902</v>
      </c>
      <c r="E209" t="s">
        <v>17</v>
      </c>
      <c r="F209" t="s">
        <v>42</v>
      </c>
      <c r="G209">
        <v>1403552</v>
      </c>
      <c r="H209" t="s">
        <v>17</v>
      </c>
      <c r="I209">
        <v>651</v>
      </c>
      <c r="J209" t="s">
        <v>27</v>
      </c>
      <c r="K209">
        <v>10000</v>
      </c>
      <c r="L209">
        <v>10000</v>
      </c>
      <c r="M209">
        <v>0</v>
      </c>
      <c r="N209" s="107">
        <v>0.36577199999999999</v>
      </c>
      <c r="O209" t="s">
        <v>225</v>
      </c>
    </row>
    <row r="210" spans="1:15">
      <c r="A210" t="s">
        <v>113</v>
      </c>
      <c r="B210" s="68" t="s">
        <v>223</v>
      </c>
      <c r="C210" t="s">
        <v>36</v>
      </c>
      <c r="D210">
        <v>550370</v>
      </c>
      <c r="E210" t="s">
        <v>26</v>
      </c>
      <c r="F210" t="s">
        <v>36</v>
      </c>
      <c r="G210">
        <v>565790</v>
      </c>
      <c r="H210" t="s">
        <v>26</v>
      </c>
      <c r="I210">
        <v>15421</v>
      </c>
      <c r="J210" t="s">
        <v>27</v>
      </c>
      <c r="K210">
        <v>10000</v>
      </c>
      <c r="L210">
        <v>10000</v>
      </c>
      <c r="M210">
        <v>0</v>
      </c>
      <c r="N210" s="107">
        <v>0.42013899999999998</v>
      </c>
      <c r="O210" t="s">
        <v>227</v>
      </c>
    </row>
    <row r="211" spans="1:15">
      <c r="A211" t="s">
        <v>113</v>
      </c>
      <c r="B211" s="68" t="s">
        <v>223</v>
      </c>
      <c r="C211" t="s">
        <v>42</v>
      </c>
      <c r="D211">
        <v>1403172</v>
      </c>
      <c r="E211" t="s">
        <v>17</v>
      </c>
      <c r="F211" t="s">
        <v>40</v>
      </c>
      <c r="G211">
        <v>11703</v>
      </c>
      <c r="H211" t="s">
        <v>17</v>
      </c>
      <c r="I211">
        <v>0</v>
      </c>
      <c r="J211" t="s">
        <v>18</v>
      </c>
      <c r="K211">
        <v>10000</v>
      </c>
      <c r="L211">
        <v>10000</v>
      </c>
      <c r="M211">
        <v>0</v>
      </c>
      <c r="N211" s="107">
        <v>0.55029600000000001</v>
      </c>
      <c r="O211" t="s">
        <v>225</v>
      </c>
    </row>
  </sheetData>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7"/>
  <sheetViews>
    <sheetView topLeftCell="A18" zoomScale="75" zoomScaleNormal="75" zoomScalePageLayoutView="75" workbookViewId="0">
      <selection activeCell="AA37" sqref="AA37"/>
    </sheetView>
  </sheetViews>
  <sheetFormatPr baseColWidth="10" defaultColWidth="11" defaultRowHeight="15" x14ac:dyDescent="0"/>
  <cols>
    <col min="5" max="5" width="11" style="79"/>
    <col min="6" max="6" width="9.5" style="79" customWidth="1"/>
    <col min="7" max="7" width="14.33203125" style="79" customWidth="1"/>
    <col min="9" max="9" width="8.5" customWidth="1"/>
    <col min="10" max="10" width="8" customWidth="1"/>
    <col min="15" max="15" width="11" style="79"/>
    <col min="16" max="16" width="8.33203125" style="79" customWidth="1"/>
    <col min="17" max="17" width="14.33203125" customWidth="1"/>
    <col min="19" max="19" width="8.5" customWidth="1"/>
    <col min="20" max="20" width="7.6640625" customWidth="1"/>
    <col min="21" max="21" width="6.83203125" customWidth="1"/>
    <col min="24" max="25" width="8.6640625" customWidth="1"/>
    <col min="26" max="26" width="9.6640625" customWidth="1"/>
  </cols>
  <sheetData>
    <row r="1" spans="1:27" ht="16.5" thickBot="1">
      <c r="A1" s="5" t="s">
        <v>228</v>
      </c>
      <c r="B1" s="5" t="s">
        <v>0</v>
      </c>
      <c r="C1" s="5" t="s">
        <v>2</v>
      </c>
      <c r="D1" s="5" t="s">
        <v>1</v>
      </c>
      <c r="E1" s="85" t="s">
        <v>970</v>
      </c>
      <c r="F1" s="86" t="s">
        <v>229</v>
      </c>
      <c r="G1" s="86" t="s">
        <v>232</v>
      </c>
      <c r="H1" s="86" t="s">
        <v>231</v>
      </c>
      <c r="I1" s="86" t="s">
        <v>233</v>
      </c>
      <c r="J1" s="86" t="s">
        <v>234</v>
      </c>
      <c r="K1" s="87" t="s">
        <v>971</v>
      </c>
      <c r="L1" s="86" t="s">
        <v>972</v>
      </c>
      <c r="M1" s="86" t="s">
        <v>973</v>
      </c>
      <c r="N1" s="88" t="s">
        <v>974</v>
      </c>
      <c r="O1" s="206" t="s">
        <v>235</v>
      </c>
      <c r="P1" s="207" t="s">
        <v>230</v>
      </c>
      <c r="Q1" s="207" t="s">
        <v>237</v>
      </c>
      <c r="R1" s="207" t="s">
        <v>236</v>
      </c>
      <c r="S1" s="207" t="s">
        <v>238</v>
      </c>
      <c r="T1" s="207" t="s">
        <v>239</v>
      </c>
      <c r="U1" s="208" t="s">
        <v>975</v>
      </c>
      <c r="V1" s="207" t="s">
        <v>976</v>
      </c>
      <c r="W1" s="207" t="s">
        <v>977</v>
      </c>
      <c r="X1" s="209" t="s">
        <v>978</v>
      </c>
      <c r="Y1" s="5" t="s">
        <v>979</v>
      </c>
      <c r="Z1" s="5" t="s">
        <v>980</v>
      </c>
      <c r="AA1" s="5" t="s">
        <v>1060</v>
      </c>
    </row>
    <row r="2" spans="1:27">
      <c r="A2" s="6" t="s">
        <v>404</v>
      </c>
      <c r="B2" s="6" t="s">
        <v>416</v>
      </c>
      <c r="C2" s="6" t="s">
        <v>240</v>
      </c>
      <c r="D2" s="7" t="str">
        <f>VLOOKUP(C2,[1]metadata!$A$2:$B$59,2,FALSE)</f>
        <v>3D7-1a</v>
      </c>
      <c r="E2" s="8" t="s">
        <v>42</v>
      </c>
      <c r="F2" s="9"/>
      <c r="G2" s="9" t="s">
        <v>242</v>
      </c>
      <c r="H2" s="9" t="s">
        <v>241</v>
      </c>
      <c r="I2" s="9" t="s">
        <v>243</v>
      </c>
      <c r="J2" s="9" t="s">
        <v>244</v>
      </c>
      <c r="K2" s="9">
        <v>515</v>
      </c>
      <c r="L2" s="9">
        <v>550</v>
      </c>
      <c r="M2" s="9">
        <v>566</v>
      </c>
      <c r="N2" s="10" t="s">
        <v>245</v>
      </c>
      <c r="O2" s="8" t="s">
        <v>38</v>
      </c>
      <c r="P2" s="9"/>
      <c r="Q2" s="9" t="s">
        <v>247</v>
      </c>
      <c r="R2" s="9" t="s">
        <v>246</v>
      </c>
      <c r="S2" s="9" t="s">
        <v>248</v>
      </c>
      <c r="T2" s="9" t="s">
        <v>249</v>
      </c>
      <c r="U2" s="9">
        <v>609</v>
      </c>
      <c r="V2" s="9">
        <v>576</v>
      </c>
      <c r="W2" s="9">
        <v>592</v>
      </c>
      <c r="X2" s="10" t="s">
        <v>250</v>
      </c>
      <c r="Y2" s="6">
        <v>17</v>
      </c>
      <c r="Z2" s="11" t="s">
        <v>251</v>
      </c>
    </row>
    <row r="3" spans="1:27">
      <c r="A3" s="12" t="s">
        <v>404</v>
      </c>
      <c r="B3" s="12" t="s">
        <v>416</v>
      </c>
      <c r="C3" s="12" t="s">
        <v>253</v>
      </c>
      <c r="D3" s="13" t="str">
        <f>VLOOKUP(C3,[1]metadata!$A$2:$B$59,2,FALSE)</f>
        <v>3D7-1c</v>
      </c>
      <c r="E3" s="14" t="s">
        <v>15</v>
      </c>
      <c r="F3" s="15"/>
      <c r="G3" s="15" t="s">
        <v>255</v>
      </c>
      <c r="H3" s="15" t="s">
        <v>254</v>
      </c>
      <c r="I3" s="15" t="s">
        <v>248</v>
      </c>
      <c r="J3" s="15" t="s">
        <v>249</v>
      </c>
      <c r="K3" s="15"/>
      <c r="L3" s="15">
        <v>4864</v>
      </c>
      <c r="M3" s="15">
        <v>4874</v>
      </c>
      <c r="N3" s="16" t="s">
        <v>256</v>
      </c>
      <c r="O3" s="14" t="s">
        <v>40</v>
      </c>
      <c r="P3" s="15"/>
      <c r="Q3" s="15" t="s">
        <v>258</v>
      </c>
      <c r="R3" s="15" t="s">
        <v>257</v>
      </c>
      <c r="S3" s="15" t="s">
        <v>248</v>
      </c>
      <c r="T3" s="15" t="s">
        <v>249</v>
      </c>
      <c r="U3" s="15"/>
      <c r="V3" s="15">
        <v>4744</v>
      </c>
      <c r="W3" s="15">
        <v>4754</v>
      </c>
      <c r="X3" s="16" t="s">
        <v>256</v>
      </c>
      <c r="Y3" s="12">
        <v>11</v>
      </c>
      <c r="Z3" s="17" t="s">
        <v>259</v>
      </c>
    </row>
    <row r="4" spans="1:27">
      <c r="A4" s="12" t="s">
        <v>404</v>
      </c>
      <c r="B4" s="12" t="s">
        <v>416</v>
      </c>
      <c r="C4" s="12" t="s">
        <v>253</v>
      </c>
      <c r="D4" s="13" t="str">
        <f>VLOOKUP(C4,[1]metadata!$A$2:$B$59,2,FALSE)</f>
        <v>3D7-1c</v>
      </c>
      <c r="E4" s="14" t="s">
        <v>15</v>
      </c>
      <c r="F4" s="15"/>
      <c r="G4" s="15" t="s">
        <v>255</v>
      </c>
      <c r="H4" s="15" t="s">
        <v>254</v>
      </c>
      <c r="I4" s="15" t="s">
        <v>248</v>
      </c>
      <c r="J4" s="15" t="s">
        <v>249</v>
      </c>
      <c r="K4" s="15">
        <v>4937</v>
      </c>
      <c r="L4" s="15">
        <v>4951</v>
      </c>
      <c r="M4" s="15">
        <v>4962</v>
      </c>
      <c r="N4" s="16" t="s">
        <v>256</v>
      </c>
      <c r="O4" s="14" t="s">
        <v>40</v>
      </c>
      <c r="P4" s="15"/>
      <c r="Q4" s="15" t="s">
        <v>258</v>
      </c>
      <c r="R4" s="15" t="s">
        <v>257</v>
      </c>
      <c r="S4" s="15" t="s">
        <v>248</v>
      </c>
      <c r="T4" s="15" t="s">
        <v>249</v>
      </c>
      <c r="U4" s="15">
        <v>4867</v>
      </c>
      <c r="V4" s="15">
        <v>4843</v>
      </c>
      <c r="W4" s="15">
        <v>4854</v>
      </c>
      <c r="X4" s="16" t="s">
        <v>256</v>
      </c>
      <c r="Y4" s="12">
        <v>12</v>
      </c>
      <c r="Z4" s="17" t="s">
        <v>260</v>
      </c>
    </row>
    <row r="5" spans="1:27">
      <c r="A5" s="12" t="s">
        <v>404</v>
      </c>
      <c r="B5" s="12" t="s">
        <v>416</v>
      </c>
      <c r="C5" s="12" t="s">
        <v>253</v>
      </c>
      <c r="D5" s="13" t="str">
        <f>VLOOKUP(C5,[1]metadata!$A$2:$B$59,2,FALSE)</f>
        <v>3D7-1c</v>
      </c>
      <c r="E5" s="14" t="s">
        <v>15</v>
      </c>
      <c r="F5" s="15"/>
      <c r="G5" s="15" t="s">
        <v>255</v>
      </c>
      <c r="H5" s="15" t="s">
        <v>254</v>
      </c>
      <c r="I5" s="15" t="s">
        <v>248</v>
      </c>
      <c r="J5" s="15" t="s">
        <v>249</v>
      </c>
      <c r="K5" s="15">
        <v>5270</v>
      </c>
      <c r="L5" s="15">
        <v>5191</v>
      </c>
      <c r="M5" s="15">
        <v>5229</v>
      </c>
      <c r="N5" s="16" t="s">
        <v>256</v>
      </c>
      <c r="O5" s="14" t="s">
        <v>40</v>
      </c>
      <c r="P5" s="15"/>
      <c r="Q5" s="15" t="s">
        <v>258</v>
      </c>
      <c r="R5" s="15" t="s">
        <v>257</v>
      </c>
      <c r="S5" s="15" t="s">
        <v>248</v>
      </c>
      <c r="T5" s="15" t="s">
        <v>249</v>
      </c>
      <c r="U5" s="15">
        <v>5009</v>
      </c>
      <c r="V5" s="15">
        <v>5014</v>
      </c>
      <c r="W5" s="15">
        <v>5052</v>
      </c>
      <c r="X5" s="16" t="s">
        <v>256</v>
      </c>
      <c r="Y5" s="12">
        <v>39</v>
      </c>
      <c r="Z5" s="17" t="s">
        <v>261</v>
      </c>
    </row>
    <row r="6" spans="1:27">
      <c r="A6" s="6" t="s">
        <v>981</v>
      </c>
      <c r="B6" s="6" t="s">
        <v>416</v>
      </c>
      <c r="C6" s="6" t="s">
        <v>253</v>
      </c>
      <c r="D6" s="7" t="str">
        <f>VLOOKUP(C6,[1]metadata!$A$2:$B$59,2,FALSE)</f>
        <v>3D7-1c</v>
      </c>
      <c r="E6" s="8" t="s">
        <v>15</v>
      </c>
      <c r="F6" s="9"/>
      <c r="G6" s="9" t="s">
        <v>263</v>
      </c>
      <c r="H6" s="9" t="s">
        <v>262</v>
      </c>
      <c r="I6" s="9" t="s">
        <v>248</v>
      </c>
      <c r="J6" s="9" t="s">
        <v>249</v>
      </c>
      <c r="K6" s="9">
        <v>7239</v>
      </c>
      <c r="L6" s="9">
        <v>7166</v>
      </c>
      <c r="M6" s="9">
        <v>7211</v>
      </c>
      <c r="N6" s="10" t="s">
        <v>264</v>
      </c>
      <c r="O6" s="8" t="s">
        <v>36</v>
      </c>
      <c r="P6" s="9"/>
      <c r="Q6" s="9" t="s">
        <v>266</v>
      </c>
      <c r="R6" s="9" t="s">
        <v>265</v>
      </c>
      <c r="S6" s="9" t="s">
        <v>248</v>
      </c>
      <c r="T6" s="9" t="s">
        <v>249</v>
      </c>
      <c r="U6" s="9">
        <v>6743</v>
      </c>
      <c r="V6" s="9">
        <v>6608</v>
      </c>
      <c r="W6" s="9">
        <v>6653</v>
      </c>
      <c r="X6" s="10" t="s">
        <v>267</v>
      </c>
      <c r="Y6" s="6">
        <v>46</v>
      </c>
      <c r="Z6" s="11" t="s">
        <v>268</v>
      </c>
    </row>
    <row r="7" spans="1:27">
      <c r="A7" s="6" t="s">
        <v>981</v>
      </c>
      <c r="B7" s="6" t="s">
        <v>416</v>
      </c>
      <c r="C7" s="6" t="s">
        <v>253</v>
      </c>
      <c r="D7" s="7" t="str">
        <f>VLOOKUP(C7,[1]metadata!$A$2:$B$59,2,FALSE)</f>
        <v>3D7-1c</v>
      </c>
      <c r="E7" s="8" t="s">
        <v>15</v>
      </c>
      <c r="F7" s="9"/>
      <c r="G7" s="9" t="s">
        <v>263</v>
      </c>
      <c r="H7" s="9" t="s">
        <v>262</v>
      </c>
      <c r="I7" s="9" t="s">
        <v>248</v>
      </c>
      <c r="J7" s="9" t="s">
        <v>249</v>
      </c>
      <c r="K7" s="9">
        <v>7213</v>
      </c>
      <c r="L7" s="9">
        <v>7250</v>
      </c>
      <c r="M7" s="9">
        <v>7256</v>
      </c>
      <c r="N7" s="10" t="s">
        <v>264</v>
      </c>
      <c r="O7" s="8" t="s">
        <v>36</v>
      </c>
      <c r="P7" s="9"/>
      <c r="Q7" s="9" t="s">
        <v>266</v>
      </c>
      <c r="R7" s="9" t="s">
        <v>265</v>
      </c>
      <c r="S7" s="9" t="s">
        <v>248</v>
      </c>
      <c r="T7" s="9" t="s">
        <v>249</v>
      </c>
      <c r="U7" s="9">
        <v>6577</v>
      </c>
      <c r="V7" s="9">
        <v>6692</v>
      </c>
      <c r="W7" s="9">
        <v>6698</v>
      </c>
      <c r="X7" s="10" t="s">
        <v>267</v>
      </c>
      <c r="Y7" s="6">
        <v>7</v>
      </c>
      <c r="Z7" s="11" t="s">
        <v>269</v>
      </c>
    </row>
    <row r="8" spans="1:27">
      <c r="A8" s="6" t="s">
        <v>981</v>
      </c>
      <c r="B8" s="6" t="s">
        <v>416</v>
      </c>
      <c r="C8" s="6" t="s">
        <v>253</v>
      </c>
      <c r="D8" s="7" t="str">
        <f>VLOOKUP(C8,[1]metadata!$A$2:$B$59,2,FALSE)</f>
        <v>3D7-1c</v>
      </c>
      <c r="E8" s="8" t="s">
        <v>15</v>
      </c>
      <c r="F8" s="9"/>
      <c r="G8" s="9" t="s">
        <v>263</v>
      </c>
      <c r="H8" s="9" t="s">
        <v>262</v>
      </c>
      <c r="I8" s="9" t="s">
        <v>248</v>
      </c>
      <c r="J8" s="9" t="s">
        <v>249</v>
      </c>
      <c r="K8" s="9">
        <v>7213</v>
      </c>
      <c r="L8" s="9">
        <v>7250</v>
      </c>
      <c r="M8" s="9">
        <v>7256</v>
      </c>
      <c r="N8" s="10" t="s">
        <v>264</v>
      </c>
      <c r="O8" s="8" t="s">
        <v>49</v>
      </c>
      <c r="P8" s="9"/>
      <c r="Q8" s="9" t="s">
        <v>271</v>
      </c>
      <c r="R8" s="9" t="s">
        <v>270</v>
      </c>
      <c r="S8" s="9" t="s">
        <v>248</v>
      </c>
      <c r="T8" s="9" t="s">
        <v>249</v>
      </c>
      <c r="U8" s="9"/>
      <c r="V8" s="9"/>
      <c r="W8" s="9"/>
      <c r="X8" s="10"/>
      <c r="Y8" s="6"/>
      <c r="Z8" s="11"/>
    </row>
    <row r="9" spans="1:27">
      <c r="A9" s="12" t="s">
        <v>404</v>
      </c>
      <c r="B9" s="12" t="s">
        <v>416</v>
      </c>
      <c r="C9" s="12" t="s">
        <v>272</v>
      </c>
      <c r="D9" s="13" t="str">
        <f>VLOOKUP(C9,[1]metadata!$A$2:$B$59,2,FALSE)</f>
        <v>3D7-1e</v>
      </c>
      <c r="E9" s="14" t="s">
        <v>36</v>
      </c>
      <c r="F9" s="15"/>
      <c r="G9" s="15" t="s">
        <v>274</v>
      </c>
      <c r="H9" s="15" t="s">
        <v>273</v>
      </c>
      <c r="I9" s="15" t="s">
        <v>248</v>
      </c>
      <c r="J9" s="15" t="s">
        <v>249</v>
      </c>
      <c r="K9" s="15">
        <v>4466</v>
      </c>
      <c r="L9" s="15">
        <v>4426</v>
      </c>
      <c r="M9" s="15">
        <v>4460</v>
      </c>
      <c r="N9" s="16" t="s">
        <v>275</v>
      </c>
      <c r="O9" s="14" t="s">
        <v>49</v>
      </c>
      <c r="P9" s="15"/>
      <c r="Q9" s="15" t="s">
        <v>277</v>
      </c>
      <c r="R9" s="15" t="s">
        <v>276</v>
      </c>
      <c r="S9" s="15" t="s">
        <v>248</v>
      </c>
      <c r="T9" s="15" t="s">
        <v>249</v>
      </c>
      <c r="U9" s="15">
        <v>3089</v>
      </c>
      <c r="V9" s="15">
        <v>3100</v>
      </c>
      <c r="W9" s="15">
        <v>3134</v>
      </c>
      <c r="X9" s="16" t="s">
        <v>275</v>
      </c>
      <c r="Y9" s="12">
        <v>35</v>
      </c>
      <c r="Z9" s="17" t="s">
        <v>278</v>
      </c>
    </row>
    <row r="10" spans="1:27">
      <c r="A10" s="12" t="s">
        <v>404</v>
      </c>
      <c r="B10" s="12" t="s">
        <v>416</v>
      </c>
      <c r="C10" s="12" t="s">
        <v>272</v>
      </c>
      <c r="D10" s="13" t="str">
        <f>VLOOKUP(C10,[1]metadata!$A$2:$B$59,2,FALSE)</f>
        <v>3D7-1e</v>
      </c>
      <c r="E10" s="14" t="s">
        <v>36</v>
      </c>
      <c r="F10" s="15"/>
      <c r="G10" s="15" t="s">
        <v>274</v>
      </c>
      <c r="H10" s="15" t="s">
        <v>273</v>
      </c>
      <c r="I10" s="15" t="s">
        <v>248</v>
      </c>
      <c r="J10" s="15" t="s">
        <v>249</v>
      </c>
      <c r="K10" s="15">
        <v>4940</v>
      </c>
      <c r="L10" s="15">
        <v>4957</v>
      </c>
      <c r="M10" s="15">
        <v>4979</v>
      </c>
      <c r="N10" s="16" t="s">
        <v>275</v>
      </c>
      <c r="O10" s="14" t="s">
        <v>49</v>
      </c>
      <c r="P10" s="15"/>
      <c r="Q10" s="15" t="s">
        <v>277</v>
      </c>
      <c r="R10" s="15" t="s">
        <v>276</v>
      </c>
      <c r="S10" s="15" t="s">
        <v>248</v>
      </c>
      <c r="T10" s="15" t="s">
        <v>249</v>
      </c>
      <c r="U10" s="15">
        <v>3594</v>
      </c>
      <c r="V10" s="15">
        <v>3550</v>
      </c>
      <c r="W10" s="15">
        <v>3572</v>
      </c>
      <c r="X10" s="16" t="s">
        <v>275</v>
      </c>
      <c r="Y10" s="12">
        <v>23</v>
      </c>
      <c r="Z10" s="17" t="s">
        <v>279</v>
      </c>
    </row>
    <row r="11" spans="1:27">
      <c r="A11" s="6" t="s">
        <v>404</v>
      </c>
      <c r="B11" s="6" t="s">
        <v>8</v>
      </c>
      <c r="C11" s="6" t="s">
        <v>10</v>
      </c>
      <c r="D11" s="18" t="s">
        <v>9</v>
      </c>
      <c r="E11" s="8" t="s">
        <v>11</v>
      </c>
      <c r="F11" s="9">
        <v>21026</v>
      </c>
      <c r="G11" s="9" t="s">
        <v>281</v>
      </c>
      <c r="H11" s="9" t="s">
        <v>280</v>
      </c>
      <c r="I11" s="9" t="s">
        <v>248</v>
      </c>
      <c r="J11" s="9" t="s">
        <v>249</v>
      </c>
      <c r="K11" s="9">
        <v>946</v>
      </c>
      <c r="L11" s="9">
        <v>948</v>
      </c>
      <c r="M11" s="9">
        <v>971</v>
      </c>
      <c r="N11" s="19" t="s">
        <v>282</v>
      </c>
      <c r="O11" s="8" t="s">
        <v>11</v>
      </c>
      <c r="P11" s="9">
        <v>1502374</v>
      </c>
      <c r="Q11" s="9" t="s">
        <v>284</v>
      </c>
      <c r="R11" s="9" t="s">
        <v>283</v>
      </c>
      <c r="S11" s="9" t="s">
        <v>248</v>
      </c>
      <c r="T11" s="9" t="s">
        <v>249</v>
      </c>
      <c r="U11" s="9">
        <v>962</v>
      </c>
      <c r="V11" s="9">
        <v>933</v>
      </c>
      <c r="W11" s="9">
        <v>956</v>
      </c>
      <c r="X11" s="19" t="s">
        <v>285</v>
      </c>
      <c r="Y11" s="6">
        <v>24</v>
      </c>
      <c r="Z11" s="11" t="s">
        <v>286</v>
      </c>
    </row>
    <row r="12" spans="1:27">
      <c r="A12" s="12" t="s">
        <v>405</v>
      </c>
      <c r="B12" s="12" t="s">
        <v>8</v>
      </c>
      <c r="C12" s="12" t="s">
        <v>10</v>
      </c>
      <c r="D12" s="20" t="s">
        <v>9</v>
      </c>
      <c r="E12" s="14" t="s">
        <v>15</v>
      </c>
      <c r="F12" s="15">
        <v>611359</v>
      </c>
      <c r="G12" s="15" t="s">
        <v>288</v>
      </c>
      <c r="H12" s="15" t="s">
        <v>287</v>
      </c>
      <c r="I12" s="15" t="s">
        <v>248</v>
      </c>
      <c r="J12" s="15" t="s">
        <v>249</v>
      </c>
      <c r="K12" s="15">
        <v>3534</v>
      </c>
      <c r="L12" s="15" t="s">
        <v>19</v>
      </c>
      <c r="M12" s="15" t="s">
        <v>19</v>
      </c>
      <c r="N12" s="21" t="s">
        <v>275</v>
      </c>
      <c r="O12" s="14" t="s">
        <v>16</v>
      </c>
      <c r="P12" s="15">
        <v>1063368</v>
      </c>
      <c r="Q12" s="15" t="s">
        <v>19</v>
      </c>
      <c r="R12" s="15" t="s">
        <v>19</v>
      </c>
      <c r="S12" s="15" t="s">
        <v>19</v>
      </c>
      <c r="T12" s="15" t="s">
        <v>19</v>
      </c>
      <c r="U12" s="15">
        <v>962</v>
      </c>
      <c r="V12" s="15" t="s">
        <v>19</v>
      </c>
      <c r="W12" s="15" t="s">
        <v>19</v>
      </c>
      <c r="X12" s="21" t="s">
        <v>19</v>
      </c>
      <c r="Y12" s="12" t="s">
        <v>19</v>
      </c>
      <c r="Z12" s="17"/>
    </row>
    <row r="13" spans="1:27">
      <c r="A13" s="6" t="s">
        <v>404</v>
      </c>
      <c r="B13" s="6" t="s">
        <v>8</v>
      </c>
      <c r="C13" s="6" t="s">
        <v>24</v>
      </c>
      <c r="D13" s="18" t="s">
        <v>23</v>
      </c>
      <c r="E13" s="8" t="s">
        <v>25</v>
      </c>
      <c r="F13" s="9">
        <v>559100</v>
      </c>
      <c r="G13" s="9" t="s">
        <v>289</v>
      </c>
      <c r="H13" s="9" t="s">
        <v>19</v>
      </c>
      <c r="I13" s="9" t="s">
        <v>19</v>
      </c>
      <c r="J13" s="9" t="s">
        <v>19</v>
      </c>
      <c r="K13" s="9">
        <v>3534</v>
      </c>
      <c r="L13" s="9" t="s">
        <v>19</v>
      </c>
      <c r="M13" s="9" t="s">
        <v>19</v>
      </c>
      <c r="N13" s="19"/>
      <c r="O13" s="8" t="s">
        <v>25</v>
      </c>
      <c r="P13" s="9">
        <v>574322</v>
      </c>
      <c r="Q13" s="9" t="s">
        <v>290</v>
      </c>
      <c r="R13" s="9" t="s">
        <v>19</v>
      </c>
      <c r="S13" s="9" t="s">
        <v>19</v>
      </c>
      <c r="T13" s="9" t="s">
        <v>291</v>
      </c>
      <c r="U13" s="9">
        <v>962</v>
      </c>
      <c r="V13" s="9" t="s">
        <v>19</v>
      </c>
      <c r="W13" s="9" t="s">
        <v>19</v>
      </c>
      <c r="X13" s="19" t="s">
        <v>19</v>
      </c>
      <c r="Y13" s="6" t="s">
        <v>19</v>
      </c>
      <c r="Z13" s="11"/>
    </row>
    <row r="14" spans="1:27">
      <c r="A14" s="12" t="s">
        <v>404</v>
      </c>
      <c r="B14" s="12" t="s">
        <v>29</v>
      </c>
      <c r="C14" s="12" t="s">
        <v>35</v>
      </c>
      <c r="D14" s="13" t="str">
        <f>VLOOKUP(C14,[1]metadata!$A$2:$B$59,2,FALSE)</f>
        <v>3D7-3b</v>
      </c>
      <c r="E14" s="14" t="s">
        <v>982</v>
      </c>
      <c r="F14" s="15"/>
      <c r="G14" s="15" t="s">
        <v>274</v>
      </c>
      <c r="H14" s="15" t="s">
        <v>273</v>
      </c>
      <c r="I14" s="15" t="s">
        <v>248</v>
      </c>
      <c r="J14" s="15" t="s">
        <v>249</v>
      </c>
      <c r="K14" s="15">
        <v>3750</v>
      </c>
      <c r="L14" s="15">
        <v>3778</v>
      </c>
      <c r="M14" s="15">
        <v>3786</v>
      </c>
      <c r="N14" s="16" t="s">
        <v>275</v>
      </c>
      <c r="O14" s="14" t="s">
        <v>38</v>
      </c>
      <c r="P14" s="15"/>
      <c r="Q14" s="15" t="s">
        <v>247</v>
      </c>
      <c r="R14" s="15" t="s">
        <v>246</v>
      </c>
      <c r="S14" s="15" t="s">
        <v>248</v>
      </c>
      <c r="T14" s="15" t="s">
        <v>249</v>
      </c>
      <c r="U14" s="15">
        <v>2466</v>
      </c>
      <c r="V14" s="15">
        <v>2473</v>
      </c>
      <c r="W14" s="15">
        <v>2481</v>
      </c>
      <c r="X14" s="16" t="s">
        <v>275</v>
      </c>
      <c r="Y14" s="12">
        <v>9</v>
      </c>
      <c r="Z14" s="17" t="s">
        <v>292</v>
      </c>
    </row>
    <row r="15" spans="1:27">
      <c r="A15" s="12" t="s">
        <v>404</v>
      </c>
      <c r="B15" s="12" t="s">
        <v>29</v>
      </c>
      <c r="C15" s="12" t="s">
        <v>35</v>
      </c>
      <c r="D15" s="20" t="s">
        <v>34</v>
      </c>
      <c r="E15" s="14" t="s">
        <v>36</v>
      </c>
      <c r="F15" s="15">
        <v>33661</v>
      </c>
      <c r="G15" s="15" t="s">
        <v>274</v>
      </c>
      <c r="H15" s="15" t="s">
        <v>273</v>
      </c>
      <c r="I15" s="15" t="s">
        <v>248</v>
      </c>
      <c r="J15" s="15" t="s">
        <v>249</v>
      </c>
      <c r="K15" s="15">
        <v>4955</v>
      </c>
      <c r="L15" s="15">
        <v>4981</v>
      </c>
      <c r="M15" s="15">
        <v>4992</v>
      </c>
      <c r="N15" s="21" t="s">
        <v>275</v>
      </c>
      <c r="O15" s="14" t="s">
        <v>38</v>
      </c>
      <c r="P15" s="15">
        <v>24769</v>
      </c>
      <c r="Q15" s="15" t="s">
        <v>247</v>
      </c>
      <c r="R15" s="15" t="s">
        <v>246</v>
      </c>
      <c r="S15" s="15" t="s">
        <v>248</v>
      </c>
      <c r="T15" s="15" t="s">
        <v>249</v>
      </c>
      <c r="U15" s="15">
        <v>3408</v>
      </c>
      <c r="V15" s="15">
        <v>3433</v>
      </c>
      <c r="W15" s="15">
        <v>3444</v>
      </c>
      <c r="X15" s="21" t="s">
        <v>275</v>
      </c>
      <c r="Y15" s="12">
        <v>12</v>
      </c>
      <c r="Z15" s="17" t="s">
        <v>293</v>
      </c>
    </row>
    <row r="16" spans="1:27">
      <c r="A16" s="12" t="s">
        <v>981</v>
      </c>
      <c r="B16" s="12" t="s">
        <v>29</v>
      </c>
      <c r="C16" s="12" t="s">
        <v>35</v>
      </c>
      <c r="D16" s="20" t="s">
        <v>34</v>
      </c>
      <c r="E16" s="14" t="s">
        <v>36</v>
      </c>
      <c r="F16" s="15">
        <v>37264</v>
      </c>
      <c r="G16" s="15" t="s">
        <v>274</v>
      </c>
      <c r="H16" s="15" t="s">
        <v>273</v>
      </c>
      <c r="I16" s="15" t="s">
        <v>248</v>
      </c>
      <c r="J16" s="15" t="s">
        <v>249</v>
      </c>
      <c r="K16" s="15">
        <v>8558</v>
      </c>
      <c r="L16" s="15"/>
      <c r="M16" s="15"/>
      <c r="N16" s="21" t="s">
        <v>294</v>
      </c>
      <c r="O16" s="14" t="s">
        <v>38</v>
      </c>
      <c r="P16" s="15">
        <v>28215</v>
      </c>
      <c r="Q16" s="15" t="s">
        <v>247</v>
      </c>
      <c r="R16" s="15" t="s">
        <v>246</v>
      </c>
      <c r="S16" s="15" t="s">
        <v>248</v>
      </c>
      <c r="T16" s="15" t="s">
        <v>249</v>
      </c>
      <c r="U16" s="15">
        <v>6854</v>
      </c>
      <c r="V16" s="15"/>
      <c r="W16" s="15"/>
      <c r="X16" s="21" t="s">
        <v>294</v>
      </c>
      <c r="Y16" s="12"/>
      <c r="Z16" s="17"/>
    </row>
    <row r="17" spans="1:27">
      <c r="A17" s="23" t="s">
        <v>404</v>
      </c>
      <c r="B17" s="6" t="s">
        <v>29</v>
      </c>
      <c r="C17" s="6" t="s">
        <v>48</v>
      </c>
      <c r="D17" s="18" t="s">
        <v>47</v>
      </c>
      <c r="E17" s="8" t="s">
        <v>36</v>
      </c>
      <c r="F17" s="9">
        <v>35242</v>
      </c>
      <c r="G17" s="9" t="s">
        <v>274</v>
      </c>
      <c r="H17" s="9" t="s">
        <v>273</v>
      </c>
      <c r="I17" s="205" t="s">
        <v>248</v>
      </c>
      <c r="J17" s="9" t="s">
        <v>249</v>
      </c>
      <c r="K17" s="9">
        <v>6536</v>
      </c>
      <c r="L17" s="9">
        <v>6538</v>
      </c>
      <c r="M17" s="9">
        <v>6551</v>
      </c>
      <c r="N17" s="10" t="s">
        <v>295</v>
      </c>
      <c r="O17" s="8" t="s">
        <v>49</v>
      </c>
      <c r="P17" s="9">
        <v>35934</v>
      </c>
      <c r="Q17" s="9" t="s">
        <v>297</v>
      </c>
      <c r="R17" s="9" t="s">
        <v>296</v>
      </c>
      <c r="S17" s="205" t="s">
        <v>298</v>
      </c>
      <c r="T17" s="9" t="s">
        <v>244</v>
      </c>
      <c r="U17" s="9">
        <v>8808</v>
      </c>
      <c r="V17" s="9">
        <v>8809</v>
      </c>
      <c r="W17" s="9">
        <v>8822</v>
      </c>
      <c r="X17" s="10" t="s">
        <v>299</v>
      </c>
      <c r="Y17" s="6">
        <v>14</v>
      </c>
      <c r="Z17" s="11" t="s">
        <v>300</v>
      </c>
      <c r="AA17" t="s">
        <v>1061</v>
      </c>
    </row>
    <row r="18" spans="1:27">
      <c r="A18" s="22" t="s">
        <v>404</v>
      </c>
      <c r="B18" s="12" t="s">
        <v>54</v>
      </c>
      <c r="C18" s="12" t="s">
        <v>56</v>
      </c>
      <c r="D18" s="20" t="s">
        <v>55</v>
      </c>
      <c r="E18" s="14" t="s">
        <v>36</v>
      </c>
      <c r="F18" s="15">
        <v>32671</v>
      </c>
      <c r="G18" s="15" t="s">
        <v>274</v>
      </c>
      <c r="H18" s="15" t="s">
        <v>273</v>
      </c>
      <c r="I18" s="15" t="s">
        <v>248</v>
      </c>
      <c r="J18" s="15" t="s">
        <v>249</v>
      </c>
      <c r="K18" s="15">
        <v>3965</v>
      </c>
      <c r="L18" s="15" t="s">
        <v>19</v>
      </c>
      <c r="M18" s="15" t="s">
        <v>19</v>
      </c>
      <c r="N18" s="21" t="s">
        <v>275</v>
      </c>
      <c r="O18" s="14" t="s">
        <v>38</v>
      </c>
      <c r="P18" s="15">
        <v>24007</v>
      </c>
      <c r="Q18" s="15" t="s">
        <v>247</v>
      </c>
      <c r="R18" s="15" t="s">
        <v>246</v>
      </c>
      <c r="S18" s="15" t="s">
        <v>248</v>
      </c>
      <c r="T18" s="15" t="s">
        <v>249</v>
      </c>
      <c r="U18" s="15">
        <v>2646</v>
      </c>
      <c r="V18" s="15"/>
      <c r="W18" s="15"/>
      <c r="X18" s="21" t="s">
        <v>275</v>
      </c>
      <c r="Y18" s="12" t="s">
        <v>19</v>
      </c>
      <c r="Z18" s="17"/>
    </row>
    <row r="19" spans="1:27">
      <c r="A19" s="25" t="s">
        <v>406</v>
      </c>
      <c r="B19" s="24" t="s">
        <v>447</v>
      </c>
      <c r="C19" s="24" t="s">
        <v>301</v>
      </c>
      <c r="D19" s="26" t="s">
        <v>301</v>
      </c>
      <c r="E19" s="27" t="s">
        <v>983</v>
      </c>
      <c r="F19" s="28"/>
      <c r="G19" s="28" t="s">
        <v>255</v>
      </c>
      <c r="H19" s="28" t="s">
        <v>254</v>
      </c>
      <c r="I19" s="28" t="s">
        <v>248</v>
      </c>
      <c r="J19" s="28" t="s">
        <v>249</v>
      </c>
      <c r="K19" s="28">
        <v>2703</v>
      </c>
      <c r="L19" s="28">
        <v>2709</v>
      </c>
      <c r="M19" s="28">
        <v>2738</v>
      </c>
      <c r="N19" s="29" t="s">
        <v>275</v>
      </c>
      <c r="O19" s="27" t="s">
        <v>44</v>
      </c>
      <c r="P19" s="28"/>
      <c r="Q19" s="28" t="s">
        <v>303</v>
      </c>
      <c r="R19" s="28" t="s">
        <v>302</v>
      </c>
      <c r="S19" s="28" t="s">
        <v>248</v>
      </c>
      <c r="T19" s="28" t="s">
        <v>249</v>
      </c>
      <c r="U19" s="28">
        <v>2780</v>
      </c>
      <c r="V19" s="28">
        <v>2712</v>
      </c>
      <c r="W19" s="28">
        <v>2741</v>
      </c>
      <c r="X19" s="29" t="s">
        <v>275</v>
      </c>
      <c r="Y19" s="24">
        <v>30</v>
      </c>
      <c r="Z19" s="30" t="s">
        <v>304</v>
      </c>
    </row>
    <row r="20" spans="1:27">
      <c r="A20" s="25" t="s">
        <v>406</v>
      </c>
      <c r="B20" s="24" t="s">
        <v>447</v>
      </c>
      <c r="C20" s="24" t="s">
        <v>301</v>
      </c>
      <c r="D20" s="26" t="s">
        <v>301</v>
      </c>
      <c r="E20" s="27" t="s">
        <v>983</v>
      </c>
      <c r="F20" s="28"/>
      <c r="G20" s="28" t="s">
        <v>255</v>
      </c>
      <c r="H20" s="28" t="s">
        <v>254</v>
      </c>
      <c r="I20" s="28" t="s">
        <v>248</v>
      </c>
      <c r="J20" s="28" t="s">
        <v>249</v>
      </c>
      <c r="K20" s="28">
        <v>3366</v>
      </c>
      <c r="L20" s="28">
        <v>3308</v>
      </c>
      <c r="M20" s="28">
        <v>3335</v>
      </c>
      <c r="N20" s="29" t="s">
        <v>275</v>
      </c>
      <c r="O20" s="27" t="s">
        <v>38</v>
      </c>
      <c r="P20" s="28"/>
      <c r="Q20" s="28" t="s">
        <v>306</v>
      </c>
      <c r="R20" s="28" t="s">
        <v>305</v>
      </c>
      <c r="S20" s="28" t="s">
        <v>248</v>
      </c>
      <c r="T20" s="28" t="s">
        <v>249</v>
      </c>
      <c r="U20" s="28">
        <v>3556</v>
      </c>
      <c r="V20" s="28">
        <v>3563</v>
      </c>
      <c r="W20" s="28">
        <v>3590</v>
      </c>
      <c r="X20" s="29" t="s">
        <v>275</v>
      </c>
      <c r="Y20" s="24">
        <v>28</v>
      </c>
      <c r="Z20" s="30" t="s">
        <v>307</v>
      </c>
    </row>
    <row r="21" spans="1:27">
      <c r="A21" s="25" t="s">
        <v>406</v>
      </c>
      <c r="B21" s="24" t="s">
        <v>447</v>
      </c>
      <c r="C21" s="24" t="s">
        <v>301</v>
      </c>
      <c r="D21" s="26" t="s">
        <v>301</v>
      </c>
      <c r="E21" s="27" t="s">
        <v>983</v>
      </c>
      <c r="F21" s="28"/>
      <c r="G21" s="28" t="s">
        <v>255</v>
      </c>
      <c r="H21" s="28" t="s">
        <v>254</v>
      </c>
      <c r="I21" s="28" t="s">
        <v>248</v>
      </c>
      <c r="J21" s="28" t="s">
        <v>249</v>
      </c>
      <c r="K21" s="28">
        <v>5139</v>
      </c>
      <c r="L21" s="28">
        <v>5146</v>
      </c>
      <c r="M21" s="28">
        <v>5152</v>
      </c>
      <c r="N21" s="29" t="s">
        <v>256</v>
      </c>
      <c r="O21" s="27" t="s">
        <v>38</v>
      </c>
      <c r="P21" s="28"/>
      <c r="Q21" s="28" t="s">
        <v>306</v>
      </c>
      <c r="R21" s="28" t="s">
        <v>305</v>
      </c>
      <c r="S21" s="28" t="s">
        <v>248</v>
      </c>
      <c r="T21" s="28" t="s">
        <v>249</v>
      </c>
      <c r="U21" s="28">
        <v>5369</v>
      </c>
      <c r="V21" s="28">
        <v>5338</v>
      </c>
      <c r="W21" s="28">
        <v>5344</v>
      </c>
      <c r="X21" s="29" t="s">
        <v>256</v>
      </c>
      <c r="Y21" s="24">
        <v>7</v>
      </c>
      <c r="Z21" s="30" t="s">
        <v>308</v>
      </c>
    </row>
    <row r="22" spans="1:27">
      <c r="A22" s="32" t="s">
        <v>404</v>
      </c>
      <c r="B22" s="31" t="s">
        <v>82</v>
      </c>
      <c r="C22" s="31" t="s">
        <v>86</v>
      </c>
      <c r="D22" s="33" t="s">
        <v>85</v>
      </c>
      <c r="E22" s="34" t="s">
        <v>25</v>
      </c>
      <c r="F22" s="35">
        <v>572372</v>
      </c>
      <c r="G22" s="35" t="s">
        <v>290</v>
      </c>
      <c r="H22" s="35" t="s">
        <v>310</v>
      </c>
      <c r="I22" s="35" t="s">
        <v>311</v>
      </c>
      <c r="J22" s="35" t="s">
        <v>291</v>
      </c>
      <c r="K22" s="35">
        <v>1936</v>
      </c>
      <c r="L22" s="35">
        <v>1916</v>
      </c>
      <c r="M22" s="35">
        <v>1937</v>
      </c>
      <c r="N22" s="36" t="s">
        <v>312</v>
      </c>
      <c r="O22" s="34" t="s">
        <v>25</v>
      </c>
      <c r="P22" s="35">
        <v>595796</v>
      </c>
      <c r="Q22" s="35" t="s">
        <v>314</v>
      </c>
      <c r="R22" s="35" t="s">
        <v>313</v>
      </c>
      <c r="S22" s="35" t="s">
        <v>315</v>
      </c>
      <c r="T22" s="35" t="s">
        <v>291</v>
      </c>
      <c r="U22" s="35">
        <v>1937</v>
      </c>
      <c r="V22" s="35">
        <v>1916</v>
      </c>
      <c r="W22" s="35">
        <v>1937</v>
      </c>
      <c r="X22" s="36" t="s">
        <v>312</v>
      </c>
      <c r="Y22" s="31">
        <v>22</v>
      </c>
      <c r="Z22" s="37" t="s">
        <v>316</v>
      </c>
    </row>
    <row r="23" spans="1:27">
      <c r="A23" s="24" t="s">
        <v>404</v>
      </c>
      <c r="B23" s="24" t="s">
        <v>82</v>
      </c>
      <c r="C23" s="24" t="s">
        <v>108</v>
      </c>
      <c r="D23" s="26" t="s">
        <v>107</v>
      </c>
      <c r="E23" s="27" t="s">
        <v>15</v>
      </c>
      <c r="F23" s="28">
        <v>612314</v>
      </c>
      <c r="G23" s="28" t="s">
        <v>288</v>
      </c>
      <c r="H23" s="28" t="s">
        <v>287</v>
      </c>
      <c r="I23" s="28" t="s">
        <v>248</v>
      </c>
      <c r="J23" s="28" t="s">
        <v>249</v>
      </c>
      <c r="K23" s="28">
        <v>2579</v>
      </c>
      <c r="L23" s="28">
        <v>2564</v>
      </c>
      <c r="M23" s="28">
        <v>2579</v>
      </c>
      <c r="N23" s="38" t="s">
        <v>19</v>
      </c>
      <c r="O23" s="27" t="s">
        <v>49</v>
      </c>
      <c r="P23" s="28">
        <v>2889681</v>
      </c>
      <c r="Q23" s="28" t="s">
        <v>271</v>
      </c>
      <c r="R23" s="28" t="s">
        <v>270</v>
      </c>
      <c r="S23" s="28" t="s">
        <v>248</v>
      </c>
      <c r="T23" s="28" t="s">
        <v>249</v>
      </c>
      <c r="U23" s="28">
        <v>2659</v>
      </c>
      <c r="V23" s="28">
        <v>2645</v>
      </c>
      <c r="W23" s="28">
        <v>2660</v>
      </c>
      <c r="X23" s="38" t="s">
        <v>19</v>
      </c>
      <c r="Y23" s="24">
        <v>16</v>
      </c>
      <c r="Z23" s="25" t="s">
        <v>317</v>
      </c>
    </row>
    <row r="24" spans="1:27">
      <c r="A24" s="24" t="s">
        <v>404</v>
      </c>
      <c r="B24" s="24" t="s">
        <v>82</v>
      </c>
      <c r="C24" s="24" t="s">
        <v>108</v>
      </c>
      <c r="D24" s="26" t="s">
        <v>107</v>
      </c>
      <c r="E24" s="27" t="s">
        <v>40</v>
      </c>
      <c r="F24" s="28">
        <v>19708</v>
      </c>
      <c r="G24" s="28" t="s">
        <v>258</v>
      </c>
      <c r="H24" s="28" t="s">
        <v>257</v>
      </c>
      <c r="I24" s="28" t="s">
        <v>248</v>
      </c>
      <c r="J24" s="28" t="s">
        <v>249</v>
      </c>
      <c r="K24" s="28">
        <v>2735</v>
      </c>
      <c r="L24" s="28">
        <v>2743</v>
      </c>
      <c r="M24" s="28">
        <v>2771</v>
      </c>
      <c r="N24" s="29" t="s">
        <v>275</v>
      </c>
      <c r="O24" s="27" t="s">
        <v>15</v>
      </c>
      <c r="P24" s="28">
        <v>611899</v>
      </c>
      <c r="Q24" s="28" t="s">
        <v>288</v>
      </c>
      <c r="R24" s="28" t="s">
        <v>287</v>
      </c>
      <c r="S24" s="28" t="s">
        <v>248</v>
      </c>
      <c r="T24" s="28" t="s">
        <v>249</v>
      </c>
      <c r="U24" s="28">
        <v>2994</v>
      </c>
      <c r="V24" s="28">
        <v>2974</v>
      </c>
      <c r="W24" s="28">
        <v>3002</v>
      </c>
      <c r="X24" s="29" t="s">
        <v>275</v>
      </c>
      <c r="Y24" s="24">
        <v>29</v>
      </c>
      <c r="Z24" s="39" t="s">
        <v>318</v>
      </c>
    </row>
    <row r="25" spans="1:27">
      <c r="A25" s="24" t="s">
        <v>404</v>
      </c>
      <c r="B25" s="24" t="s">
        <v>82</v>
      </c>
      <c r="C25" s="24" t="s">
        <v>108</v>
      </c>
      <c r="D25" s="26" t="s">
        <v>107</v>
      </c>
      <c r="E25" s="27" t="s">
        <v>40</v>
      </c>
      <c r="F25" s="28">
        <v>19972</v>
      </c>
      <c r="G25" s="28" t="s">
        <v>258</v>
      </c>
      <c r="H25" s="28" t="s">
        <v>257</v>
      </c>
      <c r="I25" s="28" t="s">
        <v>248</v>
      </c>
      <c r="J25" s="28" t="s">
        <v>249</v>
      </c>
      <c r="K25" s="28">
        <v>2999</v>
      </c>
      <c r="L25" s="28">
        <v>2983</v>
      </c>
      <c r="M25" s="28">
        <v>2991</v>
      </c>
      <c r="N25" s="29" t="s">
        <v>275</v>
      </c>
      <c r="O25" s="27" t="s">
        <v>15</v>
      </c>
      <c r="P25" s="28">
        <v>611735</v>
      </c>
      <c r="Q25" s="28" t="s">
        <v>288</v>
      </c>
      <c r="R25" s="28" t="s">
        <v>287</v>
      </c>
      <c r="S25" s="28" t="s">
        <v>248</v>
      </c>
      <c r="T25" s="28" t="s">
        <v>249</v>
      </c>
      <c r="U25" s="28">
        <v>3158</v>
      </c>
      <c r="V25" s="28">
        <v>3214</v>
      </c>
      <c r="W25" s="28">
        <v>3222</v>
      </c>
      <c r="X25" s="29" t="s">
        <v>275</v>
      </c>
      <c r="Y25" s="24">
        <v>9</v>
      </c>
      <c r="Z25" s="39" t="s">
        <v>319</v>
      </c>
    </row>
    <row r="26" spans="1:27">
      <c r="A26" s="41" t="s">
        <v>404</v>
      </c>
      <c r="B26" s="40" t="s">
        <v>112</v>
      </c>
      <c r="C26" s="40" t="s">
        <v>120</v>
      </c>
      <c r="D26" s="42" t="s">
        <v>119</v>
      </c>
      <c r="E26" s="43" t="s">
        <v>36</v>
      </c>
      <c r="F26" s="44">
        <v>964812</v>
      </c>
      <c r="G26" s="44" t="s">
        <v>321</v>
      </c>
      <c r="H26" s="44" t="s">
        <v>320</v>
      </c>
      <c r="I26" s="204" t="s">
        <v>322</v>
      </c>
      <c r="J26" s="44" t="s">
        <v>291</v>
      </c>
      <c r="K26" s="44">
        <v>799</v>
      </c>
      <c r="L26" s="44">
        <v>776</v>
      </c>
      <c r="M26" s="44">
        <v>799</v>
      </c>
      <c r="N26" s="45" t="s">
        <v>323</v>
      </c>
      <c r="O26" s="43" t="s">
        <v>36</v>
      </c>
      <c r="P26" s="44">
        <v>975805</v>
      </c>
      <c r="Q26" s="44" t="s">
        <v>325</v>
      </c>
      <c r="R26" s="44" t="s">
        <v>324</v>
      </c>
      <c r="S26" s="204" t="s">
        <v>311</v>
      </c>
      <c r="T26" s="44" t="s">
        <v>291</v>
      </c>
      <c r="U26" s="44">
        <v>786</v>
      </c>
      <c r="V26" s="44">
        <v>764</v>
      </c>
      <c r="W26" s="44">
        <v>787</v>
      </c>
      <c r="X26" s="45" t="s">
        <v>326</v>
      </c>
      <c r="Y26" s="40">
        <v>24</v>
      </c>
      <c r="Z26" s="46" t="s">
        <v>327</v>
      </c>
    </row>
    <row r="27" spans="1:27">
      <c r="A27" s="48" t="s">
        <v>404</v>
      </c>
      <c r="B27" s="47" t="s">
        <v>112</v>
      </c>
      <c r="C27" s="47" t="s">
        <v>120</v>
      </c>
      <c r="D27" s="49" t="s">
        <v>119</v>
      </c>
      <c r="E27" s="50" t="s">
        <v>36</v>
      </c>
      <c r="F27" s="51">
        <v>965154</v>
      </c>
      <c r="G27" s="51" t="s">
        <v>321</v>
      </c>
      <c r="H27" s="51" t="s">
        <v>320</v>
      </c>
      <c r="I27" s="129" t="s">
        <v>322</v>
      </c>
      <c r="J27" s="51" t="s">
        <v>291</v>
      </c>
      <c r="K27" s="51">
        <v>457</v>
      </c>
      <c r="L27" s="51">
        <v>448</v>
      </c>
      <c r="M27" s="51">
        <v>458</v>
      </c>
      <c r="N27" s="52" t="s">
        <v>323</v>
      </c>
      <c r="O27" s="50" t="s">
        <v>25</v>
      </c>
      <c r="P27" s="51">
        <v>573832</v>
      </c>
      <c r="Q27" s="51" t="s">
        <v>290</v>
      </c>
      <c r="R27" s="51" t="s">
        <v>310</v>
      </c>
      <c r="S27" s="129" t="s">
        <v>311</v>
      </c>
      <c r="T27" s="51" t="s">
        <v>291</v>
      </c>
      <c r="U27" s="51">
        <v>476</v>
      </c>
      <c r="V27" s="51">
        <v>472</v>
      </c>
      <c r="W27" s="51">
        <v>482</v>
      </c>
      <c r="X27" s="53" t="s">
        <v>326</v>
      </c>
      <c r="Y27" s="47">
        <v>11</v>
      </c>
      <c r="Z27" s="54" t="s">
        <v>328</v>
      </c>
    </row>
    <row r="28" spans="1:27">
      <c r="A28" s="40" t="s">
        <v>329</v>
      </c>
      <c r="B28" s="40" t="s">
        <v>112</v>
      </c>
      <c r="C28" s="40" t="s">
        <v>120</v>
      </c>
      <c r="D28" s="42" t="s">
        <v>119</v>
      </c>
      <c r="E28" s="43" t="s">
        <v>36</v>
      </c>
      <c r="F28" s="44">
        <v>970507</v>
      </c>
      <c r="G28" s="44" t="s">
        <v>325</v>
      </c>
      <c r="H28" s="44" t="s">
        <v>324</v>
      </c>
      <c r="I28" s="44" t="s">
        <v>311</v>
      </c>
      <c r="J28" s="44" t="s">
        <v>291</v>
      </c>
      <c r="K28" s="44">
        <v>6084</v>
      </c>
      <c r="L28" s="44" t="s">
        <v>19</v>
      </c>
      <c r="M28" s="44" t="s">
        <v>19</v>
      </c>
      <c r="N28" s="55" t="s">
        <v>19</v>
      </c>
      <c r="O28" s="43" t="s">
        <v>40</v>
      </c>
      <c r="P28" s="44">
        <v>1725941</v>
      </c>
      <c r="Q28" s="44" t="s">
        <v>331</v>
      </c>
      <c r="R28" s="44" t="s">
        <v>330</v>
      </c>
      <c r="S28" s="44" t="s">
        <v>311</v>
      </c>
      <c r="T28" s="44" t="s">
        <v>291</v>
      </c>
      <c r="U28" s="44">
        <v>6367</v>
      </c>
      <c r="V28" s="44" t="s">
        <v>19</v>
      </c>
      <c r="W28" s="44" t="s">
        <v>19</v>
      </c>
      <c r="X28" s="55" t="s">
        <v>19</v>
      </c>
      <c r="Y28" s="40" t="s">
        <v>19</v>
      </c>
      <c r="Z28" s="46"/>
    </row>
    <row r="29" spans="1:27">
      <c r="A29" s="48" t="s">
        <v>404</v>
      </c>
      <c r="B29" s="47" t="s">
        <v>112</v>
      </c>
      <c r="C29" s="47" t="s">
        <v>332</v>
      </c>
      <c r="D29" s="56" t="s">
        <v>333</v>
      </c>
      <c r="E29" s="50" t="s">
        <v>36</v>
      </c>
      <c r="F29" s="51">
        <v>29674</v>
      </c>
      <c r="G29" s="51" t="s">
        <v>274</v>
      </c>
      <c r="H29" s="51" t="s">
        <v>273</v>
      </c>
      <c r="I29" s="51" t="s">
        <v>248</v>
      </c>
      <c r="J29" s="51" t="s">
        <v>249</v>
      </c>
      <c r="K29" s="51">
        <v>968</v>
      </c>
      <c r="L29" s="51">
        <v>970</v>
      </c>
      <c r="M29" s="51">
        <v>983</v>
      </c>
      <c r="N29" s="52" t="s">
        <v>334</v>
      </c>
      <c r="O29" s="50" t="s">
        <v>38</v>
      </c>
      <c r="P29" s="51">
        <v>1442555</v>
      </c>
      <c r="Q29" s="51" t="s">
        <v>306</v>
      </c>
      <c r="R29" s="51" t="s">
        <v>305</v>
      </c>
      <c r="S29" s="51" t="s">
        <v>248</v>
      </c>
      <c r="T29" s="51" t="s">
        <v>249</v>
      </c>
      <c r="U29" s="51">
        <v>894</v>
      </c>
      <c r="V29" s="51">
        <v>895</v>
      </c>
      <c r="W29" s="51">
        <v>908</v>
      </c>
      <c r="X29" s="53" t="s">
        <v>335</v>
      </c>
      <c r="Y29" s="47">
        <v>14</v>
      </c>
      <c r="Z29" s="54" t="s">
        <v>336</v>
      </c>
    </row>
    <row r="30" spans="1:27">
      <c r="A30" s="41" t="s">
        <v>404</v>
      </c>
      <c r="B30" s="40" t="s">
        <v>112</v>
      </c>
      <c r="C30" s="40" t="s">
        <v>337</v>
      </c>
      <c r="D30" s="57" t="s">
        <v>338</v>
      </c>
      <c r="E30" s="43" t="s">
        <v>984</v>
      </c>
      <c r="F30" s="44"/>
      <c r="G30" s="44" t="s">
        <v>340</v>
      </c>
      <c r="H30" s="44" t="s">
        <v>339</v>
      </c>
      <c r="I30" s="204" t="s">
        <v>311</v>
      </c>
      <c r="J30" s="44" t="s">
        <v>291</v>
      </c>
      <c r="K30" s="44">
        <v>124</v>
      </c>
      <c r="L30" s="44">
        <v>130</v>
      </c>
      <c r="M30" s="44">
        <v>147</v>
      </c>
      <c r="N30" s="45" t="s">
        <v>341</v>
      </c>
      <c r="O30" s="43" t="s">
        <v>38</v>
      </c>
      <c r="P30" s="44"/>
      <c r="Q30" s="44" t="s">
        <v>343</v>
      </c>
      <c r="R30" s="44" t="s">
        <v>342</v>
      </c>
      <c r="S30" s="204" t="s">
        <v>344</v>
      </c>
      <c r="T30" s="44" t="s">
        <v>291</v>
      </c>
      <c r="U30" s="44">
        <v>357</v>
      </c>
      <c r="V30" s="44">
        <v>118</v>
      </c>
      <c r="W30" s="44">
        <v>135</v>
      </c>
      <c r="X30" s="45" t="s">
        <v>341</v>
      </c>
      <c r="Y30" s="40">
        <v>18</v>
      </c>
      <c r="Z30" s="46" t="s">
        <v>345</v>
      </c>
    </row>
    <row r="31" spans="1:27">
      <c r="A31" s="48" t="s">
        <v>404</v>
      </c>
      <c r="B31" s="47" t="s">
        <v>112</v>
      </c>
      <c r="C31" s="47" t="s">
        <v>146</v>
      </c>
      <c r="D31" s="49" t="s">
        <v>145</v>
      </c>
      <c r="E31" s="50" t="s">
        <v>25</v>
      </c>
      <c r="F31" s="51">
        <v>554104</v>
      </c>
      <c r="G31" s="51" t="s">
        <v>289</v>
      </c>
      <c r="H31" s="51" t="s">
        <v>346</v>
      </c>
      <c r="I31" s="129" t="s">
        <v>347</v>
      </c>
      <c r="J31" s="51" t="s">
        <v>291</v>
      </c>
      <c r="K31" s="51">
        <v>4974</v>
      </c>
      <c r="L31" s="51">
        <v>4885</v>
      </c>
      <c r="M31" s="51">
        <v>4904</v>
      </c>
      <c r="N31" s="53" t="s">
        <v>256</v>
      </c>
      <c r="O31" s="50" t="s">
        <v>25</v>
      </c>
      <c r="P31" s="51">
        <v>569080</v>
      </c>
      <c r="Q31" s="51" t="s">
        <v>290</v>
      </c>
      <c r="R31" s="51" t="s">
        <v>310</v>
      </c>
      <c r="S31" s="129" t="s">
        <v>311</v>
      </c>
      <c r="T31" s="51" t="s">
        <v>291</v>
      </c>
      <c r="U31" s="51">
        <v>5228</v>
      </c>
      <c r="V31" s="51">
        <v>5233</v>
      </c>
      <c r="W31" s="51">
        <v>5252</v>
      </c>
      <c r="X31" s="53" t="s">
        <v>256</v>
      </c>
      <c r="Y31" s="47">
        <v>20</v>
      </c>
      <c r="Z31" s="54" t="s">
        <v>348</v>
      </c>
    </row>
    <row r="32" spans="1:27">
      <c r="A32" s="41" t="s">
        <v>404</v>
      </c>
      <c r="B32" s="40" t="s">
        <v>112</v>
      </c>
      <c r="C32" s="40" t="s">
        <v>151</v>
      </c>
      <c r="D32" s="42" t="s">
        <v>150</v>
      </c>
      <c r="E32" s="43" t="s">
        <v>38</v>
      </c>
      <c r="F32" s="44">
        <v>38134</v>
      </c>
      <c r="G32" s="44" t="s">
        <v>350</v>
      </c>
      <c r="H32" s="44" t="s">
        <v>349</v>
      </c>
      <c r="I32" s="210" t="s">
        <v>351</v>
      </c>
      <c r="J32" s="44" t="s">
        <v>244</v>
      </c>
      <c r="K32" s="44">
        <v>899</v>
      </c>
      <c r="L32" s="44">
        <v>901</v>
      </c>
      <c r="M32" s="44">
        <v>909</v>
      </c>
      <c r="N32" s="55" t="s">
        <v>352</v>
      </c>
      <c r="O32" s="43" t="s">
        <v>38</v>
      </c>
      <c r="P32" s="44">
        <v>41869</v>
      </c>
      <c r="Q32" s="44" t="s">
        <v>354</v>
      </c>
      <c r="R32" s="44" t="s">
        <v>353</v>
      </c>
      <c r="S32" s="210" t="s">
        <v>243</v>
      </c>
      <c r="T32" s="44" t="s">
        <v>355</v>
      </c>
      <c r="U32" s="44">
        <v>921</v>
      </c>
      <c r="V32" s="44">
        <v>922</v>
      </c>
      <c r="W32" s="44">
        <v>930</v>
      </c>
      <c r="X32" s="55" t="s">
        <v>245</v>
      </c>
      <c r="Y32" s="40">
        <v>9</v>
      </c>
      <c r="Z32" s="46" t="s">
        <v>356</v>
      </c>
      <c r="AA32" s="1"/>
    </row>
    <row r="33" spans="1:27">
      <c r="A33" s="48" t="s">
        <v>405</v>
      </c>
      <c r="B33" s="47" t="s">
        <v>112</v>
      </c>
      <c r="C33" s="47" t="s">
        <v>151</v>
      </c>
      <c r="D33" s="49" t="s">
        <v>150</v>
      </c>
      <c r="E33" s="50" t="s">
        <v>38</v>
      </c>
      <c r="F33" s="51">
        <v>41510</v>
      </c>
      <c r="G33" s="51" t="s">
        <v>354</v>
      </c>
      <c r="H33" s="51" t="s">
        <v>353</v>
      </c>
      <c r="I33" s="51" t="s">
        <v>243</v>
      </c>
      <c r="J33" s="51" t="s">
        <v>355</v>
      </c>
      <c r="K33" s="51">
        <v>562</v>
      </c>
      <c r="L33" s="51" t="s">
        <v>19</v>
      </c>
      <c r="M33" s="51" t="s">
        <v>19</v>
      </c>
      <c r="N33" s="52" t="s">
        <v>245</v>
      </c>
      <c r="O33" s="50" t="s">
        <v>44</v>
      </c>
      <c r="P33" s="51">
        <v>1343062</v>
      </c>
      <c r="Q33" s="51" t="s">
        <v>19</v>
      </c>
      <c r="R33" s="51" t="s">
        <v>19</v>
      </c>
      <c r="S33" s="51" t="s">
        <v>19</v>
      </c>
      <c r="T33" s="51" t="s">
        <v>19</v>
      </c>
      <c r="U33" s="51">
        <v>921</v>
      </c>
      <c r="V33" s="51" t="s">
        <v>19</v>
      </c>
      <c r="W33" s="51" t="s">
        <v>19</v>
      </c>
      <c r="X33" s="52" t="s">
        <v>19</v>
      </c>
      <c r="Y33" s="47" t="s">
        <v>19</v>
      </c>
      <c r="Z33" s="54"/>
    </row>
    <row r="34" spans="1:27">
      <c r="A34" s="41" t="s">
        <v>404</v>
      </c>
      <c r="B34" s="40" t="s">
        <v>112</v>
      </c>
      <c r="C34" s="40" t="s">
        <v>151</v>
      </c>
      <c r="D34" s="42" t="s">
        <v>150</v>
      </c>
      <c r="E34" s="43" t="s">
        <v>36</v>
      </c>
      <c r="F34" s="44">
        <v>51104</v>
      </c>
      <c r="G34" s="44" t="s">
        <v>358</v>
      </c>
      <c r="H34" s="44" t="s">
        <v>357</v>
      </c>
      <c r="I34" s="44" t="s">
        <v>298</v>
      </c>
      <c r="J34" s="44" t="s">
        <v>244</v>
      </c>
      <c r="K34" s="44">
        <v>5756</v>
      </c>
      <c r="L34" s="44">
        <v>5758</v>
      </c>
      <c r="M34" s="44">
        <v>5771</v>
      </c>
      <c r="N34" s="203" t="s">
        <v>359</v>
      </c>
      <c r="O34" s="43" t="s">
        <v>44</v>
      </c>
      <c r="P34" s="44">
        <v>1339293</v>
      </c>
      <c r="Q34" s="44" t="s">
        <v>361</v>
      </c>
      <c r="R34" s="44" t="s">
        <v>360</v>
      </c>
      <c r="S34" s="44" t="s">
        <v>362</v>
      </c>
      <c r="T34" s="44" t="s">
        <v>249</v>
      </c>
      <c r="U34" s="44">
        <v>5823</v>
      </c>
      <c r="V34" s="44">
        <v>5824</v>
      </c>
      <c r="W34" s="44">
        <v>5837</v>
      </c>
      <c r="X34" s="203" t="s">
        <v>363</v>
      </c>
      <c r="Y34" s="40">
        <v>14</v>
      </c>
      <c r="Z34" s="46" t="s">
        <v>364</v>
      </c>
    </row>
    <row r="35" spans="1:27">
      <c r="A35" s="48" t="s">
        <v>404</v>
      </c>
      <c r="B35" s="47" t="s">
        <v>112</v>
      </c>
      <c r="C35" s="47" t="s">
        <v>157</v>
      </c>
      <c r="D35" s="56" t="str">
        <f>VLOOKUP(C35,[1]metadata!$A$2:$B$59,2,FALSE)</f>
        <v>WRN-1h</v>
      </c>
      <c r="E35" s="50" t="s">
        <v>36</v>
      </c>
      <c r="F35" s="51">
        <v>33138</v>
      </c>
      <c r="G35" s="51" t="s">
        <v>274</v>
      </c>
      <c r="H35" s="51" t="s">
        <v>273</v>
      </c>
      <c r="I35" s="51" t="s">
        <v>248</v>
      </c>
      <c r="J35" s="51" t="s">
        <v>249</v>
      </c>
      <c r="K35" s="51">
        <v>4433</v>
      </c>
      <c r="L35" s="51">
        <v>4447</v>
      </c>
      <c r="M35" s="51">
        <v>4527</v>
      </c>
      <c r="N35" s="53" t="s">
        <v>275</v>
      </c>
      <c r="O35" s="50" t="s">
        <v>73</v>
      </c>
      <c r="P35" s="51">
        <v>1646679</v>
      </c>
      <c r="Q35" s="51" t="s">
        <v>366</v>
      </c>
      <c r="R35" s="51" t="s">
        <v>365</v>
      </c>
      <c r="S35" s="51" t="s">
        <v>248</v>
      </c>
      <c r="T35" s="51" t="s">
        <v>249</v>
      </c>
      <c r="U35" s="51">
        <v>3271</v>
      </c>
      <c r="V35" s="51">
        <v>3184</v>
      </c>
      <c r="W35" s="51">
        <v>3264</v>
      </c>
      <c r="X35" s="53" t="s">
        <v>275</v>
      </c>
      <c r="Y35" s="47">
        <v>81</v>
      </c>
      <c r="Z35" s="54" t="s">
        <v>367</v>
      </c>
    </row>
    <row r="36" spans="1:27">
      <c r="A36" s="41" t="s">
        <v>404</v>
      </c>
      <c r="B36" s="40" t="s">
        <v>112</v>
      </c>
      <c r="C36" s="40" t="s">
        <v>157</v>
      </c>
      <c r="D36" s="42" t="s">
        <v>156</v>
      </c>
      <c r="E36" s="43" t="s">
        <v>36</v>
      </c>
      <c r="F36" s="44">
        <v>29674</v>
      </c>
      <c r="G36" s="44" t="s">
        <v>274</v>
      </c>
      <c r="H36" s="44" t="s">
        <v>273</v>
      </c>
      <c r="I36" s="44" t="s">
        <v>248</v>
      </c>
      <c r="J36" s="44" t="s">
        <v>249</v>
      </c>
      <c r="K36" s="44">
        <v>968</v>
      </c>
      <c r="L36" s="44">
        <v>970</v>
      </c>
      <c r="M36" s="44">
        <v>983</v>
      </c>
      <c r="N36" s="55" t="s">
        <v>334</v>
      </c>
      <c r="O36" s="43" t="s">
        <v>38</v>
      </c>
      <c r="P36" s="44">
        <v>1442555</v>
      </c>
      <c r="Q36" s="44" t="s">
        <v>306</v>
      </c>
      <c r="R36" s="44" t="s">
        <v>305</v>
      </c>
      <c r="S36" s="44" t="s">
        <v>248</v>
      </c>
      <c r="T36" s="44" t="s">
        <v>249</v>
      </c>
      <c r="U36" s="44">
        <v>894</v>
      </c>
      <c r="V36" s="44">
        <v>895</v>
      </c>
      <c r="W36" s="44">
        <v>908</v>
      </c>
      <c r="X36" s="55" t="s">
        <v>335</v>
      </c>
      <c r="Y36" s="40">
        <v>14</v>
      </c>
      <c r="Z36" s="58" t="s">
        <v>336</v>
      </c>
    </row>
    <row r="37" spans="1:27">
      <c r="A37" s="48" t="s">
        <v>404</v>
      </c>
      <c r="B37" s="47" t="s">
        <v>112</v>
      </c>
      <c r="C37" s="47" t="s">
        <v>157</v>
      </c>
      <c r="D37" s="49" t="s">
        <v>156</v>
      </c>
      <c r="E37" s="50" t="s">
        <v>38</v>
      </c>
      <c r="F37" s="51">
        <v>446240</v>
      </c>
      <c r="G37" s="51" t="s">
        <v>343</v>
      </c>
      <c r="H37" s="51" t="s">
        <v>342</v>
      </c>
      <c r="I37" s="51" t="s">
        <v>344</v>
      </c>
      <c r="J37" s="51" t="s">
        <v>291</v>
      </c>
      <c r="K37" s="51">
        <v>5832</v>
      </c>
      <c r="L37" s="51" t="s">
        <v>19</v>
      </c>
      <c r="M37" s="51" t="s">
        <v>19</v>
      </c>
      <c r="N37" s="52" t="s">
        <v>19</v>
      </c>
      <c r="O37" s="50" t="s">
        <v>38</v>
      </c>
      <c r="P37" s="51">
        <v>467400</v>
      </c>
      <c r="Q37" s="51" t="s">
        <v>368</v>
      </c>
      <c r="R37" s="51" t="s">
        <v>342</v>
      </c>
      <c r="S37" s="51" t="s">
        <v>344</v>
      </c>
      <c r="T37" s="51" t="s">
        <v>291</v>
      </c>
      <c r="U37" s="51">
        <v>6992</v>
      </c>
      <c r="V37" s="51" t="s">
        <v>19</v>
      </c>
      <c r="W37" s="51" t="s">
        <v>19</v>
      </c>
      <c r="X37" s="52" t="s">
        <v>19</v>
      </c>
      <c r="Y37" s="47" t="s">
        <v>19</v>
      </c>
      <c r="Z37" s="54"/>
    </row>
    <row r="38" spans="1:27">
      <c r="A38" s="41" t="s">
        <v>404</v>
      </c>
      <c r="B38" s="40" t="s">
        <v>113</v>
      </c>
      <c r="C38" s="40" t="s">
        <v>187</v>
      </c>
      <c r="D38" s="42" t="s">
        <v>186</v>
      </c>
      <c r="E38" s="43" t="s">
        <v>25</v>
      </c>
      <c r="F38" s="44">
        <v>532237</v>
      </c>
      <c r="G38" s="44" t="s">
        <v>370</v>
      </c>
      <c r="H38" s="44" t="s">
        <v>369</v>
      </c>
      <c r="I38" s="44" t="s">
        <v>311</v>
      </c>
      <c r="J38" s="44" t="s">
        <v>291</v>
      </c>
      <c r="K38" s="44">
        <v>2894</v>
      </c>
      <c r="L38" s="44">
        <v>3603</v>
      </c>
      <c r="M38" s="44">
        <v>3612</v>
      </c>
      <c r="N38" s="55" t="s">
        <v>275</v>
      </c>
      <c r="O38" s="43" t="s">
        <v>25</v>
      </c>
      <c r="P38" s="44">
        <v>571481</v>
      </c>
      <c r="Q38" s="44" t="s">
        <v>290</v>
      </c>
      <c r="R38" s="44" t="s">
        <v>310</v>
      </c>
      <c r="S38" s="44" t="s">
        <v>311</v>
      </c>
      <c r="T38" s="44" t="s">
        <v>291</v>
      </c>
      <c r="U38" s="44">
        <v>2827</v>
      </c>
      <c r="V38" s="44">
        <v>3507</v>
      </c>
      <c r="W38" s="44">
        <v>3516</v>
      </c>
      <c r="X38" s="55" t="s">
        <v>275</v>
      </c>
      <c r="Y38" s="40">
        <v>10</v>
      </c>
      <c r="Z38" s="41" t="s">
        <v>371</v>
      </c>
    </row>
    <row r="39" spans="1:27">
      <c r="A39" s="41" t="s">
        <v>404</v>
      </c>
      <c r="B39" s="40" t="s">
        <v>113</v>
      </c>
      <c r="C39" s="40" t="s">
        <v>187</v>
      </c>
      <c r="D39" s="42" t="s">
        <v>186</v>
      </c>
      <c r="E39" s="43" t="s">
        <v>25</v>
      </c>
      <c r="F39" s="44">
        <v>532586</v>
      </c>
      <c r="G39" s="44" t="s">
        <v>370</v>
      </c>
      <c r="H39" s="44" t="s">
        <v>369</v>
      </c>
      <c r="I39" s="44" t="s">
        <v>311</v>
      </c>
      <c r="J39" s="44" t="s">
        <v>291</v>
      </c>
      <c r="K39" s="44">
        <v>2545</v>
      </c>
      <c r="L39" s="44">
        <v>2884</v>
      </c>
      <c r="M39" s="44">
        <v>2894</v>
      </c>
      <c r="N39" s="55" t="s">
        <v>275</v>
      </c>
      <c r="O39" s="43" t="s">
        <v>25</v>
      </c>
      <c r="P39" s="44">
        <v>571723</v>
      </c>
      <c r="Q39" s="44" t="s">
        <v>290</v>
      </c>
      <c r="R39" s="44" t="s">
        <v>310</v>
      </c>
      <c r="S39" s="44" t="s">
        <v>311</v>
      </c>
      <c r="T39" s="44" t="s">
        <v>291</v>
      </c>
      <c r="U39" s="44">
        <v>2585</v>
      </c>
      <c r="V39" s="44">
        <v>2818</v>
      </c>
      <c r="W39" s="44">
        <v>2828</v>
      </c>
      <c r="X39" s="55" t="s">
        <v>275</v>
      </c>
      <c r="Y39" s="40">
        <v>11</v>
      </c>
      <c r="Z39" s="41" t="s">
        <v>372</v>
      </c>
    </row>
    <row r="40" spans="1:27">
      <c r="A40" s="41" t="s">
        <v>404</v>
      </c>
      <c r="B40" s="40" t="s">
        <v>113</v>
      </c>
      <c r="C40" s="40" t="s">
        <v>187</v>
      </c>
      <c r="D40" s="42" t="s">
        <v>186</v>
      </c>
      <c r="E40" s="43" t="s">
        <v>25</v>
      </c>
      <c r="F40" s="44">
        <v>532586</v>
      </c>
      <c r="G40" s="44" t="s">
        <v>370</v>
      </c>
      <c r="H40" s="44" t="s">
        <v>369</v>
      </c>
      <c r="I40" s="44" t="s">
        <v>311</v>
      </c>
      <c r="J40" s="44" t="s">
        <v>291</v>
      </c>
      <c r="K40" s="44">
        <v>2545</v>
      </c>
      <c r="L40" s="44">
        <v>2536</v>
      </c>
      <c r="M40" s="44">
        <v>2543</v>
      </c>
      <c r="N40" s="55" t="s">
        <v>256</v>
      </c>
      <c r="O40" s="43" t="s">
        <v>25</v>
      </c>
      <c r="P40" s="44">
        <v>571723</v>
      </c>
      <c r="Q40" s="44" t="s">
        <v>290</v>
      </c>
      <c r="R40" s="44" t="s">
        <v>310</v>
      </c>
      <c r="S40" s="44" t="s">
        <v>311</v>
      </c>
      <c r="T40" s="44" t="s">
        <v>291</v>
      </c>
      <c r="U40" s="44">
        <v>2585</v>
      </c>
      <c r="V40" s="44">
        <v>1876</v>
      </c>
      <c r="W40" s="44">
        <v>1883</v>
      </c>
      <c r="X40" s="55" t="s">
        <v>256</v>
      </c>
      <c r="Y40" s="40">
        <v>8</v>
      </c>
      <c r="Z40" s="41" t="s">
        <v>373</v>
      </c>
    </row>
    <row r="41" spans="1:27">
      <c r="A41" s="48" t="s">
        <v>404</v>
      </c>
      <c r="B41" s="47" t="s">
        <v>113</v>
      </c>
      <c r="C41" s="47" t="s">
        <v>187</v>
      </c>
      <c r="D41" s="49" t="s">
        <v>186</v>
      </c>
      <c r="E41" s="50" t="s">
        <v>38</v>
      </c>
      <c r="F41" s="51">
        <v>41675</v>
      </c>
      <c r="G41" s="51" t="s">
        <v>354</v>
      </c>
      <c r="H41" s="51" t="s">
        <v>353</v>
      </c>
      <c r="I41" s="51" t="s">
        <v>243</v>
      </c>
      <c r="J41" s="51" t="s">
        <v>355</v>
      </c>
      <c r="K41" s="51">
        <v>727</v>
      </c>
      <c r="L41" s="51">
        <v>727</v>
      </c>
      <c r="M41" s="51">
        <v>727</v>
      </c>
      <c r="N41" s="52" t="s">
        <v>245</v>
      </c>
      <c r="O41" s="50" t="s">
        <v>49</v>
      </c>
      <c r="P41" s="51">
        <v>301</v>
      </c>
      <c r="Q41" s="51" t="s">
        <v>19</v>
      </c>
      <c r="R41" s="51" t="s">
        <v>19</v>
      </c>
      <c r="S41" s="51" t="s">
        <v>19</v>
      </c>
      <c r="T41" s="51" t="s">
        <v>19</v>
      </c>
      <c r="U41" s="51">
        <v>2585</v>
      </c>
      <c r="V41" s="51" t="s">
        <v>19</v>
      </c>
      <c r="W41" s="51" t="s">
        <v>19</v>
      </c>
      <c r="X41" s="52" t="s">
        <v>19</v>
      </c>
      <c r="Y41" s="47" t="s">
        <v>19</v>
      </c>
      <c r="Z41" s="54"/>
    </row>
    <row r="42" spans="1:27">
      <c r="A42" s="41" t="s">
        <v>404</v>
      </c>
      <c r="B42" s="59" t="s">
        <v>113</v>
      </c>
      <c r="C42" s="59" t="s">
        <v>201</v>
      </c>
      <c r="D42" s="60" t="s">
        <v>200</v>
      </c>
      <c r="E42" s="61" t="s">
        <v>38</v>
      </c>
      <c r="F42" s="62">
        <v>23645</v>
      </c>
      <c r="G42" s="62" t="s">
        <v>247</v>
      </c>
      <c r="H42" s="62" t="s">
        <v>246</v>
      </c>
      <c r="I42" s="210" t="s">
        <v>248</v>
      </c>
      <c r="J42" s="62" t="s">
        <v>249</v>
      </c>
      <c r="K42" s="62">
        <v>2284</v>
      </c>
      <c r="L42" s="62">
        <v>2285</v>
      </c>
      <c r="M42" s="62">
        <v>2298</v>
      </c>
      <c r="N42" s="203" t="s">
        <v>256</v>
      </c>
      <c r="O42" s="61" t="s">
        <v>38</v>
      </c>
      <c r="P42" s="62">
        <v>36477</v>
      </c>
      <c r="Q42" s="62" t="s">
        <v>350</v>
      </c>
      <c r="R42" s="62" t="s">
        <v>349</v>
      </c>
      <c r="S42" s="210" t="s">
        <v>351</v>
      </c>
      <c r="T42" s="62" t="s">
        <v>244</v>
      </c>
      <c r="U42" s="62">
        <v>2556</v>
      </c>
      <c r="V42" s="62">
        <v>2501</v>
      </c>
      <c r="W42" s="62">
        <v>2514</v>
      </c>
      <c r="X42" s="203" t="s">
        <v>374</v>
      </c>
      <c r="Y42" s="59">
        <v>14</v>
      </c>
      <c r="Z42" s="41" t="s">
        <v>375</v>
      </c>
      <c r="AA42" s="1"/>
    </row>
    <row r="43" spans="1:27">
      <c r="A43" s="47" t="s">
        <v>981</v>
      </c>
      <c r="B43" s="47" t="s">
        <v>113</v>
      </c>
      <c r="C43" s="47" t="s">
        <v>209</v>
      </c>
      <c r="D43" s="49" t="s">
        <v>208</v>
      </c>
      <c r="E43" s="50" t="s">
        <v>70</v>
      </c>
      <c r="F43" s="51">
        <v>30767</v>
      </c>
      <c r="G43" s="51" t="s">
        <v>377</v>
      </c>
      <c r="H43" s="51" t="s">
        <v>376</v>
      </c>
      <c r="I43" s="51" t="s">
        <v>248</v>
      </c>
      <c r="J43" s="51" t="s">
        <v>249</v>
      </c>
      <c r="K43" s="51">
        <v>5535</v>
      </c>
      <c r="L43" s="51"/>
      <c r="M43" s="51"/>
      <c r="N43" s="52" t="s">
        <v>19</v>
      </c>
      <c r="O43" s="50" t="s">
        <v>63</v>
      </c>
      <c r="P43" s="51">
        <v>31258</v>
      </c>
      <c r="Q43" s="51" t="s">
        <v>379</v>
      </c>
      <c r="R43" s="51" t="s">
        <v>378</v>
      </c>
      <c r="S43" s="51" t="s">
        <v>248</v>
      </c>
      <c r="T43" s="51" t="s">
        <v>249</v>
      </c>
      <c r="U43" s="51">
        <v>7098</v>
      </c>
      <c r="V43" s="51"/>
      <c r="W43" s="51"/>
      <c r="X43" s="52" t="s">
        <v>19</v>
      </c>
      <c r="Y43" s="47"/>
      <c r="Z43" s="54"/>
    </row>
    <row r="44" spans="1:27">
      <c r="A44" s="41" t="s">
        <v>404</v>
      </c>
      <c r="B44" s="40" t="s">
        <v>113</v>
      </c>
      <c r="C44" s="40" t="s">
        <v>209</v>
      </c>
      <c r="D44" s="42" t="s">
        <v>208</v>
      </c>
      <c r="E44" s="43" t="s">
        <v>70</v>
      </c>
      <c r="F44" s="44">
        <v>918478</v>
      </c>
      <c r="G44" s="44" t="s">
        <v>381</v>
      </c>
      <c r="H44" s="44" t="s">
        <v>380</v>
      </c>
      <c r="I44" s="44" t="s">
        <v>248</v>
      </c>
      <c r="J44" s="44" t="s">
        <v>249</v>
      </c>
      <c r="K44" s="44">
        <v>5170</v>
      </c>
      <c r="L44" s="44">
        <v>5044</v>
      </c>
      <c r="M44" s="44">
        <v>5069</v>
      </c>
      <c r="N44" s="55" t="s">
        <v>256</v>
      </c>
      <c r="O44" s="43" t="s">
        <v>40</v>
      </c>
      <c r="P44" s="44">
        <v>21817</v>
      </c>
      <c r="Q44" s="44" t="s">
        <v>258</v>
      </c>
      <c r="R44" s="44" t="s">
        <v>257</v>
      </c>
      <c r="S44" s="44" t="s">
        <v>248</v>
      </c>
      <c r="T44" s="44" t="s">
        <v>249</v>
      </c>
      <c r="U44" s="44">
        <v>4844</v>
      </c>
      <c r="V44" s="44">
        <v>4756</v>
      </c>
      <c r="W44" s="44">
        <v>4781</v>
      </c>
      <c r="X44" s="55" t="s">
        <v>256</v>
      </c>
      <c r="Y44" s="40">
        <v>26</v>
      </c>
      <c r="Z44" s="58" t="s">
        <v>382</v>
      </c>
    </row>
    <row r="45" spans="1:27">
      <c r="A45" s="41" t="s">
        <v>404</v>
      </c>
      <c r="B45" s="40" t="s">
        <v>113</v>
      </c>
      <c r="C45" s="40" t="s">
        <v>209</v>
      </c>
      <c r="D45" s="42" t="s">
        <v>208</v>
      </c>
      <c r="E45" s="43" t="s">
        <v>70</v>
      </c>
      <c r="F45" s="44">
        <v>918579</v>
      </c>
      <c r="G45" s="44" t="s">
        <v>381</v>
      </c>
      <c r="H45" s="44" t="s">
        <v>380</v>
      </c>
      <c r="I45" s="44" t="s">
        <v>248</v>
      </c>
      <c r="J45" s="44" t="s">
        <v>249</v>
      </c>
      <c r="K45" s="44">
        <v>5069</v>
      </c>
      <c r="L45" s="44">
        <v>5151</v>
      </c>
      <c r="M45" s="44">
        <v>5165</v>
      </c>
      <c r="N45" s="55" t="s">
        <v>256</v>
      </c>
      <c r="O45" s="43" t="s">
        <v>40</v>
      </c>
      <c r="P45" s="44">
        <v>21753</v>
      </c>
      <c r="Q45" s="44" t="s">
        <v>258</v>
      </c>
      <c r="R45" s="44" t="s">
        <v>257</v>
      </c>
      <c r="S45" s="44" t="s">
        <v>248</v>
      </c>
      <c r="T45" s="44" t="s">
        <v>249</v>
      </c>
      <c r="U45" s="44">
        <v>4780</v>
      </c>
      <c r="V45" s="44">
        <v>4860</v>
      </c>
      <c r="W45" s="44">
        <v>4874</v>
      </c>
      <c r="X45" s="55" t="s">
        <v>256</v>
      </c>
      <c r="Y45" s="40">
        <v>15</v>
      </c>
      <c r="Z45" s="58" t="s">
        <v>383</v>
      </c>
    </row>
    <row r="46" spans="1:27">
      <c r="A46" s="48" t="s">
        <v>404</v>
      </c>
      <c r="B46" s="47" t="s">
        <v>113</v>
      </c>
      <c r="C46" s="47" t="s">
        <v>216</v>
      </c>
      <c r="D46" s="49" t="s">
        <v>215</v>
      </c>
      <c r="E46" s="50" t="s">
        <v>40</v>
      </c>
      <c r="F46" s="51">
        <v>1705426</v>
      </c>
      <c r="G46" s="51" t="s">
        <v>385</v>
      </c>
      <c r="H46" s="51" t="s">
        <v>384</v>
      </c>
      <c r="I46" s="129" t="s">
        <v>344</v>
      </c>
      <c r="J46" s="51" t="s">
        <v>291</v>
      </c>
      <c r="K46" s="51">
        <v>914</v>
      </c>
      <c r="L46" s="51">
        <v>970</v>
      </c>
      <c r="M46" s="51">
        <v>986</v>
      </c>
      <c r="N46" s="52" t="s">
        <v>282</v>
      </c>
      <c r="O46" s="50" t="s">
        <v>40</v>
      </c>
      <c r="P46" s="51">
        <v>1720492</v>
      </c>
      <c r="Q46" s="51" t="s">
        <v>331</v>
      </c>
      <c r="R46" s="51" t="s">
        <v>330</v>
      </c>
      <c r="S46" s="129" t="s">
        <v>311</v>
      </c>
      <c r="T46" s="51" t="s">
        <v>291</v>
      </c>
      <c r="U46" s="51">
        <v>918</v>
      </c>
      <c r="V46" s="51">
        <v>973</v>
      </c>
      <c r="W46" s="51">
        <v>989</v>
      </c>
      <c r="X46" s="52" t="s">
        <v>386</v>
      </c>
      <c r="Y46" s="47">
        <v>17</v>
      </c>
      <c r="Z46" s="48" t="s">
        <v>387</v>
      </c>
    </row>
    <row r="47" spans="1:27">
      <c r="A47" s="48" t="s">
        <v>404</v>
      </c>
      <c r="B47" s="47" t="s">
        <v>113</v>
      </c>
      <c r="C47" s="47" t="s">
        <v>216</v>
      </c>
      <c r="D47" s="49" t="s">
        <v>215</v>
      </c>
      <c r="E47" s="50" t="s">
        <v>40</v>
      </c>
      <c r="F47" s="51">
        <v>1706099</v>
      </c>
      <c r="G47" s="51" t="s">
        <v>385</v>
      </c>
      <c r="H47" s="51" t="s">
        <v>384</v>
      </c>
      <c r="I47" s="129" t="s">
        <v>344</v>
      </c>
      <c r="J47" s="51" t="s">
        <v>291</v>
      </c>
      <c r="K47" s="51">
        <v>1587</v>
      </c>
      <c r="L47" s="51">
        <v>1494</v>
      </c>
      <c r="M47" s="51">
        <v>1513</v>
      </c>
      <c r="N47" s="52" t="s">
        <v>388</v>
      </c>
      <c r="O47" s="50" t="s">
        <v>40</v>
      </c>
      <c r="P47" s="51">
        <v>1721237</v>
      </c>
      <c r="Q47" s="51" t="s">
        <v>331</v>
      </c>
      <c r="R47" s="51" t="s">
        <v>330</v>
      </c>
      <c r="S47" s="129" t="s">
        <v>311</v>
      </c>
      <c r="T47" s="51" t="s">
        <v>291</v>
      </c>
      <c r="U47" s="51">
        <v>1663</v>
      </c>
      <c r="V47" s="51">
        <v>1569</v>
      </c>
      <c r="W47" s="51">
        <v>1588</v>
      </c>
      <c r="X47" s="52" t="s">
        <v>312</v>
      </c>
      <c r="Y47" s="47">
        <v>20</v>
      </c>
      <c r="Z47" s="48" t="s">
        <v>389</v>
      </c>
    </row>
    <row r="48" spans="1:27">
      <c r="A48" s="48" t="s">
        <v>404</v>
      </c>
      <c r="B48" s="47" t="s">
        <v>113</v>
      </c>
      <c r="C48" s="47" t="s">
        <v>216</v>
      </c>
      <c r="D48" s="49" t="s">
        <v>215</v>
      </c>
      <c r="E48" s="50" t="s">
        <v>40</v>
      </c>
      <c r="F48" s="51">
        <v>1706005</v>
      </c>
      <c r="G48" s="51" t="s">
        <v>385</v>
      </c>
      <c r="H48" s="51" t="s">
        <v>384</v>
      </c>
      <c r="I48" s="129" t="s">
        <v>344</v>
      </c>
      <c r="J48" s="51" t="s">
        <v>291</v>
      </c>
      <c r="K48" s="51">
        <v>1493</v>
      </c>
      <c r="L48" s="51">
        <v>1589</v>
      </c>
      <c r="M48" s="51">
        <v>1619</v>
      </c>
      <c r="N48" s="52" t="s">
        <v>388</v>
      </c>
      <c r="O48" s="50" t="s">
        <v>40</v>
      </c>
      <c r="P48" s="51">
        <v>1721141</v>
      </c>
      <c r="Q48" s="51" t="s">
        <v>331</v>
      </c>
      <c r="R48" s="51" t="s">
        <v>330</v>
      </c>
      <c r="S48" s="129" t="s">
        <v>311</v>
      </c>
      <c r="T48" s="51" t="s">
        <v>291</v>
      </c>
      <c r="U48" s="51">
        <v>1567</v>
      </c>
      <c r="V48" s="51">
        <v>1664</v>
      </c>
      <c r="W48" s="51">
        <v>1694</v>
      </c>
      <c r="X48" s="52" t="s">
        <v>312</v>
      </c>
      <c r="Y48" s="47">
        <v>31</v>
      </c>
      <c r="Z48" s="48" t="s">
        <v>390</v>
      </c>
    </row>
    <row r="49" spans="1:26">
      <c r="A49" s="41" t="s">
        <v>981</v>
      </c>
      <c r="B49" s="40" t="s">
        <v>113</v>
      </c>
      <c r="C49" s="40" t="s">
        <v>216</v>
      </c>
      <c r="D49" s="42" t="s">
        <v>215</v>
      </c>
      <c r="E49" s="43" t="s">
        <v>49</v>
      </c>
      <c r="F49" s="44">
        <v>27624</v>
      </c>
      <c r="G49" s="44" t="s">
        <v>277</v>
      </c>
      <c r="H49" s="44" t="s">
        <v>276</v>
      </c>
      <c r="I49" s="44" t="s">
        <v>248</v>
      </c>
      <c r="J49" s="44" t="s">
        <v>249</v>
      </c>
      <c r="K49" s="44">
        <v>6260</v>
      </c>
      <c r="L49" s="44" t="s">
        <v>19</v>
      </c>
      <c r="M49" s="44" t="s">
        <v>19</v>
      </c>
      <c r="N49" s="55" t="s">
        <v>19</v>
      </c>
      <c r="O49" s="43" t="s">
        <v>73</v>
      </c>
      <c r="P49" s="44">
        <v>1643575</v>
      </c>
      <c r="Q49" s="44" t="s">
        <v>366</v>
      </c>
      <c r="R49" s="44" t="s">
        <v>365</v>
      </c>
      <c r="S49" s="44" t="s">
        <v>248</v>
      </c>
      <c r="T49" s="44" t="s">
        <v>249</v>
      </c>
      <c r="U49" s="44">
        <v>6373</v>
      </c>
      <c r="V49" s="44" t="s">
        <v>19</v>
      </c>
      <c r="W49" s="44" t="s">
        <v>19</v>
      </c>
      <c r="X49" s="55" t="s">
        <v>19</v>
      </c>
      <c r="Y49" s="44" t="s">
        <v>19</v>
      </c>
      <c r="Z49" s="46"/>
    </row>
    <row r="50" spans="1:26">
      <c r="A50" s="47" t="s">
        <v>981</v>
      </c>
      <c r="B50" s="47" t="s">
        <v>113</v>
      </c>
      <c r="C50" s="47" t="s">
        <v>216</v>
      </c>
      <c r="D50" s="49" t="s">
        <v>215</v>
      </c>
      <c r="E50" s="50" t="s">
        <v>40</v>
      </c>
      <c r="F50" s="51">
        <v>1711577</v>
      </c>
      <c r="G50" s="51" t="s">
        <v>385</v>
      </c>
      <c r="H50" s="51" t="s">
        <v>384</v>
      </c>
      <c r="I50" s="51" t="s">
        <v>344</v>
      </c>
      <c r="J50" s="129" t="s">
        <v>291</v>
      </c>
      <c r="K50" s="51">
        <v>7065</v>
      </c>
      <c r="L50" s="51" t="s">
        <v>19</v>
      </c>
      <c r="M50" s="51" t="s">
        <v>19</v>
      </c>
      <c r="N50" s="52" t="s">
        <v>19</v>
      </c>
      <c r="O50" s="50" t="s">
        <v>63</v>
      </c>
      <c r="P50" s="51">
        <v>30807</v>
      </c>
      <c r="Q50" s="51" t="s">
        <v>379</v>
      </c>
      <c r="R50" s="51" t="s">
        <v>378</v>
      </c>
      <c r="S50" s="51" t="s">
        <v>248</v>
      </c>
      <c r="T50" s="129" t="s">
        <v>249</v>
      </c>
      <c r="U50" s="51">
        <v>6647</v>
      </c>
      <c r="V50" s="63" t="s">
        <v>19</v>
      </c>
      <c r="W50" s="63" t="s">
        <v>19</v>
      </c>
      <c r="X50" s="52" t="s">
        <v>19</v>
      </c>
      <c r="Y50" s="47" t="s">
        <v>19</v>
      </c>
      <c r="Z50" s="54"/>
    </row>
    <row r="51" spans="1:26">
      <c r="A51" s="47" t="s">
        <v>981</v>
      </c>
      <c r="B51" s="47" t="s">
        <v>113</v>
      </c>
      <c r="C51" s="47" t="s">
        <v>216</v>
      </c>
      <c r="D51" s="49" t="s">
        <v>215</v>
      </c>
      <c r="E51" s="50" t="s">
        <v>40</v>
      </c>
      <c r="F51" s="51">
        <v>1712110</v>
      </c>
      <c r="G51" s="51" t="s">
        <v>385</v>
      </c>
      <c r="H51" s="51" t="s">
        <v>384</v>
      </c>
      <c r="I51" s="51" t="s">
        <v>344</v>
      </c>
      <c r="J51" s="129" t="s">
        <v>291</v>
      </c>
      <c r="K51" s="51">
        <v>7598</v>
      </c>
      <c r="L51" s="51" t="s">
        <v>19</v>
      </c>
      <c r="M51" s="51" t="s">
        <v>19</v>
      </c>
      <c r="N51" s="52" t="s">
        <v>19</v>
      </c>
      <c r="O51" s="50" t="s">
        <v>63</v>
      </c>
      <c r="P51" s="51">
        <v>31275</v>
      </c>
      <c r="Q51" s="51" t="s">
        <v>379</v>
      </c>
      <c r="R51" s="51" t="s">
        <v>378</v>
      </c>
      <c r="S51" s="51" t="s">
        <v>248</v>
      </c>
      <c r="T51" s="129" t="s">
        <v>249</v>
      </c>
      <c r="U51" s="51">
        <v>7115</v>
      </c>
      <c r="V51" s="63" t="s">
        <v>19</v>
      </c>
      <c r="W51" s="63" t="s">
        <v>19</v>
      </c>
      <c r="X51" s="52" t="s">
        <v>19</v>
      </c>
      <c r="Y51" s="47" t="s">
        <v>19</v>
      </c>
      <c r="Z51" s="54"/>
    </row>
    <row r="52" spans="1:26">
      <c r="A52" s="41" t="s">
        <v>404</v>
      </c>
      <c r="B52" s="40" t="s">
        <v>113</v>
      </c>
      <c r="C52" s="40" t="s">
        <v>216</v>
      </c>
      <c r="D52" s="42" t="s">
        <v>215</v>
      </c>
      <c r="E52" s="43" t="s">
        <v>42</v>
      </c>
      <c r="F52" s="44">
        <v>1378983</v>
      </c>
      <c r="G52" s="44" t="s">
        <v>392</v>
      </c>
      <c r="H52" s="44" t="s">
        <v>391</v>
      </c>
      <c r="I52" s="44" t="s">
        <v>248</v>
      </c>
      <c r="J52" s="44" t="s">
        <v>249</v>
      </c>
      <c r="K52" s="44">
        <v>3644</v>
      </c>
      <c r="L52" s="44">
        <v>2900</v>
      </c>
      <c r="M52" s="44">
        <v>2907</v>
      </c>
      <c r="N52" s="45" t="s">
        <v>275</v>
      </c>
      <c r="O52" s="43" t="s">
        <v>63</v>
      </c>
      <c r="P52" s="44">
        <v>27880</v>
      </c>
      <c r="Q52" s="44" t="s">
        <v>379</v>
      </c>
      <c r="R52" s="44" t="s">
        <v>378</v>
      </c>
      <c r="S52" s="44" t="s">
        <v>248</v>
      </c>
      <c r="T52" s="44" t="s">
        <v>249</v>
      </c>
      <c r="U52" s="44">
        <v>3720</v>
      </c>
      <c r="V52" s="44">
        <v>2945</v>
      </c>
      <c r="W52" s="44">
        <v>2952</v>
      </c>
      <c r="X52" s="45" t="s">
        <v>275</v>
      </c>
      <c r="Y52" s="40">
        <v>8</v>
      </c>
      <c r="Z52" s="41" t="s">
        <v>393</v>
      </c>
    </row>
    <row r="53" spans="1:26">
      <c r="A53" s="41" t="s">
        <v>404</v>
      </c>
      <c r="B53" s="40" t="s">
        <v>113</v>
      </c>
      <c r="C53" s="40" t="s">
        <v>216</v>
      </c>
      <c r="D53" s="42" t="s">
        <v>215</v>
      </c>
      <c r="E53" s="43" t="s">
        <v>42</v>
      </c>
      <c r="F53" s="44">
        <v>1379457</v>
      </c>
      <c r="G53" s="44" t="s">
        <v>392</v>
      </c>
      <c r="H53" s="44" t="s">
        <v>391</v>
      </c>
      <c r="I53" s="44" t="s">
        <v>248</v>
      </c>
      <c r="J53" s="44" t="s">
        <v>249</v>
      </c>
      <c r="K53" s="44">
        <v>3170</v>
      </c>
      <c r="L53" s="44">
        <v>3157</v>
      </c>
      <c r="M53" s="44">
        <v>3170</v>
      </c>
      <c r="N53" s="45" t="s">
        <v>275</v>
      </c>
      <c r="O53" s="43" t="s">
        <v>63</v>
      </c>
      <c r="P53" s="44">
        <v>27422</v>
      </c>
      <c r="Q53" s="44" t="s">
        <v>379</v>
      </c>
      <c r="R53" s="44" t="s">
        <v>378</v>
      </c>
      <c r="S53" s="44" t="s">
        <v>248</v>
      </c>
      <c r="T53" s="44" t="s">
        <v>249</v>
      </c>
      <c r="U53" s="44">
        <v>3262</v>
      </c>
      <c r="V53" s="44">
        <v>3250</v>
      </c>
      <c r="W53" s="44">
        <v>3263</v>
      </c>
      <c r="X53" s="45" t="s">
        <v>275</v>
      </c>
      <c r="Y53" s="40">
        <v>14</v>
      </c>
      <c r="Z53" s="41" t="s">
        <v>394</v>
      </c>
    </row>
    <row r="54" spans="1:26">
      <c r="A54" s="41" t="s">
        <v>404</v>
      </c>
      <c r="B54" s="40" t="s">
        <v>113</v>
      </c>
      <c r="C54" s="40" t="s">
        <v>216</v>
      </c>
      <c r="D54" s="42" t="s">
        <v>215</v>
      </c>
      <c r="E54" s="43" t="s">
        <v>42</v>
      </c>
      <c r="F54" s="44">
        <v>1379701</v>
      </c>
      <c r="G54" s="44" t="s">
        <v>392</v>
      </c>
      <c r="H54" s="44" t="s">
        <v>391</v>
      </c>
      <c r="I54" s="44" t="s">
        <v>248</v>
      </c>
      <c r="J54" s="44" t="s">
        <v>249</v>
      </c>
      <c r="K54" s="44">
        <v>2926</v>
      </c>
      <c r="L54" s="44">
        <v>3646</v>
      </c>
      <c r="M54" s="44">
        <v>3659</v>
      </c>
      <c r="N54" s="45" t="s">
        <v>275</v>
      </c>
      <c r="O54" s="43" t="s">
        <v>63</v>
      </c>
      <c r="P54" s="44">
        <v>27089</v>
      </c>
      <c r="Q54" s="44" t="s">
        <v>379</v>
      </c>
      <c r="R54" s="44" t="s">
        <v>378</v>
      </c>
      <c r="S54" s="44" t="s">
        <v>248</v>
      </c>
      <c r="T54" s="44" t="s">
        <v>249</v>
      </c>
      <c r="U54" s="44">
        <v>2929</v>
      </c>
      <c r="V54" s="44">
        <v>3721</v>
      </c>
      <c r="W54" s="44">
        <v>3734</v>
      </c>
      <c r="X54" s="45" t="s">
        <v>275</v>
      </c>
      <c r="Y54" s="40">
        <v>14</v>
      </c>
      <c r="Z54" s="41" t="s">
        <v>395</v>
      </c>
    </row>
    <row r="55" spans="1:26">
      <c r="A55" s="48" t="s">
        <v>404</v>
      </c>
      <c r="B55" s="47" t="s">
        <v>113</v>
      </c>
      <c r="C55" s="47" t="s">
        <v>224</v>
      </c>
      <c r="D55" s="49" t="s">
        <v>223</v>
      </c>
      <c r="E55" s="50" t="s">
        <v>36</v>
      </c>
      <c r="F55" s="51">
        <v>550370</v>
      </c>
      <c r="G55" s="51" t="s">
        <v>397</v>
      </c>
      <c r="H55" s="51" t="s">
        <v>396</v>
      </c>
      <c r="I55" s="51" t="s">
        <v>311</v>
      </c>
      <c r="J55" s="51" t="s">
        <v>291</v>
      </c>
      <c r="K55" s="51">
        <v>3440</v>
      </c>
      <c r="L55" s="51">
        <v>3211</v>
      </c>
      <c r="M55" s="51">
        <v>3227</v>
      </c>
      <c r="N55" s="52" t="s">
        <v>275</v>
      </c>
      <c r="O55" s="50" t="s">
        <v>36</v>
      </c>
      <c r="P55" s="51">
        <v>565790</v>
      </c>
      <c r="Q55" s="51" t="s">
        <v>399</v>
      </c>
      <c r="R55" s="51" t="s">
        <v>398</v>
      </c>
      <c r="S55" s="51" t="s">
        <v>311</v>
      </c>
      <c r="T55" s="51" t="s">
        <v>291</v>
      </c>
      <c r="U55" s="51">
        <v>3552</v>
      </c>
      <c r="V55" s="51">
        <v>3256</v>
      </c>
      <c r="W55" s="51">
        <v>3272</v>
      </c>
      <c r="X55" s="52" t="s">
        <v>275</v>
      </c>
      <c r="Y55" s="47">
        <v>17</v>
      </c>
      <c r="Z55" s="54" t="s">
        <v>400</v>
      </c>
    </row>
    <row r="56" spans="1:26">
      <c r="A56" s="198" t="s">
        <v>401</v>
      </c>
      <c r="B56" s="199" t="s">
        <v>29</v>
      </c>
      <c r="C56" s="199" t="s">
        <v>31</v>
      </c>
      <c r="D56" s="198" t="s">
        <v>30</v>
      </c>
      <c r="E56" s="200" t="s">
        <v>11</v>
      </c>
      <c r="F56" s="201">
        <v>50470</v>
      </c>
      <c r="G56" s="201" t="s">
        <v>19</v>
      </c>
      <c r="H56" s="201" t="s">
        <v>19</v>
      </c>
      <c r="I56" s="201" t="s">
        <v>19</v>
      </c>
      <c r="J56" s="201" t="s">
        <v>19</v>
      </c>
      <c r="K56" s="201">
        <v>3534</v>
      </c>
      <c r="L56" s="201" t="s">
        <v>19</v>
      </c>
      <c r="M56" s="201" t="s">
        <v>19</v>
      </c>
      <c r="N56" s="201" t="s">
        <v>19</v>
      </c>
      <c r="O56" s="200" t="s">
        <v>11</v>
      </c>
      <c r="P56" s="201">
        <v>62123</v>
      </c>
      <c r="Q56" s="201" t="s">
        <v>19</v>
      </c>
      <c r="R56" s="201" t="s">
        <v>19</v>
      </c>
      <c r="S56" s="201" t="s">
        <v>19</v>
      </c>
      <c r="T56" s="201" t="s">
        <v>19</v>
      </c>
      <c r="U56" s="201">
        <v>962</v>
      </c>
      <c r="V56" s="201" t="s">
        <v>19</v>
      </c>
      <c r="W56" s="201" t="s">
        <v>19</v>
      </c>
      <c r="X56" s="202" t="s">
        <v>19</v>
      </c>
      <c r="Y56" s="199" t="s">
        <v>19</v>
      </c>
      <c r="Z56" s="199"/>
    </row>
    <row r="57" spans="1:26" ht="16.5" thickBot="1">
      <c r="A57" s="65" t="s">
        <v>401</v>
      </c>
      <c r="B57" s="64" t="s">
        <v>113</v>
      </c>
      <c r="C57" s="64" t="s">
        <v>201</v>
      </c>
      <c r="D57" s="65" t="s">
        <v>200</v>
      </c>
      <c r="E57" s="80" t="s">
        <v>73</v>
      </c>
      <c r="F57" s="81">
        <v>38765</v>
      </c>
      <c r="G57" s="81" t="s">
        <v>402</v>
      </c>
      <c r="H57" s="81" t="s">
        <v>19</v>
      </c>
      <c r="I57" s="81" t="s">
        <v>19</v>
      </c>
      <c r="J57" s="81" t="s">
        <v>19</v>
      </c>
      <c r="K57" s="81" t="s">
        <v>19</v>
      </c>
      <c r="L57" s="81" t="s">
        <v>19</v>
      </c>
      <c r="M57" s="81" t="s">
        <v>19</v>
      </c>
      <c r="N57" s="81" t="s">
        <v>19</v>
      </c>
      <c r="O57" s="80" t="s">
        <v>73</v>
      </c>
      <c r="P57" s="81">
        <v>45532</v>
      </c>
      <c r="Q57" s="81" t="s">
        <v>403</v>
      </c>
      <c r="R57" s="81" t="s">
        <v>19</v>
      </c>
      <c r="S57" s="81" t="s">
        <v>19</v>
      </c>
      <c r="T57" s="81" t="s">
        <v>19</v>
      </c>
      <c r="U57" s="81">
        <v>2585</v>
      </c>
      <c r="V57" s="81" t="s">
        <v>19</v>
      </c>
      <c r="W57" s="81" t="s">
        <v>19</v>
      </c>
      <c r="X57" s="82" t="s">
        <v>19</v>
      </c>
      <c r="Y57" s="64" t="s">
        <v>19</v>
      </c>
      <c r="Z57" s="64"/>
    </row>
  </sheetData>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D29"/>
  <sheetViews>
    <sheetView zoomScale="70" zoomScaleNormal="70" zoomScalePageLayoutView="70" workbookViewId="0">
      <selection activeCell="A14" sqref="A14"/>
    </sheetView>
  </sheetViews>
  <sheetFormatPr baseColWidth="10" defaultColWidth="11" defaultRowHeight="15" x14ac:dyDescent="0"/>
  <cols>
    <col min="1" max="1" width="9.33203125" customWidth="1"/>
    <col min="2" max="2" width="8.5" customWidth="1"/>
    <col min="3" max="3" width="8.1640625" customWidth="1"/>
    <col min="4" max="4" width="7.83203125" customWidth="1"/>
    <col min="5" max="5" width="8.6640625" customWidth="1"/>
    <col min="6" max="6" width="8.5" customWidth="1"/>
    <col min="7" max="7" width="6.6640625" customWidth="1"/>
    <col min="8" max="8" width="9" customWidth="1"/>
    <col min="9" max="9" width="7.6640625" customWidth="1"/>
    <col min="10" max="10" width="5" customWidth="1"/>
    <col min="11" max="11" width="7.83203125" customWidth="1"/>
    <col min="12" max="12" width="7.5" customWidth="1"/>
    <col min="13" max="13" width="9.33203125" customWidth="1"/>
    <col min="14" max="14" width="17.1640625" customWidth="1"/>
    <col min="15" max="15" width="9.5" customWidth="1"/>
    <col min="16" max="16" width="10.6640625" customWidth="1"/>
    <col min="17" max="17" width="4.33203125" customWidth="1"/>
    <col min="18" max="18" width="7.6640625" customWidth="1"/>
    <col min="19" max="19" width="8.1640625" customWidth="1"/>
    <col min="20" max="20" width="8" customWidth="1"/>
    <col min="21" max="21" width="18.5" customWidth="1"/>
    <col min="23" max="23" width="9.33203125" customWidth="1"/>
    <col min="24" max="24" width="4.1640625" customWidth="1"/>
    <col min="25" max="25" width="7.1640625" customWidth="1"/>
    <col min="26" max="26" width="7.6640625" customWidth="1"/>
    <col min="27" max="27" width="8.6640625" customWidth="1"/>
    <col min="28" max="28" width="16.5" customWidth="1"/>
    <col min="29" max="29" width="10.5" customWidth="1"/>
    <col min="30" max="30" width="9.6640625" customWidth="1"/>
  </cols>
  <sheetData>
    <row r="3" spans="1:30" ht="16.5" thickBot="1"/>
    <row r="4" spans="1:30">
      <c r="K4" s="215" t="s">
        <v>1062</v>
      </c>
      <c r="L4" s="216"/>
      <c r="M4" s="216"/>
      <c r="N4" s="216"/>
      <c r="O4" s="216"/>
      <c r="P4" s="217"/>
      <c r="R4" s="215" t="s">
        <v>985</v>
      </c>
      <c r="S4" s="216"/>
      <c r="T4" s="216"/>
      <c r="U4" s="216"/>
      <c r="V4" s="216"/>
      <c r="W4" s="217"/>
      <c r="Y4" s="215" t="s">
        <v>986</v>
      </c>
      <c r="Z4" s="216"/>
      <c r="AA4" s="216"/>
      <c r="AB4" s="216"/>
      <c r="AC4" s="216"/>
      <c r="AD4" s="217"/>
    </row>
    <row r="5" spans="1:30">
      <c r="A5" s="90" t="s">
        <v>987</v>
      </c>
      <c r="B5" s="91"/>
      <c r="C5" s="91"/>
      <c r="D5" s="91"/>
      <c r="E5" s="91"/>
      <c r="F5" s="91"/>
      <c r="G5" s="91"/>
      <c r="H5" s="91"/>
      <c r="I5" s="91"/>
      <c r="J5" s="91"/>
      <c r="K5" s="92"/>
      <c r="L5" s="93"/>
      <c r="M5" s="93"/>
      <c r="N5" s="94"/>
      <c r="O5" s="94"/>
      <c r="P5" s="95"/>
      <c r="Q5" s="96"/>
      <c r="R5" s="97"/>
      <c r="S5" s="94"/>
      <c r="T5" s="94"/>
      <c r="U5" s="94"/>
      <c r="V5" s="94"/>
      <c r="W5" s="95"/>
      <c r="X5" s="96"/>
      <c r="Y5" s="97"/>
      <c r="Z5" s="94"/>
      <c r="AA5" s="94"/>
      <c r="AB5" s="94"/>
      <c r="AC5" s="94"/>
      <c r="AD5" s="95"/>
    </row>
    <row r="6" spans="1:30" ht="60">
      <c r="A6" s="98" t="s">
        <v>988</v>
      </c>
      <c r="B6" s="99" t="s">
        <v>989</v>
      </c>
      <c r="C6" s="99" t="s">
        <v>990</v>
      </c>
      <c r="D6" s="99" t="s">
        <v>991</v>
      </c>
      <c r="E6" s="99" t="s">
        <v>992</v>
      </c>
      <c r="F6" s="99" t="s">
        <v>993</v>
      </c>
      <c r="G6" s="99" t="s">
        <v>1166</v>
      </c>
      <c r="H6" s="99" t="s">
        <v>1167</v>
      </c>
      <c r="I6" s="99" t="s">
        <v>994</v>
      </c>
      <c r="J6" s="75"/>
      <c r="K6" s="100" t="s">
        <v>1064</v>
      </c>
      <c r="L6" s="101" t="s">
        <v>1065</v>
      </c>
      <c r="M6" s="102" t="s">
        <v>1066</v>
      </c>
      <c r="N6" s="102" t="s">
        <v>1067</v>
      </c>
      <c r="O6" s="102" t="s">
        <v>1068</v>
      </c>
      <c r="P6" s="103" t="s">
        <v>995</v>
      </c>
      <c r="R6" s="100" t="s">
        <v>996</v>
      </c>
      <c r="S6" s="101" t="s">
        <v>997</v>
      </c>
      <c r="T6" s="102" t="s">
        <v>998</v>
      </c>
      <c r="U6" s="102" t="s">
        <v>999</v>
      </c>
      <c r="V6" s="102" t="s">
        <v>1000</v>
      </c>
      <c r="W6" s="103" t="s">
        <v>995</v>
      </c>
      <c r="Y6" s="100" t="s">
        <v>1001</v>
      </c>
      <c r="Z6" s="101" t="s">
        <v>1002</v>
      </c>
      <c r="AA6" s="102" t="s">
        <v>1003</v>
      </c>
      <c r="AB6" s="102" t="s">
        <v>1004</v>
      </c>
      <c r="AC6" s="102" t="s">
        <v>1005</v>
      </c>
      <c r="AD6" s="103" t="s">
        <v>995</v>
      </c>
    </row>
    <row r="7" spans="1:30">
      <c r="A7" t="s">
        <v>1006</v>
      </c>
      <c r="B7">
        <v>6</v>
      </c>
      <c r="C7" t="s">
        <v>1007</v>
      </c>
      <c r="G7">
        <f>SUM(B8:B10)</f>
        <v>21</v>
      </c>
      <c r="H7">
        <f>SUM(C8:C10)</f>
        <v>196</v>
      </c>
      <c r="K7" s="83">
        <v>5</v>
      </c>
      <c r="L7" s="104">
        <f>K7/B7</f>
        <v>0.83333333333333337</v>
      </c>
      <c r="M7" s="79"/>
      <c r="N7" s="79"/>
      <c r="O7" s="79"/>
      <c r="P7" s="84"/>
      <c r="R7" s="83">
        <v>13</v>
      </c>
      <c r="S7" s="105">
        <f>R7/B7</f>
        <v>2.1666666666666665</v>
      </c>
      <c r="T7" s="79"/>
      <c r="U7" s="79"/>
      <c r="V7" s="79"/>
      <c r="W7" s="84"/>
      <c r="Y7" s="83"/>
      <c r="Z7" s="79"/>
      <c r="AA7" s="79"/>
      <c r="AB7" s="79"/>
      <c r="AC7" s="79"/>
      <c r="AD7" s="84"/>
    </row>
    <row r="8" spans="1:30">
      <c r="A8" t="s">
        <v>1008</v>
      </c>
      <c r="B8">
        <v>5</v>
      </c>
      <c r="C8">
        <v>68</v>
      </c>
      <c r="D8">
        <f>C8*24</f>
        <v>1632</v>
      </c>
      <c r="E8">
        <v>44.1</v>
      </c>
      <c r="F8" s="106">
        <f>D8/E8</f>
        <v>37.006802721088434</v>
      </c>
      <c r="G8" s="106">
        <f>B8/$G$7</f>
        <v>0.23809523809523808</v>
      </c>
      <c r="H8" s="106">
        <f>C8/$H$7</f>
        <v>0.34693877551020408</v>
      </c>
      <c r="I8" s="106">
        <f>AVERAGE(G8:H8)</f>
        <v>0.29251700680272108</v>
      </c>
      <c r="J8" s="107"/>
      <c r="K8" s="83">
        <v>0</v>
      </c>
      <c r="L8" s="79">
        <f>K8/B8</f>
        <v>0</v>
      </c>
      <c r="M8" s="79">
        <f>K8/F8</f>
        <v>0</v>
      </c>
      <c r="N8" s="79">
        <f>M8/23300000</f>
        <v>0</v>
      </c>
      <c r="O8" s="79">
        <f>N8*I8</f>
        <v>0</v>
      </c>
      <c r="P8" s="84"/>
      <c r="R8" s="83">
        <v>3</v>
      </c>
      <c r="S8" s="105">
        <f>R8/B8</f>
        <v>0.6</v>
      </c>
      <c r="T8" s="105">
        <f>S8/F8</f>
        <v>1.6213235294117646E-2</v>
      </c>
      <c r="U8" s="108">
        <f>T8/23300000</f>
        <v>6.9584700833122944E-10</v>
      </c>
      <c r="V8" s="108">
        <f>U8*$I8</f>
        <v>2.0354708406967935E-10</v>
      </c>
      <c r="W8" s="84"/>
      <c r="Y8" s="83">
        <v>4</v>
      </c>
      <c r="Z8" s="104">
        <f>Y8/$B8</f>
        <v>0.8</v>
      </c>
      <c r="AA8" s="109">
        <f>Z8/$F8</f>
        <v>2.1617647058823533E-2</v>
      </c>
      <c r="AB8" s="108">
        <f>AA8/23300000</f>
        <v>9.2779601110830617E-10</v>
      </c>
      <c r="AC8" s="108">
        <f>AB8*$I8</f>
        <v>2.7139611209290587E-10</v>
      </c>
      <c r="AD8" s="84"/>
    </row>
    <row r="9" spans="1:30">
      <c r="A9" t="s">
        <v>1009</v>
      </c>
      <c r="B9">
        <v>9</v>
      </c>
      <c r="C9">
        <v>44</v>
      </c>
      <c r="D9">
        <f>C9*24</f>
        <v>1056</v>
      </c>
      <c r="E9">
        <v>44.1</v>
      </c>
      <c r="F9" s="106">
        <f>D9/E9</f>
        <v>23.945578231292515</v>
      </c>
      <c r="G9" s="106">
        <f>B9/$G$7</f>
        <v>0.42857142857142855</v>
      </c>
      <c r="H9" s="106">
        <f>C9/$H$7</f>
        <v>0.22448979591836735</v>
      </c>
      <c r="I9" s="106">
        <f>AVERAGE(G9:H9)</f>
        <v>0.32653061224489793</v>
      </c>
      <c r="J9" s="107"/>
      <c r="K9" s="83">
        <v>1</v>
      </c>
      <c r="L9" s="104">
        <f>K9/B9</f>
        <v>0.1111111111111111</v>
      </c>
      <c r="M9" s="109">
        <f>L9/F9</f>
        <v>4.6401515151515155E-3</v>
      </c>
      <c r="N9" s="108">
        <f>M9/23300000</f>
        <v>1.9914813369748994E-10</v>
      </c>
      <c r="O9" s="79">
        <f>N9*I9</f>
        <v>6.5027962023670181E-11</v>
      </c>
      <c r="P9" s="84"/>
      <c r="R9" s="83">
        <v>9</v>
      </c>
      <c r="S9" s="105">
        <f>R9/B9</f>
        <v>1</v>
      </c>
      <c r="T9" s="105">
        <f>S9/F9</f>
        <v>4.1761363636363638E-2</v>
      </c>
      <c r="U9" s="108">
        <f t="shared" ref="U9:U10" si="0">T9/23300000</f>
        <v>1.7923332032774093E-9</v>
      </c>
      <c r="V9" s="108">
        <f t="shared" ref="V9:V10" si="1">U9*$I9</f>
        <v>5.8525165821303156E-10</v>
      </c>
      <c r="W9" s="84"/>
      <c r="Y9" s="83">
        <v>8</v>
      </c>
      <c r="Z9" s="104">
        <f>Y9/B9</f>
        <v>0.88888888888888884</v>
      </c>
      <c r="AA9" s="109">
        <f>Z9/F9</f>
        <v>3.7121212121212124E-2</v>
      </c>
      <c r="AB9" s="108">
        <f t="shared" ref="AB9:AB10" si="2">AA9/23300000</f>
        <v>1.5931850695799195E-9</v>
      </c>
      <c r="AC9" s="108">
        <f>AB9*I9</f>
        <v>5.2022369618936144E-10</v>
      </c>
      <c r="AD9" s="84"/>
    </row>
    <row r="10" spans="1:30">
      <c r="A10" t="s">
        <v>1010</v>
      </c>
      <c r="B10">
        <v>7</v>
      </c>
      <c r="C10">
        <v>84</v>
      </c>
      <c r="D10">
        <f>C10*24</f>
        <v>2016</v>
      </c>
      <c r="E10">
        <v>44.1</v>
      </c>
      <c r="F10" s="106">
        <f>D10/E10</f>
        <v>45.714285714285715</v>
      </c>
      <c r="G10" s="106">
        <f>B10/$G$7</f>
        <v>0.33333333333333331</v>
      </c>
      <c r="H10" s="106">
        <f>C10/$H$7</f>
        <v>0.42857142857142855</v>
      </c>
      <c r="I10" s="106">
        <f>AVERAGE(G10:H10)</f>
        <v>0.38095238095238093</v>
      </c>
      <c r="J10" s="107"/>
      <c r="K10" s="83">
        <v>4</v>
      </c>
      <c r="L10" s="104">
        <f>K10/B10</f>
        <v>0.5714285714285714</v>
      </c>
      <c r="M10" s="109">
        <f>L10/F10</f>
        <v>1.2499999999999999E-2</v>
      </c>
      <c r="N10" s="108">
        <f>M10/23300000</f>
        <v>5.364806866952789E-10</v>
      </c>
      <c r="O10" s="79">
        <f>N10*I10</f>
        <v>2.0437359493153481E-10</v>
      </c>
      <c r="P10" s="84"/>
      <c r="R10" s="83">
        <v>18</v>
      </c>
      <c r="S10" s="105">
        <f>R10/B10</f>
        <v>2.5714285714285716</v>
      </c>
      <c r="T10" s="105">
        <f>S10/F10</f>
        <v>5.6250000000000001E-2</v>
      </c>
      <c r="U10" s="108">
        <f t="shared" si="0"/>
        <v>2.4141630901287554E-9</v>
      </c>
      <c r="V10" s="108">
        <f t="shared" si="1"/>
        <v>9.1968117719190675E-10</v>
      </c>
      <c r="W10" s="84"/>
      <c r="Y10" s="83">
        <v>1</v>
      </c>
      <c r="Z10" s="104">
        <f>Y10/B10</f>
        <v>0.14285714285714285</v>
      </c>
      <c r="AA10" s="109">
        <f>Z10/F10</f>
        <v>3.1249999999999997E-3</v>
      </c>
      <c r="AB10" s="108">
        <f t="shared" si="2"/>
        <v>1.3412017167381972E-10</v>
      </c>
      <c r="AC10" s="108">
        <f>AB10*I10</f>
        <v>5.1093398732883701E-11</v>
      </c>
      <c r="AD10" s="84"/>
    </row>
    <row r="11" spans="1:30">
      <c r="A11" s="75" t="s">
        <v>1011</v>
      </c>
      <c r="B11" s="1">
        <f>SUM(B7:B10)</f>
        <v>27</v>
      </c>
      <c r="C11" s="1">
        <f>SUM(C8:C10)</f>
        <v>196</v>
      </c>
      <c r="G11" s="66"/>
      <c r="H11" s="66"/>
      <c r="I11" s="66"/>
      <c r="J11" s="66"/>
      <c r="K11" s="110">
        <f>SUM(K7:K10)</f>
        <v>10</v>
      </c>
      <c r="L11" s="111"/>
      <c r="M11" s="79"/>
      <c r="N11" s="112" t="s">
        <v>1063</v>
      </c>
      <c r="O11" s="113">
        <f>SUM(O8:O10)</f>
        <v>2.6940155695520497E-10</v>
      </c>
      <c r="P11" s="114">
        <f>STDEV(N8:N10)/SQRT(COUNT(N8:N10))</f>
        <v>1.5657173678261448E-10</v>
      </c>
      <c r="R11" s="110">
        <f>SUM(R7:R10)</f>
        <v>43</v>
      </c>
      <c r="S11" s="79"/>
      <c r="T11" s="79"/>
      <c r="U11" s="112" t="s">
        <v>1012</v>
      </c>
      <c r="V11" s="113">
        <f>SUM(V8:V10)</f>
        <v>1.7084799194746178E-9</v>
      </c>
      <c r="W11" s="114">
        <f>STDEV(U8:U10)/SQRT(COUNT(U8:U10))</f>
        <v>5.0230383350966593E-10</v>
      </c>
      <c r="Y11" s="110">
        <f>SUM(Y8:Y10)</f>
        <v>13</v>
      </c>
      <c r="Z11" s="79"/>
      <c r="AA11" s="79"/>
      <c r="AB11" s="112" t="s">
        <v>1013</v>
      </c>
      <c r="AC11" s="113">
        <f>SUM(AC8:AC10)</f>
        <v>8.4271320701515103E-10</v>
      </c>
      <c r="AD11" s="114">
        <f>STDEV(AB8:AB10)/SQRT(COUNT(AB8:AB10))</f>
        <v>4.2173809102184599E-10</v>
      </c>
    </row>
    <row r="12" spans="1:30">
      <c r="K12" s="83"/>
      <c r="L12" s="79"/>
      <c r="M12" s="79"/>
      <c r="N12" s="79"/>
      <c r="O12" s="79"/>
      <c r="P12" s="84"/>
      <c r="R12" s="83"/>
      <c r="S12" s="79"/>
      <c r="T12" s="79"/>
      <c r="U12" s="79"/>
      <c r="V12" s="79"/>
      <c r="W12" s="84"/>
      <c r="Y12" s="83"/>
      <c r="Z12" s="79"/>
      <c r="AA12" s="79"/>
      <c r="AB12" s="79"/>
      <c r="AC12" s="79"/>
      <c r="AD12" s="84"/>
    </row>
    <row r="13" spans="1:30">
      <c r="A13" s="115" t="s">
        <v>1172</v>
      </c>
      <c r="B13" s="116"/>
      <c r="C13" s="116"/>
      <c r="D13" s="116"/>
      <c r="E13" s="116"/>
      <c r="F13" s="116"/>
      <c r="G13" s="116"/>
      <c r="H13" s="116"/>
      <c r="I13" s="116"/>
      <c r="J13" s="116"/>
      <c r="K13" s="117"/>
      <c r="L13" s="118"/>
      <c r="M13" s="118"/>
      <c r="N13" s="119"/>
      <c r="O13" s="119"/>
      <c r="P13" s="120"/>
      <c r="Q13" s="121"/>
      <c r="R13" s="122"/>
      <c r="S13" s="119"/>
      <c r="T13" s="119"/>
      <c r="U13" s="119"/>
      <c r="V13" s="119"/>
      <c r="W13" s="120"/>
      <c r="X13" s="121"/>
      <c r="Y13" s="122"/>
      <c r="Z13" s="119"/>
      <c r="AA13" s="119"/>
      <c r="AB13" s="119"/>
      <c r="AC13" s="119"/>
      <c r="AD13" s="120"/>
    </row>
    <row r="14" spans="1:30" ht="60">
      <c r="A14" s="98" t="s">
        <v>988</v>
      </c>
      <c r="B14" s="99" t="s">
        <v>989</v>
      </c>
      <c r="C14" s="99" t="s">
        <v>990</v>
      </c>
      <c r="D14" s="99" t="s">
        <v>991</v>
      </c>
      <c r="E14" s="99" t="s">
        <v>992</v>
      </c>
      <c r="F14" s="99" t="s">
        <v>993</v>
      </c>
      <c r="G14" s="99" t="s">
        <v>1166</v>
      </c>
      <c r="H14" s="99" t="s">
        <v>1167</v>
      </c>
      <c r="I14" s="99" t="s">
        <v>994</v>
      </c>
      <c r="J14" s="75"/>
      <c r="K14" s="100" t="s">
        <v>1064</v>
      </c>
      <c r="L14" s="101" t="s">
        <v>1065</v>
      </c>
      <c r="M14" s="102" t="s">
        <v>1066</v>
      </c>
      <c r="N14" s="102" t="s">
        <v>1067</v>
      </c>
      <c r="O14" s="102" t="s">
        <v>1068</v>
      </c>
      <c r="P14" s="103" t="s">
        <v>995</v>
      </c>
      <c r="R14" s="100" t="s">
        <v>996</v>
      </c>
      <c r="S14" s="101" t="s">
        <v>997</v>
      </c>
      <c r="T14" s="102" t="s">
        <v>998</v>
      </c>
      <c r="U14" s="102" t="s">
        <v>999</v>
      </c>
      <c r="V14" s="102" t="s">
        <v>1000</v>
      </c>
      <c r="W14" s="103" t="s">
        <v>995</v>
      </c>
      <c r="Y14" s="100" t="s">
        <v>1001</v>
      </c>
      <c r="Z14" s="101" t="s">
        <v>1002</v>
      </c>
      <c r="AA14" s="102" t="s">
        <v>1003</v>
      </c>
      <c r="AB14" s="102" t="s">
        <v>1004</v>
      </c>
      <c r="AC14" s="102" t="s">
        <v>1005</v>
      </c>
      <c r="AD14" s="103" t="s">
        <v>995</v>
      </c>
    </row>
    <row r="15" spans="1:30">
      <c r="A15" t="s">
        <v>1014</v>
      </c>
      <c r="B15">
        <v>5</v>
      </c>
      <c r="C15" t="s">
        <v>1007</v>
      </c>
      <c r="G15">
        <f>SUM(B16:B18)</f>
        <v>30</v>
      </c>
      <c r="H15">
        <f>SUM(C16:C18)</f>
        <v>186</v>
      </c>
      <c r="K15" s="83">
        <v>2</v>
      </c>
      <c r="L15" s="104">
        <f>K15/B15</f>
        <v>0.4</v>
      </c>
      <c r="M15" s="79"/>
      <c r="N15" s="79"/>
      <c r="O15" s="79"/>
      <c r="P15" s="84"/>
      <c r="R15" s="83">
        <v>3</v>
      </c>
      <c r="S15" s="105">
        <f>R15/B15</f>
        <v>0.6</v>
      </c>
      <c r="T15" s="79"/>
      <c r="U15" s="79"/>
      <c r="V15" s="79"/>
      <c r="W15" s="84"/>
      <c r="Y15" s="83"/>
      <c r="Z15" s="79"/>
      <c r="AA15" s="79"/>
      <c r="AB15" s="79"/>
      <c r="AC15" s="79"/>
      <c r="AD15" s="84"/>
    </row>
    <row r="16" spans="1:30">
      <c r="A16" t="s">
        <v>1015</v>
      </c>
      <c r="B16">
        <v>6</v>
      </c>
      <c r="C16">
        <v>62</v>
      </c>
      <c r="D16">
        <f>C16*24</f>
        <v>1488</v>
      </c>
      <c r="E16">
        <v>44.1</v>
      </c>
      <c r="F16" s="106">
        <f>D16/E16</f>
        <v>33.741496598639458</v>
      </c>
      <c r="G16" s="106">
        <f>B16/$G$15</f>
        <v>0.2</v>
      </c>
      <c r="H16" s="106">
        <f>C16/$H$15</f>
        <v>0.33333333333333331</v>
      </c>
      <c r="I16" s="106">
        <f>AVERAGE(G16:H16)</f>
        <v>0.26666666666666666</v>
      </c>
      <c r="J16" s="107"/>
      <c r="K16" s="83">
        <v>1</v>
      </c>
      <c r="L16" s="104">
        <f>K16/B16</f>
        <v>0.16666666666666666</v>
      </c>
      <c r="M16" s="109">
        <f>L16/F16</f>
        <v>4.9395161290322577E-3</v>
      </c>
      <c r="N16" s="108">
        <f>M16/23300000</f>
        <v>2.1199640038765055E-10</v>
      </c>
      <c r="O16" s="79">
        <f>N16*I16</f>
        <v>5.6532373436706809E-11</v>
      </c>
      <c r="P16" s="84"/>
      <c r="R16" s="83">
        <v>2</v>
      </c>
      <c r="S16" s="105">
        <f>R16/B16</f>
        <v>0.33333333333333331</v>
      </c>
      <c r="T16" s="104">
        <f>S16/F16</f>
        <v>9.8790322580645153E-3</v>
      </c>
      <c r="U16" s="108">
        <f t="shared" ref="U16:U26" si="3">T16/23300000</f>
        <v>4.239928007753011E-10</v>
      </c>
      <c r="V16" s="108">
        <f>U16*$I16</f>
        <v>1.1306474687341362E-10</v>
      </c>
      <c r="W16" s="84"/>
      <c r="Y16" s="83">
        <v>3</v>
      </c>
      <c r="Z16" s="104">
        <f>Y16/B16</f>
        <v>0.5</v>
      </c>
      <c r="AA16" s="109">
        <f>Z16/F16</f>
        <v>1.4818548387096774E-2</v>
      </c>
      <c r="AB16" s="108">
        <f>AA16/23300000</f>
        <v>6.3598920116295168E-10</v>
      </c>
      <c r="AC16" s="108">
        <f>AB16*I16</f>
        <v>1.6959712031012043E-10</v>
      </c>
      <c r="AD16" s="84"/>
    </row>
    <row r="17" spans="1:30">
      <c r="A17" t="s">
        <v>1016</v>
      </c>
      <c r="B17">
        <v>12</v>
      </c>
      <c r="C17">
        <v>40</v>
      </c>
      <c r="D17">
        <f>C17*24</f>
        <v>960</v>
      </c>
      <c r="E17">
        <v>44.1</v>
      </c>
      <c r="F17" s="106">
        <f>D17/E17</f>
        <v>21.768707482993197</v>
      </c>
      <c r="G17" s="106">
        <f>B17/$G$15</f>
        <v>0.4</v>
      </c>
      <c r="H17" s="106">
        <f>C17/$H$15</f>
        <v>0.21505376344086022</v>
      </c>
      <c r="I17" s="106">
        <f>AVERAGE(G17:H17)</f>
        <v>0.30752688172043013</v>
      </c>
      <c r="J17" s="107"/>
      <c r="K17" s="83">
        <v>3</v>
      </c>
      <c r="L17" s="104">
        <f>K17/B17</f>
        <v>0.25</v>
      </c>
      <c r="M17" s="109">
        <f>L17/F17</f>
        <v>1.1484375E-2</v>
      </c>
      <c r="N17" s="108">
        <f>M17/23300000</f>
        <v>4.9289163090128758E-10</v>
      </c>
      <c r="O17" s="79">
        <f>N17*I17</f>
        <v>1.5157742627717016E-10</v>
      </c>
      <c r="P17" s="84"/>
      <c r="R17" s="83">
        <v>10</v>
      </c>
      <c r="S17" s="105">
        <f>R17/B17</f>
        <v>0.83333333333333337</v>
      </c>
      <c r="T17" s="104">
        <f>S17/F17</f>
        <v>3.8281250000000003E-2</v>
      </c>
      <c r="U17" s="108">
        <f t="shared" si="3"/>
        <v>1.6429721030042919E-9</v>
      </c>
      <c r="V17" s="108">
        <f t="shared" ref="V17" si="4">U17*$I17</f>
        <v>5.0525808759056726E-10</v>
      </c>
      <c r="W17" s="84"/>
      <c r="Y17" s="83">
        <v>8</v>
      </c>
      <c r="Z17" s="104">
        <f>Y17/B17</f>
        <v>0.66666666666666663</v>
      </c>
      <c r="AA17" s="109">
        <f>Z17/F17</f>
        <v>3.0624999999999999E-2</v>
      </c>
      <c r="AB17" s="108">
        <f t="shared" ref="AB17:AB18" si="5">AA17/23300000</f>
        <v>1.3143776824034334E-9</v>
      </c>
      <c r="AC17" s="108">
        <f>AB17*I17</f>
        <v>4.0420647007245377E-10</v>
      </c>
      <c r="AD17" s="84"/>
    </row>
    <row r="18" spans="1:30">
      <c r="A18" t="s">
        <v>1017</v>
      </c>
      <c r="B18">
        <v>12</v>
      </c>
      <c r="C18">
        <v>84</v>
      </c>
      <c r="D18">
        <f>C18*24</f>
        <v>2016</v>
      </c>
      <c r="E18">
        <v>44.1</v>
      </c>
      <c r="F18" s="106">
        <f>D18/E18</f>
        <v>45.714285714285715</v>
      </c>
      <c r="G18" s="106">
        <f>B18/$G$15</f>
        <v>0.4</v>
      </c>
      <c r="H18" s="106">
        <f>C18/$H$15</f>
        <v>0.45161290322580644</v>
      </c>
      <c r="I18" s="106">
        <f>AVERAGE(G18:H18)</f>
        <v>0.4258064516129032</v>
      </c>
      <c r="J18" s="107"/>
      <c r="K18" s="83">
        <v>4</v>
      </c>
      <c r="L18" s="104">
        <f>K18/B18</f>
        <v>0.33333333333333331</v>
      </c>
      <c r="M18" s="109">
        <f>L18/F18</f>
        <v>7.2916666666666659E-3</v>
      </c>
      <c r="N18" s="108">
        <f>M18/23300000</f>
        <v>3.129470672389127E-10</v>
      </c>
      <c r="O18" s="79">
        <f>N18*I18</f>
        <v>1.3325488024366604E-10</v>
      </c>
      <c r="P18" s="84"/>
      <c r="R18" s="83">
        <v>17</v>
      </c>
      <c r="S18" s="105">
        <f>R18/B18</f>
        <v>1.4166666666666667</v>
      </c>
      <c r="T18" s="104">
        <f>S18/F18</f>
        <v>3.0989583333333334E-2</v>
      </c>
      <c r="U18" s="108">
        <f t="shared" si="3"/>
        <v>1.3300250357653792E-9</v>
      </c>
      <c r="V18" s="108">
        <f>U18*$I18</f>
        <v>5.6633324103558081E-10</v>
      </c>
      <c r="W18" s="84"/>
      <c r="Y18" s="83">
        <v>17</v>
      </c>
      <c r="Z18" s="104">
        <f>Y18/B18</f>
        <v>1.4166666666666667</v>
      </c>
      <c r="AA18" s="109">
        <f>Z18/F18</f>
        <v>3.0989583333333334E-2</v>
      </c>
      <c r="AB18" s="108">
        <f t="shared" si="5"/>
        <v>1.3300250357653792E-9</v>
      </c>
      <c r="AC18" s="108">
        <f>AB18*I18</f>
        <v>5.6633324103558081E-10</v>
      </c>
      <c r="AD18" s="84"/>
    </row>
    <row r="19" spans="1:30">
      <c r="A19" s="75" t="s">
        <v>1011</v>
      </c>
      <c r="B19" s="1">
        <f>SUM(B15:B18)</f>
        <v>35</v>
      </c>
      <c r="C19" s="1">
        <f>SUM(C16:C18)</f>
        <v>186</v>
      </c>
      <c r="G19" s="66"/>
      <c r="H19" s="66"/>
      <c r="I19" s="66"/>
      <c r="J19" s="66"/>
      <c r="K19" s="110">
        <f>SUM(K15:K18)</f>
        <v>10</v>
      </c>
      <c r="L19" s="111"/>
      <c r="M19" s="79"/>
      <c r="N19" s="123" t="s">
        <v>1063</v>
      </c>
      <c r="O19" s="124">
        <f>SUM(O16:O18)</f>
        <v>3.41364679957543E-10</v>
      </c>
      <c r="P19" s="114">
        <f>STDEV(N16:N18)/SQRT(COUNT(N16:N18))</f>
        <v>8.2149326653988361E-11</v>
      </c>
      <c r="R19" s="110">
        <f>SUM(R15:R18)</f>
        <v>32</v>
      </c>
      <c r="S19" s="79"/>
      <c r="T19" s="79"/>
      <c r="U19" s="123" t="s">
        <v>1012</v>
      </c>
      <c r="V19" s="124">
        <f>SUM(V16:V18)</f>
        <v>1.1846560754995616E-9</v>
      </c>
      <c r="W19" s="114">
        <f>STDEV(U16:U18)/SQRT(COUNT(U16:U18))</f>
        <v>3.6550883991416912E-10</v>
      </c>
      <c r="Y19" s="110">
        <f>SUM(Y16:Y18)</f>
        <v>28</v>
      </c>
      <c r="Z19" s="79"/>
      <c r="AA19" s="79"/>
      <c r="AB19" s="123" t="s">
        <v>1013</v>
      </c>
      <c r="AC19" s="124">
        <f>SUM(AC16:AC18)</f>
        <v>1.1401368314181551E-9</v>
      </c>
      <c r="AD19" s="114">
        <f>STDEV(AB16:AB18)/SQRT(COUNT(AB16:AB18))</f>
        <v>2.2878198147524267E-10</v>
      </c>
    </row>
    <row r="20" spans="1:30">
      <c r="A20" s="75"/>
      <c r="B20" s="1"/>
      <c r="C20" s="1"/>
      <c r="G20" s="66"/>
      <c r="H20" s="66"/>
      <c r="I20" s="66"/>
      <c r="J20" s="66"/>
      <c r="K20" s="110"/>
      <c r="L20" s="111"/>
      <c r="M20" s="79"/>
      <c r="N20" s="79"/>
      <c r="O20" s="125"/>
      <c r="P20" s="114"/>
      <c r="R20" s="110"/>
      <c r="S20" s="79"/>
      <c r="T20" s="79"/>
      <c r="U20" s="108"/>
      <c r="V20" s="125"/>
      <c r="W20" s="114"/>
      <c r="Y20" s="110"/>
      <c r="Z20" s="79"/>
      <c r="AA20" s="79"/>
      <c r="AB20" s="79"/>
      <c r="AC20" s="125"/>
      <c r="AD20" s="114"/>
    </row>
    <row r="21" spans="1:30">
      <c r="K21" s="83"/>
      <c r="L21" s="79"/>
      <c r="M21" s="79"/>
      <c r="N21" s="79"/>
      <c r="O21" s="79"/>
      <c r="P21" s="84"/>
      <c r="R21" s="83"/>
      <c r="S21" s="79"/>
      <c r="T21" s="79"/>
      <c r="U21" s="108"/>
      <c r="V21" s="79"/>
      <c r="W21" s="84"/>
      <c r="Y21" s="83"/>
      <c r="Z21" s="79"/>
      <c r="AA21" s="79"/>
      <c r="AB21" s="79"/>
      <c r="AC21" s="79"/>
      <c r="AD21" s="84"/>
    </row>
    <row r="22" spans="1:30">
      <c r="A22" s="126" t="s">
        <v>1018</v>
      </c>
      <c r="B22" s="127"/>
      <c r="C22" s="127"/>
      <c r="D22" s="127"/>
      <c r="E22" s="127"/>
      <c r="F22" s="127"/>
      <c r="G22" s="127"/>
      <c r="H22" s="127"/>
      <c r="I22" s="127"/>
      <c r="J22" s="127"/>
      <c r="K22" s="128"/>
      <c r="L22" s="129"/>
      <c r="M22" s="129"/>
      <c r="N22" s="130"/>
      <c r="O22" s="130"/>
      <c r="P22" s="131"/>
      <c r="Q22" s="132"/>
      <c r="R22" s="133"/>
      <c r="S22" s="130"/>
      <c r="T22" s="130"/>
      <c r="U22" s="134"/>
      <c r="V22" s="130"/>
      <c r="W22" s="131"/>
      <c r="X22" s="132"/>
      <c r="Y22" s="133"/>
      <c r="Z22" s="130"/>
      <c r="AA22" s="130"/>
      <c r="AB22" s="130"/>
      <c r="AC22" s="130"/>
      <c r="AD22" s="131"/>
    </row>
    <row r="23" spans="1:30" ht="60">
      <c r="A23" s="98" t="s">
        <v>988</v>
      </c>
      <c r="B23" s="99" t="s">
        <v>989</v>
      </c>
      <c r="C23" s="99" t="s">
        <v>990</v>
      </c>
      <c r="D23" s="99" t="s">
        <v>991</v>
      </c>
      <c r="E23" s="99" t="s">
        <v>992</v>
      </c>
      <c r="F23" s="99" t="s">
        <v>993</v>
      </c>
      <c r="G23" s="99" t="s">
        <v>1166</v>
      </c>
      <c r="H23" s="99" t="s">
        <v>1167</v>
      </c>
      <c r="I23" s="99" t="s">
        <v>994</v>
      </c>
      <c r="J23" s="75"/>
      <c r="K23" s="100" t="s">
        <v>1064</v>
      </c>
      <c r="L23" s="101" t="s">
        <v>1065</v>
      </c>
      <c r="M23" s="102" t="s">
        <v>1066</v>
      </c>
      <c r="N23" s="102" t="s">
        <v>1067</v>
      </c>
      <c r="O23" s="102" t="s">
        <v>1068</v>
      </c>
      <c r="P23" s="103" t="s">
        <v>995</v>
      </c>
      <c r="R23" s="100" t="s">
        <v>996</v>
      </c>
      <c r="S23" s="101" t="s">
        <v>997</v>
      </c>
      <c r="T23" s="102" t="s">
        <v>998</v>
      </c>
      <c r="U23" s="102" t="s">
        <v>999</v>
      </c>
      <c r="V23" s="102" t="s">
        <v>1000</v>
      </c>
      <c r="W23" s="103" t="s">
        <v>995</v>
      </c>
      <c r="Y23" s="100" t="s">
        <v>1064</v>
      </c>
      <c r="Z23" s="101" t="s">
        <v>1065</v>
      </c>
      <c r="AA23" s="102" t="s">
        <v>1066</v>
      </c>
      <c r="AB23" s="102" t="s">
        <v>1067</v>
      </c>
      <c r="AC23" s="102" t="s">
        <v>1068</v>
      </c>
      <c r="AD23" s="103" t="s">
        <v>995</v>
      </c>
    </row>
    <row r="24" spans="1:30">
      <c r="A24" t="s">
        <v>1019</v>
      </c>
      <c r="B24">
        <v>1</v>
      </c>
      <c r="C24" t="s">
        <v>1007</v>
      </c>
      <c r="G24">
        <f>SUM(B25:B26)</f>
        <v>19</v>
      </c>
      <c r="H24">
        <f>SUM(C25:C26)</f>
        <v>244</v>
      </c>
      <c r="K24" s="83"/>
      <c r="L24" s="104"/>
      <c r="M24" s="79"/>
      <c r="N24" s="79"/>
      <c r="O24" s="79"/>
      <c r="P24" s="84"/>
      <c r="R24" s="135"/>
      <c r="S24" s="79"/>
      <c r="T24" s="79"/>
      <c r="U24" s="108"/>
      <c r="V24" s="108"/>
      <c r="W24" s="84"/>
      <c r="Y24" s="83"/>
      <c r="Z24" s="79"/>
      <c r="AA24" s="79"/>
      <c r="AB24" s="79"/>
      <c r="AC24" s="79"/>
      <c r="AD24" s="84"/>
    </row>
    <row r="25" spans="1:30">
      <c r="A25" t="s">
        <v>1020</v>
      </c>
      <c r="B25">
        <v>11</v>
      </c>
      <c r="C25">
        <v>77</v>
      </c>
      <c r="D25">
        <f>C25*24</f>
        <v>1848</v>
      </c>
      <c r="E25">
        <v>44.1</v>
      </c>
      <c r="F25" s="106">
        <f>D25/E25</f>
        <v>41.904761904761905</v>
      </c>
      <c r="G25" s="106">
        <f>B25/$G$24</f>
        <v>0.57894736842105265</v>
      </c>
      <c r="H25" s="136">
        <f>C25/$H$24</f>
        <v>0.3155737704918033</v>
      </c>
      <c r="I25" s="106">
        <f>AVERAGE(G25:H25)</f>
        <v>0.447260569456428</v>
      </c>
      <c r="J25" s="107"/>
      <c r="K25" s="83">
        <v>8</v>
      </c>
      <c r="L25" s="104">
        <f>K25/B25</f>
        <v>0.72727272727272729</v>
      </c>
      <c r="M25" s="109">
        <f>L25/F25</f>
        <v>1.7355371900826446E-2</v>
      </c>
      <c r="N25" s="108">
        <f>M25/23300000</f>
        <v>7.4486574681658572E-10</v>
      </c>
      <c r="O25" s="79">
        <f>N25*I25</f>
        <v>3.3314907808977363E-10</v>
      </c>
      <c r="P25" s="84"/>
      <c r="R25" s="83">
        <v>56</v>
      </c>
      <c r="S25" s="105">
        <f>R25/B25</f>
        <v>5.0909090909090908</v>
      </c>
      <c r="T25" s="105">
        <f>S25/F25</f>
        <v>0.12148760330578512</v>
      </c>
      <c r="U25" s="108">
        <f t="shared" si="3"/>
        <v>5.2140602277160998E-9</v>
      </c>
      <c r="V25" s="108">
        <f t="shared" ref="V25:V26" si="6">U25*$I25</f>
        <v>2.3320435466284156E-9</v>
      </c>
      <c r="W25" s="84"/>
      <c r="Y25" s="83">
        <v>55</v>
      </c>
      <c r="Z25" s="104">
        <f>Y25/B25</f>
        <v>5</v>
      </c>
      <c r="AA25" s="109">
        <f>Z25/F25</f>
        <v>0.11931818181818182</v>
      </c>
      <c r="AB25" s="108">
        <f>AA25/23300000</f>
        <v>5.1209520093640266E-9</v>
      </c>
      <c r="AC25" s="108">
        <f>AB25*I25</f>
        <v>2.2903999118671936E-9</v>
      </c>
      <c r="AD25" s="84"/>
    </row>
    <row r="26" spans="1:30">
      <c r="A26" t="s">
        <v>1021</v>
      </c>
      <c r="B26">
        <v>8</v>
      </c>
      <c r="C26">
        <v>167</v>
      </c>
      <c r="D26">
        <f>C26*24</f>
        <v>4008</v>
      </c>
      <c r="E26">
        <v>44.1</v>
      </c>
      <c r="F26" s="106">
        <f>D26/E26</f>
        <v>90.884353741496597</v>
      </c>
      <c r="G26" s="106">
        <f>B26/$G$24</f>
        <v>0.42105263157894735</v>
      </c>
      <c r="H26" s="136">
        <f>C26/$H$24</f>
        <v>0.68442622950819676</v>
      </c>
      <c r="I26" s="106">
        <f>AVERAGE(G26:H26)</f>
        <v>0.552739430543572</v>
      </c>
      <c r="J26" s="107"/>
      <c r="K26" s="83">
        <v>5</v>
      </c>
      <c r="L26" s="104">
        <f>K26/B26</f>
        <v>0.625</v>
      </c>
      <c r="M26" s="109">
        <f>L26/F26</f>
        <v>6.8768712574850304E-3</v>
      </c>
      <c r="N26" s="108">
        <f>M26/23300000</f>
        <v>2.9514468916244766E-10</v>
      </c>
      <c r="O26" s="79">
        <f>N26*I26</f>
        <v>1.6313810741561089E-10</v>
      </c>
      <c r="P26" s="84"/>
      <c r="R26" s="83">
        <v>40</v>
      </c>
      <c r="S26" s="105">
        <f>R26/B26</f>
        <v>5</v>
      </c>
      <c r="T26" s="105">
        <f>S26/F26</f>
        <v>5.5014970059880243E-2</v>
      </c>
      <c r="U26" s="108">
        <f t="shared" si="3"/>
        <v>2.3611575132995813E-9</v>
      </c>
      <c r="V26" s="108">
        <f t="shared" si="6"/>
        <v>1.3051048593248871E-9</v>
      </c>
      <c r="W26" s="84"/>
      <c r="Y26" s="83">
        <v>37</v>
      </c>
      <c r="Z26" s="104">
        <f>Y26/B26</f>
        <v>4.625</v>
      </c>
      <c r="AA26" s="109">
        <f>Z26/F26</f>
        <v>5.0888847305389222E-2</v>
      </c>
      <c r="AB26" s="108">
        <f t="shared" ref="AB26" si="7">AA26/23300000</f>
        <v>2.1840706998021124E-9</v>
      </c>
      <c r="AC26" s="108">
        <f>AB26*I26</f>
        <v>1.2072219948755205E-9</v>
      </c>
      <c r="AD26" s="84"/>
    </row>
    <row r="27" spans="1:30" ht="16.5" thickBot="1">
      <c r="A27" s="75" t="s">
        <v>1011</v>
      </c>
      <c r="B27" s="1">
        <f>SUM(B25:B26)</f>
        <v>19</v>
      </c>
      <c r="C27" s="1">
        <f>SUM(C25:C26)</f>
        <v>244</v>
      </c>
      <c r="G27" s="66"/>
      <c r="H27" s="66"/>
      <c r="I27" s="66"/>
      <c r="J27" s="66"/>
      <c r="K27" s="137"/>
      <c r="L27" s="138"/>
      <c r="M27" s="138"/>
      <c r="N27" s="139" t="s">
        <v>1063</v>
      </c>
      <c r="O27" s="140">
        <f>SUM(O25:O26)</f>
        <v>4.9628718550538453E-10</v>
      </c>
      <c r="P27" s="141">
        <f>STDEV(N25:N26)/SQRT(COUNT(N25:N26))</f>
        <v>2.24860528827069E-10</v>
      </c>
      <c r="R27" s="142">
        <f>SUM(R25:R26)</f>
        <v>96</v>
      </c>
      <c r="S27" s="138"/>
      <c r="T27" s="138"/>
      <c r="U27" s="139" t="s">
        <v>1012</v>
      </c>
      <c r="V27" s="140">
        <f>SUM(V25:V26)</f>
        <v>3.6371484059533027E-9</v>
      </c>
      <c r="W27" s="141">
        <f>STDEV(U25:U26)/SQRT(COUNT(U25:U26))</f>
        <v>1.4264513572082591E-9</v>
      </c>
      <c r="Y27" s="142">
        <f>SUM(Y25:Y26)</f>
        <v>92</v>
      </c>
      <c r="Z27" s="143"/>
      <c r="AA27" s="144"/>
      <c r="AB27" s="139" t="s">
        <v>1013</v>
      </c>
      <c r="AC27" s="140">
        <f>SUM(AC25:AC26)</f>
        <v>3.4976219067427143E-9</v>
      </c>
      <c r="AD27" s="141">
        <f>STDEV(AB25:AB26)/SQRT(COUNT(AB25:AB26))</f>
        <v>1.4684406547809569E-9</v>
      </c>
    </row>
    <row r="29" spans="1:30">
      <c r="N29" s="182"/>
      <c r="O29" s="145"/>
      <c r="AC29" s="145"/>
    </row>
  </sheetData>
  <mergeCells count="3">
    <mergeCell ref="K4:P4"/>
    <mergeCell ref="R4:W4"/>
    <mergeCell ref="Y4:AD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GenomicDataAccession</vt:lpstr>
      <vt:lpstr>BPS</vt:lpstr>
      <vt:lpstr>indels</vt:lpstr>
      <vt:lpstr>StructuralVariants</vt:lpstr>
      <vt:lpstr>SV_within_var_genes</vt:lpstr>
      <vt:lpstr>MutationRate</vt:lpstr>
    </vt:vector>
  </TitlesOfParts>
  <Company>MRC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Antoine Claessens</dc:creator>
  <cp:lastModifiedBy>Antoine Claessens</cp:lastModifiedBy>
  <dcterms:created xsi:type="dcterms:W3CDTF">2017-09-19T11:57:18Z</dcterms:created>
  <dcterms:modified xsi:type="dcterms:W3CDTF">2017-12-19T10:01:42Z</dcterms:modified>
</cp:coreProperties>
</file>