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ropbox\martina-geeske\Rheb_MCD_paper2019\07-Plos biology\PBIOLOGY-D-20-02401\"/>
    </mc:Choice>
  </mc:AlternateContent>
  <xr:revisionPtr revIDLastSave="0" documentId="13_ncr:1_{9FF5D607-24D1-458D-9A23-C1A022CF0EE7}" xr6:coauthVersionLast="46" xr6:coauthVersionMax="46" xr10:uidLastSave="{00000000-0000-0000-0000-000000000000}"/>
  <bookViews>
    <workbookView xWindow="-108" yWindow="-108" windowWidth="23256" windowHeight="12576" activeTab="4" xr2:uid="{1B31C0D0-693A-4B16-9E55-885A24A852CA}"/>
  </bookViews>
  <sheets>
    <sheet name="Fig 3B" sheetId="1" r:id="rId1"/>
    <sheet name="Fig 3C" sheetId="2" r:id="rId2"/>
    <sheet name="Fig 3D" sheetId="3" r:id="rId3"/>
    <sheet name="Fig 3F" sheetId="4" r:id="rId4"/>
    <sheet name="Legend S3_Dat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D21" i="4"/>
  <c r="E21" i="4"/>
  <c r="B21" i="4"/>
  <c r="C20" i="4"/>
  <c r="D20" i="4"/>
  <c r="E20" i="4"/>
  <c r="B20" i="4"/>
  <c r="E15" i="4"/>
  <c r="E16" i="4"/>
  <c r="E17" i="4"/>
  <c r="E18" i="4"/>
  <c r="E19" i="4"/>
  <c r="E14" i="4"/>
  <c r="C15" i="4"/>
  <c r="C16" i="4"/>
  <c r="C17" i="4"/>
  <c r="C18" i="4"/>
  <c r="C19" i="4"/>
  <c r="C14" i="4"/>
  <c r="B15" i="4"/>
  <c r="B16" i="4"/>
  <c r="B17" i="4"/>
  <c r="B18" i="4"/>
  <c r="B19" i="4"/>
  <c r="B14" i="4"/>
  <c r="O48" i="3"/>
  <c r="L24" i="3"/>
  <c r="N48" i="3"/>
  <c r="K24" i="3"/>
  <c r="L48" i="3"/>
  <c r="J48" i="3"/>
  <c r="H48" i="3"/>
  <c r="E48" i="3"/>
  <c r="B48" i="3"/>
  <c r="C47" i="3"/>
  <c r="D47" i="3"/>
  <c r="E47" i="3"/>
  <c r="F47" i="3"/>
  <c r="G47" i="3"/>
  <c r="H47" i="3"/>
  <c r="I47" i="3"/>
  <c r="J47" i="3"/>
  <c r="K47" i="3"/>
  <c r="L47" i="3"/>
  <c r="M47" i="3"/>
  <c r="B47" i="3"/>
  <c r="O31" i="3"/>
  <c r="O32" i="3"/>
  <c r="O33" i="3"/>
  <c r="O34" i="3"/>
  <c r="O35" i="3"/>
  <c r="O36" i="3"/>
  <c r="O37" i="3"/>
  <c r="O38" i="3"/>
  <c r="O39" i="3"/>
  <c r="O30" i="3"/>
  <c r="N31" i="3"/>
  <c r="N32" i="3"/>
  <c r="N33" i="3"/>
  <c r="N34" i="3"/>
  <c r="N35" i="3"/>
  <c r="N36" i="3"/>
  <c r="N37" i="3"/>
  <c r="N38" i="3"/>
  <c r="N39" i="3"/>
  <c r="N30" i="3"/>
  <c r="I24" i="3"/>
  <c r="G24" i="3"/>
  <c r="D24" i="3"/>
  <c r="B24" i="3"/>
  <c r="C23" i="3"/>
  <c r="D23" i="3"/>
  <c r="E23" i="3"/>
  <c r="F23" i="3"/>
  <c r="G23" i="3"/>
  <c r="H23" i="3"/>
  <c r="I23" i="3"/>
  <c r="J23" i="3"/>
  <c r="B23" i="3"/>
  <c r="L7" i="3"/>
  <c r="L8" i="3"/>
  <c r="L9" i="3"/>
  <c r="L10" i="3"/>
  <c r="L11" i="3"/>
  <c r="L12" i="3"/>
  <c r="L13" i="3"/>
  <c r="L14" i="3"/>
  <c r="L15" i="3"/>
  <c r="L6" i="3"/>
  <c r="K7" i="3"/>
  <c r="K8" i="3"/>
  <c r="K9" i="3"/>
  <c r="K10" i="3"/>
  <c r="K11" i="3"/>
  <c r="K12" i="3"/>
  <c r="K13" i="3"/>
  <c r="K14" i="3"/>
  <c r="K15" i="3"/>
  <c r="K6" i="3"/>
  <c r="N12" i="2"/>
  <c r="N11" i="2"/>
  <c r="N6" i="2"/>
  <c r="N7" i="2"/>
  <c r="N8" i="2"/>
  <c r="N9" i="2"/>
  <c r="N10" i="2"/>
  <c r="N5" i="2"/>
  <c r="X20" i="1"/>
  <c r="W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B20" i="1"/>
  <c r="X6" i="1"/>
  <c r="X7" i="1"/>
  <c r="X8" i="1"/>
  <c r="X9" i="1"/>
  <c r="X10" i="1"/>
  <c r="X11" i="1"/>
  <c r="X12" i="1"/>
  <c r="X13" i="1"/>
  <c r="X14" i="1"/>
  <c r="X5" i="1"/>
  <c r="W6" i="1"/>
  <c r="W7" i="1"/>
  <c r="W8" i="1"/>
  <c r="W9" i="1"/>
  <c r="W10" i="1"/>
  <c r="W11" i="1"/>
  <c r="W12" i="1"/>
  <c r="W13" i="1"/>
  <c r="W14" i="1"/>
  <c r="W5" i="1"/>
</calcChain>
</file>

<file path=xl/sharedStrings.xml><?xml version="1.0" encoding="utf-8"?>
<sst xmlns="http://schemas.openxmlformats.org/spreadsheetml/2006/main" count="273" uniqueCount="91">
  <si>
    <t>% targeted cells per bin</t>
  </si>
  <si>
    <t>Picture 1</t>
  </si>
  <si>
    <t>Picture 2</t>
  </si>
  <si>
    <t>Picture 3</t>
  </si>
  <si>
    <t>Picture 4</t>
  </si>
  <si>
    <t>Picture 5</t>
  </si>
  <si>
    <t>Picture 6</t>
  </si>
  <si>
    <t>Picture 7</t>
  </si>
  <si>
    <t>Picture 8</t>
  </si>
  <si>
    <t>Picture 9</t>
  </si>
  <si>
    <t>Picture 10</t>
  </si>
  <si>
    <t>Picture 11</t>
  </si>
  <si>
    <t>Average</t>
  </si>
  <si>
    <t>SEM</t>
  </si>
  <si>
    <t>Bin1 (L1)</t>
  </si>
  <si>
    <t>Bin2</t>
  </si>
  <si>
    <t>Bin3</t>
  </si>
  <si>
    <t>Bin4</t>
  </si>
  <si>
    <t>Bin5</t>
  </si>
  <si>
    <t>Bin6</t>
  </si>
  <si>
    <t>Bin7</t>
  </si>
  <si>
    <t>Bin8</t>
  </si>
  <si>
    <t>Bin9</t>
  </si>
  <si>
    <t>Bin10 (IZ)</t>
  </si>
  <si>
    <t>Sum Bin1 to Bin5</t>
  </si>
  <si>
    <t>RHEBp.P37L-rapamycin</t>
  </si>
  <si>
    <t>Picture 12</t>
  </si>
  <si>
    <t>Picture 13</t>
  </si>
  <si>
    <t>Picture 14</t>
  </si>
  <si>
    <t>Picture 15</t>
  </si>
  <si>
    <t>Picture 16</t>
  </si>
  <si>
    <t>Picture 17</t>
  </si>
  <si>
    <t>Picture 18</t>
  </si>
  <si>
    <t>Picture 19</t>
  </si>
  <si>
    <t>Picture 20</t>
  </si>
  <si>
    <t>Picture 21</t>
  </si>
  <si>
    <t>Number of seizures per day (RHEBp.P37L-rapamycin)</t>
  </si>
  <si>
    <t>Mouse 1</t>
  </si>
  <si>
    <t>Mouse 2</t>
  </si>
  <si>
    <t>Mouse 3</t>
  </si>
  <si>
    <t>Mouse 4</t>
  </si>
  <si>
    <t>Mouse 5</t>
  </si>
  <si>
    <t>Mouse 6</t>
  </si>
  <si>
    <t>Day 1</t>
  </si>
  <si>
    <t>Day 2</t>
  </si>
  <si>
    <t>Day 3</t>
  </si>
  <si>
    <t>5 weeks</t>
  </si>
  <si>
    <t>6 weeks</t>
  </si>
  <si>
    <t>7 weeks</t>
  </si>
  <si>
    <t>9 weeks</t>
  </si>
  <si>
    <t>-</t>
  </si>
  <si>
    <t>ND</t>
  </si>
  <si>
    <t>ND = not detected, before seizures onset</t>
  </si>
  <si>
    <t>- = no recording</t>
  </si>
  <si>
    <t>Mean</t>
  </si>
  <si>
    <t>Migration analysis</t>
  </si>
  <si>
    <t>Migration analysis split between seizures/no seizures</t>
  </si>
  <si>
    <t>no seizure group</t>
  </si>
  <si>
    <t>seizure group</t>
  </si>
  <si>
    <t>Sum Bin1 to Bin5 per picture</t>
  </si>
  <si>
    <t>%  targeted cells L2/3</t>
  </si>
  <si>
    <t>RHEBp.P37L-rapamycin no seizure group</t>
  </si>
  <si>
    <t>RHEBp.P37L-rapamycin seizure group</t>
  </si>
  <si>
    <t>Average number of siezures post-rapamycin</t>
  </si>
  <si>
    <t>Baseline</t>
  </si>
  <si>
    <t>rapamycin</t>
  </si>
  <si>
    <t>14days</t>
  </si>
  <si>
    <t>4weeks</t>
  </si>
  <si>
    <t>day1</t>
  </si>
  <si>
    <t>day2</t>
  </si>
  <si>
    <t>day3</t>
  </si>
  <si>
    <t>Number of seizure per day per mouse</t>
  </si>
  <si>
    <t>MEAN</t>
  </si>
  <si>
    <t>represented on graph</t>
  </si>
  <si>
    <t xml:space="preserve">% targeted cells L2/3 in RHEBp.P37L-rapamycin </t>
  </si>
  <si>
    <t>% targeted cells L2/3</t>
  </si>
  <si>
    <t>For the averaged values of EV and P37L see S1_Data, Fig. 1C</t>
  </si>
  <si>
    <t>For the data related to the RHEBp.P37L group see S2_Data</t>
  </si>
  <si>
    <t>Averaged number of seizures per mouse/day</t>
  </si>
  <si>
    <t>presented on graph</t>
  </si>
  <si>
    <t>Average per mouse represented on graph</t>
  </si>
  <si>
    <t>Averaged number of seizure per day represented on graph</t>
  </si>
  <si>
    <t>Includes migration analysis data of the targeted cells across the layers of the SScx (as % of the total number of targeted cells) divided in equal bins (10) for every picture analyzed for RHEBp.P37L mice prenatally treated with rapamycin</t>
  </si>
  <si>
    <t>targeted cells reaching L2/3 are calculated by summing the % of cells located between bin 1 and 5 for each picture and averaged to plot the data in the graph</t>
  </si>
  <si>
    <t>Includes observed number of seizures per day for every recording sessions (at 5, 6, 7 and 9 weeks)  and total average number represented in the graph</t>
  </si>
  <si>
    <t>Includes the data shown in Fig. 3B divided in two groups: migration analysis for mice with and without seizures</t>
  </si>
  <si>
    <t>Includes number of seizures observed per mouse per day of recording before (baseline), during and after rapamycin (14 days and 4 weeks); data are shown in the graph as average per day</t>
  </si>
  <si>
    <t>Fig 3B</t>
  </si>
  <si>
    <t>Fig 3C</t>
  </si>
  <si>
    <t>Fig 3D</t>
  </si>
  <si>
    <t>Fig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</si>
</sst>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6" xfId="0" applyFont="1" applyBorder="1"/>
    <xf numFmtId="2" fontId="2" fillId="0" borderId="0" xfId="0" applyNumberFormat="1" applyFont="1"/>
    <xf numFmtId="2" fontId="0" fillId="0" borderId="5" xfId="0" applyNumberFormat="1" applyBorder="1"/>
    <xf numFmtId="2" fontId="0" fillId="0" borderId="6" xfId="0" applyNumberFormat="1" applyBorder="1"/>
    <xf numFmtId="0" fontId="1" fillId="0" borderId="7" xfId="0" applyFont="1" applyBorder="1"/>
    <xf numFmtId="2" fontId="2" fillId="0" borderId="8" xfId="0" applyNumberFormat="1" applyFont="1" applyBorder="1"/>
    <xf numFmtId="2" fontId="0" fillId="0" borderId="9" xfId="0" applyNumberFormat="1" applyBorder="1"/>
    <xf numFmtId="2" fontId="0" fillId="0" borderId="7" xfId="0" applyNumberFormat="1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2" fontId="2" fillId="0" borderId="9" xfId="0" applyNumberFormat="1" applyFont="1" applyBorder="1"/>
    <xf numFmtId="0" fontId="0" fillId="0" borderId="0" xfId="0" applyBorder="1"/>
    <xf numFmtId="0" fontId="0" fillId="0" borderId="6" xfId="0" applyBorder="1"/>
    <xf numFmtId="2" fontId="2" fillId="0" borderId="3" xfId="0" applyNumberFormat="1" applyFont="1" applyBorder="1"/>
    <xf numFmtId="2" fontId="2" fillId="0" borderId="2" xfId="0" applyNumberFormat="1" applyFont="1" applyBorder="1"/>
    <xf numFmtId="2" fontId="2" fillId="0" borderId="1" xfId="0" applyNumberFormat="1" applyFont="1" applyBorder="1"/>
    <xf numFmtId="0" fontId="0" fillId="0" borderId="10" xfId="0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2" fontId="0" fillId="0" borderId="15" xfId="0" applyNumberFormat="1" applyBorder="1"/>
    <xf numFmtId="2" fontId="0" fillId="0" borderId="12" xfId="0" applyNumberForma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2" xfId="0" applyFont="1" applyBorder="1"/>
    <xf numFmtId="0" fontId="0" fillId="0" borderId="0" xfId="0" applyFont="1" applyFill="1" applyBorder="1"/>
    <xf numFmtId="0" fontId="0" fillId="0" borderId="0" xfId="0" quotePrefix="1" applyFont="1" applyFill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Fill="1" applyBorder="1"/>
    <xf numFmtId="0" fontId="1" fillId="0" borderId="12" xfId="0" applyFont="1" applyFill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/>
    <xf numFmtId="0" fontId="0" fillId="0" borderId="0" xfId="0" applyBorder="1" applyAlignment="1">
      <alignment horizontal="center"/>
    </xf>
    <xf numFmtId="2" fontId="2" fillId="0" borderId="10" xfId="0" applyNumberFormat="1" applyFont="1" applyBorder="1"/>
    <xf numFmtId="2" fontId="2" fillId="0" borderId="13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0" fontId="0" fillId="0" borderId="3" xfId="0" applyBorder="1"/>
    <xf numFmtId="0" fontId="0" fillId="0" borderId="1" xfId="0" applyBorder="1"/>
    <xf numFmtId="0" fontId="1" fillId="0" borderId="14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right"/>
    </xf>
    <xf numFmtId="0" fontId="0" fillId="0" borderId="8" xfId="0" applyFill="1" applyBorder="1"/>
    <xf numFmtId="0" fontId="0" fillId="0" borderId="7" xfId="0" applyFill="1" applyBorder="1" applyAlignment="1">
      <alignment horizontal="right"/>
    </xf>
    <xf numFmtId="0" fontId="0" fillId="0" borderId="10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1" fillId="0" borderId="9" xfId="0" applyFont="1" applyBorder="1"/>
    <xf numFmtId="0" fontId="1" fillId="0" borderId="8" xfId="0" applyFont="1" applyBorder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14" xfId="0" applyNumberFormat="1" applyBorder="1"/>
    <xf numFmtId="0" fontId="1" fillId="0" borderId="2" xfId="0" applyFont="1" applyBorder="1"/>
    <xf numFmtId="0" fontId="1" fillId="2" borderId="11" xfId="0" applyFont="1" applyFill="1" applyBorder="1" applyAlignment="1">
      <alignment horizontal="center"/>
    </xf>
    <xf numFmtId="2" fontId="0" fillId="2" borderId="7" xfId="0" applyNumberFormat="1" applyFill="1" applyBorder="1"/>
    <xf numFmtId="2" fontId="0" fillId="2" borderId="11" xfId="0" applyNumberFormat="1" applyFill="1" applyBorder="1"/>
    <xf numFmtId="2" fontId="0" fillId="2" borderId="15" xfId="0" applyNumberFormat="1" applyFill="1" applyBorder="1"/>
    <xf numFmtId="2" fontId="4" fillId="2" borderId="4" xfId="0" applyNumberFormat="1" applyFont="1" applyFill="1" applyBorder="1"/>
    <xf numFmtId="2" fontId="4" fillId="2" borderId="7" xfId="0" applyNumberFormat="1" applyFont="1" applyFill="1" applyBorder="1"/>
    <xf numFmtId="2" fontId="0" fillId="0" borderId="10" xfId="0" applyNumberFormat="1" applyBorder="1"/>
    <xf numFmtId="2" fontId="0" fillId="0" borderId="4" xfId="0" applyNumberFormat="1" applyBorder="1"/>
    <xf numFmtId="2" fontId="2" fillId="0" borderId="11" xfId="0" applyNumberFormat="1" applyFont="1" applyBorder="1"/>
    <xf numFmtId="0" fontId="1" fillId="2" borderId="11" xfId="0" applyFont="1" applyFill="1" applyBorder="1"/>
    <xf numFmtId="0" fontId="1" fillId="0" borderId="3" xfId="0" applyFont="1" applyBorder="1"/>
    <xf numFmtId="0" fontId="1" fillId="2" borderId="3" xfId="0" applyFont="1" applyFill="1" applyBorder="1"/>
    <xf numFmtId="2" fontId="0" fillId="0" borderId="11" xfId="0" applyNumberFormat="1" applyBorder="1"/>
    <xf numFmtId="0" fontId="1" fillId="2" borderId="14" xfId="0" applyFont="1" applyFill="1" applyBorder="1"/>
    <xf numFmtId="0" fontId="1" fillId="2" borderId="14" xfId="0" applyFont="1" applyFill="1" applyBorder="1" applyAlignment="1"/>
    <xf numFmtId="0" fontId="1" fillId="2" borderId="13" xfId="0" applyFont="1" applyFill="1" applyBorder="1" applyAlignment="1"/>
    <xf numFmtId="0" fontId="1" fillId="2" borderId="4" xfId="0" applyFont="1" applyFill="1" applyBorder="1" applyAlignment="1"/>
    <xf numFmtId="0" fontId="1" fillId="2" borderId="10" xfId="0" applyFont="1" applyFill="1" applyBorder="1"/>
    <xf numFmtId="2" fontId="2" fillId="2" borderId="10" xfId="0" applyNumberFormat="1" applyFont="1" applyFill="1" applyBorder="1"/>
    <xf numFmtId="2" fontId="2" fillId="2" borderId="13" xfId="0" applyNumberFormat="1" applyFont="1" applyFill="1" applyBorder="1"/>
    <xf numFmtId="2" fontId="2" fillId="2" borderId="4" xfId="0" applyNumberFormat="1" applyFont="1" applyFill="1" applyBorder="1"/>
    <xf numFmtId="0" fontId="1" fillId="2" borderId="5" xfId="0" applyFont="1" applyFill="1" applyBorder="1"/>
    <xf numFmtId="2" fontId="2" fillId="2" borderId="5" xfId="0" applyNumberFormat="1" applyFont="1" applyFill="1" applyBorder="1"/>
    <xf numFmtId="2" fontId="2" fillId="2" borderId="0" xfId="0" applyNumberFormat="1" applyFont="1" applyFill="1" applyBorder="1"/>
    <xf numFmtId="2" fontId="2" fillId="2" borderId="6" xfId="0" applyNumberFormat="1" applyFont="1" applyFill="1" applyBorder="1"/>
    <xf numFmtId="0" fontId="1" fillId="2" borderId="9" xfId="0" applyFont="1" applyFill="1" applyBorder="1"/>
    <xf numFmtId="2" fontId="2" fillId="2" borderId="9" xfId="0" applyNumberFormat="1" applyFont="1" applyFill="1" applyBorder="1"/>
    <xf numFmtId="2" fontId="2" fillId="2" borderId="8" xfId="0" applyNumberFormat="1" applyFont="1" applyFill="1" applyBorder="1"/>
    <xf numFmtId="2" fontId="2" fillId="2" borderId="7" xfId="0" applyNumberFormat="1" applyFont="1" applyFill="1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A283-FA1E-4E9B-99B8-A57EC31647DE}">
  <dimension ref="A1:X46"/>
  <sheetViews>
    <sheetView zoomScale="80" zoomScaleNormal="80" workbookViewId="0">
      <selection activeCell="Q31" sqref="Q31"/>
    </sheetView>
  </sheetViews>
  <sheetFormatPr defaultRowHeight="14.4" x14ac:dyDescent="0.3"/>
  <cols>
    <col min="1" max="1" width="22.44140625" customWidth="1"/>
    <col min="23" max="23" width="15.33203125" customWidth="1"/>
    <col min="24" max="24" width="24.77734375" customWidth="1"/>
  </cols>
  <sheetData>
    <row r="1" spans="1:24" x14ac:dyDescent="0.3">
      <c r="A1" s="1" t="s">
        <v>55</v>
      </c>
    </row>
    <row r="3" spans="1:24" x14ac:dyDescent="0.3">
      <c r="A3" s="3" t="s">
        <v>25</v>
      </c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4"/>
      <c r="X3" s="114"/>
    </row>
    <row r="4" spans="1:24" x14ac:dyDescent="0.3">
      <c r="A4" s="3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26</v>
      </c>
      <c r="N4" s="13" t="s">
        <v>27</v>
      </c>
      <c r="O4" s="13" t="s">
        <v>28</v>
      </c>
      <c r="P4" s="13" t="s">
        <v>29</v>
      </c>
      <c r="Q4" s="13" t="s">
        <v>30</v>
      </c>
      <c r="R4" s="13" t="s">
        <v>31</v>
      </c>
      <c r="S4" s="13" t="s">
        <v>32</v>
      </c>
      <c r="T4" s="13" t="s">
        <v>33</v>
      </c>
      <c r="U4" s="13" t="s">
        <v>34</v>
      </c>
      <c r="V4" s="13" t="s">
        <v>35</v>
      </c>
      <c r="W4" s="13" t="s">
        <v>72</v>
      </c>
      <c r="X4" s="13" t="s">
        <v>13</v>
      </c>
    </row>
    <row r="5" spans="1:24" x14ac:dyDescent="0.3">
      <c r="A5" s="4" t="s">
        <v>14</v>
      </c>
      <c r="B5" s="5">
        <v>18.181819999999998</v>
      </c>
      <c r="C5" s="5">
        <v>0</v>
      </c>
      <c r="D5" s="5">
        <v>0</v>
      </c>
      <c r="E5" s="5">
        <v>0</v>
      </c>
      <c r="F5" s="5">
        <v>1.1627909999999999</v>
      </c>
      <c r="G5" s="5">
        <v>4.8780489999999999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1.9607840000000001</v>
      </c>
      <c r="T5" s="5">
        <v>1.818182</v>
      </c>
      <c r="U5" s="5">
        <v>3.3333330000000001</v>
      </c>
      <c r="V5" s="5">
        <v>0</v>
      </c>
      <c r="W5" s="78">
        <f>AVERAGE(B5:V5)</f>
        <v>1.4921409047619048</v>
      </c>
      <c r="X5" s="78">
        <f>STDEV(B5:V5)/SQRT(21)</f>
        <v>0.88267911707727542</v>
      </c>
    </row>
    <row r="6" spans="1:24" x14ac:dyDescent="0.3">
      <c r="A6" s="4" t="s">
        <v>15</v>
      </c>
      <c r="B6" s="5">
        <v>18.181819999999998</v>
      </c>
      <c r="C6" s="5">
        <v>12.5</v>
      </c>
      <c r="D6" s="5">
        <v>0</v>
      </c>
      <c r="E6" s="5">
        <v>6.6666670000000003</v>
      </c>
      <c r="F6" s="5">
        <v>7.5581399999999999</v>
      </c>
      <c r="G6" s="5">
        <v>21.951219999999999</v>
      </c>
      <c r="H6" s="5">
        <v>11.764709999999999</v>
      </c>
      <c r="I6" s="5">
        <v>0</v>
      </c>
      <c r="J6" s="5">
        <v>2.941176</v>
      </c>
      <c r="K6" s="5">
        <v>12.195119999999999</v>
      </c>
      <c r="L6" s="5">
        <v>4</v>
      </c>
      <c r="M6" s="5">
        <v>2</v>
      </c>
      <c r="N6" s="5">
        <v>3.225806</v>
      </c>
      <c r="O6" s="5">
        <v>0</v>
      </c>
      <c r="P6" s="5">
        <v>0</v>
      </c>
      <c r="Q6" s="5">
        <v>0</v>
      </c>
      <c r="R6" s="5">
        <v>4.1666670000000003</v>
      </c>
      <c r="S6" s="5">
        <v>1.9607840000000001</v>
      </c>
      <c r="T6" s="5">
        <v>0</v>
      </c>
      <c r="U6" s="5">
        <v>0</v>
      </c>
      <c r="V6" s="5">
        <v>9.5238099999999992</v>
      </c>
      <c r="W6" s="24">
        <f t="shared" ref="W6:W14" si="0">AVERAGE(B6:V6)</f>
        <v>5.6493295238095236</v>
      </c>
      <c r="X6" s="24">
        <f t="shared" ref="X6:X14" si="1">STDEV(B6:V6)/SQRT(21)</f>
        <v>1.4126432504012274</v>
      </c>
    </row>
    <row r="7" spans="1:24" x14ac:dyDescent="0.3">
      <c r="A7" s="4" t="s">
        <v>16</v>
      </c>
      <c r="B7" s="5">
        <v>39.393940000000001</v>
      </c>
      <c r="C7" s="5">
        <v>50</v>
      </c>
      <c r="D7" s="5">
        <v>52.941180000000003</v>
      </c>
      <c r="E7" s="5">
        <v>60</v>
      </c>
      <c r="F7" s="5">
        <v>45.930230000000002</v>
      </c>
      <c r="G7" s="5">
        <v>48.78049</v>
      </c>
      <c r="H7" s="5">
        <v>29.411760000000001</v>
      </c>
      <c r="I7" s="5">
        <v>0</v>
      </c>
      <c r="J7" s="5">
        <v>20.588239999999999</v>
      </c>
      <c r="K7" s="5">
        <v>17.073170000000001</v>
      </c>
      <c r="L7" s="5">
        <v>0</v>
      </c>
      <c r="M7" s="5">
        <v>12</v>
      </c>
      <c r="N7" s="5">
        <v>3.225806</v>
      </c>
      <c r="O7" s="5">
        <v>0</v>
      </c>
      <c r="P7" s="5">
        <v>0</v>
      </c>
      <c r="Q7" s="5">
        <v>0</v>
      </c>
      <c r="R7" s="5">
        <v>20.83333</v>
      </c>
      <c r="S7" s="5">
        <v>0</v>
      </c>
      <c r="T7" s="5">
        <v>5.4545450000000004</v>
      </c>
      <c r="U7" s="5">
        <v>0</v>
      </c>
      <c r="V7" s="5">
        <v>14.28571</v>
      </c>
      <c r="W7" s="24">
        <f t="shared" si="0"/>
        <v>19.996114333333331</v>
      </c>
      <c r="X7" s="24">
        <f t="shared" si="1"/>
        <v>4.6161528882893919</v>
      </c>
    </row>
    <row r="8" spans="1:24" x14ac:dyDescent="0.3">
      <c r="A8" s="4" t="s">
        <v>17</v>
      </c>
      <c r="B8" s="5">
        <v>21.212119999999999</v>
      </c>
      <c r="C8" s="5">
        <v>31.25</v>
      </c>
      <c r="D8" s="5">
        <v>35.294119999999999</v>
      </c>
      <c r="E8" s="5">
        <v>20</v>
      </c>
      <c r="F8" s="5">
        <v>19.767440000000001</v>
      </c>
      <c r="G8" s="5">
        <v>17.073170000000001</v>
      </c>
      <c r="H8" s="5">
        <v>35.294119999999999</v>
      </c>
      <c r="I8" s="5">
        <v>28.20513</v>
      </c>
      <c r="J8" s="5">
        <v>58.823529999999998</v>
      </c>
      <c r="K8" s="5">
        <v>21.951219999999999</v>
      </c>
      <c r="L8" s="5">
        <v>28</v>
      </c>
      <c r="M8" s="5">
        <v>24</v>
      </c>
      <c r="N8" s="5">
        <v>32.25806</v>
      </c>
      <c r="O8" s="5">
        <v>4</v>
      </c>
      <c r="P8" s="5">
        <v>5.2631579999999998</v>
      </c>
      <c r="Q8" s="5">
        <v>16.66667</v>
      </c>
      <c r="R8" s="5">
        <v>37.5</v>
      </c>
      <c r="S8" s="5">
        <v>7.8431369999999996</v>
      </c>
      <c r="T8" s="5">
        <v>10.909090000000001</v>
      </c>
      <c r="U8" s="5">
        <v>16.66667</v>
      </c>
      <c r="V8" s="5">
        <v>57.142859999999999</v>
      </c>
      <c r="W8" s="24">
        <f t="shared" si="0"/>
        <v>25.196214047619048</v>
      </c>
      <c r="X8" s="24">
        <f t="shared" si="1"/>
        <v>3.1839588838098836</v>
      </c>
    </row>
    <row r="9" spans="1:24" x14ac:dyDescent="0.3">
      <c r="A9" s="4" t="s">
        <v>18</v>
      </c>
      <c r="B9" s="5">
        <v>3.030303</v>
      </c>
      <c r="C9" s="5">
        <v>6.25</v>
      </c>
      <c r="D9" s="5">
        <v>0</v>
      </c>
      <c r="E9" s="5">
        <v>6.6666670000000003</v>
      </c>
      <c r="F9" s="5">
        <v>5.8139529999999997</v>
      </c>
      <c r="G9" s="5">
        <v>2.4390239999999999</v>
      </c>
      <c r="H9" s="5">
        <v>23.529409999999999</v>
      </c>
      <c r="I9" s="5">
        <v>56.410260000000001</v>
      </c>
      <c r="J9" s="5">
        <v>17.64706</v>
      </c>
      <c r="K9" s="5">
        <v>14.63415</v>
      </c>
      <c r="L9" s="5">
        <v>44</v>
      </c>
      <c r="M9" s="5">
        <v>24</v>
      </c>
      <c r="N9" s="5">
        <v>35.483870000000003</v>
      </c>
      <c r="O9" s="5">
        <v>48</v>
      </c>
      <c r="P9" s="5">
        <v>21.052630000000001</v>
      </c>
      <c r="Q9" s="5">
        <v>33.333329999999997</v>
      </c>
      <c r="R9" s="5">
        <v>16.66667</v>
      </c>
      <c r="S9" s="5">
        <v>37.254899999999999</v>
      </c>
      <c r="T9" s="5">
        <v>29.090910000000001</v>
      </c>
      <c r="U9" s="5">
        <v>60</v>
      </c>
      <c r="V9" s="5">
        <v>9.5238099999999992</v>
      </c>
      <c r="W9" s="24">
        <f t="shared" si="0"/>
        <v>23.563187952380954</v>
      </c>
      <c r="X9" s="24">
        <f t="shared" si="1"/>
        <v>3.9539571712770751</v>
      </c>
    </row>
    <row r="10" spans="1:24" x14ac:dyDescent="0.3">
      <c r="A10" s="4" t="s">
        <v>19</v>
      </c>
      <c r="B10" s="5">
        <v>0</v>
      </c>
      <c r="C10" s="5">
        <v>0</v>
      </c>
      <c r="D10" s="5">
        <v>0</v>
      </c>
      <c r="E10" s="5">
        <v>6.6666670000000003</v>
      </c>
      <c r="F10" s="5">
        <v>8.7209299999999992</v>
      </c>
      <c r="G10" s="5">
        <v>0</v>
      </c>
      <c r="H10" s="5">
        <v>0</v>
      </c>
      <c r="I10" s="5">
        <v>12.820510000000001</v>
      </c>
      <c r="J10" s="5">
        <v>0</v>
      </c>
      <c r="K10" s="5">
        <v>12.195119999999999</v>
      </c>
      <c r="L10" s="5">
        <v>20</v>
      </c>
      <c r="M10" s="5">
        <v>16</v>
      </c>
      <c r="N10" s="5">
        <v>22.580649999999999</v>
      </c>
      <c r="O10" s="5">
        <v>32</v>
      </c>
      <c r="P10" s="5">
        <v>26.31579</v>
      </c>
      <c r="Q10" s="5">
        <v>50</v>
      </c>
      <c r="R10" s="5">
        <v>20.83333</v>
      </c>
      <c r="S10" s="5">
        <v>39.215690000000002</v>
      </c>
      <c r="T10" s="5">
        <v>38.181820000000002</v>
      </c>
      <c r="U10" s="5">
        <v>16.66667</v>
      </c>
      <c r="V10" s="5">
        <v>0</v>
      </c>
      <c r="W10" s="24">
        <f t="shared" si="0"/>
        <v>15.342722714285715</v>
      </c>
      <c r="X10" s="24">
        <f t="shared" si="1"/>
        <v>3.3022854126615875</v>
      </c>
    </row>
    <row r="11" spans="1:24" x14ac:dyDescent="0.3">
      <c r="A11" s="4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1.744186</v>
      </c>
      <c r="G11" s="5">
        <v>2.4390239999999999</v>
      </c>
      <c r="H11" s="5">
        <v>0</v>
      </c>
      <c r="I11" s="5">
        <v>0</v>
      </c>
      <c r="J11" s="5">
        <v>0</v>
      </c>
      <c r="K11" s="5">
        <v>7.3170729999999997</v>
      </c>
      <c r="L11" s="5">
        <v>4</v>
      </c>
      <c r="M11" s="5">
        <v>12</v>
      </c>
      <c r="N11" s="5">
        <v>0</v>
      </c>
      <c r="O11" s="5">
        <v>4</v>
      </c>
      <c r="P11" s="5">
        <v>10.52632</v>
      </c>
      <c r="Q11" s="5">
        <v>0</v>
      </c>
      <c r="R11" s="5">
        <v>0</v>
      </c>
      <c r="S11" s="5">
        <v>5.8823530000000002</v>
      </c>
      <c r="T11" s="5">
        <v>7.2727269999999997</v>
      </c>
      <c r="U11" s="5">
        <v>3.3333330000000001</v>
      </c>
      <c r="V11" s="5">
        <v>4.7619049999999996</v>
      </c>
      <c r="W11" s="24">
        <f t="shared" si="0"/>
        <v>3.0131867142857147</v>
      </c>
      <c r="X11" s="24">
        <f t="shared" si="1"/>
        <v>0.81642411098330014</v>
      </c>
    </row>
    <row r="12" spans="1:24" x14ac:dyDescent="0.3">
      <c r="A12" s="4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3.488372</v>
      </c>
      <c r="G12" s="5">
        <v>0</v>
      </c>
      <c r="H12" s="5">
        <v>0</v>
      </c>
      <c r="I12" s="5">
        <v>2.5641029999999998</v>
      </c>
      <c r="J12" s="5">
        <v>0</v>
      </c>
      <c r="K12" s="5">
        <v>9.7560979999999997</v>
      </c>
      <c r="L12" s="5">
        <v>0</v>
      </c>
      <c r="M12" s="5">
        <v>8</v>
      </c>
      <c r="N12" s="5">
        <v>3.225806</v>
      </c>
      <c r="O12" s="5">
        <v>12</v>
      </c>
      <c r="P12" s="5">
        <v>36.842109999999998</v>
      </c>
      <c r="Q12" s="5">
        <v>0</v>
      </c>
      <c r="R12" s="5">
        <v>0</v>
      </c>
      <c r="S12" s="5">
        <v>3.9215689999999999</v>
      </c>
      <c r="T12" s="5">
        <v>3.6363639999999999</v>
      </c>
      <c r="U12" s="5">
        <v>0</v>
      </c>
      <c r="V12" s="5">
        <v>4.7619049999999996</v>
      </c>
      <c r="W12" s="24">
        <f t="shared" si="0"/>
        <v>4.1998250952380953</v>
      </c>
      <c r="X12" s="24">
        <f t="shared" si="1"/>
        <v>1.8064304077254716</v>
      </c>
    </row>
    <row r="13" spans="1:24" x14ac:dyDescent="0.3">
      <c r="A13" s="4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4.6511630000000004</v>
      </c>
      <c r="G13" s="5">
        <v>2.4390239999999999</v>
      </c>
      <c r="H13" s="5">
        <v>0</v>
      </c>
      <c r="I13" s="5">
        <v>0</v>
      </c>
      <c r="J13" s="5">
        <v>0</v>
      </c>
      <c r="K13" s="5">
        <v>4.8780489999999999</v>
      </c>
      <c r="L13" s="5">
        <v>0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1.818182</v>
      </c>
      <c r="U13" s="5">
        <v>0</v>
      </c>
      <c r="V13" s="5">
        <v>0</v>
      </c>
      <c r="W13" s="24">
        <f t="shared" si="0"/>
        <v>0.7517341904761905</v>
      </c>
      <c r="X13" s="24">
        <f t="shared" si="1"/>
        <v>0.33386664361160601</v>
      </c>
    </row>
    <row r="14" spans="1:24" x14ac:dyDescent="0.3">
      <c r="A14" s="8" t="s">
        <v>23</v>
      </c>
      <c r="B14" s="14">
        <v>0</v>
      </c>
      <c r="C14" s="9">
        <v>0</v>
      </c>
      <c r="D14" s="9">
        <v>11.764709999999999</v>
      </c>
      <c r="E14" s="9">
        <v>0</v>
      </c>
      <c r="F14" s="9">
        <v>1.1627909999999999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1.9607840000000001</v>
      </c>
      <c r="T14" s="9">
        <v>1.818182</v>
      </c>
      <c r="U14" s="9">
        <v>0</v>
      </c>
      <c r="V14" s="9">
        <v>0</v>
      </c>
      <c r="W14" s="25">
        <f t="shared" si="0"/>
        <v>0.79554604761904757</v>
      </c>
      <c r="X14" s="25">
        <f t="shared" si="1"/>
        <v>0.5640419187859157</v>
      </c>
    </row>
    <row r="15" spans="1:24" x14ac:dyDescent="0.3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41"/>
    </row>
    <row r="16" spans="1:24" x14ac:dyDescent="0.3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41"/>
    </row>
    <row r="17" spans="1:24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24" x14ac:dyDescent="0.3">
      <c r="A18" s="1"/>
      <c r="B18" s="117" t="s">
        <v>75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  <c r="W18" s="115" t="s">
        <v>73</v>
      </c>
      <c r="X18" s="115"/>
    </row>
    <row r="19" spans="1:24" x14ac:dyDescent="0.3">
      <c r="A19" s="3" t="s">
        <v>25</v>
      </c>
      <c r="B19" s="56" t="s">
        <v>1</v>
      </c>
      <c r="C19" s="56" t="s">
        <v>2</v>
      </c>
      <c r="D19" s="56" t="s">
        <v>3</v>
      </c>
      <c r="E19" s="56" t="s">
        <v>4</v>
      </c>
      <c r="F19" s="56" t="s">
        <v>5</v>
      </c>
      <c r="G19" s="56" t="s">
        <v>6</v>
      </c>
      <c r="H19" s="56" t="s">
        <v>7</v>
      </c>
      <c r="I19" s="56" t="s">
        <v>8</v>
      </c>
      <c r="J19" s="56" t="s">
        <v>9</v>
      </c>
      <c r="K19" s="56" t="s">
        <v>10</v>
      </c>
      <c r="L19" s="56" t="s">
        <v>11</v>
      </c>
      <c r="M19" s="56" t="s">
        <v>26</v>
      </c>
      <c r="N19" s="56" t="s">
        <v>27</v>
      </c>
      <c r="O19" s="56" t="s">
        <v>28</v>
      </c>
      <c r="P19" s="56" t="s">
        <v>29</v>
      </c>
      <c r="Q19" s="56" t="s">
        <v>30</v>
      </c>
      <c r="R19" s="56" t="s">
        <v>31</v>
      </c>
      <c r="S19" s="56" t="s">
        <v>32</v>
      </c>
      <c r="T19" s="56" t="s">
        <v>33</v>
      </c>
      <c r="U19" s="56" t="s">
        <v>34</v>
      </c>
      <c r="V19" s="56" t="s">
        <v>35</v>
      </c>
      <c r="W19" s="80" t="s">
        <v>72</v>
      </c>
      <c r="X19" s="80" t="s">
        <v>13</v>
      </c>
    </row>
    <row r="20" spans="1:24" x14ac:dyDescent="0.3">
      <c r="A20" s="79" t="s">
        <v>24</v>
      </c>
      <c r="B20" s="17">
        <f>SUM(B5:B9)</f>
        <v>100.00000299999999</v>
      </c>
      <c r="C20" s="18">
        <f t="shared" ref="C20:V20" si="2">SUM(C5:C9)</f>
        <v>100</v>
      </c>
      <c r="D20" s="18">
        <f t="shared" si="2"/>
        <v>88.235299999999995</v>
      </c>
      <c r="E20" s="18">
        <f t="shared" si="2"/>
        <v>93.333334000000008</v>
      </c>
      <c r="F20" s="18">
        <f t="shared" si="2"/>
        <v>80.232553999999993</v>
      </c>
      <c r="G20" s="18">
        <f t="shared" si="2"/>
        <v>95.121953000000005</v>
      </c>
      <c r="H20" s="18">
        <f t="shared" si="2"/>
        <v>100</v>
      </c>
      <c r="I20" s="18">
        <f t="shared" si="2"/>
        <v>84.615390000000005</v>
      </c>
      <c r="J20" s="18">
        <f t="shared" si="2"/>
        <v>100.000006</v>
      </c>
      <c r="K20" s="18">
        <f t="shared" si="2"/>
        <v>65.853660000000005</v>
      </c>
      <c r="L20" s="18">
        <f t="shared" si="2"/>
        <v>76</v>
      </c>
      <c r="M20" s="18">
        <f t="shared" si="2"/>
        <v>62</v>
      </c>
      <c r="N20" s="18">
        <f t="shared" si="2"/>
        <v>74.193542000000008</v>
      </c>
      <c r="O20" s="18">
        <f t="shared" si="2"/>
        <v>52</v>
      </c>
      <c r="P20" s="18">
        <f t="shared" si="2"/>
        <v>26.315788000000001</v>
      </c>
      <c r="Q20" s="18">
        <f t="shared" si="2"/>
        <v>50</v>
      </c>
      <c r="R20" s="18">
        <f t="shared" si="2"/>
        <v>79.166667000000004</v>
      </c>
      <c r="S20" s="18">
        <f t="shared" si="2"/>
        <v>49.019604999999999</v>
      </c>
      <c r="T20" s="18">
        <f t="shared" si="2"/>
        <v>47.272727000000003</v>
      </c>
      <c r="U20" s="18">
        <f t="shared" si="2"/>
        <v>80.000002999999992</v>
      </c>
      <c r="V20" s="19">
        <f t="shared" si="2"/>
        <v>90.476190000000003</v>
      </c>
      <c r="W20" s="82">
        <f>AVERAGE(B20:V20)</f>
        <v>75.89698676190477</v>
      </c>
      <c r="X20" s="81">
        <f>STDEV(B20:V20)/SQRT(21)</f>
        <v>4.6350711201362795</v>
      </c>
    </row>
    <row r="22" spans="1:24" x14ac:dyDescent="0.3">
      <c r="W22" t="s">
        <v>76</v>
      </c>
    </row>
    <row r="26" spans="1:24" x14ac:dyDescent="0.3">
      <c r="B26" s="2"/>
    </row>
    <row r="27" spans="1:24" x14ac:dyDescent="0.3">
      <c r="B27" s="2"/>
    </row>
    <row r="28" spans="1:24" x14ac:dyDescent="0.3">
      <c r="B28" s="2"/>
    </row>
    <row r="29" spans="1:24" x14ac:dyDescent="0.3">
      <c r="B29" s="2"/>
    </row>
    <row r="30" spans="1:24" x14ac:dyDescent="0.3">
      <c r="B30" s="2"/>
    </row>
    <row r="31" spans="1:24" x14ac:dyDescent="0.3">
      <c r="B31" s="2"/>
    </row>
    <row r="32" spans="1:24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  <row r="38" spans="2:2" x14ac:dyDescent="0.3">
      <c r="B38" s="2"/>
    </row>
    <row r="39" spans="2:2" x14ac:dyDescent="0.3">
      <c r="B39" s="2"/>
    </row>
    <row r="40" spans="2:2" x14ac:dyDescent="0.3">
      <c r="B40" s="2"/>
    </row>
    <row r="41" spans="2:2" x14ac:dyDescent="0.3">
      <c r="B41" s="2"/>
    </row>
    <row r="42" spans="2:2" x14ac:dyDescent="0.3">
      <c r="B42" s="2"/>
    </row>
    <row r="43" spans="2:2" x14ac:dyDescent="0.3">
      <c r="B43" s="2"/>
    </row>
    <row r="44" spans="2:2" x14ac:dyDescent="0.3">
      <c r="B44" s="2"/>
    </row>
    <row r="45" spans="2:2" x14ac:dyDescent="0.3">
      <c r="B45" s="2"/>
    </row>
    <row r="46" spans="2:2" x14ac:dyDescent="0.3">
      <c r="B46" s="2"/>
    </row>
  </sheetData>
  <mergeCells count="4">
    <mergeCell ref="W3:X3"/>
    <mergeCell ref="W18:X18"/>
    <mergeCell ref="B3:V3"/>
    <mergeCell ref="B18:V18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59C13-1111-42FC-A45D-5389C5D13DCD}">
  <dimension ref="A1:N14"/>
  <sheetViews>
    <sheetView workbookViewId="0">
      <selection activeCell="K3" sqref="K3:M10"/>
    </sheetView>
  </sheetViews>
  <sheetFormatPr defaultRowHeight="14.4" x14ac:dyDescent="0.3"/>
  <cols>
    <col min="14" max="14" width="44.88671875" bestFit="1" customWidth="1"/>
  </cols>
  <sheetData>
    <row r="1" spans="1:14" x14ac:dyDescent="0.3">
      <c r="A1" s="1" t="s">
        <v>36</v>
      </c>
    </row>
    <row r="3" spans="1:14" x14ac:dyDescent="0.3">
      <c r="B3" s="117" t="s">
        <v>46</v>
      </c>
      <c r="C3" s="118"/>
      <c r="D3" s="119"/>
      <c r="E3" s="117" t="s">
        <v>47</v>
      </c>
      <c r="F3" s="118"/>
      <c r="G3" s="119"/>
      <c r="H3" s="118" t="s">
        <v>48</v>
      </c>
      <c r="I3" s="118"/>
      <c r="J3" s="118"/>
      <c r="K3" s="117" t="s">
        <v>49</v>
      </c>
      <c r="L3" s="118"/>
      <c r="M3" s="119"/>
      <c r="N3" s="56" t="s">
        <v>79</v>
      </c>
    </row>
    <row r="4" spans="1:14" x14ac:dyDescent="0.3">
      <c r="A4" s="20"/>
      <c r="B4" s="27" t="s">
        <v>43</v>
      </c>
      <c r="C4" s="27" t="s">
        <v>44</v>
      </c>
      <c r="D4" s="27" t="s">
        <v>45</v>
      </c>
      <c r="E4" s="27" t="s">
        <v>43</v>
      </c>
      <c r="F4" s="27" t="s">
        <v>44</v>
      </c>
      <c r="G4" s="27" t="s">
        <v>45</v>
      </c>
      <c r="H4" s="3" t="s">
        <v>43</v>
      </c>
      <c r="I4" s="27" t="s">
        <v>44</v>
      </c>
      <c r="J4" s="90" t="s">
        <v>45</v>
      </c>
      <c r="K4" s="27" t="s">
        <v>43</v>
      </c>
      <c r="L4" s="27" t="s">
        <v>44</v>
      </c>
      <c r="M4" s="27" t="s">
        <v>45</v>
      </c>
      <c r="N4" s="80" t="s">
        <v>78</v>
      </c>
    </row>
    <row r="5" spans="1:14" x14ac:dyDescent="0.3">
      <c r="A5" s="26" t="s">
        <v>37</v>
      </c>
      <c r="B5" s="20" t="s">
        <v>51</v>
      </c>
      <c r="C5" s="21" t="s">
        <v>51</v>
      </c>
      <c r="D5" s="109">
        <v>1</v>
      </c>
      <c r="E5" s="20">
        <v>0</v>
      </c>
      <c r="F5" s="21">
        <v>1</v>
      </c>
      <c r="G5" s="109">
        <v>2</v>
      </c>
      <c r="H5" s="21">
        <v>0</v>
      </c>
      <c r="I5" s="21">
        <v>0</v>
      </c>
      <c r="J5" s="72" t="s">
        <v>50</v>
      </c>
      <c r="K5" s="111" t="s">
        <v>50</v>
      </c>
      <c r="L5" s="72" t="s">
        <v>50</v>
      </c>
      <c r="M5" s="73" t="s">
        <v>50</v>
      </c>
      <c r="N5" s="83">
        <f>AVERAGE(B5:M5)</f>
        <v>0.66666666666666663</v>
      </c>
    </row>
    <row r="6" spans="1:14" x14ac:dyDescent="0.3">
      <c r="A6" s="28" t="s">
        <v>38</v>
      </c>
      <c r="B6" s="22">
        <v>2</v>
      </c>
      <c r="C6" s="15">
        <v>0</v>
      </c>
      <c r="D6" s="16">
        <v>1</v>
      </c>
      <c r="E6" s="22">
        <v>1</v>
      </c>
      <c r="F6" s="15">
        <v>3</v>
      </c>
      <c r="G6" s="16">
        <v>1</v>
      </c>
      <c r="H6" s="15">
        <v>1</v>
      </c>
      <c r="I6" s="15">
        <v>2</v>
      </c>
      <c r="J6" s="15">
        <v>0</v>
      </c>
      <c r="K6" s="22">
        <v>0</v>
      </c>
      <c r="L6" s="15">
        <v>7</v>
      </c>
      <c r="M6" s="16">
        <v>3</v>
      </c>
      <c r="N6" s="83">
        <f t="shared" ref="N6:N10" si="0">AVERAGE(B6:M6)</f>
        <v>1.75</v>
      </c>
    </row>
    <row r="7" spans="1:14" x14ac:dyDescent="0.3">
      <c r="A7" s="28" t="s">
        <v>39</v>
      </c>
      <c r="B7" s="22">
        <v>2</v>
      </c>
      <c r="C7" s="15">
        <v>1</v>
      </c>
      <c r="D7" s="16">
        <v>0</v>
      </c>
      <c r="E7" s="22">
        <v>2</v>
      </c>
      <c r="F7" s="15">
        <v>1</v>
      </c>
      <c r="G7" s="16">
        <v>0</v>
      </c>
      <c r="H7" s="15">
        <v>1</v>
      </c>
      <c r="I7" s="15">
        <v>3</v>
      </c>
      <c r="J7" s="15">
        <v>1</v>
      </c>
      <c r="K7" s="22">
        <v>0</v>
      </c>
      <c r="L7" s="15">
        <v>2</v>
      </c>
      <c r="M7" s="16">
        <v>1</v>
      </c>
      <c r="N7" s="83">
        <f t="shared" si="0"/>
        <v>1.1666666666666667</v>
      </c>
    </row>
    <row r="8" spans="1:14" x14ac:dyDescent="0.3">
      <c r="A8" s="28" t="s">
        <v>40</v>
      </c>
      <c r="B8" s="22" t="s">
        <v>51</v>
      </c>
      <c r="C8" s="15" t="s">
        <v>51</v>
      </c>
      <c r="D8" s="16">
        <v>1</v>
      </c>
      <c r="E8" s="22">
        <v>3</v>
      </c>
      <c r="F8" s="15">
        <v>0</v>
      </c>
      <c r="G8" s="16">
        <v>8</v>
      </c>
      <c r="H8" s="15">
        <v>7</v>
      </c>
      <c r="I8" s="15">
        <v>5</v>
      </c>
      <c r="J8" s="15">
        <v>5</v>
      </c>
      <c r="K8" s="22">
        <v>3</v>
      </c>
      <c r="L8" s="74" t="s">
        <v>50</v>
      </c>
      <c r="M8" s="76" t="s">
        <v>50</v>
      </c>
      <c r="N8" s="83">
        <f t="shared" si="0"/>
        <v>4</v>
      </c>
    </row>
    <row r="9" spans="1:14" x14ac:dyDescent="0.3">
      <c r="A9" s="28" t="s">
        <v>41</v>
      </c>
      <c r="B9" s="22" t="s">
        <v>51</v>
      </c>
      <c r="C9" s="15" t="s">
        <v>51</v>
      </c>
      <c r="D9" s="16">
        <v>2</v>
      </c>
      <c r="E9" s="22">
        <v>3</v>
      </c>
      <c r="F9" s="15">
        <v>0</v>
      </c>
      <c r="G9" s="16">
        <v>0</v>
      </c>
      <c r="H9" s="15">
        <v>1</v>
      </c>
      <c r="I9" s="15">
        <v>0</v>
      </c>
      <c r="J9" s="15">
        <v>4</v>
      </c>
      <c r="K9" s="112" t="s">
        <v>50</v>
      </c>
      <c r="L9" s="74" t="s">
        <v>50</v>
      </c>
      <c r="M9" s="76" t="s">
        <v>50</v>
      </c>
      <c r="N9" s="83">
        <f t="shared" si="0"/>
        <v>1.4285714285714286</v>
      </c>
    </row>
    <row r="10" spans="1:14" x14ac:dyDescent="0.3">
      <c r="A10" s="29" t="s">
        <v>42</v>
      </c>
      <c r="B10" s="23" t="s">
        <v>51</v>
      </c>
      <c r="C10" s="12" t="s">
        <v>51</v>
      </c>
      <c r="D10" s="110" t="s">
        <v>51</v>
      </c>
      <c r="E10" s="23" t="s">
        <v>51</v>
      </c>
      <c r="F10" s="12" t="s">
        <v>51</v>
      </c>
      <c r="G10" s="110" t="s">
        <v>51</v>
      </c>
      <c r="H10" s="12">
        <v>2</v>
      </c>
      <c r="I10" s="12">
        <v>1</v>
      </c>
      <c r="J10" s="12">
        <v>5</v>
      </c>
      <c r="K10" s="113" t="s">
        <v>50</v>
      </c>
      <c r="L10" s="75" t="s">
        <v>50</v>
      </c>
      <c r="M10" s="77" t="s">
        <v>50</v>
      </c>
      <c r="N10" s="83">
        <f t="shared" si="0"/>
        <v>2.6666666666666665</v>
      </c>
    </row>
    <row r="11" spans="1:14" x14ac:dyDescent="0.3">
      <c r="A11" s="30" t="s">
        <v>52</v>
      </c>
      <c r="M11" s="35" t="s">
        <v>54</v>
      </c>
      <c r="N11" s="84">
        <f>AVERAGE(N5:N10)</f>
        <v>1.9464285714285712</v>
      </c>
    </row>
    <row r="12" spans="1:14" x14ac:dyDescent="0.3">
      <c r="A12" s="31" t="s">
        <v>53</v>
      </c>
      <c r="M12" s="36" t="s">
        <v>13</v>
      </c>
      <c r="N12" s="85">
        <f>STDEV(N5:N10)/SQRT(6)</f>
        <v>0.49289883651571864</v>
      </c>
    </row>
    <row r="14" spans="1:14" x14ac:dyDescent="0.3">
      <c r="N14" t="s">
        <v>77</v>
      </c>
    </row>
  </sheetData>
  <mergeCells count="4">
    <mergeCell ref="B3:D3"/>
    <mergeCell ref="E3:G3"/>
    <mergeCell ref="H3:J3"/>
    <mergeCell ref="K3:M3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BDA6-6E22-402B-B30E-713F823DAB11}">
  <dimension ref="A1:Y64"/>
  <sheetViews>
    <sheetView topLeftCell="A8" zoomScale="70" zoomScaleNormal="70" workbookViewId="0">
      <selection activeCell="U35" sqref="U35"/>
    </sheetView>
  </sheetViews>
  <sheetFormatPr defaultRowHeight="14.4" x14ac:dyDescent="0.3"/>
  <cols>
    <col min="1" max="1" width="65.77734375" customWidth="1"/>
    <col min="11" max="12" width="10" bestFit="1" customWidth="1"/>
    <col min="13" max="13" width="10.33203125" customWidth="1"/>
    <col min="14" max="14" width="14.44140625" customWidth="1"/>
    <col min="15" max="15" width="14.6640625" customWidth="1"/>
  </cols>
  <sheetData>
    <row r="1" spans="1:25" x14ac:dyDescent="0.3">
      <c r="A1" s="1" t="s">
        <v>56</v>
      </c>
    </row>
    <row r="3" spans="1:25" x14ac:dyDescent="0.3">
      <c r="A3" s="3" t="s">
        <v>25</v>
      </c>
      <c r="B3" s="117" t="s">
        <v>0</v>
      </c>
      <c r="C3" s="118"/>
      <c r="D3" s="118"/>
      <c r="E3" s="118"/>
      <c r="F3" s="118"/>
      <c r="G3" s="118"/>
      <c r="H3" s="118"/>
      <c r="I3" s="118"/>
      <c r="J3" s="118"/>
      <c r="K3" s="131"/>
      <c r="L3" s="13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14"/>
      <c r="Y3" s="114"/>
    </row>
    <row r="4" spans="1:25" x14ac:dyDescent="0.3">
      <c r="A4" s="3"/>
      <c r="B4" s="123" t="s">
        <v>37</v>
      </c>
      <c r="C4" s="124"/>
      <c r="D4" s="123" t="s">
        <v>38</v>
      </c>
      <c r="E4" s="125"/>
      <c r="F4" s="124"/>
      <c r="G4" s="123" t="s">
        <v>39</v>
      </c>
      <c r="H4" s="124"/>
      <c r="I4" s="125" t="s">
        <v>40</v>
      </c>
      <c r="J4" s="125"/>
      <c r="K4" s="34"/>
      <c r="L4" s="46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2"/>
      <c r="Y4" s="32"/>
    </row>
    <row r="5" spans="1:25" x14ac:dyDescent="0.3">
      <c r="A5" s="27" t="s">
        <v>57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44" t="s">
        <v>72</v>
      </c>
      <c r="L5" s="44" t="s">
        <v>13</v>
      </c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5" x14ac:dyDescent="0.3">
      <c r="A6" s="4" t="s">
        <v>14</v>
      </c>
      <c r="B6" s="48">
        <v>18.181819999999998</v>
      </c>
      <c r="C6" s="49">
        <v>0</v>
      </c>
      <c r="D6" s="49">
        <v>0</v>
      </c>
      <c r="E6" s="49">
        <v>0</v>
      </c>
      <c r="F6" s="49">
        <v>0</v>
      </c>
      <c r="G6" s="49">
        <v>1.1627909999999999</v>
      </c>
      <c r="H6" s="49">
        <v>4.8780489999999999</v>
      </c>
      <c r="I6" s="49">
        <v>0</v>
      </c>
      <c r="J6" s="50">
        <v>0</v>
      </c>
      <c r="K6" s="86">
        <f>AVERAGE(B6:J6)</f>
        <v>2.6914066666666665</v>
      </c>
      <c r="L6" s="87">
        <f>STDEV(B6:J6)/SQRT(9)</f>
        <v>2.0087758670811944</v>
      </c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 x14ac:dyDescent="0.3">
      <c r="A7" s="4" t="s">
        <v>15</v>
      </c>
      <c r="B7" s="51">
        <v>18.181819999999998</v>
      </c>
      <c r="C7" s="40">
        <v>11.764709999999999</v>
      </c>
      <c r="D7" s="40">
        <v>12.5</v>
      </c>
      <c r="E7" s="40">
        <v>0</v>
      </c>
      <c r="F7" s="40">
        <v>6.6666670000000003</v>
      </c>
      <c r="G7" s="40">
        <v>7.5581399999999999</v>
      </c>
      <c r="H7" s="40">
        <v>21.951219999999999</v>
      </c>
      <c r="I7" s="40">
        <v>0</v>
      </c>
      <c r="J7" s="52">
        <v>2.941176</v>
      </c>
      <c r="K7" s="6">
        <f t="shared" ref="K7:K15" si="0">AVERAGE(B7:J7)</f>
        <v>9.0626370000000005</v>
      </c>
      <c r="L7" s="7">
        <f t="shared" ref="L7:L15" si="1">STDEV(B7:J7)/SQRT(9)</f>
        <v>2.5769571317858042</v>
      </c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5" x14ac:dyDescent="0.3">
      <c r="A8" s="4" t="s">
        <v>16</v>
      </c>
      <c r="B8" s="51">
        <v>39.393940000000001</v>
      </c>
      <c r="C8" s="40">
        <v>29.411760000000001</v>
      </c>
      <c r="D8" s="40">
        <v>50</v>
      </c>
      <c r="E8" s="40">
        <v>52.941180000000003</v>
      </c>
      <c r="F8" s="40">
        <v>60</v>
      </c>
      <c r="G8" s="40">
        <v>45.930230000000002</v>
      </c>
      <c r="H8" s="40">
        <v>48.78049</v>
      </c>
      <c r="I8" s="40">
        <v>0</v>
      </c>
      <c r="J8" s="52">
        <v>20.588239999999999</v>
      </c>
      <c r="K8" s="6">
        <f t="shared" si="0"/>
        <v>38.560648888888892</v>
      </c>
      <c r="L8" s="7">
        <f t="shared" si="1"/>
        <v>6.2919566699330582</v>
      </c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5" x14ac:dyDescent="0.3">
      <c r="A9" s="4" t="s">
        <v>17</v>
      </c>
      <c r="B9" s="51">
        <v>21.212119999999999</v>
      </c>
      <c r="C9" s="40">
        <v>35.294119999999999</v>
      </c>
      <c r="D9" s="40">
        <v>31.25</v>
      </c>
      <c r="E9" s="40">
        <v>35.294119999999999</v>
      </c>
      <c r="F9" s="40">
        <v>20</v>
      </c>
      <c r="G9" s="40">
        <v>19.767440000000001</v>
      </c>
      <c r="H9" s="40">
        <v>17.073170000000001</v>
      </c>
      <c r="I9" s="40">
        <v>28.20513</v>
      </c>
      <c r="J9" s="52">
        <v>58.823529999999998</v>
      </c>
      <c r="K9" s="6">
        <f t="shared" si="0"/>
        <v>29.657736666666665</v>
      </c>
      <c r="L9" s="7">
        <f t="shared" si="1"/>
        <v>4.313441698019564</v>
      </c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5" x14ac:dyDescent="0.3">
      <c r="A10" s="4" t="s">
        <v>18</v>
      </c>
      <c r="B10" s="51">
        <v>3.030303</v>
      </c>
      <c r="C10" s="40">
        <v>23.529409999999999</v>
      </c>
      <c r="D10" s="40">
        <v>6.25</v>
      </c>
      <c r="E10" s="40">
        <v>0</v>
      </c>
      <c r="F10" s="40">
        <v>6.6666670000000003</v>
      </c>
      <c r="G10" s="40">
        <v>5.8139529999999997</v>
      </c>
      <c r="H10" s="40">
        <v>2.4390239999999999</v>
      </c>
      <c r="I10" s="40">
        <v>56.410260000000001</v>
      </c>
      <c r="J10" s="52">
        <v>17.64706</v>
      </c>
      <c r="K10" s="6">
        <f t="shared" si="0"/>
        <v>13.531853000000002</v>
      </c>
      <c r="L10" s="7">
        <f t="shared" si="1"/>
        <v>5.9296927701192237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5" x14ac:dyDescent="0.3">
      <c r="A11" s="4" t="s">
        <v>19</v>
      </c>
      <c r="B11" s="51">
        <v>0</v>
      </c>
      <c r="C11" s="40">
        <v>0</v>
      </c>
      <c r="D11" s="40">
        <v>0</v>
      </c>
      <c r="E11" s="40">
        <v>0</v>
      </c>
      <c r="F11" s="40">
        <v>6.6666670000000003</v>
      </c>
      <c r="G11" s="40">
        <v>8.7209299999999992</v>
      </c>
      <c r="H11" s="40">
        <v>0</v>
      </c>
      <c r="I11" s="40">
        <v>12.820510000000001</v>
      </c>
      <c r="J11" s="52">
        <v>0</v>
      </c>
      <c r="K11" s="6">
        <f t="shared" si="0"/>
        <v>3.1342341111111107</v>
      </c>
      <c r="L11" s="7">
        <f t="shared" si="1"/>
        <v>1.6518244729718008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5" x14ac:dyDescent="0.3">
      <c r="A12" s="4" t="s">
        <v>20</v>
      </c>
      <c r="B12" s="51">
        <v>0</v>
      </c>
      <c r="C12" s="40">
        <v>0</v>
      </c>
      <c r="D12" s="40">
        <v>0</v>
      </c>
      <c r="E12" s="40">
        <v>0</v>
      </c>
      <c r="F12" s="40">
        <v>0</v>
      </c>
      <c r="G12" s="40">
        <v>1.744186</v>
      </c>
      <c r="H12" s="40">
        <v>2.4390239999999999</v>
      </c>
      <c r="I12" s="40">
        <v>0</v>
      </c>
      <c r="J12" s="52">
        <v>0</v>
      </c>
      <c r="K12" s="6">
        <f t="shared" si="0"/>
        <v>0.46480111111111111</v>
      </c>
      <c r="L12" s="7">
        <f t="shared" si="1"/>
        <v>0.31284230628138643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5" x14ac:dyDescent="0.3">
      <c r="A13" s="4" t="s">
        <v>21</v>
      </c>
      <c r="B13" s="51">
        <v>0</v>
      </c>
      <c r="C13" s="40">
        <v>0</v>
      </c>
      <c r="D13" s="40">
        <v>0</v>
      </c>
      <c r="E13" s="40">
        <v>0</v>
      </c>
      <c r="F13" s="40">
        <v>0</v>
      </c>
      <c r="G13" s="40">
        <v>3.488372</v>
      </c>
      <c r="H13" s="40">
        <v>0</v>
      </c>
      <c r="I13" s="40">
        <v>2.5641029999999998</v>
      </c>
      <c r="J13" s="52">
        <v>0</v>
      </c>
      <c r="K13" s="6">
        <f t="shared" si="0"/>
        <v>0.67249722222222219</v>
      </c>
      <c r="L13" s="7">
        <f t="shared" si="1"/>
        <v>0.45143430031283427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5" x14ac:dyDescent="0.3">
      <c r="A14" s="4" t="s">
        <v>22</v>
      </c>
      <c r="B14" s="51">
        <v>0</v>
      </c>
      <c r="C14" s="40">
        <v>0</v>
      </c>
      <c r="D14" s="40">
        <v>0</v>
      </c>
      <c r="E14" s="40">
        <v>0</v>
      </c>
      <c r="F14" s="40">
        <v>0</v>
      </c>
      <c r="G14" s="40">
        <v>4.6511630000000004</v>
      </c>
      <c r="H14" s="40">
        <v>2.4390239999999999</v>
      </c>
      <c r="I14" s="40">
        <v>0</v>
      </c>
      <c r="J14" s="52">
        <v>0</v>
      </c>
      <c r="K14" s="6">
        <f t="shared" si="0"/>
        <v>0.78779855555555556</v>
      </c>
      <c r="L14" s="7">
        <f t="shared" si="1"/>
        <v>0.5527270303776417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5" x14ac:dyDescent="0.3">
      <c r="A15" s="8" t="s">
        <v>23</v>
      </c>
      <c r="B15" s="14">
        <v>0</v>
      </c>
      <c r="C15" s="9">
        <v>0</v>
      </c>
      <c r="D15" s="9">
        <v>0</v>
      </c>
      <c r="E15" s="9">
        <v>11.764709999999999</v>
      </c>
      <c r="F15" s="9">
        <v>0</v>
      </c>
      <c r="G15" s="9">
        <v>1.1627909999999999</v>
      </c>
      <c r="H15" s="9">
        <v>0</v>
      </c>
      <c r="I15" s="9">
        <v>0</v>
      </c>
      <c r="J15" s="53">
        <v>0</v>
      </c>
      <c r="K15" s="10">
        <f t="shared" si="0"/>
        <v>1.4363889999999999</v>
      </c>
      <c r="L15" s="11">
        <f t="shared" si="1"/>
        <v>1.2973882100198459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5" x14ac:dyDescent="0.3">
      <c r="A16" s="39"/>
      <c r="B16" s="42"/>
      <c r="C16" s="42"/>
      <c r="D16" s="42"/>
      <c r="E16" s="42"/>
      <c r="F16" s="42"/>
      <c r="G16" s="42"/>
      <c r="H16" s="42"/>
      <c r="I16" s="42"/>
      <c r="J16" s="42"/>
      <c r="K16" s="41"/>
      <c r="L16" s="41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5" x14ac:dyDescent="0.3">
      <c r="A17" s="39"/>
      <c r="B17" s="42"/>
      <c r="C17" s="42"/>
      <c r="D17" s="42"/>
      <c r="E17" s="42"/>
      <c r="F17" s="42"/>
      <c r="G17" s="42"/>
      <c r="H17" s="42"/>
      <c r="I17" s="42"/>
      <c r="J17" s="42"/>
      <c r="K17" s="41"/>
      <c r="L17" s="41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5" x14ac:dyDescent="0.3">
      <c r="A18" s="1" t="s">
        <v>74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1"/>
      <c r="M18" s="41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5" x14ac:dyDescent="0.3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1"/>
    </row>
    <row r="20" spans="1:25" x14ac:dyDescent="0.3">
      <c r="A20" s="89" t="s">
        <v>61</v>
      </c>
      <c r="B20" s="126" t="s">
        <v>60</v>
      </c>
      <c r="C20" s="127"/>
      <c r="D20" s="127"/>
      <c r="E20" s="127"/>
      <c r="F20" s="127"/>
      <c r="G20" s="127"/>
      <c r="H20" s="127"/>
      <c r="I20" s="127"/>
      <c r="J20" s="128"/>
      <c r="K20" s="43"/>
      <c r="L20" s="43"/>
      <c r="M20" s="2"/>
    </row>
    <row r="21" spans="1:25" x14ac:dyDescent="0.3">
      <c r="A21" s="29"/>
      <c r="B21" s="117" t="s">
        <v>37</v>
      </c>
      <c r="C21" s="119"/>
      <c r="D21" s="118" t="s">
        <v>38</v>
      </c>
      <c r="E21" s="118"/>
      <c r="F21" s="118"/>
      <c r="G21" s="117" t="s">
        <v>39</v>
      </c>
      <c r="H21" s="119"/>
      <c r="I21" s="117" t="s">
        <v>40</v>
      </c>
      <c r="J21" s="119"/>
      <c r="K21" s="15"/>
      <c r="L21" s="15"/>
    </row>
    <row r="22" spans="1:25" x14ac:dyDescent="0.3">
      <c r="A22" s="22"/>
      <c r="B22" s="38" t="s">
        <v>1</v>
      </c>
      <c r="C22" s="38" t="s">
        <v>2</v>
      </c>
      <c r="D22" s="38" t="s">
        <v>3</v>
      </c>
      <c r="E22" s="38" t="s">
        <v>4</v>
      </c>
      <c r="F22" s="38" t="s">
        <v>5</v>
      </c>
      <c r="G22" s="38" t="s">
        <v>6</v>
      </c>
      <c r="H22" s="38" t="s">
        <v>7</v>
      </c>
      <c r="I22" s="38" t="s">
        <v>8</v>
      </c>
      <c r="J22" s="38" t="s">
        <v>9</v>
      </c>
      <c r="K22" s="37"/>
      <c r="L22" s="37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5" x14ac:dyDescent="0.3">
      <c r="A23" s="27" t="s">
        <v>59</v>
      </c>
      <c r="B23" s="17">
        <f>SUM(B6:B10)</f>
        <v>100.00000299999999</v>
      </c>
      <c r="C23" s="17">
        <f t="shared" ref="C23:J23" si="2">SUM(C6:C10)</f>
        <v>100</v>
      </c>
      <c r="D23" s="17">
        <f t="shared" si="2"/>
        <v>100</v>
      </c>
      <c r="E23" s="17">
        <f t="shared" si="2"/>
        <v>88.235299999999995</v>
      </c>
      <c r="F23" s="17">
        <f t="shared" si="2"/>
        <v>93.333334000000008</v>
      </c>
      <c r="G23" s="17">
        <f t="shared" si="2"/>
        <v>80.232553999999993</v>
      </c>
      <c r="H23" s="17">
        <f t="shared" si="2"/>
        <v>95.121953000000005</v>
      </c>
      <c r="I23" s="17">
        <f t="shared" si="2"/>
        <v>84.615390000000005</v>
      </c>
      <c r="J23" s="88">
        <f t="shared" si="2"/>
        <v>100.000006</v>
      </c>
      <c r="K23" s="27" t="s">
        <v>72</v>
      </c>
      <c r="L23" s="27" t="s">
        <v>13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5" x14ac:dyDescent="0.3">
      <c r="A24" s="89" t="s">
        <v>80</v>
      </c>
      <c r="B24" s="120">
        <f>AVERAGE(B23:C23)</f>
        <v>100.0000015</v>
      </c>
      <c r="C24" s="121"/>
      <c r="D24" s="122">
        <f>AVERAGE(D23:F23)</f>
        <v>93.85621133333332</v>
      </c>
      <c r="E24" s="122"/>
      <c r="F24" s="122"/>
      <c r="G24" s="120">
        <f>AVERAGE(G23:H23)</f>
        <v>87.677253500000006</v>
      </c>
      <c r="H24" s="121"/>
      <c r="I24" s="122">
        <f>AVERAGE(I23:J23)</f>
        <v>92.307698000000002</v>
      </c>
      <c r="J24" s="121"/>
      <c r="K24" s="92">
        <f>AVERAGE(B24:J24)</f>
        <v>93.460291083333331</v>
      </c>
      <c r="L24" s="92">
        <f>STDEV(B24:J24)/SQRT(4)</f>
        <v>2.5445457958185145</v>
      </c>
    </row>
    <row r="25" spans="1:25" x14ac:dyDescent="0.3">
      <c r="A25" s="39"/>
      <c r="B25" s="47"/>
      <c r="C25" s="47"/>
      <c r="D25" s="47"/>
      <c r="E25" s="47"/>
      <c r="F25" s="47"/>
      <c r="G25" s="47"/>
      <c r="H25" s="47"/>
      <c r="I25" s="47"/>
      <c r="J25" s="47"/>
    </row>
    <row r="27" spans="1:25" x14ac:dyDescent="0.3">
      <c r="A27" s="3" t="s">
        <v>25</v>
      </c>
      <c r="B27" s="117" t="s">
        <v>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</row>
    <row r="28" spans="1:25" x14ac:dyDescent="0.3">
      <c r="B28" s="117" t="s">
        <v>37</v>
      </c>
      <c r="C28" s="118"/>
      <c r="D28" s="119"/>
      <c r="E28" s="118" t="s">
        <v>38</v>
      </c>
      <c r="F28" s="118"/>
      <c r="G28" s="118"/>
      <c r="H28" s="117" t="s">
        <v>39</v>
      </c>
      <c r="I28" s="119"/>
      <c r="J28" s="118" t="s">
        <v>40</v>
      </c>
      <c r="K28" s="118"/>
      <c r="L28" s="117" t="s">
        <v>41</v>
      </c>
      <c r="M28" s="119"/>
      <c r="N28" s="54"/>
      <c r="O28" s="55"/>
    </row>
    <row r="29" spans="1:25" x14ac:dyDescent="0.3">
      <c r="A29" s="27" t="s">
        <v>58</v>
      </c>
      <c r="B29" s="33" t="s">
        <v>1</v>
      </c>
      <c r="C29" s="33" t="s">
        <v>2</v>
      </c>
      <c r="D29" s="33" t="s">
        <v>3</v>
      </c>
      <c r="E29" s="33" t="s">
        <v>4</v>
      </c>
      <c r="F29" s="33" t="s">
        <v>5</v>
      </c>
      <c r="G29" s="33" t="s">
        <v>6</v>
      </c>
      <c r="H29" s="33" t="s">
        <v>7</v>
      </c>
      <c r="I29" s="33" t="s">
        <v>8</v>
      </c>
      <c r="J29" s="33" t="s">
        <v>9</v>
      </c>
      <c r="K29" s="33" t="s">
        <v>10</v>
      </c>
      <c r="L29" s="33" t="s">
        <v>11</v>
      </c>
      <c r="M29" s="33" t="s">
        <v>26</v>
      </c>
      <c r="N29" s="33" t="s">
        <v>12</v>
      </c>
      <c r="O29" s="33" t="s">
        <v>13</v>
      </c>
    </row>
    <row r="30" spans="1:25" x14ac:dyDescent="0.3">
      <c r="A30" s="4" t="s">
        <v>14</v>
      </c>
      <c r="B30" s="48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1.9607840000000001</v>
      </c>
      <c r="K30" s="49">
        <v>1.818182</v>
      </c>
      <c r="L30" s="49">
        <v>3.3333330000000001</v>
      </c>
      <c r="M30" s="50">
        <v>0</v>
      </c>
      <c r="N30" s="86">
        <f>AVERAGE(B30:M30)</f>
        <v>0.59269158333333338</v>
      </c>
      <c r="O30" s="87">
        <f>STDEV(B30:M30)/SQRT(12)</f>
        <v>0.32620602354511025</v>
      </c>
    </row>
    <row r="31" spans="1:25" x14ac:dyDescent="0.3">
      <c r="A31" s="4" t="s">
        <v>15</v>
      </c>
      <c r="B31" s="51">
        <v>12.195119999999999</v>
      </c>
      <c r="C31" s="40">
        <v>4</v>
      </c>
      <c r="D31" s="40">
        <v>2</v>
      </c>
      <c r="E31" s="40">
        <v>3.225806</v>
      </c>
      <c r="F31" s="40">
        <v>0</v>
      </c>
      <c r="G31" s="40">
        <v>0</v>
      </c>
      <c r="H31" s="40">
        <v>0</v>
      </c>
      <c r="I31" s="40">
        <v>4.1666670000000003</v>
      </c>
      <c r="J31" s="40">
        <v>1.9607840000000001</v>
      </c>
      <c r="K31" s="40">
        <v>0</v>
      </c>
      <c r="L31" s="40">
        <v>0</v>
      </c>
      <c r="M31" s="52">
        <v>9.5238099999999992</v>
      </c>
      <c r="N31" s="6">
        <f t="shared" ref="N31:N39" si="3">AVERAGE(B31:M31)</f>
        <v>3.0893489166666668</v>
      </c>
      <c r="O31" s="7">
        <f t="shared" ref="O31:O39" si="4">STDEV(B31:M31)/SQRT(12)</f>
        <v>1.1563611948720045</v>
      </c>
    </row>
    <row r="32" spans="1:25" x14ac:dyDescent="0.3">
      <c r="A32" s="4" t="s">
        <v>16</v>
      </c>
      <c r="B32" s="51">
        <v>17.073170000000001</v>
      </c>
      <c r="C32" s="40">
        <v>0</v>
      </c>
      <c r="D32" s="40">
        <v>12</v>
      </c>
      <c r="E32" s="40">
        <v>3.225806</v>
      </c>
      <c r="F32" s="40">
        <v>0</v>
      </c>
      <c r="G32" s="40">
        <v>0</v>
      </c>
      <c r="H32" s="40">
        <v>0</v>
      </c>
      <c r="I32" s="40">
        <v>20.83333</v>
      </c>
      <c r="J32" s="40">
        <v>0</v>
      </c>
      <c r="K32" s="40">
        <v>5.4545450000000004</v>
      </c>
      <c r="L32" s="40">
        <v>0</v>
      </c>
      <c r="M32" s="52">
        <v>14.28571</v>
      </c>
      <c r="N32" s="6">
        <f t="shared" si="3"/>
        <v>6.0727134166666668</v>
      </c>
      <c r="O32" s="7">
        <f t="shared" si="4"/>
        <v>2.2550045178295819</v>
      </c>
    </row>
    <row r="33" spans="1:25" x14ac:dyDescent="0.3">
      <c r="A33" s="4" t="s">
        <v>17</v>
      </c>
      <c r="B33" s="51">
        <v>21.951219999999999</v>
      </c>
      <c r="C33" s="40">
        <v>28</v>
      </c>
      <c r="D33" s="40">
        <v>24</v>
      </c>
      <c r="E33" s="40">
        <v>32.25806</v>
      </c>
      <c r="F33" s="40">
        <v>4</v>
      </c>
      <c r="G33" s="40">
        <v>5.2631579999999998</v>
      </c>
      <c r="H33" s="40">
        <v>16.66667</v>
      </c>
      <c r="I33" s="40">
        <v>37.5</v>
      </c>
      <c r="J33" s="40">
        <v>7.8431369999999996</v>
      </c>
      <c r="K33" s="40">
        <v>10.909090000000001</v>
      </c>
      <c r="L33" s="40">
        <v>16.66667</v>
      </c>
      <c r="M33" s="52">
        <v>57.142859999999999</v>
      </c>
      <c r="N33" s="6">
        <f t="shared" si="3"/>
        <v>21.850072083333334</v>
      </c>
      <c r="O33" s="7">
        <f t="shared" si="4"/>
        <v>4.4421080814904803</v>
      </c>
    </row>
    <row r="34" spans="1:25" x14ac:dyDescent="0.3">
      <c r="A34" s="4" t="s">
        <v>18</v>
      </c>
      <c r="B34" s="51">
        <v>14.63415</v>
      </c>
      <c r="C34" s="40">
        <v>44</v>
      </c>
      <c r="D34" s="40">
        <v>24</v>
      </c>
      <c r="E34" s="40">
        <v>35.483870000000003</v>
      </c>
      <c r="F34" s="40">
        <v>48</v>
      </c>
      <c r="G34" s="40">
        <v>21.052630000000001</v>
      </c>
      <c r="H34" s="40">
        <v>33.333329999999997</v>
      </c>
      <c r="I34" s="40">
        <v>16.66667</v>
      </c>
      <c r="J34" s="40">
        <v>37.254899999999999</v>
      </c>
      <c r="K34" s="40">
        <v>29.090910000000001</v>
      </c>
      <c r="L34" s="40">
        <v>60</v>
      </c>
      <c r="M34" s="52">
        <v>9.5238099999999992</v>
      </c>
      <c r="N34" s="6">
        <f t="shared" si="3"/>
        <v>31.08668916666667</v>
      </c>
      <c r="O34" s="7">
        <f t="shared" si="4"/>
        <v>4.307929650663687</v>
      </c>
    </row>
    <row r="35" spans="1:25" x14ac:dyDescent="0.3">
      <c r="A35" s="4" t="s">
        <v>19</v>
      </c>
      <c r="B35" s="51">
        <v>12.195119999999999</v>
      </c>
      <c r="C35" s="40">
        <v>20</v>
      </c>
      <c r="D35" s="40">
        <v>16</v>
      </c>
      <c r="E35" s="40">
        <v>22.580649999999999</v>
      </c>
      <c r="F35" s="40">
        <v>32</v>
      </c>
      <c r="G35" s="40">
        <v>26.31579</v>
      </c>
      <c r="H35" s="40">
        <v>50</v>
      </c>
      <c r="I35" s="40">
        <v>20.83333</v>
      </c>
      <c r="J35" s="40">
        <v>39.215690000000002</v>
      </c>
      <c r="K35" s="40">
        <v>38.181820000000002</v>
      </c>
      <c r="L35" s="40">
        <v>16.66667</v>
      </c>
      <c r="M35" s="52">
        <v>0</v>
      </c>
      <c r="N35" s="6">
        <f t="shared" si="3"/>
        <v>24.499089166666664</v>
      </c>
      <c r="O35" s="7">
        <f t="shared" si="4"/>
        <v>3.9275544843855923</v>
      </c>
    </row>
    <row r="36" spans="1:25" x14ac:dyDescent="0.3">
      <c r="A36" s="4" t="s">
        <v>20</v>
      </c>
      <c r="B36" s="51">
        <v>7.3170729999999997</v>
      </c>
      <c r="C36" s="40">
        <v>4</v>
      </c>
      <c r="D36" s="40">
        <v>12</v>
      </c>
      <c r="E36" s="40">
        <v>0</v>
      </c>
      <c r="F36" s="40">
        <v>4</v>
      </c>
      <c r="G36" s="40">
        <v>10.52632</v>
      </c>
      <c r="H36" s="40">
        <v>0</v>
      </c>
      <c r="I36" s="40">
        <v>0</v>
      </c>
      <c r="J36" s="40">
        <v>5.8823530000000002</v>
      </c>
      <c r="K36" s="40">
        <v>7.2727269999999997</v>
      </c>
      <c r="L36" s="40">
        <v>3.3333330000000001</v>
      </c>
      <c r="M36" s="52">
        <v>4.7619049999999996</v>
      </c>
      <c r="N36" s="6">
        <f t="shared" si="3"/>
        <v>4.9244759166666672</v>
      </c>
      <c r="O36" s="7">
        <f t="shared" si="4"/>
        <v>1.1369113406400322</v>
      </c>
    </row>
    <row r="37" spans="1:25" x14ac:dyDescent="0.3">
      <c r="A37" s="4" t="s">
        <v>21</v>
      </c>
      <c r="B37" s="51">
        <v>9.7560979999999997</v>
      </c>
      <c r="C37" s="40">
        <v>0</v>
      </c>
      <c r="D37" s="40">
        <v>8</v>
      </c>
      <c r="E37" s="40">
        <v>3.225806</v>
      </c>
      <c r="F37" s="40">
        <v>12</v>
      </c>
      <c r="G37" s="40">
        <v>36.842109999999998</v>
      </c>
      <c r="H37" s="40">
        <v>0</v>
      </c>
      <c r="I37" s="40">
        <v>0</v>
      </c>
      <c r="J37" s="40">
        <v>3.9215689999999999</v>
      </c>
      <c r="K37" s="40">
        <v>3.6363639999999999</v>
      </c>
      <c r="L37" s="40">
        <v>0</v>
      </c>
      <c r="M37" s="52">
        <v>4.7619049999999996</v>
      </c>
      <c r="N37" s="6">
        <f t="shared" si="3"/>
        <v>6.8453210000000011</v>
      </c>
      <c r="O37" s="7">
        <f t="shared" si="4"/>
        <v>2.9643141325150166</v>
      </c>
    </row>
    <row r="38" spans="1:25" x14ac:dyDescent="0.3">
      <c r="A38" s="4" t="s">
        <v>22</v>
      </c>
      <c r="B38" s="51">
        <v>4.8780489999999999</v>
      </c>
      <c r="C38" s="40">
        <v>0</v>
      </c>
      <c r="D38" s="40">
        <v>2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1.818182</v>
      </c>
      <c r="L38" s="40">
        <v>0</v>
      </c>
      <c r="M38" s="52">
        <v>0</v>
      </c>
      <c r="N38" s="6">
        <f t="shared" si="3"/>
        <v>0.7246859166666666</v>
      </c>
      <c r="O38" s="7">
        <f t="shared" si="4"/>
        <v>0.43344210491858004</v>
      </c>
    </row>
    <row r="39" spans="1:25" x14ac:dyDescent="0.3">
      <c r="A39" s="8" t="s">
        <v>23</v>
      </c>
      <c r="B39" s="14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1.9607840000000001</v>
      </c>
      <c r="K39" s="9">
        <v>1.818182</v>
      </c>
      <c r="L39" s="9">
        <v>0</v>
      </c>
      <c r="M39" s="53">
        <v>0</v>
      </c>
      <c r="N39" s="10">
        <f t="shared" si="3"/>
        <v>0.31491383333333334</v>
      </c>
      <c r="O39" s="11">
        <f t="shared" si="4"/>
        <v>0.21249618553944838</v>
      </c>
    </row>
    <row r="40" spans="1:25" x14ac:dyDescent="0.3">
      <c r="A40" s="3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1"/>
      <c r="P40" s="41"/>
    </row>
    <row r="41" spans="1:25" x14ac:dyDescent="0.3">
      <c r="A41" s="3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1"/>
    </row>
    <row r="42" spans="1:25" x14ac:dyDescent="0.3">
      <c r="A42" s="1" t="s">
        <v>74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/>
      <c r="Y42" s="41"/>
    </row>
    <row r="43" spans="1:25" x14ac:dyDescent="0.3">
      <c r="A43" s="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/>
      <c r="Y43" s="41"/>
    </row>
    <row r="44" spans="1:25" x14ac:dyDescent="0.3">
      <c r="A44" s="91" t="s">
        <v>62</v>
      </c>
      <c r="B44" s="126" t="s">
        <v>60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43"/>
      <c r="O44" s="43"/>
      <c r="P44" s="15"/>
    </row>
    <row r="45" spans="1:25" x14ac:dyDescent="0.3">
      <c r="A45" s="22"/>
      <c r="B45" s="117" t="s">
        <v>37</v>
      </c>
      <c r="C45" s="118"/>
      <c r="D45" s="119"/>
      <c r="E45" s="118" t="s">
        <v>38</v>
      </c>
      <c r="F45" s="118"/>
      <c r="G45" s="118"/>
      <c r="H45" s="117" t="s">
        <v>39</v>
      </c>
      <c r="I45" s="119"/>
      <c r="J45" s="118" t="s">
        <v>40</v>
      </c>
      <c r="K45" s="118"/>
      <c r="L45" s="117" t="s">
        <v>41</v>
      </c>
      <c r="M45" s="119"/>
      <c r="N45" s="114"/>
      <c r="O45" s="114"/>
      <c r="P45" s="15"/>
    </row>
    <row r="46" spans="1:25" x14ac:dyDescent="0.3">
      <c r="A46" s="90"/>
      <c r="B46" s="38" t="s">
        <v>1</v>
      </c>
      <c r="C46" s="38" t="s">
        <v>2</v>
      </c>
      <c r="D46" s="38" t="s">
        <v>3</v>
      </c>
      <c r="E46" s="38" t="s">
        <v>4</v>
      </c>
      <c r="F46" s="38" t="s">
        <v>5</v>
      </c>
      <c r="G46" s="38" t="s">
        <v>6</v>
      </c>
      <c r="H46" s="38" t="s">
        <v>7</v>
      </c>
      <c r="I46" s="38" t="s">
        <v>8</v>
      </c>
      <c r="J46" s="56" t="s">
        <v>9</v>
      </c>
      <c r="K46" s="56" t="s">
        <v>10</v>
      </c>
      <c r="L46" s="56" t="s">
        <v>11</v>
      </c>
      <c r="M46" s="56" t="s">
        <v>26</v>
      </c>
      <c r="N46" s="37"/>
      <c r="O46" s="37"/>
      <c r="P46" s="32"/>
      <c r="Q46" s="32"/>
      <c r="R46" s="32"/>
      <c r="S46" s="32"/>
      <c r="T46" s="32"/>
      <c r="U46" s="32"/>
      <c r="V46" s="32"/>
      <c r="W46" s="32"/>
    </row>
    <row r="47" spans="1:25" x14ac:dyDescent="0.3">
      <c r="A47" s="90" t="s">
        <v>59</v>
      </c>
      <c r="B47" s="17">
        <f>SUM(B30:B34)</f>
        <v>65.853660000000005</v>
      </c>
      <c r="C47" s="17">
        <f t="shared" ref="C47:M47" si="5">SUM(C30:C34)</f>
        <v>76</v>
      </c>
      <c r="D47" s="17">
        <f t="shared" si="5"/>
        <v>62</v>
      </c>
      <c r="E47" s="17">
        <f t="shared" si="5"/>
        <v>74.193542000000008</v>
      </c>
      <c r="F47" s="17">
        <f t="shared" si="5"/>
        <v>52</v>
      </c>
      <c r="G47" s="17">
        <f t="shared" si="5"/>
        <v>26.315788000000001</v>
      </c>
      <c r="H47" s="17">
        <f t="shared" si="5"/>
        <v>50</v>
      </c>
      <c r="I47" s="17">
        <f t="shared" si="5"/>
        <v>79.166667000000004</v>
      </c>
      <c r="J47" s="17">
        <f t="shared" si="5"/>
        <v>49.019604999999999</v>
      </c>
      <c r="K47" s="17">
        <f t="shared" si="5"/>
        <v>47.272727000000003</v>
      </c>
      <c r="L47" s="17">
        <f t="shared" si="5"/>
        <v>80.000002999999992</v>
      </c>
      <c r="M47" s="88">
        <f t="shared" si="5"/>
        <v>90.476190000000003</v>
      </c>
      <c r="N47" s="27" t="s">
        <v>72</v>
      </c>
      <c r="O47" s="27" t="s">
        <v>13</v>
      </c>
      <c r="P47" s="40"/>
      <c r="Q47" s="40"/>
      <c r="R47" s="40"/>
      <c r="S47" s="40"/>
      <c r="T47" s="40"/>
      <c r="U47" s="40"/>
      <c r="V47" s="40"/>
      <c r="W47" s="40"/>
    </row>
    <row r="48" spans="1:25" x14ac:dyDescent="0.3">
      <c r="A48" s="89" t="s">
        <v>80</v>
      </c>
      <c r="B48" s="120">
        <f>AVERAGE(B47:D47)</f>
        <v>67.951219999999992</v>
      </c>
      <c r="C48" s="122"/>
      <c r="D48" s="122"/>
      <c r="E48" s="120">
        <f>AVERAGE(E47:G47)</f>
        <v>50.836443333333335</v>
      </c>
      <c r="F48" s="122"/>
      <c r="G48" s="121"/>
      <c r="H48" s="122">
        <f>AVERAGE(H47:I47)</f>
        <v>64.583333500000009</v>
      </c>
      <c r="I48" s="122"/>
      <c r="J48" s="120">
        <f>AVERAGE(J47:K47)</f>
        <v>48.146166000000001</v>
      </c>
      <c r="K48" s="121"/>
      <c r="L48" s="129">
        <f>AVERAGE(L47:M47)</f>
        <v>85.238096499999997</v>
      </c>
      <c r="M48" s="130"/>
      <c r="N48" s="92">
        <f>AVERAGE(B48:M48)</f>
        <v>63.351051866666658</v>
      </c>
      <c r="O48" s="92">
        <f>STDEV(B48:M48)/SQRT(5)</f>
        <v>6.6690582866745647</v>
      </c>
    </row>
    <row r="49" spans="1:16" x14ac:dyDescent="0.3">
      <c r="A49" s="3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1"/>
      <c r="P49" s="41"/>
    </row>
    <row r="50" spans="1:16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6" x14ac:dyDescent="0.3">
      <c r="A51" s="45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43"/>
    </row>
    <row r="52" spans="1:16" x14ac:dyDescent="0.3">
      <c r="A52" s="39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6" x14ac:dyDescent="0.3">
      <c r="A53" s="3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6" x14ac:dyDescent="0.3">
      <c r="A54" s="3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6" x14ac:dyDescent="0.3">
      <c r="A55" s="3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6" x14ac:dyDescent="0.3">
      <c r="A56" s="3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6" x14ac:dyDescent="0.3">
      <c r="A57" s="3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6" x14ac:dyDescent="0.3">
      <c r="A58" s="3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6" x14ac:dyDescent="0.3">
      <c r="A59" s="3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6" x14ac:dyDescent="0.3">
      <c r="A60" s="3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6" x14ac:dyDescent="0.3">
      <c r="A61" s="3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6" x14ac:dyDescent="0.3">
      <c r="A62" s="3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6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6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</sheetData>
  <mergeCells count="34">
    <mergeCell ref="X3:Y3"/>
    <mergeCell ref="G21:H21"/>
    <mergeCell ref="I21:J21"/>
    <mergeCell ref="B24:C24"/>
    <mergeCell ref="D24:F24"/>
    <mergeCell ref="B20:J20"/>
    <mergeCell ref="B3:L3"/>
    <mergeCell ref="B51:M51"/>
    <mergeCell ref="B4:C4"/>
    <mergeCell ref="D4:F4"/>
    <mergeCell ref="G4:H4"/>
    <mergeCell ref="I4:J4"/>
    <mergeCell ref="B21:C21"/>
    <mergeCell ref="D21:F21"/>
    <mergeCell ref="B44:M44"/>
    <mergeCell ref="B48:D48"/>
    <mergeCell ref="E48:G48"/>
    <mergeCell ref="H48:I48"/>
    <mergeCell ref="J48:K48"/>
    <mergeCell ref="L48:M48"/>
    <mergeCell ref="B27:O27"/>
    <mergeCell ref="B28:D28"/>
    <mergeCell ref="E28:G28"/>
    <mergeCell ref="N45:O45"/>
    <mergeCell ref="B45:D45"/>
    <mergeCell ref="E45:G45"/>
    <mergeCell ref="H45:I45"/>
    <mergeCell ref="J45:K45"/>
    <mergeCell ref="L45:M45"/>
    <mergeCell ref="H28:I28"/>
    <mergeCell ref="J28:K28"/>
    <mergeCell ref="L28:M28"/>
    <mergeCell ref="G24:H24"/>
    <mergeCell ref="I24:J24"/>
  </mergeCells>
  <phoneticPr fontId="3" type="noConversion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60E0-17B8-45C3-8F90-BEBEEB52895E}">
  <dimension ref="A1:M28"/>
  <sheetViews>
    <sheetView topLeftCell="A11" zoomScaleNormal="100" workbookViewId="0">
      <selection activeCell="K21" sqref="K21"/>
    </sheetView>
  </sheetViews>
  <sheetFormatPr defaultRowHeight="14.4" x14ac:dyDescent="0.3"/>
  <cols>
    <col min="1" max="1" width="49.77734375" bestFit="1" customWidth="1"/>
    <col min="2" max="3" width="9.5546875" bestFit="1" customWidth="1"/>
    <col min="4" max="4" width="8.77734375" customWidth="1"/>
    <col min="5" max="5" width="9.5546875" bestFit="1" customWidth="1"/>
  </cols>
  <sheetData>
    <row r="1" spans="1:13" x14ac:dyDescent="0.3">
      <c r="A1" s="1" t="s">
        <v>63</v>
      </c>
    </row>
    <row r="3" spans="1:13" x14ac:dyDescent="0.3">
      <c r="A3" s="27" t="s">
        <v>71</v>
      </c>
      <c r="B3" s="117" t="s">
        <v>64</v>
      </c>
      <c r="C3" s="118"/>
      <c r="D3" s="119"/>
      <c r="E3" s="117" t="s">
        <v>65</v>
      </c>
      <c r="F3" s="118"/>
      <c r="G3" s="119"/>
      <c r="H3" s="117" t="s">
        <v>66</v>
      </c>
      <c r="I3" s="118"/>
      <c r="J3" s="119"/>
      <c r="K3" s="117" t="s">
        <v>67</v>
      </c>
      <c r="L3" s="118"/>
      <c r="M3" s="119"/>
    </row>
    <row r="4" spans="1:13" x14ac:dyDescent="0.3">
      <c r="A4" s="29"/>
      <c r="B4" s="69" t="s">
        <v>68</v>
      </c>
      <c r="C4" s="70" t="s">
        <v>69</v>
      </c>
      <c r="D4" s="8" t="s">
        <v>70</v>
      </c>
      <c r="E4" s="70" t="s">
        <v>68</v>
      </c>
      <c r="F4" s="70" t="s">
        <v>69</v>
      </c>
      <c r="G4" s="70" t="s">
        <v>70</v>
      </c>
      <c r="H4" s="69" t="s">
        <v>68</v>
      </c>
      <c r="I4" s="70" t="s">
        <v>69</v>
      </c>
      <c r="J4" s="8" t="s">
        <v>70</v>
      </c>
      <c r="K4" s="70" t="s">
        <v>68</v>
      </c>
      <c r="L4" s="70" t="s">
        <v>69</v>
      </c>
      <c r="M4" s="8" t="s">
        <v>70</v>
      </c>
    </row>
    <row r="5" spans="1:13" x14ac:dyDescent="0.3">
      <c r="A5" s="26" t="s">
        <v>37</v>
      </c>
      <c r="B5" s="63">
        <v>3</v>
      </c>
      <c r="C5" s="64">
        <v>4</v>
      </c>
      <c r="D5" s="65">
        <v>4</v>
      </c>
      <c r="E5" s="63">
        <v>1</v>
      </c>
      <c r="F5" s="64">
        <v>1</v>
      </c>
      <c r="G5" s="65">
        <v>3</v>
      </c>
      <c r="H5" s="64">
        <v>0</v>
      </c>
      <c r="I5" s="64">
        <v>0</v>
      </c>
      <c r="J5" s="64">
        <v>0</v>
      </c>
      <c r="K5" s="63">
        <v>0</v>
      </c>
      <c r="L5" s="64">
        <v>0</v>
      </c>
      <c r="M5" s="65">
        <v>0</v>
      </c>
    </row>
    <row r="6" spans="1:13" x14ac:dyDescent="0.3">
      <c r="A6" s="28" t="s">
        <v>38</v>
      </c>
      <c r="B6" s="66">
        <v>4</v>
      </c>
      <c r="C6" s="58">
        <v>4</v>
      </c>
      <c r="D6" s="59">
        <v>5</v>
      </c>
      <c r="E6" s="66">
        <v>2</v>
      </c>
      <c r="F6" s="58">
        <v>1</v>
      </c>
      <c r="G6" s="59">
        <v>3</v>
      </c>
      <c r="H6" s="58">
        <v>0</v>
      </c>
      <c r="I6" s="58">
        <v>0</v>
      </c>
      <c r="J6" s="58">
        <v>0</v>
      </c>
      <c r="K6" s="66">
        <v>0</v>
      </c>
      <c r="L6" s="58">
        <v>1</v>
      </c>
      <c r="M6" s="59">
        <v>0</v>
      </c>
    </row>
    <row r="7" spans="1:13" x14ac:dyDescent="0.3">
      <c r="A7" s="28" t="s">
        <v>39</v>
      </c>
      <c r="B7" s="66">
        <v>0</v>
      </c>
      <c r="C7" s="58">
        <v>1</v>
      </c>
      <c r="D7" s="59">
        <v>5</v>
      </c>
      <c r="E7" s="66">
        <v>1</v>
      </c>
      <c r="F7" s="58">
        <v>1</v>
      </c>
      <c r="G7" s="59">
        <v>0</v>
      </c>
      <c r="H7" s="58">
        <v>0</v>
      </c>
      <c r="I7" s="58">
        <v>0</v>
      </c>
      <c r="J7" s="58">
        <v>0</v>
      </c>
      <c r="K7" s="66">
        <v>4</v>
      </c>
      <c r="L7" s="58">
        <v>5</v>
      </c>
      <c r="M7" s="59">
        <v>3</v>
      </c>
    </row>
    <row r="8" spans="1:13" x14ac:dyDescent="0.3">
      <c r="A8" s="28" t="s">
        <v>40</v>
      </c>
      <c r="B8" s="66">
        <v>0</v>
      </c>
      <c r="C8" s="58">
        <v>10</v>
      </c>
      <c r="D8" s="59">
        <v>6</v>
      </c>
      <c r="E8" s="66">
        <v>0</v>
      </c>
      <c r="F8" s="58">
        <v>3</v>
      </c>
      <c r="G8" s="59">
        <v>6</v>
      </c>
      <c r="H8" s="58">
        <v>0</v>
      </c>
      <c r="I8" s="58">
        <v>0</v>
      </c>
      <c r="J8" s="58">
        <v>0</v>
      </c>
      <c r="K8" s="66">
        <v>2</v>
      </c>
      <c r="L8" s="58">
        <v>4</v>
      </c>
      <c r="M8" s="60" t="s">
        <v>50</v>
      </c>
    </row>
    <row r="9" spans="1:13" x14ac:dyDescent="0.3">
      <c r="A9" s="28" t="s">
        <v>41</v>
      </c>
      <c r="B9" s="66">
        <v>0</v>
      </c>
      <c r="C9" s="58">
        <v>12</v>
      </c>
      <c r="D9" s="59">
        <v>11</v>
      </c>
      <c r="E9" s="66">
        <v>0</v>
      </c>
      <c r="F9" s="58">
        <v>0</v>
      </c>
      <c r="G9" s="59">
        <v>4</v>
      </c>
      <c r="H9" s="58">
        <v>0</v>
      </c>
      <c r="I9" s="58">
        <v>0</v>
      </c>
      <c r="J9" s="58">
        <v>0</v>
      </c>
      <c r="K9" s="66">
        <v>4</v>
      </c>
      <c r="L9" s="58">
        <v>9</v>
      </c>
      <c r="M9" s="60" t="s">
        <v>50</v>
      </c>
    </row>
    <row r="10" spans="1:13" x14ac:dyDescent="0.3">
      <c r="A10" s="29" t="s">
        <v>42</v>
      </c>
      <c r="B10" s="67">
        <v>0</v>
      </c>
      <c r="C10" s="61">
        <v>8</v>
      </c>
      <c r="D10" s="68">
        <v>13</v>
      </c>
      <c r="E10" s="67">
        <v>0</v>
      </c>
      <c r="F10" s="61">
        <v>1</v>
      </c>
      <c r="G10" s="68">
        <v>1</v>
      </c>
      <c r="H10" s="61">
        <v>0</v>
      </c>
      <c r="I10" s="61">
        <v>0</v>
      </c>
      <c r="J10" s="61">
        <v>0</v>
      </c>
      <c r="K10" s="67">
        <v>0</v>
      </c>
      <c r="L10" s="61">
        <v>0</v>
      </c>
      <c r="M10" s="62" t="s">
        <v>50</v>
      </c>
    </row>
    <row r="11" spans="1:13" x14ac:dyDescent="0.3">
      <c r="A11" s="31" t="s">
        <v>53</v>
      </c>
    </row>
    <row r="13" spans="1:13" x14ac:dyDescent="0.3">
      <c r="A13" s="93" t="s">
        <v>81</v>
      </c>
      <c r="B13" s="94" t="s">
        <v>64</v>
      </c>
      <c r="C13" s="95" t="s">
        <v>65</v>
      </c>
      <c r="D13" s="94" t="s">
        <v>66</v>
      </c>
      <c r="E13" s="96" t="s">
        <v>67</v>
      </c>
      <c r="F13" s="57"/>
      <c r="G13" s="57"/>
      <c r="I13" s="57"/>
      <c r="J13" s="57"/>
      <c r="L13" s="57"/>
      <c r="M13" s="57"/>
    </row>
    <row r="14" spans="1:13" x14ac:dyDescent="0.3">
      <c r="A14" s="97" t="s">
        <v>37</v>
      </c>
      <c r="B14" s="98">
        <f>AVERAGE(B5:D5)</f>
        <v>3.6666666666666665</v>
      </c>
      <c r="C14" s="99">
        <f>AVERAGE(E5:G5)</f>
        <v>1.6666666666666667</v>
      </c>
      <c r="D14" s="99">
        <v>0</v>
      </c>
      <c r="E14" s="100">
        <f>AVERAGE(K5:M5)</f>
        <v>0</v>
      </c>
    </row>
    <row r="15" spans="1:13" x14ac:dyDescent="0.3">
      <c r="A15" s="101" t="s">
        <v>38</v>
      </c>
      <c r="B15" s="102">
        <f t="shared" ref="B15:B19" si="0">AVERAGE(B6:D6)</f>
        <v>4.333333333333333</v>
      </c>
      <c r="C15" s="103">
        <f t="shared" ref="C15:C19" si="1">AVERAGE(E6:G6)</f>
        <v>2</v>
      </c>
      <c r="D15" s="103">
        <v>0</v>
      </c>
      <c r="E15" s="104">
        <f t="shared" ref="E15:E19" si="2">AVERAGE(K6:M6)</f>
        <v>0.33333333333333331</v>
      </c>
    </row>
    <row r="16" spans="1:13" x14ac:dyDescent="0.3">
      <c r="A16" s="101" t="s">
        <v>39</v>
      </c>
      <c r="B16" s="102">
        <f t="shared" si="0"/>
        <v>2</v>
      </c>
      <c r="C16" s="103">
        <f t="shared" si="1"/>
        <v>0.66666666666666663</v>
      </c>
      <c r="D16" s="103">
        <v>0</v>
      </c>
      <c r="E16" s="104">
        <f t="shared" si="2"/>
        <v>4</v>
      </c>
    </row>
    <row r="17" spans="1:5" x14ac:dyDescent="0.3">
      <c r="A17" s="101" t="s">
        <v>40</v>
      </c>
      <c r="B17" s="102">
        <f t="shared" si="0"/>
        <v>5.333333333333333</v>
      </c>
      <c r="C17" s="103">
        <f t="shared" si="1"/>
        <v>3</v>
      </c>
      <c r="D17" s="103">
        <v>0</v>
      </c>
      <c r="E17" s="104">
        <f t="shared" si="2"/>
        <v>3</v>
      </c>
    </row>
    <row r="18" spans="1:5" x14ac:dyDescent="0.3">
      <c r="A18" s="101" t="s">
        <v>41</v>
      </c>
      <c r="B18" s="102">
        <f t="shared" si="0"/>
        <v>7.666666666666667</v>
      </c>
      <c r="C18" s="103">
        <f t="shared" si="1"/>
        <v>1.3333333333333333</v>
      </c>
      <c r="D18" s="103">
        <v>0</v>
      </c>
      <c r="E18" s="104">
        <f t="shared" si="2"/>
        <v>6.5</v>
      </c>
    </row>
    <row r="19" spans="1:5" x14ac:dyDescent="0.3">
      <c r="A19" s="105" t="s">
        <v>42</v>
      </c>
      <c r="B19" s="106">
        <f t="shared" si="0"/>
        <v>7</v>
      </c>
      <c r="C19" s="107">
        <f t="shared" si="1"/>
        <v>0.66666666666666663</v>
      </c>
      <c r="D19" s="107">
        <v>0</v>
      </c>
      <c r="E19" s="108">
        <f t="shared" si="2"/>
        <v>0</v>
      </c>
    </row>
    <row r="20" spans="1:5" x14ac:dyDescent="0.3">
      <c r="A20" s="97" t="s">
        <v>72</v>
      </c>
      <c r="B20" s="98">
        <f>AVERAGE(B14:B19)</f>
        <v>5</v>
      </c>
      <c r="C20" s="99">
        <f t="shared" ref="C20:E20" si="3">AVERAGE(C14:C19)</f>
        <v>1.5555555555555556</v>
      </c>
      <c r="D20" s="99">
        <f t="shared" si="3"/>
        <v>0</v>
      </c>
      <c r="E20" s="100">
        <f t="shared" si="3"/>
        <v>2.3055555555555554</v>
      </c>
    </row>
    <row r="21" spans="1:5" x14ac:dyDescent="0.3">
      <c r="A21" s="105" t="s">
        <v>13</v>
      </c>
      <c r="B21" s="106">
        <f>STDEV(B14:B19)/SQRT(6)</f>
        <v>0.86495557582349214</v>
      </c>
      <c r="C21" s="107">
        <f t="shared" ref="C21:E21" si="4">STDEV(C14:C19)/SQRT(6)</f>
        <v>0.36175156880221554</v>
      </c>
      <c r="D21" s="107">
        <f t="shared" si="4"/>
        <v>0</v>
      </c>
      <c r="E21" s="108">
        <f t="shared" si="4"/>
        <v>1.0873146216343057</v>
      </c>
    </row>
    <row r="22" spans="1:5" x14ac:dyDescent="0.3">
      <c r="A22" s="71"/>
      <c r="B22" s="2"/>
      <c r="C22" s="2"/>
      <c r="D22" s="2"/>
      <c r="E22" s="2"/>
    </row>
    <row r="23" spans="1:5" x14ac:dyDescent="0.3">
      <c r="A23" s="71"/>
      <c r="B23" s="2"/>
      <c r="C23" s="2"/>
      <c r="D23" s="2"/>
      <c r="E23" s="2"/>
    </row>
    <row r="24" spans="1:5" x14ac:dyDescent="0.3">
      <c r="A24" s="71"/>
      <c r="B24" s="2"/>
      <c r="C24" s="2"/>
      <c r="D24" s="2"/>
      <c r="E24" s="2"/>
    </row>
    <row r="25" spans="1:5" x14ac:dyDescent="0.3">
      <c r="A25" s="71"/>
      <c r="B25" s="2"/>
      <c r="C25" s="2"/>
      <c r="D25" s="2"/>
      <c r="E25" s="2"/>
    </row>
    <row r="26" spans="1:5" x14ac:dyDescent="0.3">
      <c r="A26" s="71"/>
    </row>
    <row r="27" spans="1:5" x14ac:dyDescent="0.3">
      <c r="A27" s="71"/>
      <c r="B27" s="2"/>
      <c r="C27" s="2"/>
      <c r="D27" s="2"/>
      <c r="E27" s="2"/>
    </row>
    <row r="28" spans="1:5" x14ac:dyDescent="0.3">
      <c r="A28" s="71"/>
    </row>
  </sheetData>
  <mergeCells count="4">
    <mergeCell ref="B3:D3"/>
    <mergeCell ref="E3:G3"/>
    <mergeCell ref="H3:J3"/>
    <mergeCell ref="K3:M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A10A1-1344-4E47-866F-E413CF30D72B}">
  <dimension ref="A1:A12"/>
  <sheetViews>
    <sheetView tabSelected="1" workbookViewId="0">
      <selection activeCell="E14" sqref="E14"/>
    </sheetView>
  </sheetViews>
  <sheetFormatPr defaultRowHeight="14.4" x14ac:dyDescent="0.3"/>
  <sheetData>
    <row r="1" spans="1:1" x14ac:dyDescent="0.3">
      <c r="A1" s="1" t="s">
        <v>87</v>
      </c>
    </row>
    <row r="2" spans="1:1" x14ac:dyDescent="0.3">
      <c r="A2" t="s">
        <v>82</v>
      </c>
    </row>
    <row r="3" spans="1:1" x14ac:dyDescent="0.3">
      <c r="A3" t="s">
        <v>83</v>
      </c>
    </row>
    <row r="5" spans="1:1" x14ac:dyDescent="0.3">
      <c r="A5" s="1" t="s">
        <v>88</v>
      </c>
    </row>
    <row r="6" spans="1:1" x14ac:dyDescent="0.3">
      <c r="A6" t="s">
        <v>84</v>
      </c>
    </row>
    <row r="8" spans="1:1" x14ac:dyDescent="0.3">
      <c r="A8" s="1" t="s">
        <v>89</v>
      </c>
    </row>
    <row r="9" spans="1:1" x14ac:dyDescent="0.3">
      <c r="A9" t="s">
        <v>85</v>
      </c>
    </row>
    <row r="11" spans="1:1" x14ac:dyDescent="0.3">
      <c r="A11" s="1" t="s">
        <v>90</v>
      </c>
    </row>
    <row r="12" spans="1:1" x14ac:dyDescent="0.3">
      <c r="A12" t="s">
        <v>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3B</vt:lpstr>
      <vt:lpstr>Fig 3C</vt:lpstr>
      <vt:lpstr>Fig 3D</vt:lpstr>
      <vt:lpstr>Fig 3F</vt:lpstr>
      <vt:lpstr>Legend S3_Data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proietti onori</dc:creator>
  <cp:lastModifiedBy>martina proietti onori</cp:lastModifiedBy>
  <dcterms:created xsi:type="dcterms:W3CDTF">2021-04-24T19:16:45Z</dcterms:created>
  <dcterms:modified xsi:type="dcterms:W3CDTF">2021-05-17T23:02:27Z</dcterms:modified>
</cp:coreProperties>
</file>