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8" windowWidth="21072" windowHeight="8760"/>
  </bookViews>
  <sheets>
    <sheet name="Overview" sheetId="13" r:id="rId1"/>
    <sheet name="SARS-CoV" sheetId="15" r:id="rId2"/>
    <sheet name="MERS-CoV" sheetId="19" r:id="rId3"/>
  </sheets>
  <calcPr calcId="145621"/>
</workbook>
</file>

<file path=xl/calcChain.xml><?xml version="1.0" encoding="utf-8"?>
<calcChain xmlns="http://schemas.openxmlformats.org/spreadsheetml/2006/main">
  <c r="Q17" i="19" l="1"/>
  <c r="I10" i="13" s="1"/>
  <c r="P17" i="19"/>
  <c r="P19" i="19" s="1"/>
  <c r="F10" i="13" s="1"/>
  <c r="H10" i="13" s="1"/>
  <c r="J17" i="19"/>
  <c r="I9" i="13" s="1"/>
  <c r="I17" i="19"/>
  <c r="C17" i="19"/>
  <c r="I8" i="13" s="1"/>
  <c r="B17" i="19"/>
  <c r="B19" i="19" s="1"/>
  <c r="F8" i="13" s="1"/>
  <c r="H8" i="13" s="1"/>
  <c r="R16" i="19"/>
  <c r="R9" i="19"/>
  <c r="A3" i="19"/>
  <c r="L15" i="19" s="1"/>
  <c r="E9" i="19" l="1"/>
  <c r="R13" i="19"/>
  <c r="T13" i="19" s="1"/>
  <c r="K15" i="19"/>
  <c r="M15" i="19" s="1"/>
  <c r="R11" i="19"/>
  <c r="T11" i="19" s="1"/>
  <c r="R10" i="19"/>
  <c r="T10" i="19" s="1"/>
  <c r="R12" i="19"/>
  <c r="T12" i="19" s="1"/>
  <c r="R14" i="19"/>
  <c r="T14" i="19" s="1"/>
  <c r="K16" i="19"/>
  <c r="M16" i="19" s="1"/>
  <c r="I19" i="19"/>
  <c r="F9" i="13" s="1"/>
  <c r="H9" i="13" s="1"/>
  <c r="K9" i="19"/>
  <c r="M9" i="19" s="1"/>
  <c r="K10" i="19"/>
  <c r="M10" i="19" s="1"/>
  <c r="K11" i="19"/>
  <c r="M11" i="19" s="1"/>
  <c r="K12" i="19"/>
  <c r="M12" i="19" s="1"/>
  <c r="K13" i="19"/>
  <c r="M13" i="19" s="1"/>
  <c r="K14" i="19"/>
  <c r="M14" i="19" s="1"/>
  <c r="D15" i="19"/>
  <c r="F15" i="19" s="1"/>
  <c r="D10" i="19"/>
  <c r="F10" i="19" s="1"/>
  <c r="D11" i="19"/>
  <c r="F11" i="19" s="1"/>
  <c r="D12" i="19"/>
  <c r="F12" i="19" s="1"/>
  <c r="D9" i="19"/>
  <c r="F9" i="19" s="1"/>
  <c r="D13" i="19"/>
  <c r="F13" i="19" s="1"/>
  <c r="S10" i="19"/>
  <c r="S12" i="19"/>
  <c r="E13" i="19"/>
  <c r="S14" i="19"/>
  <c r="E15" i="19"/>
  <c r="D16" i="19"/>
  <c r="F16" i="19" s="1"/>
  <c r="L16" i="19"/>
  <c r="E11" i="19"/>
  <c r="L9" i="19"/>
  <c r="L10" i="19"/>
  <c r="L12" i="19"/>
  <c r="D14" i="19"/>
  <c r="F14" i="19" s="1"/>
  <c r="L14" i="19"/>
  <c r="R15" i="19"/>
  <c r="T15" i="19" s="1"/>
  <c r="E16" i="19"/>
  <c r="S11" i="19"/>
  <c r="E12" i="19"/>
  <c r="S13" i="19"/>
  <c r="E14" i="19"/>
  <c r="S15" i="19"/>
  <c r="E10" i="19"/>
  <c r="L11" i="19"/>
  <c r="L13" i="19"/>
  <c r="L9" i="15" l="1"/>
  <c r="E9" i="15"/>
  <c r="A3" i="15"/>
  <c r="S15" i="15" s="1"/>
  <c r="P17" i="15"/>
  <c r="P19" i="15" s="1"/>
  <c r="F6" i="13" s="1"/>
  <c r="I17" i="15"/>
  <c r="I19" i="15" s="1"/>
  <c r="F5" i="13" s="1"/>
  <c r="H5" i="13" s="1"/>
  <c r="Q17" i="15"/>
  <c r="I6" i="13" s="1"/>
  <c r="J17" i="15"/>
  <c r="I5" i="13" s="1"/>
  <c r="C17" i="15"/>
  <c r="I4" i="13" s="1"/>
  <c r="B17" i="15"/>
  <c r="B19" i="15" s="1"/>
  <c r="F4" i="13" s="1"/>
  <c r="H4" i="13" s="1"/>
  <c r="E10" i="15" l="1"/>
  <c r="L10" i="15"/>
  <c r="E13" i="15"/>
  <c r="L13" i="15"/>
  <c r="E14" i="15"/>
  <c r="L14" i="15"/>
  <c r="E11" i="15"/>
  <c r="E15" i="15"/>
  <c r="L11" i="15"/>
  <c r="L15" i="15"/>
  <c r="S12" i="15"/>
  <c r="E12" i="15"/>
  <c r="E16" i="15"/>
  <c r="L12" i="15"/>
  <c r="L16" i="15"/>
  <c r="S13" i="15"/>
  <c r="S10" i="15"/>
  <c r="S14" i="15"/>
  <c r="S11" i="15"/>
  <c r="D11" i="15"/>
  <c r="F11" i="15" s="1"/>
  <c r="D15" i="15"/>
  <c r="F15" i="15" s="1"/>
  <c r="K11" i="15"/>
  <c r="M11" i="15" s="1"/>
  <c r="K15" i="15"/>
  <c r="M15" i="15" s="1"/>
  <c r="R11" i="15"/>
  <c r="T11" i="15" s="1"/>
  <c r="R15" i="15"/>
  <c r="T15" i="15" s="1"/>
  <c r="D12" i="15"/>
  <c r="F12" i="15" s="1"/>
  <c r="D16" i="15"/>
  <c r="F16" i="15" s="1"/>
  <c r="K12" i="15"/>
  <c r="M12" i="15" s="1"/>
  <c r="K16" i="15"/>
  <c r="M16" i="15" s="1"/>
  <c r="R12" i="15"/>
  <c r="T12" i="15" s="1"/>
  <c r="R16" i="15"/>
  <c r="D9" i="15"/>
  <c r="F9" i="15" s="1"/>
  <c r="D13" i="15"/>
  <c r="F13" i="15" s="1"/>
  <c r="K9" i="15"/>
  <c r="M9" i="15" s="1"/>
  <c r="K13" i="15"/>
  <c r="M13" i="15" s="1"/>
  <c r="R9" i="15"/>
  <c r="R13" i="15"/>
  <c r="T13" i="15" s="1"/>
  <c r="D10" i="15"/>
  <c r="F10" i="15" s="1"/>
  <c r="D14" i="15"/>
  <c r="F14" i="15" s="1"/>
  <c r="K10" i="15"/>
  <c r="M10" i="15" s="1"/>
  <c r="K14" i="15"/>
  <c r="M14" i="15" s="1"/>
  <c r="R10" i="15"/>
  <c r="T10" i="15" s="1"/>
  <c r="R14" i="15"/>
  <c r="T14" i="15" s="1"/>
  <c r="H6" i="13" l="1"/>
</calcChain>
</file>

<file path=xl/sharedStrings.xml><?xml version="1.0" encoding="utf-8"?>
<sst xmlns="http://schemas.openxmlformats.org/spreadsheetml/2006/main" count="124" uniqueCount="50">
  <si>
    <t>RLI</t>
  </si>
  <si>
    <t>grid counts</t>
  </si>
  <si>
    <t>Mock60</t>
  </si>
  <si>
    <t>LD</t>
  </si>
  <si>
    <t>SARS60</t>
  </si>
  <si>
    <t>SARS20</t>
  </si>
  <si>
    <r>
      <t xml:space="preserve">Total label </t>
    </r>
    <r>
      <rPr>
        <vertAlign val="superscript"/>
        <sz val="11"/>
        <color theme="1"/>
        <rFont val="Calibri"/>
        <family val="2"/>
        <scheme val="minor"/>
      </rPr>
      <t>(*)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</si>
  <si>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</si>
  <si>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 regions</t>
  </si>
  <si>
    <t xml:space="preserve"> </t>
  </si>
  <si>
    <t>VCR</t>
  </si>
  <si>
    <r>
      <t>ROI size (µ</t>
    </r>
    <r>
      <rPr>
        <b/>
        <sz val="11"/>
        <rFont val="Calibri"/>
        <family val="2"/>
      </rPr>
      <t>m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>)</t>
    </r>
  </si>
  <si>
    <t>Sample code</t>
  </si>
  <si>
    <t>Kendall coefficient</t>
  </si>
  <si>
    <t>Spearman coefficient</t>
  </si>
  <si>
    <t>counts</t>
  </si>
  <si>
    <t>(if random)</t>
  </si>
  <si>
    <t>expected</t>
  </si>
  <si>
    <t>label</t>
  </si>
  <si>
    <r>
      <t>ROI area (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</si>
  <si>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grid points per ROI (5x5)</t>
  </si>
  <si>
    <t>Total #ROIs</t>
  </si>
  <si>
    <t>Totals</t>
  </si>
  <si>
    <t>MERS30</t>
  </si>
  <si>
    <t>MERS60</t>
  </si>
  <si>
    <r>
      <t>(counts/μm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</si>
  <si>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area (</t>
    </r>
    <r>
      <rPr>
        <sz val="11"/>
        <color theme="1"/>
        <rFont val="Calibri"/>
        <family val="2"/>
      </rPr>
      <t>μm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 represented per grid point</t>
    </r>
  </si>
  <si>
    <t>`</t>
  </si>
  <si>
    <t xml:space="preserve">Sample </t>
  </si>
  <si>
    <t>SARS-CoV-infected Vero E6 cells</t>
  </si>
  <si>
    <t>Labelling</t>
  </si>
  <si>
    <t>20 min</t>
  </si>
  <si>
    <t>60 min</t>
  </si>
  <si>
    <t>30 min</t>
  </si>
  <si>
    <t>Mock-infected Vero E6 cells</t>
  </si>
  <si>
    <t>MERS-CoV-infected Huh7 cells</t>
  </si>
  <si>
    <t>Mock-infected Huh7 cells</t>
  </si>
  <si>
    <t>Annotations</t>
  </si>
  <si>
    <t>Meshes</t>
  </si>
  <si>
    <t>Cell profiles</t>
  </si>
  <si>
    <r>
      <t>ROIs</t>
    </r>
    <r>
      <rPr>
        <b/>
        <vertAlign val="superscript"/>
        <sz val="11"/>
        <rFont val="Calibri"/>
        <family val="2"/>
        <scheme val="minor"/>
      </rPr>
      <t>(*)</t>
    </r>
  </si>
  <si>
    <r>
      <t>Total annotated area (</t>
    </r>
    <r>
      <rPr>
        <b/>
        <sz val="11"/>
        <rFont val="Calibri"/>
        <family val="2"/>
      </rPr>
      <t>μ</t>
    </r>
    <r>
      <rPr>
        <b/>
        <sz val="11"/>
        <rFont val="Calibri"/>
        <family val="2"/>
        <scheme val="minor"/>
      </rPr>
      <t>m2)</t>
    </r>
    <r>
      <rPr>
        <vertAlign val="superscript"/>
        <sz val="11"/>
        <rFont val="Calibri"/>
        <family val="2"/>
        <scheme val="minor"/>
      </rPr>
      <t>(*)</t>
    </r>
  </si>
  <si>
    <r>
      <rPr>
        <b/>
        <vertAlign val="superscript"/>
        <sz val="10"/>
        <color theme="1"/>
        <rFont val="Helvetica"/>
      </rPr>
      <t>(*)</t>
    </r>
    <r>
      <rPr>
        <sz val="10"/>
        <color theme="1"/>
        <rFont val="Helvetica"/>
      </rPr>
      <t xml:space="preserve"> all the numbers were calculated excluding from the randomly selected regions those subareas that were outside the cells</t>
    </r>
  </si>
  <si>
    <t>Data set</t>
  </si>
  <si>
    <t>Spherules</t>
  </si>
  <si>
    <t>Nucleus</t>
  </si>
  <si>
    <t>Cytosol</t>
  </si>
  <si>
    <t>Mitochondria</t>
  </si>
  <si>
    <t>ER</t>
  </si>
  <si>
    <t>Golgi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</si>
</sst>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0"/>
      <color theme="1"/>
      <name val="Helvetica"/>
    </font>
    <font>
      <b/>
      <vertAlign val="superscript"/>
      <sz val="10"/>
      <color theme="1"/>
      <name val="Helvetica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0" fontId="16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3" borderId="0" xfId="0" applyFill="1"/>
    <xf numFmtId="1" fontId="0" fillId="0" borderId="0" xfId="0" applyNumberFormat="1"/>
    <xf numFmtId="2" fontId="0" fillId="0" borderId="0" xfId="0" applyNumberFormat="1" applyFill="1"/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/>
    <xf numFmtId="2" fontId="0" fillId="33" borderId="0" xfId="0" applyNumberFormat="1" applyFont="1" applyFill="1"/>
    <xf numFmtId="2" fontId="0" fillId="34" borderId="0" xfId="0" applyNumberFormat="1" applyFont="1" applyFill="1"/>
    <xf numFmtId="0" fontId="18" fillId="0" borderId="0" xfId="0" applyFont="1"/>
    <xf numFmtId="1" fontId="0" fillId="0" borderId="0" xfId="0" applyNumberFormat="1" applyFont="1" applyFill="1"/>
    <xf numFmtId="2" fontId="0" fillId="0" borderId="0" xfId="0" applyNumberFormat="1" applyFont="1" applyFill="1"/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/>
    <xf numFmtId="0" fontId="2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3" fillId="0" borderId="0" xfId="0" applyFont="1" applyFill="1"/>
    <xf numFmtId="0" fontId="16" fillId="0" borderId="0" xfId="0" applyFont="1" applyAlignment="1">
      <alignment horizontal="right"/>
    </xf>
    <xf numFmtId="1" fontId="0" fillId="34" borderId="0" xfId="0" applyNumberFormat="1" applyFont="1" applyFill="1"/>
    <xf numFmtId="0" fontId="30" fillId="0" borderId="10" xfId="0" applyFont="1" applyBorder="1"/>
    <xf numFmtId="0" fontId="30" fillId="0" borderId="0" xfId="0" applyFont="1" applyBorder="1"/>
    <xf numFmtId="0" fontId="30" fillId="0" borderId="11" xfId="0" applyFont="1" applyBorder="1"/>
    <xf numFmtId="0" fontId="0" fillId="0" borderId="12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0" fillId="0" borderId="13" xfId="0" applyBorder="1"/>
    <xf numFmtId="0" fontId="0" fillId="0" borderId="14" xfId="0" applyBorder="1"/>
    <xf numFmtId="0" fontId="0" fillId="0" borderId="14" xfId="0" applyBorder="1" applyAlignment="1"/>
    <xf numFmtId="0" fontId="0" fillId="0" borderId="14" xfId="0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/>
    <xf numFmtId="0" fontId="16" fillId="0" borderId="10" xfId="0" applyFont="1" applyBorder="1" applyAlignment="1">
      <alignment horizontal="left"/>
    </xf>
    <xf numFmtId="1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9" fillId="0" borderId="16" xfId="0" applyNumberFormat="1" applyFont="1" applyFill="1" applyBorder="1" applyAlignment="1">
      <alignment horizontal="center"/>
    </xf>
    <xf numFmtId="0" fontId="0" fillId="0" borderId="0" xfId="0" applyBorder="1"/>
    <xf numFmtId="0" fontId="19" fillId="0" borderId="16" xfId="0" applyFont="1" applyFill="1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/>
    <xf numFmtId="0" fontId="19" fillId="0" borderId="12" xfId="0" applyFont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1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30" fillId="0" borderId="0" xfId="0" applyFont="1" applyFill="1" applyBorder="1"/>
    <xf numFmtId="0" fontId="16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2912496107478"/>
          <c:y val="8.8596317933376634E-2"/>
          <c:w val="0.86559064015303167"/>
          <c:h val="0.7189623608876845"/>
        </c:manualLayout>
      </c:layout>
      <c:barChart>
        <c:barDir val="col"/>
        <c:grouping val="clustered"/>
        <c:varyColors val="0"/>
        <c:ser>
          <c:idx val="0"/>
          <c:order val="0"/>
          <c:tx>
            <c:v>SARS-CoV infection, 20 min labeling</c:v>
          </c:tx>
          <c:spPr>
            <a:ln>
              <a:noFill/>
            </a:ln>
          </c:spPr>
          <c:invertIfNegative val="0"/>
          <c:cat>
            <c:strRef>
              <c:f>('SARS-CoV'!$A$9,'SARS-CoV'!$A$16,'SARS-CoV'!$A$10:$A$15)</c:f>
              <c:strCache>
                <c:ptCount val="8"/>
                <c:pt idx="0">
                  <c:v>RO regions</c:v>
                </c:pt>
                <c:pt idx="1">
                  <c:v>VCR</c:v>
                </c:pt>
                <c:pt idx="2">
                  <c:v>Spherules</c:v>
                </c:pt>
                <c:pt idx="3">
                  <c:v>Nucleus</c:v>
                </c:pt>
                <c:pt idx="4">
                  <c:v>Cytosol</c:v>
                </c:pt>
                <c:pt idx="5">
                  <c:v>Mitochondria</c:v>
                </c:pt>
                <c:pt idx="6">
                  <c:v>ER</c:v>
                </c:pt>
                <c:pt idx="7">
                  <c:v>Golgi</c:v>
                </c:pt>
              </c:strCache>
            </c:strRef>
          </c:cat>
          <c:val>
            <c:numRef>
              <c:f>('SARS-CoV'!$E$9,'SARS-CoV'!$E$16,'SARS-CoV'!$E$10:$E$15)</c:f>
              <c:numCache>
                <c:formatCode>0.00</c:formatCode>
                <c:ptCount val="8"/>
                <c:pt idx="0">
                  <c:v>16.414835164835168</c:v>
                </c:pt>
                <c:pt idx="1">
                  <c:v>0.17361111111111113</c:v>
                </c:pt>
                <c:pt idx="2">
                  <c:v>0.3859119943222144</c:v>
                </c:pt>
                <c:pt idx="3">
                  <c:v>0.68635240112994356</c:v>
                </c:pt>
                <c:pt idx="4">
                  <c:v>0.92807424593967525</c:v>
                </c:pt>
                <c:pt idx="5">
                  <c:v>1.1991279069767444</c:v>
                </c:pt>
                <c:pt idx="6">
                  <c:v>0.71308724832214776</c:v>
                </c:pt>
                <c:pt idx="7">
                  <c:v>0.37045889101338436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D3-4ECB-B3A4-841DDC3024DD}"/>
            </c:ext>
          </c:extLst>
        </c:ser>
        <c:ser>
          <c:idx val="1"/>
          <c:order val="1"/>
          <c:tx>
            <c:v>SARS-CoV infection, 60 min labeling</c:v>
          </c:tx>
          <c:spPr>
            <a:ln>
              <a:noFill/>
            </a:ln>
          </c:spPr>
          <c:invertIfNegative val="0"/>
          <c:cat>
            <c:strRef>
              <c:f>('SARS-CoV'!$A$9,'SARS-CoV'!$A$16,'SARS-CoV'!$A$10:$A$15)</c:f>
              <c:strCache>
                <c:ptCount val="8"/>
                <c:pt idx="0">
                  <c:v>RO regions</c:v>
                </c:pt>
                <c:pt idx="1">
                  <c:v>VCR</c:v>
                </c:pt>
                <c:pt idx="2">
                  <c:v>Spherules</c:v>
                </c:pt>
                <c:pt idx="3">
                  <c:v>Nucleus</c:v>
                </c:pt>
                <c:pt idx="4">
                  <c:v>Cytosol</c:v>
                </c:pt>
                <c:pt idx="5">
                  <c:v>Mitochondria</c:v>
                </c:pt>
                <c:pt idx="6">
                  <c:v>ER</c:v>
                </c:pt>
                <c:pt idx="7">
                  <c:v>Golgi</c:v>
                </c:pt>
              </c:strCache>
            </c:strRef>
          </c:cat>
          <c:val>
            <c:numRef>
              <c:f>('SARS-CoV'!$L$9,'SARS-CoV'!$L$16,'SARS-CoV'!$L$10:$L$15)</c:f>
              <c:numCache>
                <c:formatCode>0.00</c:formatCode>
                <c:ptCount val="8"/>
                <c:pt idx="0">
                  <c:v>43.178353658536594</c:v>
                </c:pt>
                <c:pt idx="1">
                  <c:v>4.7256097560975618</c:v>
                </c:pt>
                <c:pt idx="2">
                  <c:v>0.51855895196506563</c:v>
                </c:pt>
                <c:pt idx="3">
                  <c:v>2.7319117158977768</c:v>
                </c:pt>
                <c:pt idx="4">
                  <c:v>3.7866449511400657</c:v>
                </c:pt>
                <c:pt idx="5">
                  <c:v>4.6089385474860336</c:v>
                </c:pt>
                <c:pt idx="6">
                  <c:v>3.3730158730158735</c:v>
                </c:pt>
                <c:pt idx="7">
                  <c:v>0.98880597014925387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D3-4ECB-B3A4-841DDC3024DD}"/>
            </c:ext>
          </c:extLst>
        </c:ser>
        <c:ser>
          <c:idx val="2"/>
          <c:order val="2"/>
          <c:tx>
            <c:v>Mock infection, 60 min labeling</c:v>
          </c:tx>
          <c:spPr>
            <a:solidFill>
              <a:schemeClr val="tx1"/>
            </a:solidFill>
            <a:ln>
              <a:noFill/>
            </a:ln>
          </c:spPr>
          <c:invertIfNegative val="0"/>
          <c:cat>
            <c:strRef>
              <c:f>('SARS-CoV'!$A$9,'SARS-CoV'!$A$16,'SARS-CoV'!$A$10:$A$15)</c:f>
              <c:strCache>
                <c:ptCount val="8"/>
                <c:pt idx="0">
                  <c:v>RO regions</c:v>
                </c:pt>
                <c:pt idx="1">
                  <c:v>VCR</c:v>
                </c:pt>
                <c:pt idx="2">
                  <c:v>Spherules</c:v>
                </c:pt>
                <c:pt idx="3">
                  <c:v>Nucleus</c:v>
                </c:pt>
                <c:pt idx="4">
                  <c:v>Cytosol</c:v>
                </c:pt>
                <c:pt idx="5">
                  <c:v>Mitochondria</c:v>
                </c:pt>
                <c:pt idx="6">
                  <c:v>ER</c:v>
                </c:pt>
                <c:pt idx="7">
                  <c:v>Golgi</c:v>
                </c:pt>
              </c:strCache>
            </c:strRef>
          </c:cat>
          <c:val>
            <c:numRef>
              <c:f>('SARS-CoV'!$S$9,'SARS-CoV'!$S$16,'SARS-CoV'!$S$10:$S$15)</c:f>
              <c:numCache>
                <c:formatCode>0</c:formatCode>
                <c:ptCount val="8"/>
                <c:pt idx="2" formatCode="0.00">
                  <c:v>0.38641686182669793</c:v>
                </c:pt>
                <c:pt idx="3" formatCode="0.00">
                  <c:v>0.28760710885433199</c:v>
                </c:pt>
                <c:pt idx="4" formatCode="0.00">
                  <c:v>0.88392857142857151</c:v>
                </c:pt>
                <c:pt idx="5" formatCode="0.00">
                  <c:v>0.31818181818181823</c:v>
                </c:pt>
                <c:pt idx="6" formatCode="0.00">
                  <c:v>0.29296875000000006</c:v>
                </c:pt>
                <c:pt idx="7" formatCode="0.00">
                  <c:v>0.2991591203104787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D3-4ECB-B3A4-841DDC302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238974080"/>
        <c:axId val="238975616"/>
      </c:barChart>
      <c:catAx>
        <c:axId val="23897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txPr>
          <a:bodyPr rot="-5400000" vert="horz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8975616"/>
        <c:crosses val="autoZero"/>
        <c:auto val="1"/>
        <c:lblAlgn val="ctr"/>
        <c:lblOffset val="100"/>
        <c:noMultiLvlLbl val="0"/>
      </c:catAx>
      <c:valAx>
        <c:axId val="238975616"/>
        <c:scaling>
          <c:orientation val="minMax"/>
          <c:max val="4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8974080"/>
        <c:crosses val="autoZero"/>
        <c:crossBetween val="between"/>
        <c:majorUnit val="5"/>
      </c:valAx>
      <c:spPr>
        <a:solidFill>
          <a:schemeClr val="bg1"/>
        </a:solid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0878597802393"/>
          <c:y val="7.1691891912037578E-2"/>
          <c:w val="0.86559064015303189"/>
          <c:h val="0.71896236088768428"/>
        </c:manualLayout>
      </c:layout>
      <c:barChart>
        <c:barDir val="col"/>
        <c:grouping val="clustered"/>
        <c:varyColors val="0"/>
        <c:ser>
          <c:idx val="0"/>
          <c:order val="0"/>
          <c:tx>
            <c:v>SARS-CoV infection, 20 min labeling</c:v>
          </c:tx>
          <c:spPr>
            <a:ln>
              <a:noFill/>
            </a:ln>
          </c:spPr>
          <c:invertIfNegative val="0"/>
          <c:cat>
            <c:strRef>
              <c:f>('SARS-CoV'!$A$9,'SARS-CoV'!$A$16,'SARS-CoV'!$A$10:$A$15)</c:f>
              <c:strCache>
                <c:ptCount val="8"/>
                <c:pt idx="0">
                  <c:v>RO regions</c:v>
                </c:pt>
                <c:pt idx="1">
                  <c:v>VCR</c:v>
                </c:pt>
                <c:pt idx="2">
                  <c:v>Spherules</c:v>
                </c:pt>
                <c:pt idx="3">
                  <c:v>Nucleus</c:v>
                </c:pt>
                <c:pt idx="4">
                  <c:v>Cytosol</c:v>
                </c:pt>
                <c:pt idx="5">
                  <c:v>Mitochondria</c:v>
                </c:pt>
                <c:pt idx="6">
                  <c:v>ER</c:v>
                </c:pt>
                <c:pt idx="7">
                  <c:v>Golgi</c:v>
                </c:pt>
              </c:strCache>
            </c:strRef>
          </c:cat>
          <c:val>
            <c:numRef>
              <c:f>('SARS-CoV'!$F$9,'SARS-CoV'!$F$16,'SARS-CoV'!$F$10:$F$15)</c:f>
              <c:numCache>
                <c:formatCode>0.00</c:formatCode>
                <c:ptCount val="8"/>
                <c:pt idx="0">
                  <c:v>16.857207167375417</c:v>
                </c:pt>
                <c:pt idx="1">
                  <c:v>0.17828984800455175</c:v>
                </c:pt>
                <c:pt idx="2">
                  <c:v>0.39631213907044432</c:v>
                </c:pt>
                <c:pt idx="3">
                  <c:v>0.70484927198409641</c:v>
                </c:pt>
                <c:pt idx="4">
                  <c:v>0.95308540557421628</c:v>
                </c:pt>
                <c:pt idx="5">
                  <c:v>1.2314438338919038</c:v>
                </c:pt>
                <c:pt idx="6">
                  <c:v>0.73230461059587693</c:v>
                </c:pt>
                <c:pt idx="7">
                  <c:v>0.38044258197529585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D3-4ECB-B3A4-841DDC3024DD}"/>
            </c:ext>
          </c:extLst>
        </c:ser>
        <c:ser>
          <c:idx val="1"/>
          <c:order val="1"/>
          <c:tx>
            <c:v>SARS-CoV infection, 60 min labeling</c:v>
          </c:tx>
          <c:spPr>
            <a:ln>
              <a:noFill/>
            </a:ln>
          </c:spPr>
          <c:invertIfNegative val="0"/>
          <c:cat>
            <c:strRef>
              <c:f>('SARS-CoV'!$A$9,'SARS-CoV'!$A$16,'SARS-CoV'!$A$10:$A$15)</c:f>
              <c:strCache>
                <c:ptCount val="8"/>
                <c:pt idx="0">
                  <c:v>RO regions</c:v>
                </c:pt>
                <c:pt idx="1">
                  <c:v>VCR</c:v>
                </c:pt>
                <c:pt idx="2">
                  <c:v>Spherules</c:v>
                </c:pt>
                <c:pt idx="3">
                  <c:v>Nucleus</c:v>
                </c:pt>
                <c:pt idx="4">
                  <c:v>Cytosol</c:v>
                </c:pt>
                <c:pt idx="5">
                  <c:v>Mitochondria</c:v>
                </c:pt>
                <c:pt idx="6">
                  <c:v>ER</c:v>
                </c:pt>
                <c:pt idx="7">
                  <c:v>Golgi</c:v>
                </c:pt>
              </c:strCache>
            </c:strRef>
          </c:cat>
          <c:val>
            <c:numRef>
              <c:f>('SARS-CoV'!$M$9,'SARS-CoV'!$M$16,'SARS-CoV'!$M$10:$M$15)</c:f>
              <c:numCache>
                <c:formatCode>0.00</c:formatCode>
                <c:ptCount val="8"/>
                <c:pt idx="0">
                  <c:v>12.167273389151802</c:v>
                </c:pt>
                <c:pt idx="1">
                  <c:v>1.3316345103749545</c:v>
                </c:pt>
                <c:pt idx="2">
                  <c:v>0.14612526885224533</c:v>
                </c:pt>
                <c:pt idx="3">
                  <c:v>0.76982825665895549</c:v>
                </c:pt>
                <c:pt idx="4">
                  <c:v>1.0670426369779764</c:v>
                </c:pt>
                <c:pt idx="5">
                  <c:v>1.2987576086050194</c:v>
                </c:pt>
                <c:pt idx="6">
                  <c:v>0.95048566690357739</c:v>
                </c:pt>
                <c:pt idx="7">
                  <c:v>0.27863666740922255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D3-4ECB-B3A4-841DDC302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39000960"/>
        <c:axId val="238896256"/>
      </c:barChart>
      <c:catAx>
        <c:axId val="239000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txPr>
          <a:bodyPr rot="-5400000" vert="horz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8896256"/>
        <c:crosses val="autoZero"/>
        <c:auto val="1"/>
        <c:lblAlgn val="ctr"/>
        <c:lblOffset val="100"/>
        <c:noMultiLvlLbl val="0"/>
      </c:catAx>
      <c:valAx>
        <c:axId val="238896256"/>
        <c:scaling>
          <c:orientation val="minMax"/>
          <c:max val="18"/>
          <c:min val="0"/>
        </c:scaling>
        <c:delete val="0"/>
        <c:axPos val="l"/>
        <c:majorGridlines/>
        <c:minorGridlines/>
        <c:numFmt formatCode="0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9000960"/>
        <c:crosses val="autoZero"/>
        <c:crossBetween val="between"/>
        <c:majorUnit val="3"/>
        <c:min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2912496107478"/>
          <c:y val="8.8596317933376634E-2"/>
          <c:w val="0.86559064015303167"/>
          <c:h val="0.7189623608876845"/>
        </c:manualLayout>
      </c:layout>
      <c:barChart>
        <c:barDir val="col"/>
        <c:grouping val="clustered"/>
        <c:varyColors val="0"/>
        <c:ser>
          <c:idx val="0"/>
          <c:order val="0"/>
          <c:tx>
            <c:v>SARS-CoV infection, 20 min labeling</c:v>
          </c:tx>
          <c:spPr>
            <a:ln>
              <a:noFill/>
            </a:ln>
          </c:spPr>
          <c:invertIfNegative val="0"/>
          <c:cat>
            <c:strRef>
              <c:f>('MERS-CoV'!$A$9,'MERS-CoV'!$A$16,'MERS-CoV'!$A$10:$A$15)</c:f>
              <c:strCache>
                <c:ptCount val="8"/>
                <c:pt idx="0">
                  <c:v>RO regions</c:v>
                </c:pt>
                <c:pt idx="1">
                  <c:v>VCR</c:v>
                </c:pt>
                <c:pt idx="2">
                  <c:v>Spherules</c:v>
                </c:pt>
                <c:pt idx="3">
                  <c:v>Nucleus</c:v>
                </c:pt>
                <c:pt idx="4">
                  <c:v>Cytosol</c:v>
                </c:pt>
                <c:pt idx="5">
                  <c:v>Mitochondria</c:v>
                </c:pt>
                <c:pt idx="6">
                  <c:v>ER</c:v>
                </c:pt>
                <c:pt idx="7">
                  <c:v>Golgi</c:v>
                </c:pt>
              </c:strCache>
            </c:strRef>
          </c:cat>
          <c:val>
            <c:numRef>
              <c:f>('MERS-CoV'!$E$9,'MERS-CoV'!$E$16,'MERS-CoV'!$E$10:$E$15)</c:f>
              <c:numCache>
                <c:formatCode>0.00</c:formatCode>
                <c:ptCount val="8"/>
                <c:pt idx="0">
                  <c:v>27.662037037037042</c:v>
                </c:pt>
                <c:pt idx="1">
                  <c:v>0.69444444444444453</c:v>
                </c:pt>
                <c:pt idx="2">
                  <c:v>2.2116007777057685</c:v>
                </c:pt>
                <c:pt idx="3">
                  <c:v>2.3399702270189806</c:v>
                </c:pt>
                <c:pt idx="4">
                  <c:v>3.5313901345291487</c:v>
                </c:pt>
                <c:pt idx="5">
                  <c:v>4.1964285714285721</c:v>
                </c:pt>
                <c:pt idx="6">
                  <c:v>3.0113636363636367</c:v>
                </c:pt>
                <c:pt idx="7">
                  <c:v>2.7830188679245289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D3-4ECB-B3A4-841DDC3024DD}"/>
            </c:ext>
          </c:extLst>
        </c:ser>
        <c:ser>
          <c:idx val="1"/>
          <c:order val="1"/>
          <c:tx>
            <c:v>SARS-CoV infection, 60 min labeling</c:v>
          </c:tx>
          <c:spPr>
            <a:ln>
              <a:noFill/>
            </a:ln>
          </c:spPr>
          <c:invertIfNegative val="0"/>
          <c:cat>
            <c:strRef>
              <c:f>('MERS-CoV'!$A$9,'MERS-CoV'!$A$16,'MERS-CoV'!$A$10:$A$15)</c:f>
              <c:strCache>
                <c:ptCount val="8"/>
                <c:pt idx="0">
                  <c:v>RO regions</c:v>
                </c:pt>
                <c:pt idx="1">
                  <c:v>VCR</c:v>
                </c:pt>
                <c:pt idx="2">
                  <c:v>Spherules</c:v>
                </c:pt>
                <c:pt idx="3">
                  <c:v>Nucleus</c:v>
                </c:pt>
                <c:pt idx="4">
                  <c:v>Cytosol</c:v>
                </c:pt>
                <c:pt idx="5">
                  <c:v>Mitochondria</c:v>
                </c:pt>
                <c:pt idx="6">
                  <c:v>ER</c:v>
                </c:pt>
                <c:pt idx="7">
                  <c:v>Golgi</c:v>
                </c:pt>
              </c:strCache>
            </c:strRef>
          </c:cat>
          <c:val>
            <c:numRef>
              <c:f>('MERS-CoV'!$L$9,'MERS-CoV'!$L$16,'MERS-CoV'!$L$10:$L$15)</c:f>
              <c:numCache>
                <c:formatCode>0.00</c:formatCode>
                <c:ptCount val="8"/>
                <c:pt idx="0">
                  <c:v>50.284090909090914</c:v>
                </c:pt>
                <c:pt idx="1">
                  <c:v>2.0833333333333339</c:v>
                </c:pt>
                <c:pt idx="2">
                  <c:v>2.0633971291866029</c:v>
                </c:pt>
                <c:pt idx="3">
                  <c:v>2.037935816164818</c:v>
                </c:pt>
                <c:pt idx="4">
                  <c:v>5.6698312236286927</c:v>
                </c:pt>
                <c:pt idx="5">
                  <c:v>4.0773809523809534</c:v>
                </c:pt>
                <c:pt idx="6">
                  <c:v>3.2386363636363642</c:v>
                </c:pt>
                <c:pt idx="7">
                  <c:v>2.7777777777777786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D3-4ECB-B3A4-841DDC3024DD}"/>
            </c:ext>
          </c:extLst>
        </c:ser>
        <c:ser>
          <c:idx val="2"/>
          <c:order val="2"/>
          <c:tx>
            <c:v>Mock infection, 60 min labeling</c:v>
          </c:tx>
          <c:spPr>
            <a:solidFill>
              <a:schemeClr val="tx1"/>
            </a:solidFill>
            <a:ln>
              <a:noFill/>
            </a:ln>
          </c:spPr>
          <c:invertIfNegative val="0"/>
          <c:cat>
            <c:strRef>
              <c:f>('MERS-CoV'!$A$9,'MERS-CoV'!$A$16,'MERS-CoV'!$A$10:$A$15)</c:f>
              <c:strCache>
                <c:ptCount val="8"/>
                <c:pt idx="0">
                  <c:v>RO regions</c:v>
                </c:pt>
                <c:pt idx="1">
                  <c:v>VCR</c:v>
                </c:pt>
                <c:pt idx="2">
                  <c:v>Spherules</c:v>
                </c:pt>
                <c:pt idx="3">
                  <c:v>Nucleus</c:v>
                </c:pt>
                <c:pt idx="4">
                  <c:v>Cytosol</c:v>
                </c:pt>
                <c:pt idx="5">
                  <c:v>Mitochondria</c:v>
                </c:pt>
                <c:pt idx="6">
                  <c:v>ER</c:v>
                </c:pt>
                <c:pt idx="7">
                  <c:v>Golgi</c:v>
                </c:pt>
              </c:strCache>
            </c:strRef>
          </c:cat>
          <c:val>
            <c:numRef>
              <c:f>('MERS-CoV'!$S$9,'MERS-CoV'!$S$16,'MERS-CoV'!$S$10:$S$15)</c:f>
              <c:numCache>
                <c:formatCode>0</c:formatCode>
                <c:ptCount val="8"/>
                <c:pt idx="2" formatCode="0.00">
                  <c:v>3.0771789753825689</c:v>
                </c:pt>
                <c:pt idx="3" formatCode="0.00">
                  <c:v>2.1677509293680299</c:v>
                </c:pt>
                <c:pt idx="4" formatCode="0.00">
                  <c:v>4.2008196721311482</c:v>
                </c:pt>
                <c:pt idx="5" formatCode="0.00">
                  <c:v>3.8405797101449282</c:v>
                </c:pt>
                <c:pt idx="6" formatCode="0.00">
                  <c:v>3.977272727272728</c:v>
                </c:pt>
                <c:pt idx="7" formatCode="0.00">
                  <c:v>2.7777777777777781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D3-4ECB-B3A4-841DDC302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238927232"/>
        <c:axId val="238933120"/>
      </c:barChart>
      <c:catAx>
        <c:axId val="23892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txPr>
          <a:bodyPr rot="-5400000" vert="horz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8933120"/>
        <c:crosses val="autoZero"/>
        <c:auto val="1"/>
        <c:lblAlgn val="ctr"/>
        <c:lblOffset val="100"/>
        <c:noMultiLvlLbl val="0"/>
      </c:catAx>
      <c:valAx>
        <c:axId val="238933120"/>
        <c:scaling>
          <c:orientation val="minMax"/>
          <c:max val="4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8927232"/>
        <c:crosses val="autoZero"/>
        <c:crossBetween val="between"/>
        <c:majorUnit val="5"/>
      </c:valAx>
      <c:spPr>
        <a:solidFill>
          <a:schemeClr val="bg1"/>
        </a:solid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0878597802393"/>
          <c:y val="7.1691891912037578E-2"/>
          <c:w val="0.86559064015303189"/>
          <c:h val="0.71896236088768428"/>
        </c:manualLayout>
      </c:layout>
      <c:barChart>
        <c:barDir val="col"/>
        <c:grouping val="clustered"/>
        <c:varyColors val="0"/>
        <c:ser>
          <c:idx val="0"/>
          <c:order val="0"/>
          <c:tx>
            <c:v>SARS-CoV infection, 20 min labeling</c:v>
          </c:tx>
          <c:spPr>
            <a:ln>
              <a:noFill/>
            </a:ln>
          </c:spPr>
          <c:invertIfNegative val="0"/>
          <c:cat>
            <c:strRef>
              <c:f>('MERS-CoV'!$A$9,'MERS-CoV'!$A$16,'MERS-CoV'!$A$10:$A$15)</c:f>
              <c:strCache>
                <c:ptCount val="8"/>
                <c:pt idx="0">
                  <c:v>RO regions</c:v>
                </c:pt>
                <c:pt idx="1">
                  <c:v>VCR</c:v>
                </c:pt>
                <c:pt idx="2">
                  <c:v>Spherules</c:v>
                </c:pt>
                <c:pt idx="3">
                  <c:v>Nucleus</c:v>
                </c:pt>
                <c:pt idx="4">
                  <c:v>Cytosol</c:v>
                </c:pt>
                <c:pt idx="5">
                  <c:v>Mitochondria</c:v>
                </c:pt>
                <c:pt idx="6">
                  <c:v>ER</c:v>
                </c:pt>
                <c:pt idx="7">
                  <c:v>Golgi</c:v>
                </c:pt>
              </c:strCache>
            </c:strRef>
          </c:cat>
          <c:val>
            <c:numRef>
              <c:f>('MERS-CoV'!$F$9,'MERS-CoV'!$F$16,'MERS-CoV'!$F$10:$F$15)</c:f>
              <c:numCache>
                <c:formatCode>0.00</c:formatCode>
                <c:ptCount val="8"/>
                <c:pt idx="0">
                  <c:v>9.9811866513673735</c:v>
                </c:pt>
                <c:pt idx="1">
                  <c:v>0.25057372346528972</c:v>
                </c:pt>
                <c:pt idx="2">
                  <c:v>0.79800342003138935</c:v>
                </c:pt>
                <c:pt idx="3">
                  <c:v>0.84432247571817398</c:v>
                </c:pt>
                <c:pt idx="4">
                  <c:v>1.2742179480252851</c:v>
                </c:pt>
                <c:pt idx="5">
                  <c:v>1.5141812146545366</c:v>
                </c:pt>
                <c:pt idx="6">
                  <c:v>1.0865787826631201</c:v>
                </c:pt>
                <c:pt idx="7">
                  <c:v>1.0041860163024063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D3-4ECB-B3A4-841DDC3024DD}"/>
            </c:ext>
          </c:extLst>
        </c:ser>
        <c:ser>
          <c:idx val="1"/>
          <c:order val="1"/>
          <c:tx>
            <c:v>SARS-CoV infection, 60 min labeling</c:v>
          </c:tx>
          <c:spPr>
            <a:ln>
              <a:noFill/>
            </a:ln>
          </c:spPr>
          <c:invertIfNegative val="0"/>
          <c:cat>
            <c:strRef>
              <c:f>('MERS-CoV'!$A$9,'MERS-CoV'!$A$16,'MERS-CoV'!$A$10:$A$15)</c:f>
              <c:strCache>
                <c:ptCount val="8"/>
                <c:pt idx="0">
                  <c:v>RO regions</c:v>
                </c:pt>
                <c:pt idx="1">
                  <c:v>VCR</c:v>
                </c:pt>
                <c:pt idx="2">
                  <c:v>Spherules</c:v>
                </c:pt>
                <c:pt idx="3">
                  <c:v>Nucleus</c:v>
                </c:pt>
                <c:pt idx="4">
                  <c:v>Cytosol</c:v>
                </c:pt>
                <c:pt idx="5">
                  <c:v>Mitochondria</c:v>
                </c:pt>
                <c:pt idx="6">
                  <c:v>ER</c:v>
                </c:pt>
                <c:pt idx="7">
                  <c:v>Golgi</c:v>
                </c:pt>
              </c:strCache>
            </c:strRef>
          </c:cat>
          <c:val>
            <c:numRef>
              <c:f>('MERS-CoV'!$M$9,'MERS-CoV'!$M$16,'MERS-CoV'!$M$10:$M$15)</c:f>
              <c:numCache>
                <c:formatCode>0.00</c:formatCode>
                <c:ptCount val="8"/>
                <c:pt idx="0">
                  <c:v>19.005719985343809</c:v>
                </c:pt>
                <c:pt idx="1">
                  <c:v>0.78743095984475298</c:v>
                </c:pt>
                <c:pt idx="2">
                  <c:v>0.77989573534863088</c:v>
                </c:pt>
                <c:pt idx="3">
                  <c:v>0.77027220279583797</c:v>
                </c:pt>
                <c:pt idx="4">
                  <c:v>2.1430083084382519</c:v>
                </c:pt>
                <c:pt idx="5">
                  <c:v>1.541114878553302</c:v>
                </c:pt>
                <c:pt idx="6">
                  <c:v>1.224097219395025</c:v>
                </c:pt>
                <c:pt idx="7">
                  <c:v>1.0499079464596708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D3-4ECB-B3A4-841DDC302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39230336"/>
        <c:axId val="239236224"/>
      </c:barChart>
      <c:catAx>
        <c:axId val="23923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txPr>
          <a:bodyPr rot="-5400000" vert="horz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9236224"/>
        <c:crosses val="autoZero"/>
        <c:auto val="1"/>
        <c:lblAlgn val="ctr"/>
        <c:lblOffset val="100"/>
        <c:noMultiLvlLbl val="0"/>
      </c:catAx>
      <c:valAx>
        <c:axId val="239236224"/>
        <c:scaling>
          <c:orientation val="minMax"/>
          <c:max val="18"/>
          <c:min val="0"/>
        </c:scaling>
        <c:delete val="0"/>
        <c:axPos val="l"/>
        <c:majorGridlines/>
        <c:minorGridlines/>
        <c:numFmt formatCode="0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9230336"/>
        <c:crosses val="autoZero"/>
        <c:crossBetween val="between"/>
        <c:majorUnit val="3"/>
        <c:min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145258</xdr:colOff>
      <xdr:row>19</xdr:row>
      <xdr:rowOff>154305</xdr:rowOff>
    </xdr:from>
    <xdr:to>
      <xdr:col>10</xdr:col>
      <xdr:colOff>204789</xdr:colOff>
      <xdr:row>59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36BD28D7-36EC-427C-BC51-0C9976A8F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583406</xdr:colOff>
      <xdr:row>20</xdr:row>
      <xdr:rowOff>47625</xdr:rowOff>
    </xdr:from>
    <xdr:to>
      <xdr:col>20</xdr:col>
      <xdr:colOff>130969</xdr:colOff>
      <xdr:row>59</xdr:row>
      <xdr:rowOff>95250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36BD28D7-36EC-427C-BC51-0C9976A8F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335758</xdr:colOff>
      <xdr:row>20</xdr:row>
      <xdr:rowOff>116205</xdr:rowOff>
    </xdr:from>
    <xdr:to>
      <xdr:col>10</xdr:col>
      <xdr:colOff>395289</xdr:colOff>
      <xdr:row>59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6BD28D7-36EC-427C-BC51-0C9976A8F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583406</xdr:colOff>
      <xdr:row>21</xdr:row>
      <xdr:rowOff>47625</xdr:rowOff>
    </xdr:from>
    <xdr:to>
      <xdr:col>20</xdr:col>
      <xdr:colOff>130969</xdr:colOff>
      <xdr:row>60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36BD28D7-36EC-427C-BC51-0C9976A8F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A2" sqref="A2"/>
    </sheetView>
  </sheetViews>
  <sheetFormatPr defaultRowHeight="14.4" x14ac:dyDescent="0.3"/>
  <cols>
    <col min="1" max="1" width="28.88671875" customWidth="1"/>
    <col min="2" max="2" width="8.77734375" customWidth="1"/>
    <col min="3" max="3" width="12.77734375" style="28" customWidth="1"/>
    <col min="4" max="4" width="8.6640625" style="3" customWidth="1"/>
    <col min="5" max="5" width="12.6640625" style="3" customWidth="1"/>
    <col min="6" max="6" width="8.109375" style="17" customWidth="1"/>
    <col min="7" max="7" width="12.109375" style="17" customWidth="1"/>
    <col min="8" max="8" width="25.77734375" style="17" customWidth="1"/>
    <col min="9" max="9" width="15.33203125" style="3" customWidth="1"/>
    <col min="10" max="11" width="18.77734375" customWidth="1"/>
  </cols>
  <sheetData>
    <row r="1" spans="1:12" x14ac:dyDescent="0.3">
      <c r="H1" s="19"/>
      <c r="I1"/>
    </row>
    <row r="2" spans="1:12" x14ac:dyDescent="0.3">
      <c r="A2" s="32"/>
      <c r="B2" s="33"/>
      <c r="C2" s="34"/>
      <c r="D2" s="62" t="s">
        <v>43</v>
      </c>
      <c r="E2" s="35"/>
      <c r="F2" s="55" t="s">
        <v>37</v>
      </c>
      <c r="G2" s="36"/>
      <c r="H2" s="36"/>
      <c r="I2" s="35"/>
      <c r="J2" s="37"/>
      <c r="K2" s="38"/>
    </row>
    <row r="3" spans="1:12" ht="16.2" x14ac:dyDescent="0.3">
      <c r="A3" s="39" t="s">
        <v>28</v>
      </c>
      <c r="B3" s="30" t="s">
        <v>30</v>
      </c>
      <c r="C3" s="31" t="s">
        <v>12</v>
      </c>
      <c r="D3" s="62" t="s">
        <v>38</v>
      </c>
      <c r="E3" s="61" t="s">
        <v>39</v>
      </c>
      <c r="F3" s="65" t="s">
        <v>40</v>
      </c>
      <c r="G3" s="66" t="s">
        <v>11</v>
      </c>
      <c r="H3" s="66" t="s">
        <v>41</v>
      </c>
      <c r="I3" s="61" t="s">
        <v>6</v>
      </c>
      <c r="J3" s="66" t="s">
        <v>13</v>
      </c>
      <c r="K3" s="67" t="s">
        <v>14</v>
      </c>
      <c r="L3" s="16"/>
    </row>
    <row r="4" spans="1:12" x14ac:dyDescent="0.3">
      <c r="A4" s="24" t="s">
        <v>29</v>
      </c>
      <c r="B4" s="25" t="s">
        <v>31</v>
      </c>
      <c r="C4" s="29" t="s">
        <v>5</v>
      </c>
      <c r="D4" s="63">
        <v>5</v>
      </c>
      <c r="E4" s="20">
        <v>235</v>
      </c>
      <c r="F4" s="56">
        <f>'SARS-CoV'!B19</f>
        <v>350.96</v>
      </c>
      <c r="G4" s="41">
        <v>4</v>
      </c>
      <c r="H4" s="40">
        <f>F4*G4</f>
        <v>1403.84</v>
      </c>
      <c r="I4" s="41">
        <f>'SARS-CoV'!C17</f>
        <v>1367</v>
      </c>
      <c r="J4" s="42">
        <v>0.84000000000000019</v>
      </c>
      <c r="K4" s="43">
        <v>0.92599999999999982</v>
      </c>
    </row>
    <row r="5" spans="1:12" x14ac:dyDescent="0.3">
      <c r="A5" s="24" t="s">
        <v>29</v>
      </c>
      <c r="B5" s="44" t="s">
        <v>32</v>
      </c>
      <c r="C5" s="29" t="s">
        <v>4</v>
      </c>
      <c r="D5" s="63">
        <v>8</v>
      </c>
      <c r="E5" s="20">
        <v>293</v>
      </c>
      <c r="F5" s="56">
        <f>'SARS-CoV'!I19</f>
        <v>212.4</v>
      </c>
      <c r="G5" s="41">
        <v>4</v>
      </c>
      <c r="H5" s="40">
        <f>F5*G5</f>
        <v>849.6</v>
      </c>
      <c r="I5" s="41">
        <f>'SARS-CoV'!J17</f>
        <v>3015</v>
      </c>
      <c r="J5" s="42">
        <v>0.81300000000000028</v>
      </c>
      <c r="K5" s="43">
        <v>0.90299999999999991</v>
      </c>
    </row>
    <row r="6" spans="1:12" x14ac:dyDescent="0.3">
      <c r="A6" s="24" t="s">
        <v>34</v>
      </c>
      <c r="B6" s="44" t="s">
        <v>32</v>
      </c>
      <c r="C6" s="29" t="s">
        <v>2</v>
      </c>
      <c r="D6" s="63">
        <v>4</v>
      </c>
      <c r="E6" s="20">
        <v>104</v>
      </c>
      <c r="F6" s="56">
        <f>'SARS-CoV'!P19</f>
        <v>436.32</v>
      </c>
      <c r="G6" s="41">
        <v>4</v>
      </c>
      <c r="H6" s="40">
        <f>F6*G6</f>
        <v>1745.28</v>
      </c>
      <c r="I6" s="41">
        <f>'SARS-CoV'!Q17</f>
        <v>607</v>
      </c>
      <c r="J6" s="42">
        <v>0.84000000000000008</v>
      </c>
      <c r="K6" s="45">
        <v>0.90999999999999992</v>
      </c>
      <c r="L6" s="2"/>
    </row>
    <row r="7" spans="1:12" x14ac:dyDescent="0.3">
      <c r="A7" s="46"/>
      <c r="B7" s="44"/>
      <c r="C7" s="29"/>
      <c r="D7" s="63"/>
      <c r="E7" s="20"/>
      <c r="F7" s="57"/>
      <c r="G7" s="41"/>
      <c r="H7" s="41"/>
      <c r="I7" s="20"/>
      <c r="J7" s="44"/>
      <c r="K7" s="47"/>
    </row>
    <row r="8" spans="1:12" x14ac:dyDescent="0.3">
      <c r="A8" s="24" t="s">
        <v>35</v>
      </c>
      <c r="B8" s="44" t="s">
        <v>33</v>
      </c>
      <c r="C8" s="29" t="s">
        <v>23</v>
      </c>
      <c r="D8" s="63">
        <v>7</v>
      </c>
      <c r="E8" s="20">
        <v>238</v>
      </c>
      <c r="F8" s="56">
        <f>'MERS-CoV'!B19</f>
        <v>209.64</v>
      </c>
      <c r="G8" s="41">
        <v>4</v>
      </c>
      <c r="H8" s="40">
        <f>F8*G8</f>
        <v>838.56</v>
      </c>
      <c r="I8" s="20">
        <f>'MERS-CoV'!C17</f>
        <v>2324</v>
      </c>
      <c r="J8" s="20">
        <v>0.86599999999999999</v>
      </c>
      <c r="K8" s="48">
        <v>0.97100000000000009</v>
      </c>
    </row>
    <row r="9" spans="1:12" x14ac:dyDescent="0.3">
      <c r="A9" s="24" t="s">
        <v>35</v>
      </c>
      <c r="B9" s="44" t="s">
        <v>32</v>
      </c>
      <c r="C9" s="29" t="s">
        <v>24</v>
      </c>
      <c r="D9" s="63">
        <v>3</v>
      </c>
      <c r="E9" s="20">
        <v>123</v>
      </c>
      <c r="F9" s="58">
        <f>'MERS-CoV'!I19</f>
        <v>211</v>
      </c>
      <c r="G9" s="41">
        <v>4</v>
      </c>
      <c r="H9" s="40">
        <f>F9*G9</f>
        <v>844</v>
      </c>
      <c r="I9" s="20">
        <f>'MERS-CoV'!J17</f>
        <v>2233</v>
      </c>
      <c r="J9" s="20">
        <v>0.88500000000000012</v>
      </c>
      <c r="K9" s="48">
        <v>0.92699999999999994</v>
      </c>
    </row>
    <row r="10" spans="1:12" x14ac:dyDescent="0.3">
      <c r="A10" s="26" t="s">
        <v>36</v>
      </c>
      <c r="B10" s="49" t="s">
        <v>32</v>
      </c>
      <c r="C10" s="50" t="s">
        <v>2</v>
      </c>
      <c r="D10" s="64">
        <v>3</v>
      </c>
      <c r="E10" s="27">
        <v>81</v>
      </c>
      <c r="F10" s="59">
        <f>'MERS-CoV'!P19</f>
        <v>204.68</v>
      </c>
      <c r="G10" s="51">
        <v>4</v>
      </c>
      <c r="H10" s="52">
        <f>F10*G10</f>
        <v>818.72</v>
      </c>
      <c r="I10" s="27">
        <f>'MERS-CoV'!Q17</f>
        <v>2219</v>
      </c>
      <c r="J10" s="53">
        <v>0.91999999999999993</v>
      </c>
      <c r="K10" s="54">
        <v>0.97</v>
      </c>
    </row>
    <row r="11" spans="1:12" x14ac:dyDescent="0.3">
      <c r="C11" s="29"/>
      <c r="D11" s="20"/>
      <c r="E11" s="20"/>
      <c r="F11" s="20"/>
      <c r="G11" s="20"/>
      <c r="H11" s="20"/>
      <c r="I11" s="20"/>
      <c r="J11" s="15"/>
      <c r="K11" s="2"/>
    </row>
    <row r="12" spans="1:12" ht="16.2" x14ac:dyDescent="0.3">
      <c r="A12" s="60" t="s">
        <v>42</v>
      </c>
      <c r="C12" s="29"/>
      <c r="D12" s="20"/>
      <c r="E12" s="20"/>
      <c r="F12" s="20"/>
      <c r="G12" s="20"/>
      <c r="H12" s="20"/>
      <c r="I12" s="20"/>
      <c r="J12" s="15"/>
      <c r="K12" s="2"/>
    </row>
    <row r="13" spans="1:12" x14ac:dyDescent="0.3">
      <c r="C13" s="29"/>
      <c r="D13" s="20"/>
      <c r="E13" s="20"/>
      <c r="F13" s="20"/>
      <c r="G13" s="20"/>
      <c r="H13" s="20"/>
      <c r="I13" s="15"/>
      <c r="J13" s="15"/>
      <c r="K13" s="2"/>
    </row>
    <row r="14" spans="1:12" x14ac:dyDescent="0.3">
      <c r="C14" s="29"/>
      <c r="D14" s="20"/>
      <c r="E14" s="20"/>
      <c r="F14" s="20"/>
      <c r="G14" s="20"/>
      <c r="H14" s="20"/>
      <c r="I14" s="15"/>
      <c r="J14" s="15"/>
      <c r="K14" s="2"/>
    </row>
    <row r="15" spans="1:12" x14ac:dyDescent="0.3">
      <c r="C15" s="29"/>
      <c r="D15" s="20"/>
      <c r="E15" s="20"/>
      <c r="F15" s="20"/>
      <c r="G15" s="20"/>
      <c r="H15" s="20"/>
      <c r="I15" s="15"/>
      <c r="J15" s="15"/>
      <c r="K15" s="2"/>
    </row>
    <row r="16" spans="1:12" x14ac:dyDescent="0.3">
      <c r="C16" s="29"/>
      <c r="D16" s="20"/>
      <c r="E16" s="20"/>
      <c r="F16" s="20"/>
      <c r="G16" s="20"/>
      <c r="H16" s="20"/>
      <c r="I16" s="15"/>
      <c r="J16" s="15"/>
      <c r="K16" s="2"/>
    </row>
    <row r="17" spans="6:11" x14ac:dyDescent="0.3">
      <c r="F17" s="3"/>
      <c r="G17" s="3"/>
      <c r="H17" s="3"/>
      <c r="I17" s="2"/>
      <c r="J17" s="2"/>
      <c r="K17" s="2"/>
    </row>
    <row r="18" spans="6:11" x14ac:dyDescent="0.3">
      <c r="F18" s="3"/>
      <c r="G18" s="3"/>
      <c r="H18" s="3"/>
      <c r="I18" s="2"/>
      <c r="J18" s="2"/>
      <c r="K18" s="2"/>
    </row>
    <row r="19" spans="6:11" x14ac:dyDescent="0.3">
      <c r="F19" s="3"/>
      <c r="G19" s="3"/>
      <c r="H19" s="3"/>
      <c r="I19" s="2"/>
      <c r="J19" s="2"/>
      <c r="K19" s="2"/>
    </row>
    <row r="20" spans="6:11" x14ac:dyDescent="0.3">
      <c r="F20" s="3"/>
      <c r="G20" s="3"/>
      <c r="H20" s="3"/>
      <c r="I20" s="2"/>
      <c r="J20" s="2"/>
      <c r="K20" s="2"/>
    </row>
    <row r="21" spans="6:11" x14ac:dyDescent="0.3">
      <c r="F21" s="3"/>
      <c r="G21" s="3"/>
      <c r="H21" s="3"/>
      <c r="I21" s="2"/>
      <c r="J21" s="2"/>
      <c r="K21" s="2"/>
    </row>
    <row r="22" spans="6:11" x14ac:dyDescent="0.3">
      <c r="F22" s="3"/>
      <c r="G22" s="3"/>
      <c r="H22" s="3"/>
      <c r="I22" s="2"/>
      <c r="J22" s="2"/>
      <c r="K22" s="2"/>
    </row>
    <row r="23" spans="6:11" x14ac:dyDescent="0.3">
      <c r="F23" s="3"/>
      <c r="G23" s="3"/>
      <c r="H23" s="3"/>
      <c r="I23" s="2"/>
      <c r="J23" s="2"/>
      <c r="K23" s="2"/>
    </row>
    <row r="24" spans="6:11" x14ac:dyDescent="0.3">
      <c r="H24" s="18"/>
      <c r="I24" s="2"/>
      <c r="J24" s="2"/>
      <c r="K24" s="2"/>
    </row>
    <row r="25" spans="6:11" x14ac:dyDescent="0.3">
      <c r="H25" s="18"/>
      <c r="I25" s="2"/>
      <c r="J25" s="2"/>
      <c r="K25" s="2"/>
    </row>
    <row r="29" spans="6:11" x14ac:dyDescent="0.3">
      <c r="I29" s="3" t="s">
        <v>7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zoomScale="90" zoomScaleNormal="90" workbookViewId="0">
      <selection activeCell="A5" sqref="A5"/>
    </sheetView>
  </sheetViews>
  <sheetFormatPr defaultRowHeight="14.4" x14ac:dyDescent="0.3"/>
  <cols>
    <col min="1" max="1" width="22.109375" customWidth="1"/>
    <col min="2" max="2" width="11.44140625" customWidth="1"/>
    <col min="3" max="3" width="7.5546875" customWidth="1"/>
    <col min="4" max="5" width="11.33203125" customWidth="1"/>
    <col min="6" max="6" width="10.33203125" customWidth="1"/>
    <col min="7" max="7" width="3.44140625" customWidth="1"/>
    <col min="8" max="8" width="10.33203125" customWidth="1"/>
    <col min="9" max="9" width="10.77734375" customWidth="1"/>
    <col min="10" max="10" width="7.5546875" customWidth="1"/>
    <col min="11" max="12" width="11.33203125" customWidth="1"/>
    <col min="14" max="14" width="2.77734375" customWidth="1"/>
    <col min="16" max="16" width="10.77734375" customWidth="1"/>
    <col min="17" max="17" width="7.5546875" customWidth="1"/>
    <col min="18" max="19" width="11.33203125" customWidth="1"/>
  </cols>
  <sheetData>
    <row r="1" spans="1:20" ht="16.2" x14ac:dyDescent="0.3">
      <c r="A1">
        <v>3.9999999999999991</v>
      </c>
      <c r="B1" t="s">
        <v>19</v>
      </c>
    </row>
    <row r="2" spans="1:20" x14ac:dyDescent="0.3">
      <c r="A2">
        <v>25</v>
      </c>
      <c r="B2" t="s">
        <v>20</v>
      </c>
      <c r="E2" s="1"/>
      <c r="F2" s="1"/>
      <c r="G2" s="1"/>
      <c r="H2" s="1"/>
    </row>
    <row r="3" spans="1:20" ht="16.2" x14ac:dyDescent="0.3">
      <c r="A3">
        <f>A1/A2</f>
        <v>0.15999999999999998</v>
      </c>
      <c r="B3" t="s">
        <v>26</v>
      </c>
    </row>
    <row r="5" spans="1:20" ht="18" x14ac:dyDescent="0.35">
      <c r="B5" s="12" t="s">
        <v>5</v>
      </c>
      <c r="C5" s="2"/>
      <c r="D5" s="2"/>
      <c r="E5" s="2"/>
      <c r="I5" s="12" t="s">
        <v>4</v>
      </c>
      <c r="J5" s="21"/>
      <c r="K5" s="2"/>
      <c r="L5" s="2"/>
      <c r="P5" s="12" t="s">
        <v>2</v>
      </c>
      <c r="Q5" s="21"/>
      <c r="R5" s="2"/>
      <c r="S5" s="2"/>
      <c r="T5" s="2"/>
    </row>
    <row r="7" spans="1:20" x14ac:dyDescent="0.3">
      <c r="A7" s="7"/>
      <c r="B7" s="7"/>
      <c r="C7" s="7" t="s">
        <v>18</v>
      </c>
      <c r="D7" s="7" t="s">
        <v>17</v>
      </c>
      <c r="E7" s="7" t="s">
        <v>3</v>
      </c>
      <c r="F7" s="7"/>
      <c r="J7" t="s">
        <v>18</v>
      </c>
      <c r="K7" s="7" t="s">
        <v>17</v>
      </c>
      <c r="L7" s="7" t="s">
        <v>3</v>
      </c>
      <c r="P7" s="7"/>
      <c r="Q7" s="7" t="s">
        <v>18</v>
      </c>
      <c r="R7" s="7" t="s">
        <v>17</v>
      </c>
      <c r="S7" s="7" t="s">
        <v>3</v>
      </c>
      <c r="T7" s="7"/>
    </row>
    <row r="8" spans="1:20" ht="15.6" x14ac:dyDescent="0.35">
      <c r="A8" s="7"/>
      <c r="B8" s="7" t="s">
        <v>1</v>
      </c>
      <c r="C8" t="s">
        <v>15</v>
      </c>
      <c r="D8" s="7" t="s">
        <v>16</v>
      </c>
      <c r="E8" s="3" t="s">
        <v>25</v>
      </c>
      <c r="F8" s="8" t="s">
        <v>0</v>
      </c>
      <c r="I8" t="s">
        <v>1</v>
      </c>
      <c r="J8" t="s">
        <v>15</v>
      </c>
      <c r="K8" s="7" t="s">
        <v>16</v>
      </c>
      <c r="L8" s="3" t="s">
        <v>25</v>
      </c>
      <c r="M8" s="3" t="s">
        <v>0</v>
      </c>
      <c r="P8" s="7" t="s">
        <v>1</v>
      </c>
      <c r="Q8" t="s">
        <v>15</v>
      </c>
      <c r="R8" s="7" t="s">
        <v>16</v>
      </c>
      <c r="S8" s="3" t="s">
        <v>25</v>
      </c>
      <c r="T8" s="8" t="s">
        <v>0</v>
      </c>
    </row>
    <row r="9" spans="1:20" x14ac:dyDescent="0.3">
      <c r="A9" s="1" t="s">
        <v>8</v>
      </c>
      <c r="B9" s="7">
        <v>182</v>
      </c>
      <c r="C9">
        <v>478</v>
      </c>
      <c r="D9" s="9">
        <f t="shared" ref="D9:D16" si="0">B9*$C$17/$B$17</f>
        <v>28.355824025529976</v>
      </c>
      <c r="E9" s="11">
        <f t="shared" ref="E9:E16" si="1">C9/(B9*$A$3)</f>
        <v>16.414835164835168</v>
      </c>
      <c r="F9" s="10">
        <f t="shared" ref="F9:F16" si="2">C9/D9</f>
        <v>16.857207167375417</v>
      </c>
      <c r="I9">
        <v>164</v>
      </c>
      <c r="J9">
        <v>1133</v>
      </c>
      <c r="K9" s="5">
        <f t="shared" ref="K9:K16" si="3">I9*$J$17/$I$17</f>
        <v>93.118644067796609</v>
      </c>
      <c r="L9" s="11">
        <f t="shared" ref="L9:L16" si="4">J9/(I9*$A$3)</f>
        <v>43.178353658536594</v>
      </c>
      <c r="M9" s="10">
        <f t="shared" ref="M9:M16" si="5">J9/K9</f>
        <v>12.167273389151802</v>
      </c>
      <c r="P9">
        <v>0</v>
      </c>
      <c r="Q9">
        <v>0</v>
      </c>
      <c r="R9" s="5">
        <f t="shared" ref="R9:R16" si="6">P9*$Q$17/$P$17</f>
        <v>0</v>
      </c>
      <c r="S9" s="11"/>
      <c r="T9" s="4"/>
    </row>
    <row r="10" spans="1:20" x14ac:dyDescent="0.3">
      <c r="A10" s="1" t="s">
        <v>44</v>
      </c>
      <c r="B10" s="7">
        <v>1409</v>
      </c>
      <c r="C10">
        <v>87</v>
      </c>
      <c r="D10" s="9">
        <f t="shared" si="0"/>
        <v>219.52393435149304</v>
      </c>
      <c r="E10" s="11">
        <f t="shared" si="1"/>
        <v>0.3859119943222144</v>
      </c>
      <c r="F10" s="10">
        <f t="shared" si="2"/>
        <v>0.39631213907044432</v>
      </c>
      <c r="I10">
        <v>1145</v>
      </c>
      <c r="J10">
        <v>95</v>
      </c>
      <c r="K10" s="5">
        <f t="shared" si="3"/>
        <v>650.12711864406776</v>
      </c>
      <c r="L10" s="11">
        <f t="shared" si="4"/>
        <v>0.51855895196506563</v>
      </c>
      <c r="M10" s="10">
        <f t="shared" si="5"/>
        <v>0.14612526885224533</v>
      </c>
      <c r="P10">
        <v>2135</v>
      </c>
      <c r="Q10">
        <v>132</v>
      </c>
      <c r="R10" s="5">
        <f t="shared" si="6"/>
        <v>118.80683901723506</v>
      </c>
      <c r="S10" s="11">
        <f t="shared" ref="S10:S15" si="7">Q10/(P10*$A$3)</f>
        <v>0.38641686182669793</v>
      </c>
      <c r="T10" s="10">
        <f t="shared" ref="T10:T15" si="8">Q10/R10</f>
        <v>1.1110471509207567</v>
      </c>
    </row>
    <row r="11" spans="1:20" x14ac:dyDescent="0.3">
      <c r="A11" s="1" t="s">
        <v>45</v>
      </c>
      <c r="B11" s="7">
        <v>5664</v>
      </c>
      <c r="C11">
        <v>622</v>
      </c>
      <c r="D11" s="9">
        <f t="shared" si="0"/>
        <v>882.45817187143837</v>
      </c>
      <c r="E11" s="11">
        <f t="shared" si="1"/>
        <v>0.68635240112994356</v>
      </c>
      <c r="F11" s="10">
        <f t="shared" si="2"/>
        <v>0.70484927198409641</v>
      </c>
      <c r="I11">
        <v>3013</v>
      </c>
      <c r="J11">
        <v>1317</v>
      </c>
      <c r="K11" s="5">
        <f t="shared" si="3"/>
        <v>1710.7711864406779</v>
      </c>
      <c r="L11" s="11">
        <f t="shared" si="4"/>
        <v>2.7319117158977768</v>
      </c>
      <c r="M11" s="10">
        <f t="shared" si="5"/>
        <v>0.76982825665895549</v>
      </c>
      <c r="P11">
        <v>6302</v>
      </c>
      <c r="Q11">
        <v>290</v>
      </c>
      <c r="R11" s="5">
        <f t="shared" si="6"/>
        <v>350.68885221855521</v>
      </c>
      <c r="S11" s="11">
        <f t="shared" si="7"/>
        <v>0.28760710885433199</v>
      </c>
      <c r="T11" s="10">
        <f t="shared" si="8"/>
        <v>0.82694387963968441</v>
      </c>
    </row>
    <row r="12" spans="1:20" x14ac:dyDescent="0.3">
      <c r="A12" s="1" t="s">
        <v>46</v>
      </c>
      <c r="B12" s="7">
        <v>431</v>
      </c>
      <c r="C12">
        <v>64</v>
      </c>
      <c r="D12" s="9">
        <f t="shared" si="0"/>
        <v>67.150330521996807</v>
      </c>
      <c r="E12" s="11">
        <f t="shared" si="1"/>
        <v>0.92807424593967525</v>
      </c>
      <c r="F12" s="10">
        <f t="shared" si="2"/>
        <v>0.95308540557421628</v>
      </c>
      <c r="I12">
        <v>307</v>
      </c>
      <c r="J12">
        <v>186</v>
      </c>
      <c r="K12" s="5">
        <f t="shared" si="3"/>
        <v>174.31355932203391</v>
      </c>
      <c r="L12" s="11">
        <f t="shared" si="4"/>
        <v>3.7866449511400657</v>
      </c>
      <c r="M12" s="10">
        <f t="shared" si="5"/>
        <v>1.0670426369779764</v>
      </c>
      <c r="P12">
        <v>700</v>
      </c>
      <c r="Q12">
        <v>99</v>
      </c>
      <c r="R12" s="5">
        <f t="shared" si="6"/>
        <v>38.953061972863956</v>
      </c>
      <c r="S12" s="11">
        <f t="shared" si="7"/>
        <v>0.88392857142857151</v>
      </c>
      <c r="T12" s="10">
        <f t="shared" si="8"/>
        <v>2.5415203577312306</v>
      </c>
    </row>
    <row r="13" spans="1:20" x14ac:dyDescent="0.3">
      <c r="A13" s="1" t="s">
        <v>47</v>
      </c>
      <c r="B13" s="7">
        <v>344</v>
      </c>
      <c r="C13">
        <v>66</v>
      </c>
      <c r="D13" s="9">
        <f t="shared" si="0"/>
        <v>53.595623432869843</v>
      </c>
      <c r="E13" s="11">
        <f t="shared" si="1"/>
        <v>1.1991279069767444</v>
      </c>
      <c r="F13" s="10">
        <f t="shared" si="2"/>
        <v>1.2314438338919038</v>
      </c>
      <c r="I13">
        <v>179</v>
      </c>
      <c r="J13">
        <v>132</v>
      </c>
      <c r="K13" s="5">
        <f t="shared" si="3"/>
        <v>101.63559322033899</v>
      </c>
      <c r="L13" s="11">
        <f t="shared" si="4"/>
        <v>4.6089385474860336</v>
      </c>
      <c r="M13" s="10">
        <f t="shared" si="5"/>
        <v>1.2987576086050194</v>
      </c>
      <c r="P13">
        <v>550</v>
      </c>
      <c r="Q13">
        <v>28</v>
      </c>
      <c r="R13" s="5">
        <f t="shared" si="6"/>
        <v>30.605977264393108</v>
      </c>
      <c r="S13" s="11">
        <f t="shared" si="7"/>
        <v>0.31818181818181823</v>
      </c>
      <c r="T13" s="10">
        <f t="shared" si="8"/>
        <v>0.91485397633667809</v>
      </c>
    </row>
    <row r="14" spans="1:20" x14ac:dyDescent="0.3">
      <c r="A14" s="1" t="s">
        <v>48</v>
      </c>
      <c r="B14" s="7">
        <v>149</v>
      </c>
      <c r="C14">
        <v>17</v>
      </c>
      <c r="D14" s="9">
        <f t="shared" si="0"/>
        <v>23.214383405516298</v>
      </c>
      <c r="E14" s="11">
        <f t="shared" si="1"/>
        <v>0.71308724832214776</v>
      </c>
      <c r="F14" s="10">
        <f t="shared" si="2"/>
        <v>0.73230461059587693</v>
      </c>
      <c r="I14">
        <v>126</v>
      </c>
      <c r="J14">
        <v>68</v>
      </c>
      <c r="K14" s="5">
        <f t="shared" si="3"/>
        <v>71.542372881355931</v>
      </c>
      <c r="L14" s="11">
        <f t="shared" si="4"/>
        <v>3.3730158730158735</v>
      </c>
      <c r="M14" s="10">
        <f t="shared" si="5"/>
        <v>0.95048566690357739</v>
      </c>
      <c r="P14">
        <v>448</v>
      </c>
      <c r="Q14">
        <v>21</v>
      </c>
      <c r="R14" s="5">
        <f t="shared" si="6"/>
        <v>24.929959662632928</v>
      </c>
      <c r="S14" s="11">
        <f t="shared" si="7"/>
        <v>0.29296875000000006</v>
      </c>
      <c r="T14" s="10">
        <f t="shared" si="8"/>
        <v>0.84235996705107086</v>
      </c>
    </row>
    <row r="15" spans="1:20" x14ac:dyDescent="0.3">
      <c r="A15" s="1" t="s">
        <v>49</v>
      </c>
      <c r="B15" s="7">
        <v>523</v>
      </c>
      <c r="C15">
        <v>31</v>
      </c>
      <c r="D15" s="9">
        <f t="shared" si="0"/>
        <v>81.484043765671302</v>
      </c>
      <c r="E15" s="11">
        <f t="shared" si="1"/>
        <v>0.37045889101338436</v>
      </c>
      <c r="F15" s="10">
        <f t="shared" si="2"/>
        <v>0.38044258197529585</v>
      </c>
      <c r="I15">
        <v>335</v>
      </c>
      <c r="J15">
        <v>53</v>
      </c>
      <c r="K15" s="5">
        <f t="shared" si="3"/>
        <v>190.21186440677965</v>
      </c>
      <c r="L15" s="11">
        <f t="shared" si="4"/>
        <v>0.98880597014925387</v>
      </c>
      <c r="M15" s="10">
        <f t="shared" si="5"/>
        <v>0.27863666740922255</v>
      </c>
      <c r="P15">
        <v>773</v>
      </c>
      <c r="Q15">
        <v>37</v>
      </c>
      <c r="R15" s="5">
        <f t="shared" si="6"/>
        <v>43.015309864319768</v>
      </c>
      <c r="S15" s="11">
        <f t="shared" si="7"/>
        <v>0.2991591203104787</v>
      </c>
      <c r="T15" s="10">
        <f t="shared" si="8"/>
        <v>0.86015886243076134</v>
      </c>
    </row>
    <row r="16" spans="1:20" x14ac:dyDescent="0.3">
      <c r="A16" s="1" t="s">
        <v>10</v>
      </c>
      <c r="B16" s="7">
        <v>72</v>
      </c>
      <c r="C16">
        <v>2</v>
      </c>
      <c r="D16" s="9">
        <f t="shared" si="0"/>
        <v>11.217688625484385</v>
      </c>
      <c r="E16" s="11">
        <f t="shared" si="1"/>
        <v>0.17361111111111113</v>
      </c>
      <c r="F16" s="10">
        <f t="shared" si="2"/>
        <v>0.17828984800455175</v>
      </c>
      <c r="I16">
        <v>41</v>
      </c>
      <c r="J16">
        <v>31</v>
      </c>
      <c r="K16" s="5">
        <f t="shared" si="3"/>
        <v>23.279661016949152</v>
      </c>
      <c r="L16" s="11">
        <f t="shared" si="4"/>
        <v>4.7256097560975618</v>
      </c>
      <c r="M16" s="10">
        <f t="shared" si="5"/>
        <v>1.3316345103749545</v>
      </c>
      <c r="P16">
        <v>0</v>
      </c>
      <c r="Q16">
        <v>0</v>
      </c>
      <c r="R16" s="5">
        <f t="shared" si="6"/>
        <v>0</v>
      </c>
      <c r="S16" s="23"/>
      <c r="T16" s="4"/>
    </row>
    <row r="17" spans="1:20" x14ac:dyDescent="0.3">
      <c r="A17" s="22" t="s">
        <v>22</v>
      </c>
      <c r="B17" s="7">
        <f>SUM(B9:B16)</f>
        <v>8774</v>
      </c>
      <c r="C17">
        <f>SUM(C9:C16)</f>
        <v>1367</v>
      </c>
      <c r="D17" s="9"/>
      <c r="E17" s="14"/>
      <c r="F17" s="14"/>
      <c r="H17" s="22" t="s">
        <v>22</v>
      </c>
      <c r="I17" s="7">
        <f>SUM(I9:I16)</f>
        <v>5310</v>
      </c>
      <c r="J17">
        <f>SUM(J9:J16)</f>
        <v>3015</v>
      </c>
      <c r="K17" s="9"/>
      <c r="L17" s="6"/>
      <c r="M17" s="6"/>
      <c r="O17" s="22" t="s">
        <v>22</v>
      </c>
      <c r="P17" s="7">
        <f>SUM(P9:P16)</f>
        <v>10908</v>
      </c>
      <c r="Q17">
        <f>SUM(Q9:Q16)</f>
        <v>607</v>
      </c>
      <c r="R17" s="5"/>
      <c r="S17" s="2"/>
      <c r="T17" s="2"/>
    </row>
    <row r="18" spans="1:20" x14ac:dyDescent="0.3">
      <c r="A18" s="22"/>
      <c r="B18" s="7"/>
      <c r="D18" s="9"/>
      <c r="E18" s="14"/>
      <c r="F18" s="14"/>
      <c r="H18" s="22"/>
      <c r="I18" s="7"/>
      <c r="K18" s="9"/>
      <c r="L18" s="6"/>
      <c r="M18" s="6"/>
      <c r="O18" s="22"/>
      <c r="P18" s="7"/>
      <c r="R18" s="5"/>
      <c r="S18" s="2"/>
      <c r="T18" s="2"/>
    </row>
    <row r="19" spans="1:20" x14ac:dyDescent="0.3">
      <c r="A19" s="22" t="s">
        <v>21</v>
      </c>
      <c r="B19" s="13">
        <f>B17/$A$2</f>
        <v>350.96</v>
      </c>
      <c r="D19" s="9"/>
      <c r="E19" s="14"/>
      <c r="F19" s="14"/>
      <c r="H19" s="22" t="s">
        <v>21</v>
      </c>
      <c r="I19" s="13">
        <f>I17/$A$2</f>
        <v>212.4</v>
      </c>
      <c r="K19" s="9"/>
      <c r="L19" s="6"/>
      <c r="M19" s="6"/>
      <c r="O19" s="22" t="s">
        <v>21</v>
      </c>
      <c r="P19" s="13">
        <f>P17/$A$2</f>
        <v>436.32</v>
      </c>
      <c r="R19" s="5"/>
      <c r="S19" s="2"/>
      <c r="T19" s="2"/>
    </row>
    <row r="20" spans="1:20" x14ac:dyDescent="0.3">
      <c r="A20" s="22"/>
      <c r="B20" s="9"/>
      <c r="D20" s="9"/>
      <c r="E20" s="14"/>
      <c r="F20" s="14"/>
      <c r="I20" s="22"/>
      <c r="J20" s="9"/>
      <c r="K20" s="5"/>
      <c r="L20" s="6"/>
      <c r="M20" s="6"/>
      <c r="R20" s="5"/>
      <c r="S20" s="2"/>
      <c r="T20" s="2"/>
    </row>
    <row r="44" spans="13:13" x14ac:dyDescent="0.3">
      <c r="M44" t="s">
        <v>9</v>
      </c>
    </row>
    <row r="50" ht="18" customHeight="1" x14ac:dyDescent="0.3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zoomScale="90" zoomScaleNormal="90" workbookViewId="0">
      <selection activeCell="A5" sqref="A5"/>
    </sheetView>
  </sheetViews>
  <sheetFormatPr defaultRowHeight="14.4" x14ac:dyDescent="0.3"/>
  <cols>
    <col min="1" max="1" width="22.109375" customWidth="1"/>
    <col min="2" max="2" width="11.44140625" customWidth="1"/>
    <col min="3" max="3" width="7.5546875" customWidth="1"/>
    <col min="4" max="5" width="11.33203125" customWidth="1"/>
    <col min="6" max="6" width="10.33203125" customWidth="1"/>
    <col min="7" max="7" width="3.44140625" customWidth="1"/>
    <col min="8" max="8" width="10.33203125" customWidth="1"/>
    <col min="9" max="9" width="10.77734375" customWidth="1"/>
    <col min="10" max="10" width="7.5546875" customWidth="1"/>
    <col min="11" max="12" width="11.33203125" customWidth="1"/>
    <col min="14" max="14" width="2.77734375" customWidth="1"/>
    <col min="16" max="16" width="10.77734375" customWidth="1"/>
    <col min="17" max="17" width="7.5546875" customWidth="1"/>
    <col min="18" max="19" width="11.33203125" customWidth="1"/>
  </cols>
  <sheetData>
    <row r="1" spans="1:20" ht="16.2" x14ac:dyDescent="0.3">
      <c r="A1">
        <v>3.9999999999999991</v>
      </c>
      <c r="B1" t="s">
        <v>19</v>
      </c>
    </row>
    <row r="2" spans="1:20" x14ac:dyDescent="0.3">
      <c r="A2">
        <v>25</v>
      </c>
      <c r="B2" t="s">
        <v>20</v>
      </c>
      <c r="E2" s="1"/>
      <c r="F2" s="1"/>
      <c r="G2" s="1"/>
      <c r="H2" s="1"/>
    </row>
    <row r="3" spans="1:20" ht="16.2" x14ac:dyDescent="0.3">
      <c r="A3">
        <f>A1/A2</f>
        <v>0.15999999999999998</v>
      </c>
      <c r="B3" t="s">
        <v>26</v>
      </c>
    </row>
    <row r="5" spans="1:20" ht="18" x14ac:dyDescent="0.35">
      <c r="B5" s="12" t="s">
        <v>23</v>
      </c>
      <c r="C5" s="2"/>
      <c r="D5" s="2"/>
      <c r="E5" s="2"/>
      <c r="I5" s="12" t="s">
        <v>24</v>
      </c>
      <c r="J5" s="21"/>
      <c r="K5" s="2"/>
      <c r="L5" s="2"/>
      <c r="P5" s="12" t="s">
        <v>2</v>
      </c>
      <c r="Q5" s="21"/>
      <c r="R5" s="2"/>
      <c r="S5" s="2"/>
      <c r="T5" s="2"/>
    </row>
    <row r="7" spans="1:20" x14ac:dyDescent="0.3">
      <c r="A7" s="7"/>
      <c r="B7" s="7"/>
      <c r="C7" s="7" t="s">
        <v>18</v>
      </c>
      <c r="D7" s="7" t="s">
        <v>17</v>
      </c>
      <c r="E7" s="7" t="s">
        <v>3</v>
      </c>
      <c r="F7" s="7"/>
      <c r="J7" t="s">
        <v>18</v>
      </c>
      <c r="K7" s="7" t="s">
        <v>17</v>
      </c>
      <c r="L7" s="7" t="s">
        <v>3</v>
      </c>
      <c r="P7" s="7"/>
      <c r="Q7" s="7" t="s">
        <v>18</v>
      </c>
      <c r="R7" s="7" t="s">
        <v>17</v>
      </c>
      <c r="S7" s="7" t="s">
        <v>3</v>
      </c>
      <c r="T7" s="7"/>
    </row>
    <row r="8" spans="1:20" ht="15.6" x14ac:dyDescent="0.35">
      <c r="A8" s="7"/>
      <c r="B8" s="7" t="s">
        <v>1</v>
      </c>
      <c r="C8" t="s">
        <v>15</v>
      </c>
      <c r="D8" s="7" t="s">
        <v>16</v>
      </c>
      <c r="E8" s="3" t="s">
        <v>25</v>
      </c>
      <c r="F8" s="8" t="s">
        <v>0</v>
      </c>
      <c r="I8" t="s">
        <v>1</v>
      </c>
      <c r="J8" t="s">
        <v>15</v>
      </c>
      <c r="K8" s="7" t="s">
        <v>16</v>
      </c>
      <c r="L8" s="3" t="s">
        <v>25</v>
      </c>
      <c r="M8" s="3" t="s">
        <v>0</v>
      </c>
      <c r="P8" s="7" t="s">
        <v>1</v>
      </c>
      <c r="Q8" t="s">
        <v>15</v>
      </c>
      <c r="R8" s="7" t="s">
        <v>16</v>
      </c>
      <c r="S8" s="3" t="s">
        <v>25</v>
      </c>
      <c r="T8" s="8" t="s">
        <v>0</v>
      </c>
    </row>
    <row r="9" spans="1:20" x14ac:dyDescent="0.3">
      <c r="A9" s="1" t="s">
        <v>8</v>
      </c>
      <c r="B9" s="7">
        <v>54</v>
      </c>
      <c r="C9">
        <v>239</v>
      </c>
      <c r="D9" s="9">
        <f t="shared" ref="D9:D16" si="0">B9*$C$17/$B$17</f>
        <v>23.945048654836864</v>
      </c>
      <c r="E9" s="11">
        <f t="shared" ref="E9:E16" si="1">C9/(B9*$A$3)</f>
        <v>27.662037037037042</v>
      </c>
      <c r="F9" s="10">
        <f t="shared" ref="F9:F16" si="2">C9/D9</f>
        <v>9.9811866513673735</v>
      </c>
      <c r="I9">
        <v>22</v>
      </c>
      <c r="J9">
        <v>177</v>
      </c>
      <c r="K9" s="5">
        <f t="shared" ref="K9:K16" si="3">I9*$J$17/$I$17</f>
        <v>9.3129857819905215</v>
      </c>
      <c r="L9" s="11">
        <f t="shared" ref="L9:L16" si="4">J9/(I9*$A$3)</f>
        <v>50.284090909090914</v>
      </c>
      <c r="M9" s="10">
        <f t="shared" ref="M9:M16" si="5">J9/K9</f>
        <v>19.005719985343809</v>
      </c>
      <c r="P9">
        <v>0</v>
      </c>
      <c r="Q9">
        <v>0</v>
      </c>
      <c r="R9" s="5">
        <f t="shared" ref="R9:R16" si="6">P9*$Q$17/$P$17</f>
        <v>0</v>
      </c>
      <c r="S9" s="11"/>
      <c r="T9" s="4"/>
    </row>
    <row r="10" spans="1:20" x14ac:dyDescent="0.3">
      <c r="A10" s="1" t="s">
        <v>44</v>
      </c>
      <c r="B10" s="7">
        <v>1543</v>
      </c>
      <c r="C10">
        <v>546</v>
      </c>
      <c r="D10" s="9">
        <f t="shared" si="0"/>
        <v>684.20759397061624</v>
      </c>
      <c r="E10" s="11">
        <f t="shared" si="1"/>
        <v>2.2116007777057685</v>
      </c>
      <c r="F10" s="10">
        <f t="shared" si="2"/>
        <v>0.79800342003138935</v>
      </c>
      <c r="I10">
        <v>1672</v>
      </c>
      <c r="J10">
        <v>552</v>
      </c>
      <c r="K10" s="5">
        <f t="shared" si="3"/>
        <v>707.78691943127967</v>
      </c>
      <c r="L10" s="11">
        <f t="shared" si="4"/>
        <v>2.0633971291866029</v>
      </c>
      <c r="M10" s="10">
        <f t="shared" si="5"/>
        <v>0.77989573534863088</v>
      </c>
      <c r="P10">
        <v>1503</v>
      </c>
      <c r="Q10">
        <v>740</v>
      </c>
      <c r="R10" s="5">
        <f t="shared" si="6"/>
        <v>651.77975376196991</v>
      </c>
      <c r="S10" s="11">
        <f t="shared" ref="S10:S15" si="7">Q10/(P10*$A$3)</f>
        <v>3.0771789753825689</v>
      </c>
      <c r="T10" s="10">
        <f t="shared" ref="T10:T15" si="8">Q10/R10</f>
        <v>1.1353528484566093</v>
      </c>
    </row>
    <row r="11" spans="1:20" x14ac:dyDescent="0.3">
      <c r="A11" s="1" t="s">
        <v>45</v>
      </c>
      <c r="B11" s="7">
        <v>2687</v>
      </c>
      <c r="C11">
        <v>1006</v>
      </c>
      <c r="D11" s="9">
        <f t="shared" si="0"/>
        <v>1191.4878839916046</v>
      </c>
      <c r="E11" s="11">
        <f t="shared" si="1"/>
        <v>2.3399702270189806</v>
      </c>
      <c r="F11" s="10">
        <f t="shared" si="2"/>
        <v>0.84432247571817398</v>
      </c>
      <c r="I11">
        <v>2524</v>
      </c>
      <c r="J11">
        <v>823</v>
      </c>
      <c r="K11" s="5">
        <f t="shared" si="3"/>
        <v>1068.4534597156398</v>
      </c>
      <c r="L11" s="11">
        <f t="shared" si="4"/>
        <v>2.037935816164818</v>
      </c>
      <c r="M11" s="10">
        <f t="shared" si="5"/>
        <v>0.77027220279583797</v>
      </c>
      <c r="P11">
        <v>2690</v>
      </c>
      <c r="Q11">
        <v>933</v>
      </c>
      <c r="R11" s="5">
        <f t="shared" si="6"/>
        <v>1166.5253077975376</v>
      </c>
      <c r="S11" s="11">
        <f t="shared" si="7"/>
        <v>2.1677509293680299</v>
      </c>
      <c r="T11" s="10">
        <f t="shared" si="8"/>
        <v>0.79981119463370587</v>
      </c>
    </row>
    <row r="12" spans="1:20" x14ac:dyDescent="0.3">
      <c r="A12" s="1" t="s">
        <v>46</v>
      </c>
      <c r="B12" s="7">
        <v>223</v>
      </c>
      <c r="C12">
        <v>126</v>
      </c>
      <c r="D12" s="9">
        <f t="shared" si="0"/>
        <v>98.884182407937416</v>
      </c>
      <c r="E12" s="11">
        <f t="shared" si="1"/>
        <v>3.5313901345291487</v>
      </c>
      <c r="F12" s="10">
        <f t="shared" si="2"/>
        <v>1.2742179480252851</v>
      </c>
      <c r="I12">
        <v>237</v>
      </c>
      <c r="J12">
        <v>215</v>
      </c>
      <c r="K12" s="5">
        <f t="shared" si="3"/>
        <v>100.32625592417061</v>
      </c>
      <c r="L12" s="11">
        <f t="shared" si="4"/>
        <v>5.6698312236286927</v>
      </c>
      <c r="M12" s="10">
        <f t="shared" si="5"/>
        <v>2.1430083084382519</v>
      </c>
      <c r="P12">
        <v>244</v>
      </c>
      <c r="Q12">
        <v>164</v>
      </c>
      <c r="R12" s="5">
        <f t="shared" si="6"/>
        <v>105.81121751025992</v>
      </c>
      <c r="S12" s="11">
        <f t="shared" si="7"/>
        <v>4.2008196721311482</v>
      </c>
      <c r="T12" s="10">
        <f t="shared" si="8"/>
        <v>1.5499301856544447</v>
      </c>
    </row>
    <row r="13" spans="1:20" x14ac:dyDescent="0.3">
      <c r="A13" s="1" t="s">
        <v>47</v>
      </c>
      <c r="B13" s="7">
        <v>350</v>
      </c>
      <c r="C13">
        <v>235</v>
      </c>
      <c r="D13" s="9">
        <f t="shared" si="0"/>
        <v>155.19938942949818</v>
      </c>
      <c r="E13" s="11">
        <f t="shared" si="1"/>
        <v>4.1964285714285721</v>
      </c>
      <c r="F13" s="10">
        <f t="shared" si="2"/>
        <v>1.5141812146545366</v>
      </c>
      <c r="I13">
        <v>420</v>
      </c>
      <c r="J13">
        <v>274</v>
      </c>
      <c r="K13" s="5">
        <f t="shared" si="3"/>
        <v>177.79336492890997</v>
      </c>
      <c r="L13" s="11">
        <f t="shared" si="4"/>
        <v>4.0773809523809534</v>
      </c>
      <c r="M13" s="10">
        <f t="shared" si="5"/>
        <v>1.541114878553302</v>
      </c>
      <c r="P13">
        <v>345</v>
      </c>
      <c r="Q13">
        <v>212</v>
      </c>
      <c r="R13" s="5">
        <f t="shared" si="6"/>
        <v>149.61012311901504</v>
      </c>
      <c r="S13" s="11">
        <f t="shared" si="7"/>
        <v>3.8405797101449282</v>
      </c>
      <c r="T13" s="10">
        <f t="shared" si="8"/>
        <v>1.4170164129291822</v>
      </c>
    </row>
    <row r="14" spans="1:20" x14ac:dyDescent="0.3">
      <c r="A14" s="1" t="s">
        <v>48</v>
      </c>
      <c r="B14" s="7">
        <v>110</v>
      </c>
      <c r="C14">
        <v>53</v>
      </c>
      <c r="D14" s="9">
        <f t="shared" si="0"/>
        <v>48.776950963556573</v>
      </c>
      <c r="E14" s="11">
        <f t="shared" si="1"/>
        <v>3.0113636363636367</v>
      </c>
      <c r="F14" s="10">
        <f t="shared" si="2"/>
        <v>1.0865787826631201</v>
      </c>
      <c r="I14">
        <v>220</v>
      </c>
      <c r="J14">
        <v>114</v>
      </c>
      <c r="K14" s="5">
        <f t="shared" si="3"/>
        <v>93.129857819905212</v>
      </c>
      <c r="L14" s="11">
        <f t="shared" si="4"/>
        <v>3.2386363636363642</v>
      </c>
      <c r="M14" s="10">
        <f t="shared" si="5"/>
        <v>1.224097219395025</v>
      </c>
      <c r="P14">
        <v>110</v>
      </c>
      <c r="Q14">
        <v>70</v>
      </c>
      <c r="R14" s="5">
        <f t="shared" si="6"/>
        <v>47.701778385772911</v>
      </c>
      <c r="S14" s="11">
        <f t="shared" si="7"/>
        <v>3.977272727272728</v>
      </c>
      <c r="T14" s="10">
        <f t="shared" si="8"/>
        <v>1.4674505305420134</v>
      </c>
    </row>
    <row r="15" spans="1:20" x14ac:dyDescent="0.3">
      <c r="A15" s="1" t="s">
        <v>49</v>
      </c>
      <c r="B15" s="7">
        <v>265</v>
      </c>
      <c r="C15">
        <v>118</v>
      </c>
      <c r="D15" s="9">
        <f t="shared" si="0"/>
        <v>117.5081091394772</v>
      </c>
      <c r="E15" s="11">
        <f t="shared" si="1"/>
        <v>2.7830188679245289</v>
      </c>
      <c r="F15" s="10">
        <f t="shared" si="2"/>
        <v>1.0041860163024063</v>
      </c>
      <c r="I15">
        <v>162</v>
      </c>
      <c r="J15">
        <v>72</v>
      </c>
      <c r="K15" s="5">
        <f t="shared" si="3"/>
        <v>68.577440758293832</v>
      </c>
      <c r="L15" s="11">
        <f t="shared" si="4"/>
        <v>2.7777777777777786</v>
      </c>
      <c r="M15" s="10">
        <f t="shared" si="5"/>
        <v>1.0499079464596708</v>
      </c>
      <c r="P15">
        <v>225</v>
      </c>
      <c r="Q15">
        <v>100</v>
      </c>
      <c r="R15" s="5">
        <f t="shared" si="6"/>
        <v>97.571819425444602</v>
      </c>
      <c r="S15" s="11">
        <f t="shared" si="7"/>
        <v>2.7777777777777781</v>
      </c>
      <c r="T15" s="10">
        <f t="shared" si="8"/>
        <v>1.0248860848229933</v>
      </c>
    </row>
    <row r="16" spans="1:20" x14ac:dyDescent="0.3">
      <c r="A16" s="1" t="s">
        <v>10</v>
      </c>
      <c r="B16" s="7">
        <v>9</v>
      </c>
      <c r="C16">
        <v>1</v>
      </c>
      <c r="D16" s="9">
        <f t="shared" si="0"/>
        <v>3.9908414424728105</v>
      </c>
      <c r="E16" s="11">
        <f t="shared" si="1"/>
        <v>0.69444444444444453</v>
      </c>
      <c r="F16" s="10">
        <f t="shared" si="2"/>
        <v>0.25057372346528972</v>
      </c>
      <c r="I16">
        <v>18</v>
      </c>
      <c r="J16">
        <v>6</v>
      </c>
      <c r="K16" s="5">
        <f t="shared" si="3"/>
        <v>7.6197156398104262</v>
      </c>
      <c r="L16" s="11">
        <f t="shared" si="4"/>
        <v>2.0833333333333339</v>
      </c>
      <c r="M16" s="10">
        <f t="shared" si="5"/>
        <v>0.78743095984475298</v>
      </c>
      <c r="P16">
        <v>0</v>
      </c>
      <c r="Q16">
        <v>0</v>
      </c>
      <c r="R16" s="5">
        <f t="shared" si="6"/>
        <v>0</v>
      </c>
      <c r="S16" s="23"/>
      <c r="T16" s="4"/>
    </row>
    <row r="17" spans="1:20" x14ac:dyDescent="0.3">
      <c r="A17" s="22" t="s">
        <v>22</v>
      </c>
      <c r="B17" s="7">
        <f>SUM(B9:B16)</f>
        <v>5241</v>
      </c>
      <c r="C17">
        <f>SUM(C9:C16)</f>
        <v>2324</v>
      </c>
      <c r="D17" s="9"/>
      <c r="E17" s="14"/>
      <c r="F17" s="14"/>
      <c r="H17" s="22" t="s">
        <v>22</v>
      </c>
      <c r="I17" s="7">
        <f>SUM(I9:I16)</f>
        <v>5275</v>
      </c>
      <c r="J17">
        <f>SUM(J9:J16)</f>
        <v>2233</v>
      </c>
      <c r="K17" s="9"/>
      <c r="L17" s="6"/>
      <c r="M17" s="6"/>
      <c r="O17" s="22" t="s">
        <v>22</v>
      </c>
      <c r="P17" s="7">
        <f>SUM(P9:P16)</f>
        <v>5117</v>
      </c>
      <c r="Q17">
        <f>SUM(Q9:Q16)</f>
        <v>2219</v>
      </c>
      <c r="R17" s="5"/>
      <c r="S17" s="2"/>
      <c r="T17" s="2"/>
    </row>
    <row r="18" spans="1:20" x14ac:dyDescent="0.3">
      <c r="A18" s="22"/>
      <c r="B18" s="7"/>
      <c r="D18" s="9"/>
      <c r="E18" s="14"/>
      <c r="F18" s="14"/>
      <c r="H18" s="22"/>
      <c r="I18" s="7"/>
      <c r="K18" s="9"/>
      <c r="L18" s="6"/>
      <c r="M18" s="6"/>
      <c r="O18" s="22"/>
      <c r="P18" s="7"/>
      <c r="R18" s="5"/>
      <c r="S18" s="2"/>
      <c r="T18" s="2"/>
    </row>
    <row r="19" spans="1:20" x14ac:dyDescent="0.3">
      <c r="A19" s="22" t="s">
        <v>21</v>
      </c>
      <c r="B19" s="13">
        <f>B17/$A$2</f>
        <v>209.64</v>
      </c>
      <c r="D19" s="9"/>
      <c r="E19" s="14"/>
      <c r="F19" s="14"/>
      <c r="H19" s="22" t="s">
        <v>21</v>
      </c>
      <c r="I19" s="13">
        <f>I17/$A$2</f>
        <v>211</v>
      </c>
      <c r="K19" s="9"/>
      <c r="L19" s="6"/>
      <c r="M19" s="6"/>
      <c r="O19" s="22" t="s">
        <v>21</v>
      </c>
      <c r="P19" s="13">
        <f>P17/$A$2</f>
        <v>204.68</v>
      </c>
      <c r="R19" s="5"/>
      <c r="S19" s="2"/>
      <c r="T19" s="2"/>
    </row>
    <row r="20" spans="1:20" x14ac:dyDescent="0.3">
      <c r="A20" s="22"/>
      <c r="B20" s="9"/>
      <c r="D20" s="9"/>
      <c r="E20" s="14"/>
      <c r="F20" s="14"/>
      <c r="I20" s="22"/>
      <c r="J20" s="9"/>
      <c r="K20" s="5"/>
      <c r="L20" s="6"/>
      <c r="M20" s="6"/>
      <c r="P20" t="s">
        <v>27</v>
      </c>
      <c r="R20" s="5"/>
      <c r="S20" s="2"/>
      <c r="T20" s="2"/>
    </row>
    <row r="45" spans="13:13" x14ac:dyDescent="0.3">
      <c r="M45" t="s">
        <v>9</v>
      </c>
    </row>
    <row r="51" ht="18" customHeight="1" x14ac:dyDescent="0.3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SARS-CoV</vt:lpstr>
      <vt:lpstr>MERS-CoV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MandH</dc:creator>
  <cp:lastModifiedBy>Barcena</cp:lastModifiedBy>
  <dcterms:created xsi:type="dcterms:W3CDTF">2016-06-28T13:59:41Z</dcterms:created>
  <dcterms:modified xsi:type="dcterms:W3CDTF">2020-05-01T18:15:09Z</dcterms:modified>
</cp:coreProperties>
</file>