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Submission\"/>
    </mc:Choice>
  </mc:AlternateContent>
  <xr:revisionPtr revIDLastSave="0" documentId="10_ncr:100000_{9883B269-EE28-49D9-A119-A6F6F0DA78AE}" xr6:coauthVersionLast="31" xr6:coauthVersionMax="31" xr10:uidLastSave="{00000000-0000-0000-0000-000000000000}"/>
  <bookViews>
    <workbookView xWindow="1500" yWindow="915" windowWidth="19425" windowHeight="10410" tabRatio="701" activeTab="1" xr2:uid="{00000000-000D-0000-FFFF-FFFF00000000}"/>
  </bookViews>
  <sheets>
    <sheet name="1340" sheetId="1" r:id="rId1"/>
    <sheet name="ConvertingGrowthToHyp" sheetId="2" r:id="rId2"/>
  </sheets>
  <calcPr calcId="179017"/>
</workbook>
</file>

<file path=xl/calcChain.xml><?xml version="1.0" encoding="utf-8"?>
<calcChain xmlns="http://schemas.openxmlformats.org/spreadsheetml/2006/main">
  <c r="D52" i="1" l="1"/>
  <c r="F52" i="1" s="1"/>
  <c r="C52" i="1"/>
  <c r="B52" i="1"/>
  <c r="F42" i="1"/>
  <c r="D47" i="1"/>
  <c r="F47" i="1" s="1"/>
  <c r="C47" i="1"/>
  <c r="J42" i="1"/>
  <c r="D51" i="1"/>
  <c r="F51" i="1" s="1"/>
  <c r="D50" i="1"/>
  <c r="F50" i="1" s="1"/>
  <c r="D49" i="1"/>
  <c r="F49" i="1" s="1"/>
  <c r="C49" i="1"/>
  <c r="D48" i="1"/>
  <c r="F48" i="1" s="1"/>
  <c r="C48" i="1"/>
  <c r="G48" i="1" l="1"/>
  <c r="G51" i="1"/>
  <c r="G50" i="1"/>
  <c r="G49" i="1"/>
  <c r="C51" i="1" l="1"/>
  <c r="C50" i="1"/>
  <c r="F44" i="1" l="1"/>
  <c r="F43" i="1"/>
  <c r="B8" i="2" l="1"/>
  <c r="B7" i="2"/>
  <c r="D7" i="2" s="1"/>
  <c r="E7" i="2" s="1"/>
  <c r="B6" i="2"/>
  <c r="B5" i="2"/>
  <c r="B4" i="2"/>
  <c r="D8" i="2"/>
  <c r="E8" i="2" s="1"/>
  <c r="D6" i="2"/>
  <c r="E6" i="2" s="1"/>
  <c r="D5" i="2"/>
  <c r="E5" i="2" s="1"/>
  <c r="D4" i="2"/>
  <c r="E4" i="2" s="1"/>
  <c r="E11" i="1" l="1"/>
  <c r="E10" i="1"/>
  <c r="E9" i="1"/>
  <c r="E40" i="1"/>
  <c r="E39" i="1"/>
  <c r="E38" i="1"/>
  <c r="E37" i="1"/>
  <c r="E36" i="1"/>
  <c r="E35" i="1"/>
  <c r="E34" i="1"/>
  <c r="E33" i="1"/>
  <c r="E15" i="1"/>
  <c r="E14" i="1"/>
  <c r="E23" i="1"/>
  <c r="E22" i="1"/>
  <c r="E32" i="1"/>
  <c r="E31" i="1"/>
  <c r="E13" i="1"/>
  <c r="E12" i="1"/>
  <c r="E21" i="1"/>
  <c r="E20" i="1"/>
  <c r="E29" i="1"/>
  <c r="E28" i="1"/>
  <c r="E30" i="1"/>
  <c r="E19" i="1"/>
  <c r="E27" i="1"/>
  <c r="E18" i="1"/>
  <c r="E26" i="1"/>
  <c r="E17" i="1"/>
  <c r="E25" i="1"/>
  <c r="E16" i="1"/>
  <c r="E24" i="1"/>
</calcChain>
</file>

<file path=xl/sharedStrings.xml><?xml version="1.0" encoding="utf-8"?>
<sst xmlns="http://schemas.openxmlformats.org/spreadsheetml/2006/main" count="258" uniqueCount="57">
  <si>
    <t xml:space="preserve">Strain </t>
  </si>
  <si>
    <t>Experimenter</t>
  </si>
  <si>
    <t>Date</t>
  </si>
  <si>
    <t>replicate</t>
  </si>
  <si>
    <t>birth (/hr)</t>
  </si>
  <si>
    <t>|death| (/hr)</t>
  </si>
  <si>
    <t>Release rate</t>
  </si>
  <si>
    <t>begin (hr)</t>
  </si>
  <si>
    <t>end (hr)</t>
  </si>
  <si>
    <t>Analysis Method</t>
  </si>
  <si>
    <t>Source</t>
  </si>
  <si>
    <t>Notes</t>
  </si>
  <si>
    <t>starve - batch</t>
  </si>
  <si>
    <t>A</t>
  </si>
  <si>
    <t>live regression</t>
  </si>
  <si>
    <t>B</t>
  </si>
  <si>
    <t>C</t>
  </si>
  <si>
    <t>C:\Users\sfhart\Dropbox\Sam\QuantifyingInteractions\Fig\Release_assays\vG_release_starve\2017-02-28_chemo-starve</t>
  </si>
  <si>
    <t>F</t>
  </si>
  <si>
    <t>flask</t>
  </si>
  <si>
    <t>C:\Users\sfhart\Dropbox\Sam\QuantifyingInteractions\Fig\Release_assays\vG_release_starve\2017-02-14_chemo+starve</t>
  </si>
  <si>
    <t>C:\Users\sfhart\Dropbox\Sam\QuantifyingInteractions\Fig\Gchemostat\2017-08-22_G_chemo</t>
  </si>
  <si>
    <t>regression</t>
  </si>
  <si>
    <t>C:\Users\sfhart\Dropbox\Sam\QuantifyingInteractions\Fig\Gchemostat\2017-07-19_G_6hrDT</t>
  </si>
  <si>
    <t>C:\Users\sfhart\Dropbox\Sam\QuantifyingInteractions\Fig\Gchemostat\2017-06-27_G_6hrDT</t>
  </si>
  <si>
    <t>C:\Users\sfhart\Dropbox\Sam\QuantifyingInteractions\Fig\Gchemostat\20170228e\2017-02-28_chemo-starve</t>
  </si>
  <si>
    <t>C:\Users\sfhart\Dropbox\Sam\QuantifyingInteractions\Fig\Gchemostat\20170228e\2017-02-14_chemo-starve</t>
  </si>
  <si>
    <t>SH</t>
  </si>
  <si>
    <t>Volume</t>
  </si>
  <si>
    <t>hyp</t>
  </si>
  <si>
    <t>Starve device</t>
  </si>
  <si>
    <t xml:space="preserve"> 18mm tubes</t>
  </si>
  <si>
    <t>Doubling time (hr)</t>
  </si>
  <si>
    <t>T2 (hr)</t>
  </si>
  <si>
    <t>growth (/hr)</t>
  </si>
  <si>
    <t>death (/hr)</t>
  </si>
  <si>
    <t>KA</t>
  </si>
  <si>
    <t>nA</t>
  </si>
  <si>
    <t>bmaxA</t>
  </si>
  <si>
    <t>Pre-growth/limitation</t>
  </si>
  <si>
    <t>release 2SEM</t>
  </si>
  <si>
    <t>2stdev</t>
  </si>
  <si>
    <t>n</t>
  </si>
  <si>
    <t>Release rate as a function of hypoxanthine concentration</t>
  </si>
  <si>
    <t>slope:</t>
  </si>
  <si>
    <t>Release rate from regression</t>
  </si>
  <si>
    <t>Hyp (uM)</t>
  </si>
  <si>
    <t>starvation death rate ave</t>
  </si>
  <si>
    <t>(Used in Models i and ii)</t>
  </si>
  <si>
    <t>chemostat death rate ave (Model iii)</t>
  </si>
  <si>
    <t>Intercept:</t>
  </si>
  <si>
    <t>Model iii</t>
  </si>
  <si>
    <t>2*stdev</t>
  </si>
  <si>
    <t>2*SEM</t>
  </si>
  <si>
    <t>starvation</t>
  </si>
  <si>
    <t>chemostat Release rate as a function of growth rate</t>
  </si>
  <si>
    <t>Model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</si>
</sst>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E+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64" fontId="0" fillId="0" borderId="0" xfId="0" applyNumberFormat="1" applyFill="1"/>
    <xf numFmtId="166" fontId="0" fillId="0" borderId="0" xfId="0" applyNumberFormat="1"/>
    <xf numFmtId="0" fontId="1" fillId="0" borderId="0" xfId="0" applyFont="1"/>
    <xf numFmtId="0" fontId="0" fillId="0" borderId="0" xfId="0"/>
    <xf numFmtId="164" fontId="0" fillId="0" borderId="0" xfId="0" applyNumberFormat="1" applyAlignment="1">
      <alignment horizontal="right"/>
    </xf>
    <xf numFmtId="164" fontId="1" fillId="0" borderId="0" xfId="0" applyNumberFormat="1" applyFon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workbookViewId="0">
      <pane ySplit="1" topLeftCell="A35" activePane="bottomLeft" state="frozen"/>
      <selection activeCell="B1" sqref="B1"/>
      <selection pane="bottomLeft" activeCell="C47" sqref="C47:C52"/>
    </sheetView>
  </sheetViews>
  <sheetFormatPr defaultRowHeight="15" x14ac:dyDescent="0.25"/>
  <cols>
    <col min="1" max="1" width="6.5703125" bestFit="1" customWidth="1"/>
    <col min="2" max="2" width="13.28515625" style="10" bestFit="1" customWidth="1"/>
    <col min="3" max="3" width="12" customWidth="1"/>
    <col min="4" max="4" width="8.85546875" bestFit="1" customWidth="1"/>
    <col min="5" max="5" width="11.7109375" customWidth="1"/>
    <col min="6" max="6" width="17.85546875" bestFit="1" customWidth="1"/>
    <col min="7" max="7" width="12" style="9" bestFit="1" customWidth="1"/>
    <col min="8" max="8" width="13.85546875" style="9" bestFit="1" customWidth="1"/>
    <col min="9" max="9" width="16.5703125" style="10" bestFit="1" customWidth="1"/>
    <col min="10" max="10" width="9.7109375" style="10" bestFit="1" customWidth="1"/>
    <col min="11" max="11" width="8.140625" style="10" bestFit="1" customWidth="1"/>
    <col min="12" max="12" width="8.140625" style="10" customWidth="1"/>
    <col min="13" max="13" width="20.5703125" style="10" customWidth="1"/>
    <col min="14" max="14" width="15.85546875" bestFit="1" customWidth="1"/>
    <col min="15" max="15" width="12.85546875" style="10" bestFit="1" customWidth="1"/>
    <col min="16" max="16" width="7" bestFit="1" customWidth="1"/>
  </cols>
  <sheetData>
    <row r="1" spans="1:17" s="10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1" t="s">
        <v>34</v>
      </c>
      <c r="F1" s="2" t="s">
        <v>5</v>
      </c>
      <c r="G1" s="3" t="s">
        <v>6</v>
      </c>
      <c r="H1" s="3" t="s">
        <v>40</v>
      </c>
      <c r="I1" s="4" t="s">
        <v>32</v>
      </c>
      <c r="J1" s="5" t="s">
        <v>7</v>
      </c>
      <c r="K1" s="5" t="s">
        <v>8</v>
      </c>
      <c r="L1" s="5" t="s">
        <v>28</v>
      </c>
      <c r="M1" s="5" t="s">
        <v>39</v>
      </c>
      <c r="N1" s="6" t="s">
        <v>9</v>
      </c>
      <c r="O1" s="6" t="s">
        <v>30</v>
      </c>
      <c r="P1" s="7" t="s">
        <v>10</v>
      </c>
      <c r="Q1" s="7" t="s">
        <v>11</v>
      </c>
    </row>
    <row r="2" spans="1:17" x14ac:dyDescent="0.25">
      <c r="A2">
        <v>1340</v>
      </c>
      <c r="B2" s="10" t="s">
        <v>27</v>
      </c>
      <c r="C2" s="10">
        <v>20170228</v>
      </c>
      <c r="D2" s="10" t="s">
        <v>13</v>
      </c>
      <c r="E2" s="8">
        <v>0</v>
      </c>
      <c r="F2" s="9">
        <v>9.40845500254759E-4</v>
      </c>
      <c r="G2" s="9">
        <v>0.42395979193778893</v>
      </c>
      <c r="H2" s="9">
        <v>2.7206562738849398E-2</v>
      </c>
      <c r="I2" s="10" t="s">
        <v>12</v>
      </c>
      <c r="J2" s="12">
        <v>24</v>
      </c>
      <c r="K2" s="12">
        <v>96</v>
      </c>
      <c r="L2" s="12">
        <v>10</v>
      </c>
      <c r="M2" s="12" t="s">
        <v>29</v>
      </c>
      <c r="N2" s="10" t="s">
        <v>14</v>
      </c>
      <c r="O2" s="10" t="s">
        <v>31</v>
      </c>
      <c r="P2" t="s">
        <v>17</v>
      </c>
      <c r="Q2" s="11"/>
    </row>
    <row r="3" spans="1:17" x14ac:dyDescent="0.25">
      <c r="A3">
        <v>1340</v>
      </c>
      <c r="B3" s="10" t="s">
        <v>27</v>
      </c>
      <c r="C3" s="10">
        <v>20170228</v>
      </c>
      <c r="D3" s="10" t="s">
        <v>15</v>
      </c>
      <c r="E3" s="8">
        <v>0</v>
      </c>
      <c r="F3" s="9">
        <v>1.38586524507169E-3</v>
      </c>
      <c r="G3" s="9">
        <v>0.34048625277541245</v>
      </c>
      <c r="H3" s="9">
        <v>1.721833867663887E-2</v>
      </c>
      <c r="I3" s="10" t="s">
        <v>12</v>
      </c>
      <c r="J3" s="12">
        <v>24</v>
      </c>
      <c r="K3" s="12">
        <v>96</v>
      </c>
      <c r="L3" s="12">
        <v>10</v>
      </c>
      <c r="M3" s="12" t="s">
        <v>29</v>
      </c>
      <c r="N3" s="10" t="s">
        <v>14</v>
      </c>
      <c r="O3" s="10" t="s">
        <v>31</v>
      </c>
      <c r="P3" t="s">
        <v>17</v>
      </c>
      <c r="Q3" s="11"/>
    </row>
    <row r="4" spans="1:17" x14ac:dyDescent="0.25">
      <c r="A4">
        <v>1340</v>
      </c>
      <c r="B4" s="10" t="s">
        <v>27</v>
      </c>
      <c r="C4" s="10">
        <v>20170228</v>
      </c>
      <c r="D4" s="10" t="s">
        <v>16</v>
      </c>
      <c r="E4" s="8">
        <v>0</v>
      </c>
      <c r="F4" s="9">
        <v>3.7704576172038098E-3</v>
      </c>
      <c r="G4" s="9">
        <v>0.36320492246955027</v>
      </c>
      <c r="H4" s="9">
        <v>8.6966866853119516E-3</v>
      </c>
      <c r="I4" s="10" t="s">
        <v>12</v>
      </c>
      <c r="J4" s="12">
        <v>24</v>
      </c>
      <c r="K4" s="12">
        <v>96</v>
      </c>
      <c r="L4" s="12">
        <v>10</v>
      </c>
      <c r="M4" s="12" t="s">
        <v>29</v>
      </c>
      <c r="N4" s="10" t="s">
        <v>14</v>
      </c>
      <c r="O4" s="10" t="s">
        <v>31</v>
      </c>
      <c r="P4" t="s">
        <v>17</v>
      </c>
      <c r="Q4" s="11"/>
    </row>
    <row r="5" spans="1:17" x14ac:dyDescent="0.25">
      <c r="A5">
        <v>1340</v>
      </c>
      <c r="B5" s="10" t="s">
        <v>27</v>
      </c>
      <c r="C5" s="10">
        <v>20170228</v>
      </c>
      <c r="D5" s="10" t="s">
        <v>18</v>
      </c>
      <c r="E5" s="8">
        <v>0</v>
      </c>
      <c r="F5" s="9">
        <v>4.0097374106479403E-3</v>
      </c>
      <c r="G5" s="9">
        <v>0.5725292621263991</v>
      </c>
      <c r="H5" s="9">
        <v>4.7343455585349442E-2</v>
      </c>
      <c r="I5" s="10" t="s">
        <v>12</v>
      </c>
      <c r="J5" s="12">
        <v>24</v>
      </c>
      <c r="K5" s="12">
        <v>69</v>
      </c>
      <c r="L5" s="12">
        <v>40</v>
      </c>
      <c r="M5" s="12" t="s">
        <v>29</v>
      </c>
      <c r="N5" s="10" t="s">
        <v>14</v>
      </c>
      <c r="O5" s="10" t="s">
        <v>19</v>
      </c>
      <c r="P5" t="s">
        <v>17</v>
      </c>
      <c r="Q5" s="11"/>
    </row>
    <row r="6" spans="1:17" x14ac:dyDescent="0.25">
      <c r="A6">
        <v>1340</v>
      </c>
      <c r="B6" s="10" t="s">
        <v>27</v>
      </c>
      <c r="C6" s="10">
        <v>20170214</v>
      </c>
      <c r="D6" s="10" t="s">
        <v>13</v>
      </c>
      <c r="E6" s="8">
        <v>0</v>
      </c>
      <c r="F6" s="9">
        <v>8.0291243250830095E-3</v>
      </c>
      <c r="G6" s="9">
        <v>0.63765886827802476</v>
      </c>
      <c r="H6" s="9">
        <v>5.8503856957283135E-2</v>
      </c>
      <c r="I6" s="10" t="s">
        <v>12</v>
      </c>
      <c r="J6" s="12">
        <v>24</v>
      </c>
      <c r="K6" s="12">
        <v>72</v>
      </c>
      <c r="L6" s="12">
        <v>40</v>
      </c>
      <c r="M6" s="12" t="s">
        <v>29</v>
      </c>
      <c r="N6" s="10" t="s">
        <v>14</v>
      </c>
      <c r="O6" s="10" t="s">
        <v>19</v>
      </c>
      <c r="P6" t="s">
        <v>20</v>
      </c>
      <c r="Q6" s="11"/>
    </row>
    <row r="7" spans="1:17" x14ac:dyDescent="0.25">
      <c r="A7">
        <v>1340</v>
      </c>
      <c r="B7" s="10" t="s">
        <v>27</v>
      </c>
      <c r="C7" s="10">
        <v>20170214</v>
      </c>
      <c r="D7" s="10" t="s">
        <v>15</v>
      </c>
      <c r="E7" s="8">
        <v>0</v>
      </c>
      <c r="F7" s="9">
        <v>7.6854386487911399E-3</v>
      </c>
      <c r="G7" s="9">
        <v>0.61510540881237941</v>
      </c>
      <c r="H7" s="9">
        <v>3.048050864146391E-2</v>
      </c>
      <c r="I7" s="10" t="s">
        <v>12</v>
      </c>
      <c r="J7" s="12">
        <v>24</v>
      </c>
      <c r="K7" s="12">
        <v>72</v>
      </c>
      <c r="L7" s="12">
        <v>40</v>
      </c>
      <c r="M7" s="12" t="s">
        <v>29</v>
      </c>
      <c r="N7" s="10" t="s">
        <v>14</v>
      </c>
      <c r="O7" s="10" t="s">
        <v>19</v>
      </c>
      <c r="P7" t="s">
        <v>20</v>
      </c>
      <c r="Q7" s="11"/>
    </row>
    <row r="8" spans="1:17" x14ac:dyDescent="0.25">
      <c r="A8">
        <v>1340</v>
      </c>
      <c r="B8" s="10" t="s">
        <v>27</v>
      </c>
      <c r="C8" s="10">
        <v>20170214</v>
      </c>
      <c r="D8" s="10" t="s">
        <v>16</v>
      </c>
      <c r="E8" s="8">
        <v>0</v>
      </c>
      <c r="F8" s="9">
        <v>9.1341777622381808E-3</v>
      </c>
      <c r="G8" s="9">
        <v>0.67256028211179131</v>
      </c>
      <c r="H8" s="9">
        <v>4.9449258130949171E-2</v>
      </c>
      <c r="I8" s="10" t="s">
        <v>12</v>
      </c>
      <c r="J8" s="12">
        <v>24</v>
      </c>
      <c r="K8" s="12">
        <v>72</v>
      </c>
      <c r="L8" s="12">
        <v>40</v>
      </c>
      <c r="M8" s="12" t="s">
        <v>29</v>
      </c>
      <c r="N8" s="10" t="s">
        <v>14</v>
      </c>
      <c r="O8" s="10" t="s">
        <v>19</v>
      </c>
      <c r="P8" t="s">
        <v>20</v>
      </c>
      <c r="Q8" s="11"/>
    </row>
    <row r="9" spans="1:17" x14ac:dyDescent="0.25">
      <c r="A9">
        <v>1340</v>
      </c>
      <c r="B9" s="10" t="s">
        <v>27</v>
      </c>
      <c r="C9" s="10">
        <v>20170214</v>
      </c>
      <c r="D9" s="10">
        <v>4</v>
      </c>
      <c r="E9" s="9">
        <f>LN(2)/4</f>
        <v>0.17328679513998632</v>
      </c>
      <c r="F9" s="9">
        <v>5.6345812044639385E-3</v>
      </c>
      <c r="G9" s="9">
        <v>8.9673910986605099E-2</v>
      </c>
      <c r="H9" s="9">
        <v>1.1930974374480905E-3</v>
      </c>
      <c r="I9" s="10">
        <v>4</v>
      </c>
      <c r="J9" s="12">
        <v>10</v>
      </c>
      <c r="K9" s="12">
        <v>72</v>
      </c>
      <c r="L9" s="12">
        <v>19</v>
      </c>
      <c r="M9" s="12" t="s">
        <v>29</v>
      </c>
      <c r="N9" s="10" t="s">
        <v>22</v>
      </c>
      <c r="O9" s="10" t="s">
        <v>19</v>
      </c>
      <c r="P9" t="s">
        <v>26</v>
      </c>
    </row>
    <row r="10" spans="1:17" x14ac:dyDescent="0.25">
      <c r="A10">
        <v>1340</v>
      </c>
      <c r="B10" s="10" t="s">
        <v>27</v>
      </c>
      <c r="C10" s="10">
        <v>20170214</v>
      </c>
      <c r="D10" s="10">
        <v>5</v>
      </c>
      <c r="E10" s="9">
        <f>LN(2)/4</f>
        <v>0.17328679513998632</v>
      </c>
      <c r="F10" s="9">
        <v>5.9469862363748082E-3</v>
      </c>
      <c r="G10" s="9">
        <v>9.17947889933214E-2</v>
      </c>
      <c r="H10" s="9">
        <v>2.642266236477773E-3</v>
      </c>
      <c r="I10" s="10">
        <v>4</v>
      </c>
      <c r="J10" s="12">
        <v>10</v>
      </c>
      <c r="K10" s="12">
        <v>72</v>
      </c>
      <c r="L10" s="12">
        <v>19</v>
      </c>
      <c r="M10" s="12" t="s">
        <v>29</v>
      </c>
      <c r="N10" s="10" t="s">
        <v>22</v>
      </c>
      <c r="O10" s="10" t="s">
        <v>19</v>
      </c>
      <c r="P10" t="s">
        <v>26</v>
      </c>
    </row>
    <row r="11" spans="1:17" x14ac:dyDescent="0.25">
      <c r="A11">
        <v>1340</v>
      </c>
      <c r="B11" s="10" t="s">
        <v>27</v>
      </c>
      <c r="C11" s="10">
        <v>20170214</v>
      </c>
      <c r="D11" s="10">
        <v>6</v>
      </c>
      <c r="E11" s="9">
        <f>LN(2)/4</f>
        <v>0.17328679513998632</v>
      </c>
      <c r="F11" s="9">
        <v>3.3748243290478855E-3</v>
      </c>
      <c r="G11" s="9">
        <v>5.1995888273929321E-2</v>
      </c>
      <c r="H11" s="9">
        <v>1.7796227105739393E-3</v>
      </c>
      <c r="I11" s="10">
        <v>4</v>
      </c>
      <c r="J11" s="12">
        <v>10</v>
      </c>
      <c r="K11" s="12">
        <v>72</v>
      </c>
      <c r="L11" s="12">
        <v>19</v>
      </c>
      <c r="M11" s="12" t="s">
        <v>29</v>
      </c>
      <c r="N11" s="10" t="s">
        <v>22</v>
      </c>
      <c r="O11" s="10" t="s">
        <v>19</v>
      </c>
      <c r="P11" t="s">
        <v>26</v>
      </c>
    </row>
    <row r="12" spans="1:17" x14ac:dyDescent="0.25">
      <c r="A12">
        <v>1340</v>
      </c>
      <c r="B12" s="10" t="s">
        <v>27</v>
      </c>
      <c r="C12" s="10">
        <v>20170719</v>
      </c>
      <c r="D12" s="10">
        <v>7</v>
      </c>
      <c r="E12" s="9">
        <f>LN(2)/5.4</f>
        <v>0.12836058899258246</v>
      </c>
      <c r="F12" s="9">
        <v>1.3564299281976975E-2</v>
      </c>
      <c r="G12" s="9">
        <v>0.46525901335996545</v>
      </c>
      <c r="H12" s="9">
        <v>1.7639343572175732E-2</v>
      </c>
      <c r="I12" s="10">
        <v>5.4</v>
      </c>
      <c r="J12" s="12">
        <v>24</v>
      </c>
      <c r="K12" s="12">
        <v>54</v>
      </c>
      <c r="L12" s="12">
        <v>19</v>
      </c>
      <c r="M12" s="12" t="s">
        <v>29</v>
      </c>
      <c r="N12" s="10" t="s">
        <v>22</v>
      </c>
      <c r="O12" s="10" t="s">
        <v>31</v>
      </c>
      <c r="P12" t="s">
        <v>23</v>
      </c>
    </row>
    <row r="13" spans="1:17" x14ac:dyDescent="0.25">
      <c r="A13">
        <v>1340</v>
      </c>
      <c r="B13" s="10" t="s">
        <v>27</v>
      </c>
      <c r="C13" s="10">
        <v>20170719</v>
      </c>
      <c r="D13" s="10">
        <v>8</v>
      </c>
      <c r="E13" s="9">
        <f>LN(2)/5.4</f>
        <v>0.12836058899258246</v>
      </c>
      <c r="F13" s="9">
        <v>1.0686929069449697E-2</v>
      </c>
      <c r="G13" s="9">
        <v>0.40001853757248279</v>
      </c>
      <c r="H13" s="9">
        <v>1.246226340173098E-2</v>
      </c>
      <c r="I13" s="10">
        <v>5.4</v>
      </c>
      <c r="J13" s="12">
        <v>24</v>
      </c>
      <c r="K13" s="12">
        <v>54</v>
      </c>
      <c r="L13" s="12">
        <v>19</v>
      </c>
      <c r="M13" s="12" t="s">
        <v>29</v>
      </c>
      <c r="N13" s="10" t="s">
        <v>22</v>
      </c>
      <c r="O13" s="10" t="s">
        <v>31</v>
      </c>
      <c r="P13" t="s">
        <v>23</v>
      </c>
    </row>
    <row r="14" spans="1:17" x14ac:dyDescent="0.25">
      <c r="A14">
        <v>1340</v>
      </c>
      <c r="B14" s="10" t="s">
        <v>27</v>
      </c>
      <c r="C14" s="10">
        <v>20170627</v>
      </c>
      <c r="D14" s="10">
        <v>5</v>
      </c>
      <c r="E14" s="9">
        <f>LN(2)/5.4</f>
        <v>0.12836058899258246</v>
      </c>
      <c r="F14" s="9">
        <v>1.2132052972199383E-2</v>
      </c>
      <c r="G14" s="9">
        <v>0.3499539024285479</v>
      </c>
      <c r="H14" s="9">
        <v>2.4475227548086599E-2</v>
      </c>
      <c r="I14" s="10">
        <v>5.4</v>
      </c>
      <c r="J14" s="12">
        <v>0</v>
      </c>
      <c r="K14" s="12">
        <v>72</v>
      </c>
      <c r="L14" s="12">
        <v>19</v>
      </c>
      <c r="M14" s="12" t="s">
        <v>29</v>
      </c>
      <c r="N14" s="10" t="s">
        <v>22</v>
      </c>
      <c r="O14" s="10" t="s">
        <v>31</v>
      </c>
      <c r="P14" t="s">
        <v>24</v>
      </c>
    </row>
    <row r="15" spans="1:17" x14ac:dyDescent="0.25">
      <c r="A15">
        <v>1340</v>
      </c>
      <c r="B15" s="10" t="s">
        <v>27</v>
      </c>
      <c r="C15" s="10">
        <v>20170627</v>
      </c>
      <c r="D15" s="10">
        <v>6</v>
      </c>
      <c r="E15" s="9">
        <f>LN(2)/5.4</f>
        <v>0.12836058899258246</v>
      </c>
      <c r="F15" s="9">
        <v>1.0973025033320302E-2</v>
      </c>
      <c r="G15" s="9">
        <v>0.31334098628295071</v>
      </c>
      <c r="H15" s="9">
        <v>7.7751546836525454E-3</v>
      </c>
      <c r="I15" s="10">
        <v>5.4</v>
      </c>
      <c r="J15" s="12">
        <v>0</v>
      </c>
      <c r="K15" s="12">
        <v>72</v>
      </c>
      <c r="L15" s="12">
        <v>19</v>
      </c>
      <c r="M15" s="12" t="s">
        <v>29</v>
      </c>
      <c r="N15" s="10" t="s">
        <v>22</v>
      </c>
      <c r="O15" s="10" t="s">
        <v>31</v>
      </c>
      <c r="P15" t="s">
        <v>24</v>
      </c>
    </row>
    <row r="16" spans="1:17" x14ac:dyDescent="0.25">
      <c r="A16">
        <v>1340</v>
      </c>
      <c r="B16" s="10" t="s">
        <v>27</v>
      </c>
      <c r="C16" s="10">
        <v>20170822</v>
      </c>
      <c r="D16" s="10">
        <v>2</v>
      </c>
      <c r="E16" s="9">
        <f t="shared" ref="E16:E23" si="0">LN(2)/6</f>
        <v>0.11552453009332421</v>
      </c>
      <c r="F16" s="13">
        <v>1.6714928344511118E-2</v>
      </c>
      <c r="G16" s="9">
        <v>0.74061991523041593</v>
      </c>
      <c r="H16" s="9">
        <v>1.6466329373557746E-2</v>
      </c>
      <c r="I16" s="10">
        <v>6</v>
      </c>
      <c r="J16" s="12">
        <v>23</v>
      </c>
      <c r="K16" s="12">
        <v>53</v>
      </c>
      <c r="L16" s="12">
        <v>19</v>
      </c>
      <c r="M16" s="12" t="s">
        <v>29</v>
      </c>
      <c r="N16" s="10" t="s">
        <v>22</v>
      </c>
      <c r="O16" s="10" t="s">
        <v>31</v>
      </c>
      <c r="P16" t="s">
        <v>21</v>
      </c>
      <c r="Q16" s="11"/>
    </row>
    <row r="17" spans="1:17" x14ac:dyDescent="0.25">
      <c r="A17">
        <v>1340</v>
      </c>
      <c r="B17" s="10" t="s">
        <v>27</v>
      </c>
      <c r="C17" s="10">
        <v>20170822</v>
      </c>
      <c r="D17" s="10">
        <v>4</v>
      </c>
      <c r="E17" s="9">
        <f t="shared" si="0"/>
        <v>0.11552453009332421</v>
      </c>
      <c r="F17" s="13">
        <v>1.2796426722512395E-2</v>
      </c>
      <c r="G17" s="9">
        <v>0.53680557627924275</v>
      </c>
      <c r="H17" s="9">
        <v>2.0145425569627413E-2</v>
      </c>
      <c r="I17" s="10">
        <v>6</v>
      </c>
      <c r="J17" s="12">
        <v>23</v>
      </c>
      <c r="K17" s="12">
        <v>53</v>
      </c>
      <c r="L17" s="12">
        <v>19</v>
      </c>
      <c r="M17" s="12" t="s">
        <v>29</v>
      </c>
      <c r="N17" s="10" t="s">
        <v>22</v>
      </c>
      <c r="O17" s="10" t="s">
        <v>31</v>
      </c>
      <c r="P17" t="s">
        <v>21</v>
      </c>
      <c r="Q17" s="11"/>
    </row>
    <row r="18" spans="1:17" x14ac:dyDescent="0.25">
      <c r="A18">
        <v>1340</v>
      </c>
      <c r="B18" s="10" t="s">
        <v>27</v>
      </c>
      <c r="C18" s="10">
        <v>20170822</v>
      </c>
      <c r="D18" s="10">
        <v>6</v>
      </c>
      <c r="E18" s="9">
        <f t="shared" si="0"/>
        <v>0.11552453009332421</v>
      </c>
      <c r="F18" s="13">
        <v>1.8397278830118255E-2</v>
      </c>
      <c r="G18" s="9">
        <v>0.61267877235782897</v>
      </c>
      <c r="H18" s="9">
        <v>1.0271001123343748E-2</v>
      </c>
      <c r="I18" s="10">
        <v>6</v>
      </c>
      <c r="J18" s="12">
        <v>23</v>
      </c>
      <c r="K18" s="12">
        <v>53</v>
      </c>
      <c r="L18" s="12">
        <v>19</v>
      </c>
      <c r="M18" s="12" t="s">
        <v>29</v>
      </c>
      <c r="N18" s="10" t="s">
        <v>22</v>
      </c>
      <c r="O18" s="10" t="s">
        <v>31</v>
      </c>
      <c r="P18" t="s">
        <v>21</v>
      </c>
    </row>
    <row r="19" spans="1:17" x14ac:dyDescent="0.25">
      <c r="A19">
        <v>1340</v>
      </c>
      <c r="B19" s="10" t="s">
        <v>27</v>
      </c>
      <c r="C19" s="10">
        <v>20170822</v>
      </c>
      <c r="D19" s="10">
        <v>8</v>
      </c>
      <c r="E19" s="9">
        <f t="shared" si="0"/>
        <v>0.11552453009332421</v>
      </c>
      <c r="F19" s="13">
        <v>1.3441404333790477E-2</v>
      </c>
      <c r="G19" s="9">
        <v>0.4945357694852775</v>
      </c>
      <c r="H19" s="9">
        <v>1.7592239988493699E-2</v>
      </c>
      <c r="I19" s="10">
        <v>6</v>
      </c>
      <c r="J19" s="12">
        <v>23</v>
      </c>
      <c r="K19" s="12">
        <v>53</v>
      </c>
      <c r="L19" s="12">
        <v>19</v>
      </c>
      <c r="M19" s="12" t="s">
        <v>29</v>
      </c>
      <c r="N19" s="10" t="s">
        <v>22</v>
      </c>
      <c r="O19" s="10" t="s">
        <v>31</v>
      </c>
      <c r="P19" t="s">
        <v>21</v>
      </c>
    </row>
    <row r="20" spans="1:17" x14ac:dyDescent="0.25">
      <c r="A20">
        <v>1340</v>
      </c>
      <c r="B20" s="10" t="s">
        <v>27</v>
      </c>
      <c r="C20" s="10">
        <v>20170719</v>
      </c>
      <c r="D20" s="10">
        <v>5</v>
      </c>
      <c r="E20" s="9">
        <f t="shared" si="0"/>
        <v>0.11552453009332421</v>
      </c>
      <c r="F20" s="9">
        <v>1.6403219454004872E-2</v>
      </c>
      <c r="G20" s="9">
        <v>0.57505590578329357</v>
      </c>
      <c r="H20" s="9">
        <v>2.7743779325098441E-2</v>
      </c>
      <c r="I20" s="10">
        <v>6</v>
      </c>
      <c r="J20" s="12">
        <v>24</v>
      </c>
      <c r="K20" s="12">
        <v>54</v>
      </c>
      <c r="L20" s="12">
        <v>19</v>
      </c>
      <c r="M20" s="12" t="s">
        <v>29</v>
      </c>
      <c r="N20" s="10" t="s">
        <v>22</v>
      </c>
      <c r="O20" s="10" t="s">
        <v>31</v>
      </c>
      <c r="P20" t="s">
        <v>23</v>
      </c>
    </row>
    <row r="21" spans="1:17" x14ac:dyDescent="0.25">
      <c r="A21">
        <v>1340</v>
      </c>
      <c r="B21" s="10" t="s">
        <v>27</v>
      </c>
      <c r="C21" s="10">
        <v>20170719</v>
      </c>
      <c r="D21" s="10">
        <v>6</v>
      </c>
      <c r="E21" s="9">
        <f t="shared" si="0"/>
        <v>0.11552453009332421</v>
      </c>
      <c r="F21" s="9">
        <v>1.1589057353279033E-2</v>
      </c>
      <c r="G21" s="9">
        <v>0.46936580109919679</v>
      </c>
      <c r="H21" s="9">
        <v>2.6563003019727666E-2</v>
      </c>
      <c r="I21" s="10">
        <v>6</v>
      </c>
      <c r="J21" s="12">
        <v>24</v>
      </c>
      <c r="K21" s="12">
        <v>54</v>
      </c>
      <c r="L21" s="12">
        <v>19</v>
      </c>
      <c r="M21" s="12" t="s">
        <v>29</v>
      </c>
      <c r="N21" s="10" t="s">
        <v>22</v>
      </c>
      <c r="O21" s="10" t="s">
        <v>31</v>
      </c>
      <c r="P21" t="s">
        <v>23</v>
      </c>
    </row>
    <row r="22" spans="1:17" x14ac:dyDescent="0.25">
      <c r="A22">
        <v>1340</v>
      </c>
      <c r="B22" s="10" t="s">
        <v>27</v>
      </c>
      <c r="C22" s="10">
        <v>20170627</v>
      </c>
      <c r="D22" s="10">
        <v>3</v>
      </c>
      <c r="E22" s="9">
        <f t="shared" si="0"/>
        <v>0.11552453009332421</v>
      </c>
      <c r="F22" s="9">
        <v>1.215761940853702E-2</v>
      </c>
      <c r="G22" s="9">
        <v>0.40207720935061231</v>
      </c>
      <c r="H22" s="9">
        <v>2.7481805193837236E-2</v>
      </c>
      <c r="I22" s="10">
        <v>6</v>
      </c>
      <c r="J22" s="12">
        <v>0</v>
      </c>
      <c r="K22" s="12">
        <v>72</v>
      </c>
      <c r="L22" s="12">
        <v>19</v>
      </c>
      <c r="M22" s="12" t="s">
        <v>29</v>
      </c>
      <c r="N22" s="10" t="s">
        <v>22</v>
      </c>
      <c r="O22" s="10" t="s">
        <v>31</v>
      </c>
      <c r="P22" t="s">
        <v>24</v>
      </c>
    </row>
    <row r="23" spans="1:17" x14ac:dyDescent="0.25">
      <c r="A23">
        <v>1340</v>
      </c>
      <c r="B23" s="10" t="s">
        <v>27</v>
      </c>
      <c r="C23" s="10">
        <v>20170627</v>
      </c>
      <c r="D23" s="10">
        <v>4</v>
      </c>
      <c r="E23" s="9">
        <f t="shared" si="0"/>
        <v>0.11552453009332421</v>
      </c>
      <c r="F23" s="9">
        <v>1.2452580888386388E-2</v>
      </c>
      <c r="G23" s="9">
        <v>0.42263507897419511</v>
      </c>
      <c r="H23" s="9">
        <v>1.4400719805360682E-2</v>
      </c>
      <c r="I23" s="10">
        <v>6</v>
      </c>
      <c r="J23" s="12">
        <v>0</v>
      </c>
      <c r="K23" s="12">
        <v>72</v>
      </c>
      <c r="L23" s="12">
        <v>19</v>
      </c>
      <c r="M23" s="12" t="s">
        <v>29</v>
      </c>
      <c r="N23" s="10" t="s">
        <v>22</v>
      </c>
      <c r="O23" s="10" t="s">
        <v>31</v>
      </c>
      <c r="P23" t="s">
        <v>24</v>
      </c>
    </row>
    <row r="24" spans="1:17" x14ac:dyDescent="0.25">
      <c r="A24">
        <v>1340</v>
      </c>
      <c r="B24" s="10" t="s">
        <v>27</v>
      </c>
      <c r="C24" s="10">
        <v>20170822</v>
      </c>
      <c r="D24" s="10">
        <v>1</v>
      </c>
      <c r="E24" s="9">
        <f t="shared" ref="E24:E29" si="1">LN(2)/7</f>
        <v>9.9021025794277892E-2</v>
      </c>
      <c r="F24" s="13">
        <v>1.6429645408929983E-2</v>
      </c>
      <c r="G24" s="9">
        <v>0.90953418899930039</v>
      </c>
      <c r="H24" s="9">
        <v>2.4958465200422598E-2</v>
      </c>
      <c r="I24" s="7">
        <v>7</v>
      </c>
      <c r="J24" s="12">
        <v>23</v>
      </c>
      <c r="K24" s="12">
        <v>53</v>
      </c>
      <c r="L24" s="12">
        <v>19</v>
      </c>
      <c r="M24" s="12" t="s">
        <v>29</v>
      </c>
      <c r="N24" s="10" t="s">
        <v>22</v>
      </c>
      <c r="O24" s="10" t="s">
        <v>31</v>
      </c>
      <c r="P24" t="s">
        <v>21</v>
      </c>
      <c r="Q24" s="11"/>
    </row>
    <row r="25" spans="1:17" x14ac:dyDescent="0.25">
      <c r="A25">
        <v>1340</v>
      </c>
      <c r="B25" s="10" t="s">
        <v>27</v>
      </c>
      <c r="C25" s="10">
        <v>20170822</v>
      </c>
      <c r="D25" s="10">
        <v>3</v>
      </c>
      <c r="E25" s="9">
        <f t="shared" si="1"/>
        <v>9.9021025794277892E-2</v>
      </c>
      <c r="F25" s="13">
        <v>1.6279110878587754E-2</v>
      </c>
      <c r="G25" s="9">
        <v>0.71570245136142352</v>
      </c>
      <c r="H25" s="9">
        <v>2.5631098046410426E-2</v>
      </c>
      <c r="I25" s="7">
        <v>7</v>
      </c>
      <c r="J25" s="12">
        <v>23</v>
      </c>
      <c r="K25" s="12">
        <v>53</v>
      </c>
      <c r="L25" s="12">
        <v>19</v>
      </c>
      <c r="M25" s="12" t="s">
        <v>29</v>
      </c>
      <c r="N25" s="10" t="s">
        <v>22</v>
      </c>
      <c r="O25" s="10" t="s">
        <v>31</v>
      </c>
      <c r="P25" t="s">
        <v>21</v>
      </c>
      <c r="Q25" s="11"/>
    </row>
    <row r="26" spans="1:17" x14ac:dyDescent="0.25">
      <c r="A26">
        <v>1340</v>
      </c>
      <c r="B26" s="10" t="s">
        <v>27</v>
      </c>
      <c r="C26" s="10">
        <v>20170822</v>
      </c>
      <c r="D26" s="10">
        <v>5</v>
      </c>
      <c r="E26" s="9">
        <f t="shared" si="1"/>
        <v>9.9021025794277892E-2</v>
      </c>
      <c r="F26" s="13">
        <v>1.6378725386494802E-2</v>
      </c>
      <c r="G26" s="9">
        <v>0.75554268946869996</v>
      </c>
      <c r="H26" s="9">
        <v>3.9135557410452472E-2</v>
      </c>
      <c r="I26" s="7">
        <v>7</v>
      </c>
      <c r="J26" s="12">
        <v>23</v>
      </c>
      <c r="K26" s="12">
        <v>53</v>
      </c>
      <c r="L26" s="12">
        <v>19</v>
      </c>
      <c r="M26" s="12" t="s">
        <v>29</v>
      </c>
      <c r="N26" s="10" t="s">
        <v>22</v>
      </c>
      <c r="O26" s="10" t="s">
        <v>31</v>
      </c>
      <c r="P26" t="s">
        <v>21</v>
      </c>
      <c r="Q26" s="11"/>
    </row>
    <row r="27" spans="1:17" x14ac:dyDescent="0.25">
      <c r="A27">
        <v>1340</v>
      </c>
      <c r="B27" s="10" t="s">
        <v>27</v>
      </c>
      <c r="C27" s="10">
        <v>20170822</v>
      </c>
      <c r="D27" s="10">
        <v>7</v>
      </c>
      <c r="E27" s="9">
        <f t="shared" si="1"/>
        <v>9.9021025794277892E-2</v>
      </c>
      <c r="F27" s="13">
        <v>1.6972614486420765E-2</v>
      </c>
      <c r="G27" s="9">
        <v>0.8847251073143898</v>
      </c>
      <c r="H27" s="9">
        <v>3.1746517824480278E-2</v>
      </c>
      <c r="I27" s="7">
        <v>7</v>
      </c>
      <c r="J27" s="12">
        <v>23</v>
      </c>
      <c r="K27" s="12">
        <v>53</v>
      </c>
      <c r="L27" s="12">
        <v>19</v>
      </c>
      <c r="M27" s="12" t="s">
        <v>29</v>
      </c>
      <c r="N27" s="10" t="s">
        <v>22</v>
      </c>
      <c r="O27" s="10" t="s">
        <v>31</v>
      </c>
      <c r="P27" t="s">
        <v>21</v>
      </c>
    </row>
    <row r="28" spans="1:17" x14ac:dyDescent="0.25">
      <c r="A28">
        <v>1340</v>
      </c>
      <c r="B28" s="10" t="s">
        <v>27</v>
      </c>
      <c r="C28" s="10">
        <v>20170719</v>
      </c>
      <c r="D28" s="10">
        <v>3</v>
      </c>
      <c r="E28" s="9">
        <f t="shared" si="1"/>
        <v>9.9021025794277892E-2</v>
      </c>
      <c r="F28" s="9">
        <v>1.4023320253325361E-2</v>
      </c>
      <c r="G28" s="9">
        <v>0.7087761447248333</v>
      </c>
      <c r="H28" s="9">
        <v>7.7865406711961974E-2</v>
      </c>
      <c r="I28" s="7">
        <v>7</v>
      </c>
      <c r="J28" s="12">
        <v>24</v>
      </c>
      <c r="K28" s="12">
        <v>54</v>
      </c>
      <c r="L28" s="12">
        <v>19</v>
      </c>
      <c r="M28" s="12" t="s">
        <v>29</v>
      </c>
      <c r="N28" s="10" t="s">
        <v>22</v>
      </c>
      <c r="O28" s="10" t="s">
        <v>31</v>
      </c>
      <c r="P28" t="s">
        <v>23</v>
      </c>
    </row>
    <row r="29" spans="1:17" x14ac:dyDescent="0.25">
      <c r="A29">
        <v>1340</v>
      </c>
      <c r="B29" s="10" t="s">
        <v>27</v>
      </c>
      <c r="C29" s="10">
        <v>20170719</v>
      </c>
      <c r="D29" s="10">
        <v>4</v>
      </c>
      <c r="E29" s="9">
        <f t="shared" si="1"/>
        <v>9.9021025794277892E-2</v>
      </c>
      <c r="F29" s="9">
        <v>1.64648080695118E-2</v>
      </c>
      <c r="G29" s="9">
        <v>0.69418932016043378</v>
      </c>
      <c r="H29" s="9">
        <v>1.8472929230088565E-2</v>
      </c>
      <c r="I29" s="7">
        <v>7</v>
      </c>
      <c r="J29" s="12">
        <v>24</v>
      </c>
      <c r="K29" s="12">
        <v>54</v>
      </c>
      <c r="L29" s="12">
        <v>19</v>
      </c>
      <c r="M29" s="12" t="s">
        <v>29</v>
      </c>
      <c r="N29" s="10" t="s">
        <v>22</v>
      </c>
      <c r="O29" s="10" t="s">
        <v>31</v>
      </c>
      <c r="P29" t="s">
        <v>23</v>
      </c>
    </row>
    <row r="30" spans="1:17" x14ac:dyDescent="0.25">
      <c r="A30">
        <v>1340</v>
      </c>
      <c r="B30" s="10" t="s">
        <v>27</v>
      </c>
      <c r="C30" s="10">
        <v>20170719</v>
      </c>
      <c r="D30" s="10">
        <v>2</v>
      </c>
      <c r="E30" s="9">
        <f t="shared" ref="E30:E40" si="2">LN(2)/8</f>
        <v>8.6643397569993161E-2</v>
      </c>
      <c r="F30" s="9">
        <v>1.8998566403849466E-2</v>
      </c>
      <c r="G30" s="9">
        <v>1.0551765816365268</v>
      </c>
      <c r="H30" s="9">
        <v>2.6795279606472159E-2</v>
      </c>
      <c r="I30" s="10">
        <v>8</v>
      </c>
      <c r="J30" s="12">
        <v>24</v>
      </c>
      <c r="K30" s="12">
        <v>54</v>
      </c>
      <c r="L30" s="12">
        <v>19</v>
      </c>
      <c r="M30" s="12" t="s">
        <v>29</v>
      </c>
      <c r="N30" s="10" t="s">
        <v>22</v>
      </c>
      <c r="O30" s="10" t="s">
        <v>31</v>
      </c>
      <c r="P30" t="s">
        <v>23</v>
      </c>
    </row>
    <row r="31" spans="1:17" x14ac:dyDescent="0.25">
      <c r="A31">
        <v>1340</v>
      </c>
      <c r="B31" s="10" t="s">
        <v>27</v>
      </c>
      <c r="C31" s="10">
        <v>20170627</v>
      </c>
      <c r="D31" s="10">
        <v>1</v>
      </c>
      <c r="E31" s="9">
        <f t="shared" si="2"/>
        <v>8.6643397569993161E-2</v>
      </c>
      <c r="F31" s="9">
        <v>2.1770302379966685E-2</v>
      </c>
      <c r="G31" s="9">
        <v>1.0666489207211562</v>
      </c>
      <c r="H31" s="9">
        <v>8.907382347983378E-2</v>
      </c>
      <c r="I31" s="10">
        <v>8</v>
      </c>
      <c r="J31" s="12">
        <v>0</v>
      </c>
      <c r="K31" s="12">
        <v>72</v>
      </c>
      <c r="L31" s="12">
        <v>19</v>
      </c>
      <c r="M31" s="12" t="s">
        <v>29</v>
      </c>
      <c r="N31" s="10" t="s">
        <v>22</v>
      </c>
      <c r="O31" s="10" t="s">
        <v>31</v>
      </c>
      <c r="P31" t="s">
        <v>24</v>
      </c>
    </row>
    <row r="32" spans="1:17" x14ac:dyDescent="0.25">
      <c r="A32">
        <v>1340</v>
      </c>
      <c r="B32" s="10" t="s">
        <v>27</v>
      </c>
      <c r="C32" s="10">
        <v>20170627</v>
      </c>
      <c r="D32" s="10">
        <v>2</v>
      </c>
      <c r="E32" s="9">
        <f t="shared" si="2"/>
        <v>8.6643397569993161E-2</v>
      </c>
      <c r="F32" s="9">
        <v>1.379208286224767E-2</v>
      </c>
      <c r="G32" s="9">
        <v>0.75404187684103274</v>
      </c>
      <c r="H32" s="9">
        <v>6.4408434077816323E-2</v>
      </c>
      <c r="I32" s="10">
        <v>8</v>
      </c>
      <c r="J32" s="12">
        <v>0</v>
      </c>
      <c r="K32" s="12">
        <v>72</v>
      </c>
      <c r="L32" s="12">
        <v>19</v>
      </c>
      <c r="M32" s="12" t="s">
        <v>29</v>
      </c>
      <c r="N32" s="10" t="s">
        <v>22</v>
      </c>
      <c r="O32" s="10" t="s">
        <v>31</v>
      </c>
      <c r="P32" t="s">
        <v>24</v>
      </c>
    </row>
    <row r="33" spans="1:17" x14ac:dyDescent="0.25">
      <c r="A33">
        <v>1340</v>
      </c>
      <c r="B33" s="10" t="s">
        <v>27</v>
      </c>
      <c r="C33" s="10">
        <v>20170228</v>
      </c>
      <c r="D33" s="10">
        <v>1</v>
      </c>
      <c r="E33" s="9">
        <f t="shared" si="2"/>
        <v>8.6643397569993161E-2</v>
      </c>
      <c r="F33" s="9">
        <v>1.507363438179965E-2</v>
      </c>
      <c r="G33" s="9">
        <v>0.63018975954366019</v>
      </c>
      <c r="H33" s="9">
        <v>2.6702044064711754E-2</v>
      </c>
      <c r="I33" s="10">
        <v>8</v>
      </c>
      <c r="J33" s="12">
        <v>10</v>
      </c>
      <c r="K33" s="12">
        <v>71</v>
      </c>
      <c r="L33" s="12">
        <v>19</v>
      </c>
      <c r="M33" s="12" t="s">
        <v>29</v>
      </c>
      <c r="N33" s="10" t="s">
        <v>22</v>
      </c>
      <c r="O33" s="10" t="s">
        <v>19</v>
      </c>
      <c r="P33" t="s">
        <v>25</v>
      </c>
      <c r="Q33" s="11"/>
    </row>
    <row r="34" spans="1:17" x14ac:dyDescent="0.25">
      <c r="A34">
        <v>1340</v>
      </c>
      <c r="B34" s="10" t="s">
        <v>27</v>
      </c>
      <c r="C34" s="10">
        <v>20170228</v>
      </c>
      <c r="D34" s="10">
        <v>2</v>
      </c>
      <c r="E34" s="9">
        <f t="shared" si="2"/>
        <v>8.6643397569993161E-2</v>
      </c>
      <c r="F34" s="9">
        <v>1.5524538342339743E-2</v>
      </c>
      <c r="G34" s="9">
        <v>0.68208210540780878</v>
      </c>
      <c r="H34" s="9">
        <v>2.0099772767639752E-2</v>
      </c>
      <c r="I34" s="10">
        <v>8</v>
      </c>
      <c r="J34" s="12">
        <v>10</v>
      </c>
      <c r="K34" s="12">
        <v>71</v>
      </c>
      <c r="L34" s="12">
        <v>19</v>
      </c>
      <c r="M34" s="12" t="s">
        <v>29</v>
      </c>
      <c r="N34" s="10" t="s">
        <v>22</v>
      </c>
      <c r="O34" s="10" t="s">
        <v>19</v>
      </c>
      <c r="P34" t="s">
        <v>25</v>
      </c>
      <c r="Q34" s="11"/>
    </row>
    <row r="35" spans="1:17" x14ac:dyDescent="0.25">
      <c r="A35">
        <v>1340</v>
      </c>
      <c r="B35" s="10" t="s">
        <v>27</v>
      </c>
      <c r="C35" s="10">
        <v>20170228</v>
      </c>
      <c r="D35" s="10">
        <v>3</v>
      </c>
      <c r="E35" s="9">
        <f t="shared" si="2"/>
        <v>8.6643397569993161E-2</v>
      </c>
      <c r="F35" s="9">
        <v>2.6412508660743832E-2</v>
      </c>
      <c r="G35" s="9">
        <v>0.72655441177867475</v>
      </c>
      <c r="H35" s="9">
        <v>4.2511194852289678E-2</v>
      </c>
      <c r="I35" s="10">
        <v>8</v>
      </c>
      <c r="J35" s="12">
        <v>10</v>
      </c>
      <c r="K35" s="12">
        <v>71</v>
      </c>
      <c r="L35" s="12">
        <v>19</v>
      </c>
      <c r="M35" s="12" t="s">
        <v>29</v>
      </c>
      <c r="N35" s="10" t="s">
        <v>22</v>
      </c>
      <c r="O35" s="10" t="s">
        <v>19</v>
      </c>
      <c r="P35" t="s">
        <v>25</v>
      </c>
      <c r="Q35" s="11"/>
    </row>
    <row r="36" spans="1:17" x14ac:dyDescent="0.25">
      <c r="A36">
        <v>1340</v>
      </c>
      <c r="B36" s="10" t="s">
        <v>27</v>
      </c>
      <c r="C36" s="10">
        <v>20170228</v>
      </c>
      <c r="D36" s="10">
        <v>7</v>
      </c>
      <c r="E36" s="9">
        <f t="shared" si="2"/>
        <v>8.6643397569993161E-2</v>
      </c>
      <c r="F36" s="9">
        <v>1.4754823422468482E-2</v>
      </c>
      <c r="G36" s="9">
        <v>0.64550648679431188</v>
      </c>
      <c r="H36" s="9">
        <v>3.6282048702892471E-2</v>
      </c>
      <c r="I36" s="10">
        <v>8</v>
      </c>
      <c r="J36" s="12">
        <v>10</v>
      </c>
      <c r="K36" s="12">
        <v>71</v>
      </c>
      <c r="L36" s="12">
        <v>19</v>
      </c>
      <c r="M36" s="12" t="s">
        <v>29</v>
      </c>
      <c r="N36" s="10" t="s">
        <v>22</v>
      </c>
      <c r="O36" s="10" t="s">
        <v>19</v>
      </c>
      <c r="P36" t="s">
        <v>25</v>
      </c>
      <c r="Q36" s="11"/>
    </row>
    <row r="37" spans="1:17" x14ac:dyDescent="0.25">
      <c r="A37">
        <v>1340</v>
      </c>
      <c r="B37" s="10" t="s">
        <v>27</v>
      </c>
      <c r="C37" s="10">
        <v>20170228</v>
      </c>
      <c r="D37" s="10">
        <v>8</v>
      </c>
      <c r="E37" s="9">
        <f t="shared" si="2"/>
        <v>8.6643397569993161E-2</v>
      </c>
      <c r="F37" s="9">
        <v>1.3684605164741088E-2</v>
      </c>
      <c r="G37" s="9">
        <v>0.56184490913410878</v>
      </c>
      <c r="H37" s="9">
        <v>1.361954320812445E-2</v>
      </c>
      <c r="I37" s="10">
        <v>8</v>
      </c>
      <c r="J37" s="12">
        <v>10</v>
      </c>
      <c r="K37" s="12">
        <v>71</v>
      </c>
      <c r="L37" s="12">
        <v>19</v>
      </c>
      <c r="M37" s="12" t="s">
        <v>29</v>
      </c>
      <c r="N37" s="10" t="s">
        <v>22</v>
      </c>
      <c r="O37" s="10" t="s">
        <v>19</v>
      </c>
      <c r="P37" t="s">
        <v>25</v>
      </c>
      <c r="Q37" s="11"/>
    </row>
    <row r="38" spans="1:17" x14ac:dyDescent="0.25">
      <c r="A38">
        <v>1340</v>
      </c>
      <c r="B38" s="10" t="s">
        <v>27</v>
      </c>
      <c r="C38" s="10">
        <v>20170214</v>
      </c>
      <c r="D38" s="10">
        <v>1</v>
      </c>
      <c r="E38" s="9">
        <f t="shared" si="2"/>
        <v>8.6643397569993161E-2</v>
      </c>
      <c r="F38" s="9">
        <v>1.3739705206688272E-2</v>
      </c>
      <c r="G38" s="9">
        <v>0.76217796117700365</v>
      </c>
      <c r="H38" s="9">
        <v>2.32674702843008E-2</v>
      </c>
      <c r="I38" s="10">
        <v>8</v>
      </c>
      <c r="J38" s="12">
        <v>10</v>
      </c>
      <c r="K38" s="12">
        <v>72</v>
      </c>
      <c r="L38" s="12">
        <v>19</v>
      </c>
      <c r="M38" s="12" t="s">
        <v>29</v>
      </c>
      <c r="N38" s="10" t="s">
        <v>22</v>
      </c>
      <c r="O38" s="10" t="s">
        <v>19</v>
      </c>
      <c r="P38" t="s">
        <v>26</v>
      </c>
      <c r="Q38" s="11"/>
    </row>
    <row r="39" spans="1:17" x14ac:dyDescent="0.25">
      <c r="A39">
        <v>1340</v>
      </c>
      <c r="B39" s="10" t="s">
        <v>27</v>
      </c>
      <c r="C39" s="10">
        <v>20170214</v>
      </c>
      <c r="D39" s="10">
        <v>2</v>
      </c>
      <c r="E39" s="9">
        <f t="shared" si="2"/>
        <v>8.6643397569993161E-2</v>
      </c>
      <c r="F39" s="9">
        <v>1.6926455235511784E-2</v>
      </c>
      <c r="G39" s="9">
        <v>1.1933530107718984</v>
      </c>
      <c r="H39" s="9">
        <v>6.6726984236912326E-2</v>
      </c>
      <c r="I39" s="10">
        <v>8</v>
      </c>
      <c r="J39" s="12">
        <v>10</v>
      </c>
      <c r="K39" s="12">
        <v>72</v>
      </c>
      <c r="L39" s="12">
        <v>19</v>
      </c>
      <c r="M39" s="12" t="s">
        <v>29</v>
      </c>
      <c r="N39" s="10" t="s">
        <v>22</v>
      </c>
      <c r="O39" s="10" t="s">
        <v>19</v>
      </c>
      <c r="P39" t="s">
        <v>26</v>
      </c>
    </row>
    <row r="40" spans="1:17" x14ac:dyDescent="0.25">
      <c r="A40">
        <v>1340</v>
      </c>
      <c r="B40" s="10" t="s">
        <v>27</v>
      </c>
      <c r="C40" s="10">
        <v>20170214</v>
      </c>
      <c r="D40" s="10">
        <v>3</v>
      </c>
      <c r="E40" s="9">
        <f t="shared" si="2"/>
        <v>8.6643397569993161E-2</v>
      </c>
      <c r="F40" s="9">
        <v>1.538394100466893E-2</v>
      </c>
      <c r="G40" s="9">
        <v>1.0088121652292326</v>
      </c>
      <c r="H40" s="9">
        <v>6.8418196421362071E-2</v>
      </c>
      <c r="I40" s="10">
        <v>8</v>
      </c>
      <c r="J40" s="12">
        <v>10</v>
      </c>
      <c r="K40" s="12">
        <v>72</v>
      </c>
      <c r="L40" s="12">
        <v>19</v>
      </c>
      <c r="M40" s="12" t="s">
        <v>29</v>
      </c>
      <c r="N40" s="10" t="s">
        <v>22</v>
      </c>
      <c r="O40" s="10" t="s">
        <v>19</v>
      </c>
      <c r="P40" t="s">
        <v>26</v>
      </c>
    </row>
    <row r="42" spans="1:17" x14ac:dyDescent="0.25">
      <c r="C42" s="15" t="s">
        <v>49</v>
      </c>
      <c r="F42" s="9">
        <f>AVERAGE(F12:F40)</f>
        <v>1.5307524456564895E-2</v>
      </c>
      <c r="H42" s="18" t="s">
        <v>47</v>
      </c>
      <c r="J42" s="17">
        <f>AVERAGE(F2:F8)</f>
        <v>4.9936637870415046E-3</v>
      </c>
      <c r="K42" s="11" t="s">
        <v>48</v>
      </c>
    </row>
    <row r="43" spans="1:17" x14ac:dyDescent="0.25">
      <c r="E43" t="s">
        <v>41</v>
      </c>
      <c r="F43" s="9">
        <f>2*STDEV(F12:F40)</f>
        <v>6.610834144338342E-3</v>
      </c>
    </row>
    <row r="44" spans="1:17" x14ac:dyDescent="0.25">
      <c r="E44" t="s">
        <v>42</v>
      </c>
      <c r="F44">
        <f>40-12+1</f>
        <v>29</v>
      </c>
    </row>
    <row r="45" spans="1:17" x14ac:dyDescent="0.25">
      <c r="A45" s="15" t="s">
        <v>55</v>
      </c>
      <c r="B45" s="15"/>
      <c r="C45" s="15"/>
      <c r="D45" s="15"/>
      <c r="E45" s="15"/>
    </row>
    <row r="46" spans="1:17" x14ac:dyDescent="0.25">
      <c r="A46" t="s">
        <v>33</v>
      </c>
      <c r="B46" t="s">
        <v>34</v>
      </c>
      <c r="C46" t="s">
        <v>6</v>
      </c>
      <c r="D46" t="s">
        <v>52</v>
      </c>
      <c r="E46" t="s">
        <v>42</v>
      </c>
      <c r="F46" t="s">
        <v>53</v>
      </c>
      <c r="G46" t="s">
        <v>45</v>
      </c>
    </row>
    <row r="47" spans="1:17" s="16" customFormat="1" x14ac:dyDescent="0.25">
      <c r="A47" s="16" t="s">
        <v>54</v>
      </c>
      <c r="C47" s="19">
        <f>AVERAGE(G2:G8)</f>
        <v>0.51792925550162094</v>
      </c>
      <c r="D47" s="8">
        <f>2*STDEV(G2:G8)</f>
        <v>0.27679860138494372</v>
      </c>
      <c r="E47" s="16">
        <v>7</v>
      </c>
      <c r="F47" s="8">
        <f t="shared" ref="F47:F52" si="3">D47/SQRT(E47)</f>
        <v>0.1046200375021514</v>
      </c>
      <c r="H47" s="10" t="s">
        <v>56</v>
      </c>
      <c r="I47" s="10"/>
      <c r="J47" s="10"/>
      <c r="K47" s="10"/>
      <c r="L47" s="10"/>
      <c r="M47" s="10"/>
      <c r="O47" s="10"/>
    </row>
    <row r="48" spans="1:17" x14ac:dyDescent="0.25">
      <c r="A48" s="16">
        <v>8</v>
      </c>
      <c r="B48" s="9">
        <v>8.6643397569993161E-2</v>
      </c>
      <c r="C48" s="8">
        <f>AVERAGE(G30:G40)</f>
        <v>0.82603528991231034</v>
      </c>
      <c r="D48" s="8">
        <f>2*STDEV(G30:G40)</f>
        <v>0.42865034577406896</v>
      </c>
      <c r="E48">
        <v>11</v>
      </c>
      <c r="F48" s="8">
        <f t="shared" si="3"/>
        <v>0.12924294210806284</v>
      </c>
      <c r="G48" s="8">
        <f>$E$55+$E$54*B48</f>
        <v>0.86630498847291793</v>
      </c>
      <c r="H48" s="10" t="s">
        <v>51</v>
      </c>
    </row>
    <row r="49" spans="1:15" x14ac:dyDescent="0.25">
      <c r="A49" s="16">
        <v>7</v>
      </c>
      <c r="B49" s="9">
        <v>9.9021025794277892E-2</v>
      </c>
      <c r="C49" s="8">
        <f>AVERAGE(G24:G29)</f>
        <v>0.77807831700484675</v>
      </c>
      <c r="D49" s="8">
        <f>2*STDEV(G24:G29)</f>
        <v>0.18951082747464407</v>
      </c>
      <c r="E49">
        <v>6</v>
      </c>
      <c r="F49" s="8">
        <f t="shared" si="3"/>
        <v>7.7367471340915525E-2</v>
      </c>
      <c r="G49" s="8">
        <f>$E$55+$E$54*B49</f>
        <v>0.72534855825476341</v>
      </c>
      <c r="H49" s="10" t="s">
        <v>51</v>
      </c>
    </row>
    <row r="50" spans="1:15" x14ac:dyDescent="0.25">
      <c r="A50" s="16">
        <v>6</v>
      </c>
      <c r="B50" s="9">
        <v>0.11552453009332421</v>
      </c>
      <c r="C50" s="8">
        <f>AVERAGE(G16:G23)</f>
        <v>0.53172175357000795</v>
      </c>
      <c r="D50" s="8">
        <f>2*STDEV(G16:G23)</f>
        <v>0.22177832881198067</v>
      </c>
      <c r="E50">
        <v>8</v>
      </c>
      <c r="F50" s="8">
        <f t="shared" si="3"/>
        <v>7.8410480111585704E-2</v>
      </c>
      <c r="G50" s="8">
        <f>$E$55+$E$54*B50</f>
        <v>0.53740665129722398</v>
      </c>
      <c r="H50" s="10" t="s">
        <v>51</v>
      </c>
    </row>
    <row r="51" spans="1:15" x14ac:dyDescent="0.25">
      <c r="A51" s="16">
        <v>5.4</v>
      </c>
      <c r="B51" s="9">
        <v>0.12836058899258246</v>
      </c>
      <c r="C51" s="8">
        <f>AVERAGE(G12:G15)</f>
        <v>0.38214310991098666</v>
      </c>
      <c r="D51" s="8">
        <f>2*STDEV(G12:G15)</f>
        <v>0.13164427631207068</v>
      </c>
      <c r="E51">
        <v>4</v>
      </c>
      <c r="F51" s="8">
        <f t="shared" si="3"/>
        <v>6.582213815603534E-2</v>
      </c>
      <c r="G51" s="8">
        <f>$E$55+$E$54*B51</f>
        <v>0.39122961255247102</v>
      </c>
      <c r="H51" s="10" t="s">
        <v>51</v>
      </c>
    </row>
    <row r="52" spans="1:15" s="16" customFormat="1" x14ac:dyDescent="0.25">
      <c r="A52" s="16">
        <v>4</v>
      </c>
      <c r="B52" s="9">
        <f>LN(2)/A52</f>
        <v>0.17328679513998632</v>
      </c>
      <c r="C52" s="8">
        <f>AVERAGE(G9:G11)</f>
        <v>7.7821529417951937E-2</v>
      </c>
      <c r="D52" s="8">
        <f>2*STDEV(G9:G11)</f>
        <v>4.4781573721999597E-2</v>
      </c>
      <c r="E52" s="16">
        <v>3</v>
      </c>
      <c r="F52" s="8">
        <f t="shared" si="3"/>
        <v>2.5854653643131539E-2</v>
      </c>
      <c r="G52" s="8"/>
      <c r="H52" s="10"/>
      <c r="I52" s="10"/>
      <c r="J52" s="10"/>
      <c r="K52" s="10"/>
      <c r="L52" s="10"/>
      <c r="M52" s="10"/>
      <c r="O52" s="10"/>
    </row>
    <row r="53" spans="1:15" x14ac:dyDescent="0.25">
      <c r="B53"/>
      <c r="D53" s="15" t="s">
        <v>51</v>
      </c>
    </row>
    <row r="54" spans="1:15" x14ac:dyDescent="0.25">
      <c r="B54"/>
      <c r="C54" s="9"/>
      <c r="D54" s="15" t="s">
        <v>44</v>
      </c>
      <c r="E54">
        <v>-11.388</v>
      </c>
    </row>
    <row r="55" spans="1:15" x14ac:dyDescent="0.25">
      <c r="B55"/>
      <c r="C55" s="9"/>
      <c r="D55" s="15" t="s">
        <v>50</v>
      </c>
      <c r="E55">
        <v>1.853</v>
      </c>
    </row>
  </sheetData>
  <sortState ref="A36:R67">
    <sortCondition ref="I36:I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tabSelected="1" workbookViewId="0">
      <selection activeCell="E3" sqref="E3:F8"/>
    </sheetView>
  </sheetViews>
  <sheetFormatPr defaultRowHeight="15" x14ac:dyDescent="0.25"/>
  <cols>
    <col min="2" max="2" width="12.7109375" customWidth="1"/>
    <col min="3" max="3" width="11.85546875" customWidth="1"/>
    <col min="4" max="4" width="12.42578125" customWidth="1"/>
  </cols>
  <sheetData>
    <row r="1" spans="1:6" s="15" customFormat="1" x14ac:dyDescent="0.25">
      <c r="A1" s="15" t="s">
        <v>43</v>
      </c>
    </row>
    <row r="2" spans="1:6" x14ac:dyDescent="0.25">
      <c r="A2" t="s">
        <v>33</v>
      </c>
      <c r="B2" t="s">
        <v>34</v>
      </c>
      <c r="C2" t="s">
        <v>35</v>
      </c>
      <c r="D2" t="s">
        <v>4</v>
      </c>
      <c r="E2" s="14" t="s">
        <v>46</v>
      </c>
      <c r="F2" t="s">
        <v>6</v>
      </c>
    </row>
    <row r="3" spans="1:6" x14ac:dyDescent="0.25">
      <c r="B3" s="8">
        <v>0</v>
      </c>
      <c r="E3" s="8">
        <v>0</v>
      </c>
      <c r="F3" s="8">
        <v>0.51792925550162094</v>
      </c>
    </row>
    <row r="4" spans="1:6" x14ac:dyDescent="0.25">
      <c r="A4">
        <v>8</v>
      </c>
      <c r="B4" s="9">
        <f>LN(2)/8</f>
        <v>8.6643397569993161E-2</v>
      </c>
      <c r="C4">
        <v>1.4999999999999999E-2</v>
      </c>
      <c r="D4" s="9">
        <f>SUM(B4:C4)</f>
        <v>0.10164339756999316</v>
      </c>
      <c r="E4" s="8">
        <f>$C$12/($C$10/D4-1)^(1/$C$11)</f>
        <v>0.5831044615548735</v>
      </c>
      <c r="F4" s="8">
        <v>0.82603528991231034</v>
      </c>
    </row>
    <row r="5" spans="1:6" x14ac:dyDescent="0.25">
      <c r="A5">
        <v>7</v>
      </c>
      <c r="B5" s="9">
        <f>LN(2)/7</f>
        <v>9.9021025794277892E-2</v>
      </c>
      <c r="C5">
        <v>1.4999999999999999E-2</v>
      </c>
      <c r="D5" s="9">
        <f>SUM(B5:C5)</f>
        <v>0.11402102579427789</v>
      </c>
      <c r="E5" s="8">
        <f>$C$12/($C$10/D5-1)^(1/$C$11)</f>
        <v>0.6453672493378142</v>
      </c>
      <c r="F5" s="8">
        <v>0.77807831700484675</v>
      </c>
    </row>
    <row r="6" spans="1:6" x14ac:dyDescent="0.25">
      <c r="A6">
        <v>6</v>
      </c>
      <c r="B6" s="9">
        <f>LN(2)/6</f>
        <v>0.11552453009332421</v>
      </c>
      <c r="C6">
        <v>1.4999999999999999E-2</v>
      </c>
      <c r="D6" s="9">
        <f>SUM(B6:C6)</f>
        <v>0.13052453009332421</v>
      </c>
      <c r="E6" s="8">
        <f>$C$12/($C$10/D6-1)^(1/$C$11)</f>
        <v>0.73111768726380522</v>
      </c>
      <c r="F6" s="8">
        <v>0.53172175357000795</v>
      </c>
    </row>
    <row r="7" spans="1:6" x14ac:dyDescent="0.25">
      <c r="A7">
        <v>5.4</v>
      </c>
      <c r="B7" s="9">
        <f>LN(2)/5.4</f>
        <v>0.12836058899258246</v>
      </c>
      <c r="C7">
        <v>1.4999999999999999E-2</v>
      </c>
      <c r="D7" s="9">
        <f>SUM(B7:C7)</f>
        <v>0.14336058899258247</v>
      </c>
      <c r="E7" s="8">
        <f>$C$12/($C$10/D7-1)^(1/$C$11)</f>
        <v>0.80059087652771321</v>
      </c>
      <c r="F7" s="8">
        <v>0.38214310991098666</v>
      </c>
    </row>
    <row r="8" spans="1:6" x14ac:dyDescent="0.25">
      <c r="A8">
        <v>4</v>
      </c>
      <c r="B8" s="9">
        <f>LN(2)/4</f>
        <v>0.17328679513998632</v>
      </c>
      <c r="C8">
        <v>1.4999999999999999E-2</v>
      </c>
      <c r="D8" s="9">
        <f>SUM(B8:C8)</f>
        <v>0.18828679513998631</v>
      </c>
      <c r="E8" s="8">
        <f>$C$12/($C$10/D8-1)^(1/$C$11)</f>
        <v>1.0712378973279109</v>
      </c>
      <c r="F8" s="8">
        <v>7.7821529417951937E-2</v>
      </c>
    </row>
    <row r="10" spans="1:6" x14ac:dyDescent="0.25">
      <c r="B10" t="s">
        <v>38</v>
      </c>
      <c r="C10">
        <v>0.44</v>
      </c>
    </row>
    <row r="11" spans="1:6" x14ac:dyDescent="0.25">
      <c r="B11" t="s">
        <v>37</v>
      </c>
      <c r="C11">
        <v>1.5</v>
      </c>
    </row>
    <row r="12" spans="1:6" x14ac:dyDescent="0.25">
      <c r="B12" t="s">
        <v>36</v>
      </c>
      <c r="C12">
        <v>1.3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1340</vt:lpstr>
      <vt:lpstr>ConvertingGrowthToHyp</vt:lpstr>
    </vt:vector>
  </TitlesOfParts>
  <Company>Fred Hutch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Samuel F</dc:creator>
  <cp:lastModifiedBy>Shou, Wenying</cp:lastModifiedBy>
  <dcterms:created xsi:type="dcterms:W3CDTF">2017-09-26T19:19:52Z</dcterms:created>
  <dcterms:modified xsi:type="dcterms:W3CDTF">2018-10-20T21:21:14Z</dcterms:modified>
</cp:coreProperties>
</file>