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930" yWindow="600" windowWidth="18270" windowHeight="6495"/>
  </bookViews>
  <sheets>
    <sheet name="1340_consumption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F47" i="1" l="1"/>
  <c r="F48" i="1"/>
  <c r="F49" i="1"/>
  <c r="F50" i="1"/>
  <c r="G50" i="1"/>
  <c r="G49" i="1"/>
  <c r="G48" i="1"/>
  <c r="G47" i="1"/>
  <c r="I46" i="1"/>
  <c r="G46" i="1"/>
  <c r="F46" i="1"/>
  <c r="F45" i="1"/>
  <c r="F51" i="1"/>
  <c r="F41" i="1"/>
  <c r="I50" i="1" l="1"/>
  <c r="I49" i="1"/>
  <c r="I48" i="1"/>
  <c r="I47" i="1"/>
  <c r="G51" i="1"/>
  <c r="I51" i="1" s="1"/>
  <c r="G45" i="1"/>
  <c r="I45" i="1" s="1"/>
  <c r="E49" i="1"/>
  <c r="E47" i="1"/>
  <c r="E48" i="1"/>
  <c r="E51" i="1"/>
  <c r="E46" i="1"/>
  <c r="E50" i="1"/>
  <c r="E39" i="1" l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<sst xmlns="http://schemas.openxmlformats.org/spreadsheetml/2006/main" count="231" uniqueCount="59">
  <si>
    <t xml:space="preserve">Strain </t>
  </si>
  <si>
    <t>Experimenter</t>
  </si>
  <si>
    <t>Date</t>
  </si>
  <si>
    <t>replicate</t>
  </si>
  <si>
    <t>birth (/hr)</t>
  </si>
  <si>
    <t>fmole/new cell</t>
  </si>
  <si>
    <t>Culture condition</t>
  </si>
  <si>
    <t>begin (hr)</t>
  </si>
  <si>
    <t>end (hr)</t>
  </si>
  <si>
    <t>Analysis Method</t>
  </si>
  <si>
    <t>Source</t>
  </si>
  <si>
    <t>Notes</t>
  </si>
  <si>
    <t>saturation - batch</t>
  </si>
  <si>
    <t>dif conc regression</t>
  </si>
  <si>
    <t>tmpt regression</t>
  </si>
  <si>
    <t>HM</t>
  </si>
  <si>
    <t>20151126_ade_consump_sat_HM</t>
  </si>
  <si>
    <t>20151118_ade_consump_sat_HM</t>
  </si>
  <si>
    <t>20151029_ade_consump_sat_HM</t>
  </si>
  <si>
    <t>20150805_ade_consump_exp_SH</t>
  </si>
  <si>
    <t>SH</t>
  </si>
  <si>
    <t>A</t>
  </si>
  <si>
    <t>B</t>
  </si>
  <si>
    <t>C</t>
  </si>
  <si>
    <t>exponential - batch</t>
  </si>
  <si>
    <t>chemostat, T2=7</t>
  </si>
  <si>
    <t>chemostat, T2=6</t>
  </si>
  <si>
    <t>chemostat, T2=8</t>
  </si>
  <si>
    <t>chemostat, T2=5.4</t>
  </si>
  <si>
    <t>chemostat, T2=4</t>
  </si>
  <si>
    <t>Nutrient</t>
  </si>
  <si>
    <t>ade</t>
  </si>
  <si>
    <t>hyp</t>
  </si>
  <si>
    <t>steady state</t>
  </si>
  <si>
    <t>C:\Users\sfhart\Dropbox\Sam\QuantifyingInteractions\Fig\Gchemostat\2017-08-22_G_chemo</t>
  </si>
  <si>
    <t>C:\Users\sfhart\Dropbox\Sam\QuantifyingInteractions\Fig\Gchemostat\2017-07-19_G_6hrDT</t>
  </si>
  <si>
    <t>C:\Users\sfhart\Dropbox\Sam\QuantifyingInteractions\Fig\Gchemostat\2017-06-27_G_6hrDT</t>
  </si>
  <si>
    <t>C:\Users\sfhart\Dropbox\Sam\QuantifyingInteractions\Fig\Gchemostat\20170228e\2017-02-28_chemo-starve</t>
  </si>
  <si>
    <t>C:\Users\sfhart\Dropbox\Sam\QuantifyingInteractions\Fig\Gchemostat\20170228e\2017-02-14_chemo-starve</t>
  </si>
  <si>
    <t>unsure how long, I think ~48hr</t>
  </si>
  <si>
    <t>8hr</t>
  </si>
  <si>
    <t>7hr</t>
  </si>
  <si>
    <t>6hr</t>
  </si>
  <si>
    <t>5.4hr</t>
  </si>
  <si>
    <t>4hr</t>
  </si>
  <si>
    <t>avg</t>
  </si>
  <si>
    <t>gr</t>
  </si>
  <si>
    <t>2*stdev</t>
  </si>
  <si>
    <t>N</t>
  </si>
  <si>
    <t>2*SEM</t>
  </si>
  <si>
    <r>
      <t>2*</t>
    </r>
    <r>
      <rPr>
        <sz val="11"/>
        <color rgb="FFFF0000"/>
        <rFont val="Calibri"/>
        <family val="2"/>
        <scheme val="minor"/>
      </rPr>
      <t>sd</t>
    </r>
    <r>
      <rPr>
        <sz val="11"/>
        <color theme="1"/>
        <rFont val="Calibri"/>
        <family val="2"/>
        <scheme val="minor"/>
      </rPr>
      <t>/</t>
    </r>
    <r>
      <rPr>
        <sz val="11"/>
        <color theme="9" tint="-0.249977111117893"/>
        <rFont val="Calibri"/>
        <family val="2"/>
        <scheme val="minor"/>
      </rPr>
      <t>se</t>
    </r>
  </si>
  <si>
    <t>n</t>
  </si>
  <si>
    <t>ave</t>
  </si>
  <si>
    <t>chemostat</t>
  </si>
  <si>
    <t>Summary</t>
  </si>
  <si>
    <t>Sat</t>
  </si>
  <si>
    <t>Exp</t>
  </si>
  <si>
    <t>(used in Models i and ii)</t>
  </si>
  <si>
    <t>(used in Model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</si>
</sst>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E+00"/>
    <numFmt numFmtId="166" formatCode="0.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0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applyBorder="1"/>
    <xf numFmtId="0" fontId="0" fillId="0" borderId="0" xfId="0" applyFill="1" applyBorder="1"/>
    <xf numFmtId="0" fontId="0" fillId="0" borderId="1" xfId="0" applyFill="1" applyBorder="1"/>
    <xf numFmtId="0" fontId="0" fillId="0" borderId="0" xfId="0" applyAlignment="1">
      <alignment horizontal="right"/>
    </xf>
    <xf numFmtId="164" fontId="0" fillId="0" borderId="0" xfId="0" applyNumberFormat="1"/>
    <xf numFmtId="164" fontId="0" fillId="0" borderId="0" xfId="0" applyNumberFormat="1" applyBorder="1"/>
    <xf numFmtId="2" fontId="0" fillId="0" borderId="0" xfId="0" applyNumberFormat="1"/>
    <xf numFmtId="2" fontId="0" fillId="0" borderId="0" xfId="0" applyNumberFormat="1" applyBorder="1"/>
    <xf numFmtId="2" fontId="0" fillId="0" borderId="0" xfId="0" applyNumberFormat="1" applyFill="1" applyBorder="1" applyAlignment="1">
      <alignment horizontal="right"/>
    </xf>
    <xf numFmtId="166" fontId="2" fillId="0" borderId="0" xfId="0" applyNumberFormat="1" applyFont="1"/>
    <xf numFmtId="166" fontId="2" fillId="0" borderId="1" xfId="0" applyNumberFormat="1" applyFont="1" applyBorder="1"/>
    <xf numFmtId="166" fontId="1" fillId="0" borderId="0" xfId="0" applyNumberFormat="1" applyFont="1"/>
    <xf numFmtId="166" fontId="1" fillId="0" borderId="0" xfId="0" applyNumberFormat="1" applyFont="1" applyBorder="1"/>
    <xf numFmtId="166" fontId="0" fillId="0" borderId="0" xfId="0" applyNumberFormat="1"/>
    <xf numFmtId="166" fontId="0" fillId="0" borderId="1" xfId="0" applyNumberFormat="1" applyBorder="1"/>
    <xf numFmtId="166" fontId="0" fillId="0" borderId="0" xfId="0" applyNumberFormat="1" applyBorder="1"/>
    <xf numFmtId="1" fontId="0" fillId="0" borderId="0" xfId="0" applyNumberFormat="1"/>
    <xf numFmtId="0" fontId="3" fillId="0" borderId="0" xfId="0" applyFont="1" applyFill="1" applyBorder="1" applyAlignment="1">
      <alignment horizontal="right"/>
    </xf>
    <xf numFmtId="2" fontId="3" fillId="0" borderId="0" xfId="0" applyNumberFormat="1" applyFont="1" applyBorder="1"/>
    <xf numFmtId="0" fontId="3" fillId="0" borderId="0" xfId="0" applyFont="1" applyFill="1" applyBorder="1"/>
    <xf numFmtId="164" fontId="0" fillId="0" borderId="1" xfId="0" applyNumberFormat="1" applyBorder="1"/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/>
    <xf numFmtId="0" fontId="3" fillId="0" borderId="0" xfId="0" applyFont="1" applyBorder="1"/>
    <xf numFmtId="166" fontId="4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abSelected="1" topLeftCell="B1" workbookViewId="0">
      <pane ySplit="1" topLeftCell="A30" activePane="bottomLeft" state="frozen"/>
      <selection pane="bottomLeft" activeCell="G40" sqref="G40"/>
    </sheetView>
  </sheetViews>
  <sheetFormatPr defaultRowHeight="15" x14ac:dyDescent="0.25"/>
  <cols>
    <col min="1" max="1" width="6.5703125" bestFit="1" customWidth="1"/>
    <col min="2" max="2" width="13.28515625" bestFit="1" customWidth="1"/>
    <col min="3" max="3" width="9" bestFit="1" customWidth="1"/>
    <col min="5" max="5" width="9.85546875" bestFit="1" customWidth="1"/>
    <col min="6" max="6" width="14.7109375" style="14" bestFit="1" customWidth="1"/>
    <col min="7" max="7" width="7.85546875" style="14" bestFit="1" customWidth="1"/>
    <col min="8" max="8" width="18.42578125" bestFit="1" customWidth="1"/>
    <col min="9" max="9" width="9.7109375" bestFit="1" customWidth="1"/>
    <col min="10" max="10" width="8.140625" bestFit="1" customWidth="1"/>
    <col min="11" max="11" width="8.140625" customWidth="1"/>
    <col min="12" max="12" width="17.85546875" bestFit="1" customWidth="1"/>
    <col min="13" max="13" width="28.140625" bestFit="1" customWidth="1"/>
    <col min="14" max="14" width="7" bestFit="1" customWidth="1"/>
  </cols>
  <sheetData>
    <row r="1" spans="1:21" x14ac:dyDescent="0.2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16" t="s">
        <v>50</v>
      </c>
      <c r="H1" s="4" t="s">
        <v>6</v>
      </c>
      <c r="I1" s="5" t="s">
        <v>7</v>
      </c>
      <c r="J1" s="5" t="s">
        <v>8</v>
      </c>
      <c r="K1" s="5" t="s">
        <v>30</v>
      </c>
      <c r="L1" s="6" t="s">
        <v>9</v>
      </c>
      <c r="M1" s="7" t="s">
        <v>11</v>
      </c>
      <c r="N1" s="2" t="s">
        <v>10</v>
      </c>
      <c r="O1" s="1"/>
      <c r="P1" s="1"/>
      <c r="Q1" s="1"/>
    </row>
    <row r="2" spans="1:21" x14ac:dyDescent="0.25">
      <c r="A2">
        <v>1340</v>
      </c>
      <c r="B2" t="s">
        <v>15</v>
      </c>
      <c r="C2">
        <v>20151029</v>
      </c>
      <c r="E2">
        <v>0</v>
      </c>
      <c r="F2" s="21">
        <v>1.0204456371129045</v>
      </c>
      <c r="G2" s="17">
        <v>1.7175521356791262E-2</v>
      </c>
      <c r="H2" t="s">
        <v>12</v>
      </c>
      <c r="J2" s="1"/>
      <c r="K2" s="1" t="s">
        <v>31</v>
      </c>
      <c r="L2" s="1" t="s">
        <v>13</v>
      </c>
      <c r="M2" s="1" t="s">
        <v>39</v>
      </c>
      <c r="N2" s="1" t="s">
        <v>18</v>
      </c>
      <c r="O2" s="1"/>
      <c r="P2" s="1"/>
      <c r="Q2" s="1"/>
      <c r="R2" s="21"/>
      <c r="S2" s="21"/>
      <c r="U2" s="21"/>
    </row>
    <row r="3" spans="1:21" x14ac:dyDescent="0.25">
      <c r="A3">
        <v>1340</v>
      </c>
      <c r="B3" t="s">
        <v>15</v>
      </c>
      <c r="C3">
        <v>20151118</v>
      </c>
      <c r="E3">
        <v>0</v>
      </c>
      <c r="F3" s="21">
        <v>0.83771615331337768</v>
      </c>
      <c r="G3" s="17">
        <v>2.3672047115652385E-2</v>
      </c>
      <c r="H3" t="s">
        <v>12</v>
      </c>
      <c r="J3" s="1"/>
      <c r="K3" s="1" t="s">
        <v>31</v>
      </c>
      <c r="L3" s="1" t="s">
        <v>13</v>
      </c>
      <c r="M3" s="1" t="s">
        <v>39</v>
      </c>
      <c r="N3" s="1" t="s">
        <v>17</v>
      </c>
      <c r="O3" s="1"/>
      <c r="P3" s="1"/>
      <c r="Q3" s="1"/>
      <c r="S3" s="21"/>
      <c r="U3" s="21"/>
    </row>
    <row r="4" spans="1:21" s="8" customFormat="1" ht="15.75" thickBot="1" x14ac:dyDescent="0.3">
      <c r="A4" s="8">
        <v>1340</v>
      </c>
      <c r="B4" s="8" t="s">
        <v>15</v>
      </c>
      <c r="C4" s="8">
        <v>20151126</v>
      </c>
      <c r="E4" s="8">
        <v>0</v>
      </c>
      <c r="F4" s="22">
        <v>1.0133509439907087</v>
      </c>
      <c r="G4" s="18">
        <v>4.2411594144187575E-2</v>
      </c>
      <c r="H4" s="8" t="s">
        <v>12</v>
      </c>
      <c r="K4" s="8" t="s">
        <v>31</v>
      </c>
      <c r="L4" s="8" t="s">
        <v>13</v>
      </c>
      <c r="M4" s="8" t="s">
        <v>39</v>
      </c>
      <c r="N4" s="8" t="s">
        <v>16</v>
      </c>
      <c r="S4" s="22"/>
      <c r="U4" s="22"/>
    </row>
    <row r="5" spans="1:21" x14ac:dyDescent="0.25">
      <c r="A5" s="9">
        <v>1340</v>
      </c>
      <c r="B5" s="9" t="s">
        <v>20</v>
      </c>
      <c r="C5" s="9">
        <v>20150805</v>
      </c>
      <c r="D5" t="s">
        <v>21</v>
      </c>
      <c r="E5" s="12">
        <v>0.42011662322587662</v>
      </c>
      <c r="F5" s="21">
        <v>3.8496451999029011</v>
      </c>
      <c r="G5" s="17">
        <v>0.20639280588956138</v>
      </c>
      <c r="H5" s="9" t="s">
        <v>24</v>
      </c>
      <c r="J5" s="1"/>
      <c r="K5" s="1" t="s">
        <v>31</v>
      </c>
      <c r="L5" t="s">
        <v>14</v>
      </c>
      <c r="M5" s="1"/>
      <c r="N5" s="1" t="s">
        <v>19</v>
      </c>
      <c r="O5" s="1"/>
      <c r="P5" s="1"/>
      <c r="Q5" s="1"/>
      <c r="R5" s="21"/>
      <c r="S5" s="21"/>
      <c r="U5" s="21"/>
    </row>
    <row r="6" spans="1:21" x14ac:dyDescent="0.25">
      <c r="A6" s="9">
        <v>1340</v>
      </c>
      <c r="B6" s="9" t="s">
        <v>20</v>
      </c>
      <c r="C6" s="9">
        <v>20150805</v>
      </c>
      <c r="D6" t="s">
        <v>22</v>
      </c>
      <c r="E6" s="12">
        <v>0.41798778436024925</v>
      </c>
      <c r="F6" s="21">
        <v>3.7428976675793439</v>
      </c>
      <c r="G6" s="17">
        <v>0.34751936092097807</v>
      </c>
      <c r="H6" s="9" t="s">
        <v>24</v>
      </c>
      <c r="J6" s="1"/>
      <c r="K6" s="1" t="s">
        <v>31</v>
      </c>
      <c r="L6" t="s">
        <v>14</v>
      </c>
      <c r="M6" s="1"/>
      <c r="N6" s="1" t="s">
        <v>19</v>
      </c>
      <c r="O6" s="1"/>
      <c r="P6" s="1"/>
      <c r="Q6" s="1"/>
    </row>
    <row r="7" spans="1:21" s="8" customFormat="1" ht="15.75" thickBot="1" x14ac:dyDescent="0.3">
      <c r="A7" s="10">
        <v>1340</v>
      </c>
      <c r="B7" s="10" t="s">
        <v>20</v>
      </c>
      <c r="C7" s="10">
        <v>20150805</v>
      </c>
      <c r="D7" s="8" t="s">
        <v>23</v>
      </c>
      <c r="E7" s="28">
        <v>0.43942378427609091</v>
      </c>
      <c r="F7" s="22">
        <v>3.8863212848106472</v>
      </c>
      <c r="G7" s="18">
        <v>0.27440731359686887</v>
      </c>
      <c r="H7" s="10" t="s">
        <v>24</v>
      </c>
      <c r="K7" s="8" t="s">
        <v>31</v>
      </c>
      <c r="L7" s="8" t="s">
        <v>14</v>
      </c>
      <c r="N7" s="8" t="s">
        <v>19</v>
      </c>
    </row>
    <row r="8" spans="1:21" x14ac:dyDescent="0.25">
      <c r="A8" s="9">
        <v>1340</v>
      </c>
      <c r="B8" s="9" t="s">
        <v>20</v>
      </c>
      <c r="C8" s="11">
        <v>20170822</v>
      </c>
      <c r="D8" s="11">
        <v>1</v>
      </c>
      <c r="E8" s="12">
        <f>LN(2)/7</f>
        <v>9.9021025794277892E-2</v>
      </c>
      <c r="F8" s="21">
        <v>3.531171542579854</v>
      </c>
      <c r="G8" s="19">
        <v>0.47921522305920461</v>
      </c>
      <c r="H8" t="s">
        <v>25</v>
      </c>
      <c r="I8">
        <v>29</v>
      </c>
      <c r="J8" s="1">
        <v>53</v>
      </c>
      <c r="K8" s="9" t="s">
        <v>32</v>
      </c>
      <c r="L8" s="9" t="s">
        <v>33</v>
      </c>
      <c r="M8" s="1"/>
      <c r="N8" t="s">
        <v>34</v>
      </c>
      <c r="O8" s="1"/>
      <c r="P8" s="1"/>
      <c r="Q8" s="1"/>
    </row>
    <row r="9" spans="1:21" x14ac:dyDescent="0.25">
      <c r="A9" s="9">
        <v>1340</v>
      </c>
      <c r="B9" s="9" t="s">
        <v>20</v>
      </c>
      <c r="C9" s="11">
        <v>20170822</v>
      </c>
      <c r="D9" s="11">
        <v>2</v>
      </c>
      <c r="E9" s="12">
        <f>LN(2)/6</f>
        <v>0.11552453009332421</v>
      </c>
      <c r="F9" s="21">
        <v>3.2673784422584342</v>
      </c>
      <c r="G9" s="19">
        <v>8.3615507445400458E-2</v>
      </c>
      <c r="H9" t="s">
        <v>26</v>
      </c>
      <c r="I9">
        <v>29</v>
      </c>
      <c r="J9" s="1">
        <v>53</v>
      </c>
      <c r="K9" s="9" t="s">
        <v>32</v>
      </c>
      <c r="L9" s="9" t="s">
        <v>33</v>
      </c>
      <c r="M9" s="1"/>
      <c r="N9" t="s">
        <v>34</v>
      </c>
      <c r="O9" s="1"/>
      <c r="P9" s="1"/>
      <c r="Q9" s="1"/>
    </row>
    <row r="10" spans="1:21" x14ac:dyDescent="0.25">
      <c r="A10" s="9">
        <v>1340</v>
      </c>
      <c r="B10" s="9" t="s">
        <v>20</v>
      </c>
      <c r="C10" s="11">
        <v>20170822</v>
      </c>
      <c r="D10" s="11">
        <v>3</v>
      </c>
      <c r="E10" s="12">
        <f>LN(2)/7</f>
        <v>9.9021025794277892E-2</v>
      </c>
      <c r="F10" s="21">
        <v>3.329071641040545</v>
      </c>
      <c r="G10" s="19">
        <v>0.34435828360478177</v>
      </c>
      <c r="H10" t="s">
        <v>25</v>
      </c>
      <c r="I10">
        <v>29</v>
      </c>
      <c r="J10" s="1">
        <v>53</v>
      </c>
      <c r="K10" s="9" t="s">
        <v>32</v>
      </c>
      <c r="L10" s="9" t="s">
        <v>33</v>
      </c>
      <c r="M10" s="1"/>
      <c r="N10" t="s">
        <v>34</v>
      </c>
      <c r="O10" s="1"/>
      <c r="P10" s="1"/>
      <c r="Q10" s="1"/>
    </row>
    <row r="11" spans="1:21" x14ac:dyDescent="0.25">
      <c r="A11" s="9">
        <v>1340</v>
      </c>
      <c r="B11" s="9" t="s">
        <v>20</v>
      </c>
      <c r="C11" s="11">
        <v>20170822</v>
      </c>
      <c r="D11" s="11">
        <v>4</v>
      </c>
      <c r="E11" s="12">
        <f>LN(2)/6</f>
        <v>0.11552453009332421</v>
      </c>
      <c r="F11" s="21">
        <v>3.1580795556010441</v>
      </c>
      <c r="G11" s="19">
        <v>0.21001961218548373</v>
      </c>
      <c r="H11" t="s">
        <v>26</v>
      </c>
      <c r="I11">
        <v>29</v>
      </c>
      <c r="J11" s="1">
        <v>53</v>
      </c>
      <c r="K11" s="9" t="s">
        <v>32</v>
      </c>
      <c r="L11" s="9" t="s">
        <v>33</v>
      </c>
      <c r="N11" t="s">
        <v>34</v>
      </c>
    </row>
    <row r="12" spans="1:21" x14ac:dyDescent="0.25">
      <c r="A12" s="9">
        <v>1340</v>
      </c>
      <c r="B12" s="9" t="s">
        <v>20</v>
      </c>
      <c r="C12" s="11">
        <v>20170822</v>
      </c>
      <c r="D12" s="11">
        <v>5</v>
      </c>
      <c r="E12" s="12">
        <f>LN(2)/7</f>
        <v>9.9021025794277892E-2</v>
      </c>
      <c r="F12" s="21">
        <v>3.3542830515562789</v>
      </c>
      <c r="G12" s="19">
        <v>0.43233808658223111</v>
      </c>
      <c r="H12" t="s">
        <v>25</v>
      </c>
      <c r="I12">
        <v>29</v>
      </c>
      <c r="J12" s="1">
        <v>53</v>
      </c>
      <c r="K12" s="9" t="s">
        <v>32</v>
      </c>
      <c r="L12" s="9" t="s">
        <v>33</v>
      </c>
      <c r="N12" t="s">
        <v>34</v>
      </c>
    </row>
    <row r="13" spans="1:21" x14ac:dyDescent="0.25">
      <c r="A13" s="9">
        <v>1340</v>
      </c>
      <c r="B13" s="9" t="s">
        <v>20</v>
      </c>
      <c r="C13" s="11">
        <v>20170822</v>
      </c>
      <c r="D13" s="11">
        <v>6</v>
      </c>
      <c r="E13" s="12">
        <f>LN(2)/6</f>
        <v>0.11552453009332421</v>
      </c>
      <c r="F13" s="21">
        <v>3.0529392675667806</v>
      </c>
      <c r="G13" s="19">
        <v>0.18799780976984112</v>
      </c>
      <c r="H13" t="s">
        <v>26</v>
      </c>
      <c r="I13">
        <v>29</v>
      </c>
      <c r="J13" s="1">
        <v>53</v>
      </c>
      <c r="K13" s="9" t="s">
        <v>32</v>
      </c>
      <c r="L13" s="9" t="s">
        <v>33</v>
      </c>
      <c r="N13" t="s">
        <v>34</v>
      </c>
    </row>
    <row r="14" spans="1:21" x14ac:dyDescent="0.25">
      <c r="A14" s="9">
        <v>1340</v>
      </c>
      <c r="B14" s="9" t="s">
        <v>20</v>
      </c>
      <c r="C14" s="11">
        <v>20170822</v>
      </c>
      <c r="D14" s="11">
        <v>7</v>
      </c>
      <c r="E14" s="12">
        <f>LN(2)/7</f>
        <v>9.9021025794277892E-2</v>
      </c>
      <c r="F14" s="21">
        <v>3.5405233696955918</v>
      </c>
      <c r="G14" s="19">
        <v>0.49465539860050611</v>
      </c>
      <c r="H14" t="s">
        <v>25</v>
      </c>
      <c r="I14">
        <v>29</v>
      </c>
      <c r="J14" s="1">
        <v>53</v>
      </c>
      <c r="K14" s="9" t="s">
        <v>32</v>
      </c>
      <c r="L14" s="9" t="s">
        <v>33</v>
      </c>
      <c r="N14" t="s">
        <v>34</v>
      </c>
    </row>
    <row r="15" spans="1:21" x14ac:dyDescent="0.25">
      <c r="A15" s="9">
        <v>1340</v>
      </c>
      <c r="B15" s="9" t="s">
        <v>20</v>
      </c>
      <c r="C15" s="11">
        <v>20170822</v>
      </c>
      <c r="D15" s="11">
        <v>8</v>
      </c>
      <c r="E15" s="12">
        <f>LN(2)/6</f>
        <v>0.11552453009332421</v>
      </c>
      <c r="F15" s="21">
        <v>2.9098360314847698</v>
      </c>
      <c r="G15" s="19">
        <v>0.21760935394990263</v>
      </c>
      <c r="H15" t="s">
        <v>26</v>
      </c>
      <c r="I15">
        <v>29</v>
      </c>
      <c r="J15" s="1">
        <v>53</v>
      </c>
      <c r="K15" s="9" t="s">
        <v>32</v>
      </c>
      <c r="L15" s="9" t="s">
        <v>33</v>
      </c>
      <c r="N15" t="s">
        <v>34</v>
      </c>
    </row>
    <row r="16" spans="1:21" x14ac:dyDescent="0.25">
      <c r="A16" s="9">
        <v>1340</v>
      </c>
      <c r="B16" s="9" t="s">
        <v>20</v>
      </c>
      <c r="C16" s="11">
        <v>20170719</v>
      </c>
      <c r="D16" s="11">
        <v>2</v>
      </c>
      <c r="E16" s="12">
        <f>LN(2)/8</f>
        <v>8.6643397569993161E-2</v>
      </c>
      <c r="F16" s="21">
        <v>3.5817890578115077</v>
      </c>
      <c r="G16" s="19">
        <v>0.5572722575168878</v>
      </c>
      <c r="H16" t="s">
        <v>27</v>
      </c>
      <c r="I16">
        <v>30</v>
      </c>
      <c r="J16" s="9">
        <v>54</v>
      </c>
      <c r="K16" s="9" t="s">
        <v>32</v>
      </c>
      <c r="L16" s="9" t="s">
        <v>33</v>
      </c>
      <c r="N16" t="s">
        <v>35</v>
      </c>
    </row>
    <row r="17" spans="1:14" x14ac:dyDescent="0.25">
      <c r="A17" s="9">
        <v>1340</v>
      </c>
      <c r="B17" s="9" t="s">
        <v>20</v>
      </c>
      <c r="C17" s="11">
        <v>20170719</v>
      </c>
      <c r="D17" s="11">
        <v>3</v>
      </c>
      <c r="E17" s="12">
        <f>LN(2)/7</f>
        <v>9.9021025794277892E-2</v>
      </c>
      <c r="F17" s="21">
        <v>3.3107859755138405</v>
      </c>
      <c r="G17" s="19">
        <v>0.47156533619197299</v>
      </c>
      <c r="H17" t="s">
        <v>25</v>
      </c>
      <c r="I17">
        <v>30</v>
      </c>
      <c r="J17" s="9">
        <v>54</v>
      </c>
      <c r="K17" s="9" t="s">
        <v>32</v>
      </c>
      <c r="L17" s="9" t="s">
        <v>33</v>
      </c>
      <c r="N17" t="s">
        <v>35</v>
      </c>
    </row>
    <row r="18" spans="1:14" x14ac:dyDescent="0.25">
      <c r="A18" s="9">
        <v>1340</v>
      </c>
      <c r="B18" s="9" t="s">
        <v>20</v>
      </c>
      <c r="C18" s="11">
        <v>20170719</v>
      </c>
      <c r="D18" s="11">
        <v>4</v>
      </c>
      <c r="E18" s="12">
        <f>LN(2)/7</f>
        <v>9.9021025794277892E-2</v>
      </c>
      <c r="F18" s="21">
        <v>3.3139609685720912</v>
      </c>
      <c r="G18" s="19">
        <v>0.69805499988678221</v>
      </c>
      <c r="H18" t="s">
        <v>25</v>
      </c>
      <c r="I18">
        <v>30</v>
      </c>
      <c r="J18" s="9">
        <v>54</v>
      </c>
      <c r="K18" s="9" t="s">
        <v>32</v>
      </c>
      <c r="L18" s="9" t="s">
        <v>33</v>
      </c>
      <c r="N18" t="s">
        <v>35</v>
      </c>
    </row>
    <row r="19" spans="1:14" x14ac:dyDescent="0.25">
      <c r="A19" s="9">
        <v>1340</v>
      </c>
      <c r="B19" s="9" t="s">
        <v>20</v>
      </c>
      <c r="C19" s="11">
        <v>20170719</v>
      </c>
      <c r="D19" s="11">
        <v>5</v>
      </c>
      <c r="E19" s="12">
        <f>LN(2)/6</f>
        <v>0.11552453009332421</v>
      </c>
      <c r="F19" s="21">
        <v>2.9892189548393278</v>
      </c>
      <c r="G19" s="19">
        <v>0.18603580808228651</v>
      </c>
      <c r="H19" t="s">
        <v>26</v>
      </c>
      <c r="I19">
        <v>30</v>
      </c>
      <c r="J19" s="9">
        <v>54</v>
      </c>
      <c r="K19" s="9" t="s">
        <v>32</v>
      </c>
      <c r="L19" s="9" t="s">
        <v>33</v>
      </c>
      <c r="N19" t="s">
        <v>35</v>
      </c>
    </row>
    <row r="20" spans="1:14" x14ac:dyDescent="0.25">
      <c r="A20" s="9">
        <v>1340</v>
      </c>
      <c r="B20" s="9" t="s">
        <v>20</v>
      </c>
      <c r="C20" s="11">
        <v>20170719</v>
      </c>
      <c r="D20" s="11">
        <v>6</v>
      </c>
      <c r="E20" s="12">
        <f>LN(2)/6</f>
        <v>0.11552453009332421</v>
      </c>
      <c r="F20" s="21">
        <v>2.8950284132786428</v>
      </c>
      <c r="G20" s="19">
        <v>0.15437280889408428</v>
      </c>
      <c r="H20" t="s">
        <v>26</v>
      </c>
      <c r="I20">
        <v>30</v>
      </c>
      <c r="J20" s="9">
        <v>54</v>
      </c>
      <c r="K20" s="9" t="s">
        <v>32</v>
      </c>
      <c r="L20" s="9" t="s">
        <v>33</v>
      </c>
      <c r="N20" t="s">
        <v>35</v>
      </c>
    </row>
    <row r="21" spans="1:14" x14ac:dyDescent="0.25">
      <c r="A21" s="9">
        <v>1340</v>
      </c>
      <c r="B21" s="9" t="s">
        <v>20</v>
      </c>
      <c r="C21" s="11">
        <v>20170719</v>
      </c>
      <c r="D21" s="11">
        <v>7</v>
      </c>
      <c r="E21" s="12">
        <f>LN(2)/5.4</f>
        <v>0.12836058899258246</v>
      </c>
      <c r="F21" s="21">
        <v>2.877070997405033</v>
      </c>
      <c r="G21" s="19">
        <v>0.26934351637518733</v>
      </c>
      <c r="H21" t="s">
        <v>28</v>
      </c>
      <c r="I21">
        <v>30</v>
      </c>
      <c r="J21" s="9">
        <v>54</v>
      </c>
      <c r="K21" s="9" t="s">
        <v>32</v>
      </c>
      <c r="L21" s="9" t="s">
        <v>33</v>
      </c>
      <c r="N21" t="s">
        <v>35</v>
      </c>
    </row>
    <row r="22" spans="1:14" x14ac:dyDescent="0.25">
      <c r="A22" s="9">
        <v>1340</v>
      </c>
      <c r="B22" s="9" t="s">
        <v>20</v>
      </c>
      <c r="C22" s="11">
        <v>20170719</v>
      </c>
      <c r="D22" s="11">
        <v>8</v>
      </c>
      <c r="E22" s="12">
        <f>LN(2)/5.4</f>
        <v>0.12836058899258246</v>
      </c>
      <c r="F22" s="21">
        <v>2.7739088159223071</v>
      </c>
      <c r="G22" s="19">
        <v>0.39510875369415283</v>
      </c>
      <c r="H22" t="s">
        <v>28</v>
      </c>
      <c r="I22">
        <v>30</v>
      </c>
      <c r="J22" s="9">
        <v>54</v>
      </c>
      <c r="K22" s="9" t="s">
        <v>32</v>
      </c>
      <c r="L22" s="9" t="s">
        <v>33</v>
      </c>
      <c r="N22" t="s">
        <v>35</v>
      </c>
    </row>
    <row r="23" spans="1:14" x14ac:dyDescent="0.25">
      <c r="A23" s="9">
        <v>1340</v>
      </c>
      <c r="B23" s="9" t="s">
        <v>20</v>
      </c>
      <c r="C23" s="11">
        <v>20170627</v>
      </c>
      <c r="D23" s="11">
        <v>1</v>
      </c>
      <c r="E23" s="12">
        <f>LN(2)/8</f>
        <v>8.6643397569993161E-2</v>
      </c>
      <c r="F23" s="21">
        <v>3.7299828664470551</v>
      </c>
      <c r="G23" s="19">
        <v>0.85075991905518067</v>
      </c>
      <c r="H23" t="s">
        <v>27</v>
      </c>
      <c r="I23">
        <v>47</v>
      </c>
      <c r="J23" s="9">
        <v>72</v>
      </c>
      <c r="K23" s="9" t="s">
        <v>32</v>
      </c>
      <c r="L23" s="9" t="s">
        <v>33</v>
      </c>
      <c r="N23" t="s">
        <v>36</v>
      </c>
    </row>
    <row r="24" spans="1:14" x14ac:dyDescent="0.25">
      <c r="A24" s="9">
        <v>1340</v>
      </c>
      <c r="B24" s="9" t="s">
        <v>20</v>
      </c>
      <c r="C24" s="11">
        <v>20170627</v>
      </c>
      <c r="D24" s="11">
        <v>2</v>
      </c>
      <c r="E24" s="12">
        <f>LN(2)/8</f>
        <v>8.6643397569993161E-2</v>
      </c>
      <c r="F24" s="21">
        <v>3.5325350120691281</v>
      </c>
      <c r="G24" s="19">
        <v>0.85592300594816695</v>
      </c>
      <c r="H24" t="s">
        <v>27</v>
      </c>
      <c r="I24">
        <v>47</v>
      </c>
      <c r="J24" s="9">
        <v>72</v>
      </c>
      <c r="K24" s="9" t="s">
        <v>32</v>
      </c>
      <c r="L24" s="9" t="s">
        <v>33</v>
      </c>
      <c r="N24" t="s">
        <v>36</v>
      </c>
    </row>
    <row r="25" spans="1:14" x14ac:dyDescent="0.25">
      <c r="A25" s="9">
        <v>1340</v>
      </c>
      <c r="B25" s="9" t="s">
        <v>20</v>
      </c>
      <c r="C25" s="11">
        <v>20170627</v>
      </c>
      <c r="D25" s="11">
        <v>3</v>
      </c>
      <c r="E25" s="12">
        <f>LN(2)/6</f>
        <v>0.11552453009332421</v>
      </c>
      <c r="F25" s="21">
        <v>3.1449154146214848</v>
      </c>
      <c r="G25" s="19">
        <v>0.35961427455510347</v>
      </c>
      <c r="H25" t="s">
        <v>26</v>
      </c>
      <c r="I25">
        <v>47</v>
      </c>
      <c r="J25" s="9">
        <v>72</v>
      </c>
      <c r="K25" s="9" t="s">
        <v>32</v>
      </c>
      <c r="L25" s="9" t="s">
        <v>33</v>
      </c>
      <c r="N25" t="s">
        <v>36</v>
      </c>
    </row>
    <row r="26" spans="1:14" x14ac:dyDescent="0.25">
      <c r="A26" s="9">
        <v>1340</v>
      </c>
      <c r="B26" s="9" t="s">
        <v>20</v>
      </c>
      <c r="C26" s="11">
        <v>20170627</v>
      </c>
      <c r="D26" s="11">
        <v>4</v>
      </c>
      <c r="E26" s="12">
        <f>LN(2)/6</f>
        <v>0.11552453009332421</v>
      </c>
      <c r="F26" s="21">
        <v>3.0244567495785062</v>
      </c>
      <c r="G26" s="19">
        <v>0.22600950724628588</v>
      </c>
      <c r="H26" t="s">
        <v>26</v>
      </c>
      <c r="I26">
        <v>47</v>
      </c>
      <c r="J26" s="9">
        <v>72</v>
      </c>
      <c r="K26" s="9" t="s">
        <v>32</v>
      </c>
      <c r="L26" s="9" t="s">
        <v>33</v>
      </c>
      <c r="N26" t="s">
        <v>36</v>
      </c>
    </row>
    <row r="27" spans="1:14" x14ac:dyDescent="0.25">
      <c r="A27" s="9">
        <v>1340</v>
      </c>
      <c r="B27" s="9" t="s">
        <v>20</v>
      </c>
      <c r="C27" s="11">
        <v>20170627</v>
      </c>
      <c r="D27" s="11">
        <v>5</v>
      </c>
      <c r="E27" s="12">
        <f>LN(2)/5.4</f>
        <v>0.12836058899258246</v>
      </c>
      <c r="F27" s="21">
        <v>2.9379237760026373</v>
      </c>
      <c r="G27" s="19">
        <v>0.57428675710701327</v>
      </c>
      <c r="H27" t="s">
        <v>28</v>
      </c>
      <c r="I27">
        <v>47</v>
      </c>
      <c r="J27" s="9">
        <v>72</v>
      </c>
      <c r="K27" s="9" t="s">
        <v>32</v>
      </c>
      <c r="L27" s="9" t="s">
        <v>33</v>
      </c>
      <c r="N27" t="s">
        <v>36</v>
      </c>
    </row>
    <row r="28" spans="1:14" x14ac:dyDescent="0.25">
      <c r="A28" s="9">
        <v>1340</v>
      </c>
      <c r="B28" s="9" t="s">
        <v>20</v>
      </c>
      <c r="C28" s="11">
        <v>20170627</v>
      </c>
      <c r="D28" s="11">
        <v>6</v>
      </c>
      <c r="E28" s="12">
        <f>LN(2)/5.4</f>
        <v>0.12836058899258246</v>
      </c>
      <c r="F28" s="21">
        <v>2.8394378116577927</v>
      </c>
      <c r="G28" s="19">
        <v>0.26401043641348776</v>
      </c>
      <c r="H28" t="s">
        <v>28</v>
      </c>
      <c r="I28">
        <v>47</v>
      </c>
      <c r="J28" s="9">
        <v>72</v>
      </c>
      <c r="K28" s="9" t="s">
        <v>32</v>
      </c>
      <c r="L28" s="9" t="s">
        <v>33</v>
      </c>
      <c r="N28" t="s">
        <v>36</v>
      </c>
    </row>
    <row r="29" spans="1:14" x14ac:dyDescent="0.25">
      <c r="A29" s="9">
        <v>1340</v>
      </c>
      <c r="B29" s="9" t="s">
        <v>20</v>
      </c>
      <c r="C29" s="11">
        <v>20170228</v>
      </c>
      <c r="D29" s="11">
        <v>1</v>
      </c>
      <c r="E29" s="12">
        <f t="shared" ref="E29:E36" si="0">LN(2)/8</f>
        <v>8.6643397569993161E-2</v>
      </c>
      <c r="F29" s="21">
        <v>2.5437611656608401</v>
      </c>
      <c r="G29" s="19">
        <v>1.0564678411768951</v>
      </c>
      <c r="H29" t="s">
        <v>27</v>
      </c>
      <c r="I29">
        <v>22</v>
      </c>
      <c r="J29" s="9">
        <v>71</v>
      </c>
      <c r="K29" s="9" t="s">
        <v>32</v>
      </c>
      <c r="L29" s="9" t="s">
        <v>33</v>
      </c>
      <c r="N29" t="s">
        <v>37</v>
      </c>
    </row>
    <row r="30" spans="1:14" x14ac:dyDescent="0.25">
      <c r="A30" s="9">
        <v>1340</v>
      </c>
      <c r="B30" s="9" t="s">
        <v>20</v>
      </c>
      <c r="C30" s="11">
        <v>20170228</v>
      </c>
      <c r="D30" s="11">
        <v>2</v>
      </c>
      <c r="E30" s="12">
        <f t="shared" si="0"/>
        <v>8.6643397569993161E-2</v>
      </c>
      <c r="F30" s="21">
        <v>2.564951596796341</v>
      </c>
      <c r="G30" s="19">
        <v>0.94836794626129994</v>
      </c>
      <c r="H30" t="s">
        <v>27</v>
      </c>
      <c r="I30">
        <v>22</v>
      </c>
      <c r="J30" s="9">
        <v>71</v>
      </c>
      <c r="K30" s="9" t="s">
        <v>32</v>
      </c>
      <c r="L30" s="9" t="s">
        <v>33</v>
      </c>
      <c r="N30" t="s">
        <v>37</v>
      </c>
    </row>
    <row r="31" spans="1:14" x14ac:dyDescent="0.25">
      <c r="A31" s="9">
        <v>1340</v>
      </c>
      <c r="B31" s="9" t="s">
        <v>20</v>
      </c>
      <c r="C31" s="11">
        <v>20170228</v>
      </c>
      <c r="D31" s="11">
        <v>3</v>
      </c>
      <c r="E31" s="12">
        <f t="shared" si="0"/>
        <v>8.6643397569993161E-2</v>
      </c>
      <c r="F31" s="21">
        <v>2.4528191697807236</v>
      </c>
      <c r="G31" s="19">
        <v>1.0402051199759197</v>
      </c>
      <c r="H31" t="s">
        <v>27</v>
      </c>
      <c r="I31">
        <v>22</v>
      </c>
      <c r="J31" s="9">
        <v>71</v>
      </c>
      <c r="K31" s="9" t="s">
        <v>32</v>
      </c>
      <c r="L31" s="9" t="s">
        <v>33</v>
      </c>
      <c r="N31" t="s">
        <v>37</v>
      </c>
    </row>
    <row r="32" spans="1:14" x14ac:dyDescent="0.25">
      <c r="A32" s="9">
        <v>1340</v>
      </c>
      <c r="B32" s="9" t="s">
        <v>20</v>
      </c>
      <c r="C32" s="11">
        <v>20170228</v>
      </c>
      <c r="D32" s="11">
        <v>7</v>
      </c>
      <c r="E32" s="12">
        <f t="shared" si="0"/>
        <v>8.6643397569993161E-2</v>
      </c>
      <c r="F32" s="21">
        <v>2.842802113455146</v>
      </c>
      <c r="G32" s="19">
        <v>0.93846398855105073</v>
      </c>
      <c r="H32" t="s">
        <v>27</v>
      </c>
      <c r="I32">
        <v>22</v>
      </c>
      <c r="J32" s="9">
        <v>71</v>
      </c>
      <c r="K32" s="9" t="s">
        <v>32</v>
      </c>
      <c r="L32" s="9" t="s">
        <v>33</v>
      </c>
      <c r="N32" t="s">
        <v>37</v>
      </c>
    </row>
    <row r="33" spans="1:15" x14ac:dyDescent="0.25">
      <c r="A33" s="9">
        <v>1340</v>
      </c>
      <c r="B33" s="9" t="s">
        <v>20</v>
      </c>
      <c r="C33" s="11">
        <v>20170228</v>
      </c>
      <c r="D33" s="11">
        <v>8</v>
      </c>
      <c r="E33" s="12">
        <f t="shared" si="0"/>
        <v>8.6643397569993161E-2</v>
      </c>
      <c r="F33" s="21">
        <v>2.6382298918000009</v>
      </c>
      <c r="G33" s="19">
        <v>0.51031792631181017</v>
      </c>
      <c r="H33" t="s">
        <v>27</v>
      </c>
      <c r="I33">
        <v>22</v>
      </c>
      <c r="J33" s="9">
        <v>71</v>
      </c>
      <c r="K33" s="9" t="s">
        <v>32</v>
      </c>
      <c r="L33" s="9" t="s">
        <v>33</v>
      </c>
      <c r="N33" t="s">
        <v>37</v>
      </c>
    </row>
    <row r="34" spans="1:15" x14ac:dyDescent="0.25">
      <c r="A34" s="9">
        <v>1340</v>
      </c>
      <c r="B34" s="9" t="s">
        <v>20</v>
      </c>
      <c r="C34" s="11">
        <v>20170214</v>
      </c>
      <c r="D34" s="11">
        <v>1</v>
      </c>
      <c r="E34" s="12">
        <f t="shared" si="0"/>
        <v>8.6643397569993161E-2</v>
      </c>
      <c r="F34" s="21">
        <v>3.0687590115379995</v>
      </c>
      <c r="G34" s="19">
        <v>0.31654090935175155</v>
      </c>
      <c r="H34" t="s">
        <v>27</v>
      </c>
      <c r="I34" s="1">
        <v>24</v>
      </c>
      <c r="J34" s="1">
        <v>72</v>
      </c>
      <c r="K34" s="9" t="s">
        <v>32</v>
      </c>
      <c r="L34" s="9" t="s">
        <v>33</v>
      </c>
      <c r="N34" t="s">
        <v>38</v>
      </c>
    </row>
    <row r="35" spans="1:15" x14ac:dyDescent="0.25">
      <c r="A35" s="9">
        <v>1340</v>
      </c>
      <c r="B35" s="9" t="s">
        <v>20</v>
      </c>
      <c r="C35" s="11">
        <v>20170214</v>
      </c>
      <c r="D35" s="11">
        <v>2</v>
      </c>
      <c r="E35" s="12">
        <f t="shared" si="0"/>
        <v>8.6643397569993161E-2</v>
      </c>
      <c r="F35" s="21">
        <v>3.3549455750169859</v>
      </c>
      <c r="G35" s="19">
        <v>0.52066529142328699</v>
      </c>
      <c r="H35" t="s">
        <v>27</v>
      </c>
      <c r="I35" s="1">
        <v>24</v>
      </c>
      <c r="J35" s="1">
        <v>72</v>
      </c>
      <c r="K35" s="9" t="s">
        <v>32</v>
      </c>
      <c r="L35" s="9" t="s">
        <v>33</v>
      </c>
      <c r="N35" t="s">
        <v>38</v>
      </c>
    </row>
    <row r="36" spans="1:15" x14ac:dyDescent="0.25">
      <c r="A36" s="9">
        <v>1340</v>
      </c>
      <c r="B36" s="9" t="s">
        <v>20</v>
      </c>
      <c r="C36" s="11">
        <v>20170214</v>
      </c>
      <c r="D36" s="11">
        <v>3</v>
      </c>
      <c r="E36" s="12">
        <f t="shared" si="0"/>
        <v>8.6643397569993161E-2</v>
      </c>
      <c r="F36" s="21">
        <v>3.3668719193751904</v>
      </c>
      <c r="G36" s="19">
        <v>0.72617309897957916</v>
      </c>
      <c r="H36" t="s">
        <v>27</v>
      </c>
      <c r="I36" s="1">
        <v>24</v>
      </c>
      <c r="J36" s="1">
        <v>72</v>
      </c>
      <c r="K36" s="9" t="s">
        <v>32</v>
      </c>
      <c r="L36" s="9" t="s">
        <v>33</v>
      </c>
      <c r="M36" s="1"/>
      <c r="N36" s="1" t="s">
        <v>38</v>
      </c>
      <c r="O36" s="1"/>
    </row>
    <row r="37" spans="1:15" x14ac:dyDescent="0.25">
      <c r="A37" s="9">
        <v>1340</v>
      </c>
      <c r="B37" s="9" t="s">
        <v>20</v>
      </c>
      <c r="C37" s="11">
        <v>20170214</v>
      </c>
      <c r="D37" s="11">
        <v>4</v>
      </c>
      <c r="E37" s="12">
        <f>LN(2)/4</f>
        <v>0.17328679513998632</v>
      </c>
      <c r="F37" s="21">
        <v>2.6468390153148098</v>
      </c>
      <c r="G37" s="19">
        <v>0.74318121061353426</v>
      </c>
      <c r="H37" t="s">
        <v>29</v>
      </c>
      <c r="I37" s="1">
        <v>24</v>
      </c>
      <c r="J37" s="1">
        <v>72</v>
      </c>
      <c r="K37" s="9" t="s">
        <v>32</v>
      </c>
      <c r="L37" s="9" t="s">
        <v>33</v>
      </c>
      <c r="M37" s="1"/>
      <c r="N37" s="1" t="s">
        <v>38</v>
      </c>
      <c r="O37" s="1"/>
    </row>
    <row r="38" spans="1:15" x14ac:dyDescent="0.25">
      <c r="A38" s="9">
        <v>1340</v>
      </c>
      <c r="B38" s="9" t="s">
        <v>20</v>
      </c>
      <c r="C38" s="7">
        <v>20170214</v>
      </c>
      <c r="D38" s="7">
        <v>5</v>
      </c>
      <c r="E38" s="13">
        <f>LN(2)/4</f>
        <v>0.17328679513998632</v>
      </c>
      <c r="F38" s="23">
        <v>2.5148978211675708</v>
      </c>
      <c r="G38" s="20">
        <v>0.63241382914594135</v>
      </c>
      <c r="H38" s="1" t="s">
        <v>29</v>
      </c>
      <c r="I38" s="1">
        <v>24</v>
      </c>
      <c r="J38" s="1">
        <v>72</v>
      </c>
      <c r="K38" s="9" t="s">
        <v>32</v>
      </c>
      <c r="L38" s="9" t="s">
        <v>33</v>
      </c>
      <c r="M38" s="1"/>
      <c r="N38" s="1" t="s">
        <v>38</v>
      </c>
      <c r="O38" s="1"/>
    </row>
    <row r="39" spans="1:15" ht="14.45" x14ac:dyDescent="0.35">
      <c r="A39" s="9">
        <v>1340</v>
      </c>
      <c r="B39" s="9" t="s">
        <v>20</v>
      </c>
      <c r="C39" s="7">
        <v>20170214</v>
      </c>
      <c r="D39" s="7">
        <v>6</v>
      </c>
      <c r="E39" s="13">
        <f>LN(2)/4</f>
        <v>0.17328679513998632</v>
      </c>
      <c r="F39" s="23">
        <v>2.5183560432442471</v>
      </c>
      <c r="G39" s="20">
        <v>0.40102146227591517</v>
      </c>
      <c r="H39" s="1" t="s">
        <v>29</v>
      </c>
      <c r="I39" s="1">
        <v>24</v>
      </c>
      <c r="J39" s="1">
        <v>72</v>
      </c>
      <c r="K39" s="9" t="s">
        <v>32</v>
      </c>
      <c r="L39" s="9" t="s">
        <v>33</v>
      </c>
      <c r="M39" s="1"/>
      <c r="N39" s="1" t="s">
        <v>38</v>
      </c>
      <c r="O39" s="1"/>
    </row>
    <row r="40" spans="1:15" x14ac:dyDescent="0.25">
      <c r="A40" s="9"/>
      <c r="B40" s="9"/>
      <c r="C40" s="7"/>
      <c r="D40" s="29" t="s">
        <v>53</v>
      </c>
      <c r="E40" s="30" t="s">
        <v>52</v>
      </c>
      <c r="F40" s="23">
        <f>AVERAGE(F8:F39)</f>
        <v>3.0502353449578905</v>
      </c>
      <c r="G40" s="32" t="s">
        <v>58</v>
      </c>
      <c r="H40" s="1"/>
      <c r="I40" s="1"/>
      <c r="J40" s="1"/>
      <c r="K40" s="9"/>
      <c r="L40" s="9"/>
      <c r="M40" s="1"/>
      <c r="N40" s="1"/>
      <c r="O40" s="1"/>
    </row>
    <row r="41" spans="1:15" ht="14.45" x14ac:dyDescent="0.35">
      <c r="B41" s="1"/>
      <c r="C41" s="1"/>
      <c r="D41" s="29" t="s">
        <v>53</v>
      </c>
      <c r="E41" s="31" t="s">
        <v>47</v>
      </c>
      <c r="F41" s="21">
        <f>2*STDEV(F8:F39)</f>
        <v>0.72050405476765922</v>
      </c>
      <c r="G41" s="15"/>
      <c r="H41" s="1"/>
      <c r="I41" s="1"/>
      <c r="J41" s="1"/>
      <c r="K41" s="1"/>
      <c r="L41" s="1"/>
      <c r="M41" s="1"/>
      <c r="N41" s="1"/>
      <c r="O41" s="1"/>
    </row>
    <row r="42" spans="1:15" ht="14.45" x14ac:dyDescent="0.35">
      <c r="B42" s="1"/>
      <c r="C42" s="1"/>
      <c r="D42" s="29" t="s">
        <v>53</v>
      </c>
      <c r="E42" s="31" t="s">
        <v>51</v>
      </c>
      <c r="F42" s="24">
        <v>32</v>
      </c>
      <c r="G42" s="15"/>
      <c r="H42" s="1"/>
      <c r="I42" s="1"/>
      <c r="J42" s="1"/>
      <c r="K42" s="1"/>
      <c r="L42" s="1"/>
      <c r="M42" s="1"/>
      <c r="N42" s="1"/>
      <c r="O42" s="1"/>
    </row>
    <row r="43" spans="1:15" ht="14.45" x14ac:dyDescent="0.35">
      <c r="B43" s="1"/>
      <c r="C43" s="1"/>
      <c r="D43" s="1"/>
      <c r="E43" s="1"/>
      <c r="G43" s="15"/>
      <c r="H43" s="1"/>
      <c r="I43" s="1"/>
      <c r="J43" s="1"/>
      <c r="K43" s="1"/>
      <c r="L43" s="1"/>
      <c r="M43" s="1"/>
      <c r="N43" s="1"/>
      <c r="O43" s="1"/>
    </row>
    <row r="44" spans="1:15" ht="14.45" x14ac:dyDescent="0.35">
      <c r="B44" s="1"/>
      <c r="C44" s="1"/>
      <c r="D44" s="25" t="s">
        <v>54</v>
      </c>
      <c r="E44" s="26" t="s">
        <v>46</v>
      </c>
      <c r="F44" s="26" t="s">
        <v>45</v>
      </c>
      <c r="G44" s="27" t="s">
        <v>47</v>
      </c>
      <c r="H44" s="27" t="s">
        <v>48</v>
      </c>
      <c r="I44" s="27" t="s">
        <v>49</v>
      </c>
      <c r="K44" s="1"/>
      <c r="L44" s="1"/>
      <c r="M44" s="1"/>
      <c r="N44" s="1"/>
      <c r="O44" s="1"/>
    </row>
    <row r="45" spans="1:15" x14ac:dyDescent="0.25">
      <c r="B45" s="1"/>
      <c r="C45" s="1"/>
      <c r="D45" s="1" t="s">
        <v>55</v>
      </c>
      <c r="E45" s="15">
        <v>0</v>
      </c>
      <c r="F45" s="15">
        <f>AVERAGE(F2:F4)</f>
        <v>0.95717091147233024</v>
      </c>
      <c r="G45" s="15">
        <f>2*STDEV(F2:F4)</f>
        <v>0.20702331368939997</v>
      </c>
      <c r="H45" s="1">
        <v>3</v>
      </c>
      <c r="I45" s="15">
        <f>G45/SQRT(H45)</f>
        <v>0.11952496588710342</v>
      </c>
      <c r="K45" s="1" t="s">
        <v>57</v>
      </c>
      <c r="L45" s="1"/>
      <c r="M45" s="1"/>
      <c r="N45" s="1"/>
      <c r="O45" s="1"/>
    </row>
    <row r="46" spans="1:15" x14ac:dyDescent="0.25">
      <c r="B46" s="1"/>
      <c r="C46" s="1"/>
      <c r="D46" t="s">
        <v>40</v>
      </c>
      <c r="E46" s="12">
        <f t="shared" ref="E46" si="1">LN(2)/8</f>
        <v>8.6643397569993161E-2</v>
      </c>
      <c r="F46" s="15">
        <f>AVERAGE(F16,F23:F24,F29:F36)</f>
        <v>3.0615861254319019</v>
      </c>
      <c r="G46" s="15">
        <f>2*STDEV(F16,F23:F24,F29:F36)</f>
        <v>0.94465898095762935</v>
      </c>
      <c r="H46" s="1">
        <v>11</v>
      </c>
      <c r="I46" s="15">
        <f>G46/SQRT(H46)</f>
        <v>0.28482539951599484</v>
      </c>
      <c r="K46" s="1"/>
      <c r="L46" s="1"/>
      <c r="M46" s="1"/>
      <c r="N46" s="1"/>
      <c r="O46" s="1"/>
    </row>
    <row r="47" spans="1:15" x14ac:dyDescent="0.25">
      <c r="B47" s="1"/>
      <c r="C47" s="1"/>
      <c r="D47" s="1" t="s">
        <v>41</v>
      </c>
      <c r="E47" s="12">
        <f>LN(2)/7</f>
        <v>9.9021025794277892E-2</v>
      </c>
      <c r="F47" s="15">
        <f>AVERAGE(F8,F10,F12,F14,F17:F18)</f>
        <v>3.3966327581597002</v>
      </c>
      <c r="G47" s="15">
        <f>2*STDEV(F8,F10,F12,F14,F17:F18)</f>
        <v>0.21793116285923483</v>
      </c>
      <c r="H47" s="1">
        <v>6</v>
      </c>
      <c r="I47" s="15">
        <f t="shared" ref="I47:I51" si="2">G47/SQRT(H47)</f>
        <v>8.897002467608435E-2</v>
      </c>
      <c r="K47" s="1"/>
      <c r="L47" s="1"/>
      <c r="M47" s="1"/>
      <c r="N47" s="1"/>
    </row>
    <row r="48" spans="1:15" x14ac:dyDescent="0.25">
      <c r="D48" s="9" t="s">
        <v>42</v>
      </c>
      <c r="E48" s="12">
        <f>LN(2)/6</f>
        <v>0.11552453009332421</v>
      </c>
      <c r="F48" s="14">
        <f>AVERAGE(F9,F11,F13,F15,F19:F20,F25:F26)</f>
        <v>3.0552316036536231</v>
      </c>
      <c r="G48" s="15">
        <f>2*STDEV(F9,F11,F13,F15,F19:F20,F25:F26)</f>
        <v>0.25717378133828234</v>
      </c>
      <c r="H48" s="9">
        <v>8</v>
      </c>
      <c r="I48" s="15">
        <f t="shared" si="2"/>
        <v>9.0924662363842904E-2</v>
      </c>
    </row>
    <row r="49" spans="4:9" x14ac:dyDescent="0.25">
      <c r="D49" s="9" t="s">
        <v>43</v>
      </c>
      <c r="E49" s="12">
        <f>LN(2)/5.4</f>
        <v>0.12836058899258246</v>
      </c>
      <c r="F49" s="14">
        <f>AVERAGE(F27:F28,F21:F22)</f>
        <v>2.8570853502469422</v>
      </c>
      <c r="G49" s="15">
        <f>2*STDEV(F27:F28,F21:F22)</f>
        <v>0.13742415436159422</v>
      </c>
      <c r="H49" s="9">
        <v>4</v>
      </c>
      <c r="I49" s="15">
        <f t="shared" si="2"/>
        <v>6.871207718079711E-2</v>
      </c>
    </row>
    <row r="50" spans="4:9" x14ac:dyDescent="0.25">
      <c r="D50" s="9" t="s">
        <v>44</v>
      </c>
      <c r="E50" s="13">
        <f>LN(2)/4</f>
        <v>0.17328679513998632</v>
      </c>
      <c r="F50" s="14">
        <f>AVERAGE(F37:F39)</f>
        <v>2.5600309599088757</v>
      </c>
      <c r="G50" s="15">
        <f>2*STDEV(F37:F39)</f>
        <v>0.15039572716673399</v>
      </c>
      <c r="H50" s="9">
        <v>3</v>
      </c>
      <c r="I50" s="15">
        <f t="shared" si="2"/>
        <v>8.6831013564683396E-2</v>
      </c>
    </row>
    <row r="51" spans="4:9" ht="14.45" x14ac:dyDescent="0.35">
      <c r="D51" s="1" t="s">
        <v>56</v>
      </c>
      <c r="E51" s="14">
        <f>AVERAGE(E5:E7)</f>
        <v>0.42584273062073891</v>
      </c>
      <c r="F51" s="15">
        <f>AVERAGE(F5:F7)</f>
        <v>3.8262880507642976</v>
      </c>
      <c r="G51" s="15">
        <f>2*STDEV(F5:F7)</f>
        <v>0.14902014369661679</v>
      </c>
      <c r="H51">
        <v>3</v>
      </c>
      <c r="I51" s="15">
        <f t="shared" si="2"/>
        <v>8.6036820077918422E-2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1340_consumption</vt:lpstr>
    </vt:vector>
  </TitlesOfParts>
  <Company>Fred Hutch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Hart, Samuel F</dc:creator>
  <cp:lastModifiedBy>Shou, Wenying</cp:lastModifiedBy>
  <dcterms:created xsi:type="dcterms:W3CDTF">2017-09-28T21:38:18Z</dcterms:created>
  <dcterms:modified xsi:type="dcterms:W3CDTF">2018-05-26T18:00:30Z</dcterms:modified>
</cp:coreProperties>
</file>