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mvm.datastore.ed.ac.uk\cmvm\eb\users\v1who2\Win7\Desktop\Updated Metadata\"/>
    </mc:Choice>
  </mc:AlternateContent>
  <bookViews>
    <workbookView xWindow="0" yWindow="0" windowWidth="23040" windowHeight="8985" firstSheet="2" activeTab="6"/>
  </bookViews>
  <sheets>
    <sheet name="Fig S4B CHIR99021 Sample 1 Raw" sheetId="1" r:id="rId1"/>
    <sheet name="S4B CHIR99021 Sample 2 Raw" sheetId="2" r:id="rId2"/>
    <sheet name="S4B CHIR99021 Overall" sheetId="3" r:id="rId3"/>
    <sheet name="S4B Fc-chEDA1 Raw" sheetId="4" r:id="rId4"/>
    <sheet name="S4B Fc-chEDA1 Overall" sheetId="5" r:id="rId5"/>
    <sheet name="S4C Sample 1 Raw" sheetId="7" r:id="rId6"/>
    <sheet name="S4C Sample 2 Raw" sheetId="8" r:id="rId7"/>
    <sheet name="S4C Sample 3 Raw" sheetId="9" r:id="rId8"/>
    <sheet name="S4C Overall" sheetId="6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H17" i="9"/>
  <c r="H18" i="9"/>
  <c r="H19" i="9"/>
  <c r="H3" i="9"/>
  <c r="H14" i="9"/>
  <c r="H15" i="9"/>
  <c r="H16" i="9"/>
  <c r="H2" i="9"/>
  <c r="H19" i="8"/>
  <c r="H18" i="8"/>
  <c r="H17" i="8"/>
  <c r="H16" i="8"/>
  <c r="H15" i="8"/>
  <c r="H14" i="8"/>
  <c r="E14" i="7"/>
  <c r="E4" i="7"/>
  <c r="F14" i="7"/>
  <c r="H14" i="7"/>
  <c r="E15" i="7"/>
  <c r="E5" i="7"/>
  <c r="F15" i="7"/>
  <c r="H15" i="7"/>
  <c r="E16" i="7"/>
  <c r="E6" i="7"/>
  <c r="F16" i="7"/>
  <c r="H16" i="7"/>
  <c r="H2" i="7"/>
  <c r="L3" i="4"/>
  <c r="H3" i="4"/>
  <c r="H2" i="4"/>
  <c r="F17" i="2"/>
  <c r="H17" i="2"/>
  <c r="F18" i="2"/>
  <c r="H18" i="2"/>
  <c r="F19" i="2"/>
  <c r="H19" i="2"/>
  <c r="H5" i="2"/>
  <c r="F14" i="2"/>
  <c r="H14" i="2"/>
  <c r="F15" i="2"/>
  <c r="H15" i="2"/>
  <c r="F16" i="2"/>
  <c r="H16" i="2"/>
  <c r="H4" i="2"/>
  <c r="G14" i="2"/>
  <c r="F17" i="1"/>
  <c r="H17" i="1"/>
  <c r="F18" i="1"/>
  <c r="H18" i="1"/>
  <c r="F19" i="1"/>
  <c r="H19" i="1"/>
  <c r="H5" i="1"/>
  <c r="F14" i="1"/>
  <c r="H14" i="1"/>
  <c r="F15" i="1"/>
  <c r="H15" i="1"/>
  <c r="F16" i="1"/>
  <c r="H16" i="1"/>
  <c r="H4" i="1"/>
  <c r="G14" i="1"/>
  <c r="C26" i="6"/>
  <c r="B23" i="6"/>
  <c r="G14" i="7"/>
  <c r="E17" i="7"/>
  <c r="E7" i="7"/>
  <c r="F17" i="7"/>
  <c r="H17" i="7"/>
  <c r="E19" i="7"/>
  <c r="E9" i="7"/>
  <c r="F19" i="7"/>
  <c r="H19" i="7"/>
  <c r="E18" i="7"/>
  <c r="E8" i="7"/>
  <c r="F18" i="7"/>
  <c r="H18" i="7"/>
  <c r="I3" i="7"/>
  <c r="H3" i="7"/>
  <c r="L2" i="7"/>
  <c r="I2" i="7"/>
  <c r="C22" i="3"/>
  <c r="C18" i="3"/>
  <c r="B18" i="3"/>
  <c r="L4" i="1"/>
  <c r="L4" i="2"/>
  <c r="L2" i="9"/>
</calcChain>
</file>

<file path=xl/sharedStrings.xml><?xml version="1.0" encoding="utf-8"?>
<sst xmlns="http://schemas.openxmlformats.org/spreadsheetml/2006/main" count="236" uniqueCount="39">
  <si>
    <t>Average</t>
  </si>
  <si>
    <t>Control</t>
  </si>
  <si>
    <t>P=</t>
  </si>
  <si>
    <t>FGF20</t>
  </si>
  <si>
    <t>Replicate 1</t>
  </si>
  <si>
    <t>Replicate 2</t>
  </si>
  <si>
    <t>Replicate 3</t>
  </si>
  <si>
    <t>Normalised</t>
  </si>
  <si>
    <t>CHIR99021</t>
  </si>
  <si>
    <t xml:space="preserve">30 µM Chiron </t>
  </si>
  <si>
    <t xml:space="preserve">Sample 1 220612 </t>
  </si>
  <si>
    <t>Sample 2 220612</t>
  </si>
  <si>
    <t>Sample 3 220612</t>
  </si>
  <si>
    <t>Sample 2 050712</t>
  </si>
  <si>
    <t>Sample 1 050712</t>
  </si>
  <si>
    <t>Sample 3 050712</t>
  </si>
  <si>
    <t>SE</t>
  </si>
  <si>
    <t>p=</t>
  </si>
  <si>
    <t>Fc-chEDA1</t>
  </si>
  <si>
    <t>Sample 1</t>
  </si>
  <si>
    <t>Sample 2</t>
  </si>
  <si>
    <t>Sample 3</t>
  </si>
  <si>
    <t>EDAR</t>
  </si>
  <si>
    <t xml:space="preserve">CHIR99021 </t>
  </si>
  <si>
    <t>No RT</t>
  </si>
  <si>
    <t>EDAR / GAPDH</t>
  </si>
  <si>
    <t>FGF20 / GAPDH</t>
  </si>
  <si>
    <t>GAPDH</t>
  </si>
  <si>
    <t>Expression Level (Fluorescence)</t>
  </si>
  <si>
    <t>Control 1</t>
  </si>
  <si>
    <t>Control 2</t>
  </si>
  <si>
    <t>Control 3</t>
  </si>
  <si>
    <t>CHIR99021 1</t>
  </si>
  <si>
    <t>CHIR99021 2</t>
  </si>
  <si>
    <t>CHIR99021 3</t>
  </si>
  <si>
    <t>Normalised Values</t>
  </si>
  <si>
    <t>Fc-chEDA1 1</t>
  </si>
  <si>
    <t>Fc-chEDA1 2</t>
  </si>
  <si>
    <t>Fc-chEDA1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</si>
</sst>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'Fig S4B CHIR99021 Sample 1 Raw'!$H$3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3F-4E6D-8A28-0743E8E5D0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3F-4E6D-8A28-0743E8E5D015}"/>
              </c:ext>
            </c:extLst>
          </c:dPt>
          <c:errBars>
            <c:errBarType val="both"/>
            <c:errValType val="cust"/>
            <c:noEndCap val="0"/>
            <c:plus>
              <c:numRef>
                <c:f>'Fig S4B CHIR99021 Sample 1 Raw'!$I$4:$I$5</c:f>
                <c:numCache>
                  <c:formatCode>General</c:formatCode>
                  <c:ptCount val="2"/>
                  <c:pt idx="0">
                    <c:v>0.23143761009686434</c:v>
                  </c:pt>
                  <c:pt idx="1">
                    <c:v>1.551253077437865</c:v>
                  </c:pt>
                </c:numCache>
              </c:numRef>
            </c:plus>
            <c:minus>
              <c:numRef>
                <c:f>'Fig S4B CHIR99021 Sample 1 Raw'!$I$4:$I$5</c:f>
                <c:numCache>
                  <c:formatCode>General</c:formatCode>
                  <c:ptCount val="2"/>
                  <c:pt idx="0">
                    <c:v>0.23143761009686434</c:v>
                  </c:pt>
                  <c:pt idx="1">
                    <c:v>1.551253077437865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S4B CHIR99021 Sample 1 Raw'!$G$4:$G$5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'Fig S4B CHIR99021 Sample 1 Raw'!$H$4:$H$5</c:f>
              <c:numCache>
                <c:formatCode>General</c:formatCode>
                <c:ptCount val="2"/>
                <c:pt idx="0">
                  <c:v>1.00000057442831</c:v>
                </c:pt>
                <c:pt idx="1">
                  <c:v>6.6683638145817072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3F-4E6D-8A28-0743E8E5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65184"/>
        <c:axId val="184877384"/>
      </c:barChart>
      <c:catAx>
        <c:axId val="1847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77384"/>
        <c:crosses val="autoZero"/>
        <c:auto val="1"/>
        <c:lblAlgn val="ctr"/>
        <c:lblOffset val="100"/>
        <c:noMultiLvlLbl val="0"/>
      </c:catAx>
      <c:valAx>
        <c:axId val="18487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6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'S4B CHIR99021 Sample 2 Raw'!$H$3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66-4F7A-B6BD-79C0930FD3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66-4F7A-B6BD-79C0930FD3C3}"/>
              </c:ext>
            </c:extLst>
          </c:dPt>
          <c:errBars>
            <c:errBarType val="both"/>
            <c:errValType val="cust"/>
            <c:noEndCap val="0"/>
            <c:plus>
              <c:numRef>
                <c:f>'S4B CHIR99021 Sample 2 Raw'!$I$4:$I$5</c:f>
                <c:numCache>
                  <c:formatCode>General</c:formatCode>
                  <c:ptCount val="2"/>
                  <c:pt idx="0">
                    <c:v>7.2620262465690574E-2</c:v>
                  </c:pt>
                  <c:pt idx="1">
                    <c:v>0.96867782338240493</c:v>
                  </c:pt>
                </c:numCache>
              </c:numRef>
            </c:plus>
            <c:minus>
              <c:numRef>
                <c:f>'S4B CHIR99021 Sample 2 Raw'!$I$4:$I$5</c:f>
                <c:numCache>
                  <c:formatCode>General</c:formatCode>
                  <c:ptCount val="2"/>
                  <c:pt idx="0">
                    <c:v>7.2620262465690574E-2</c:v>
                  </c:pt>
                  <c:pt idx="1">
                    <c:v>0.96867782338240493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'S4B CHIR99021 Sample 2 Raw'!$G$4:$G$5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'S4B CHIR99021 Sample 2 Raw'!$H$4:$H$5</c:f>
              <c:numCache>
                <c:formatCode>General</c:formatCode>
                <c:ptCount val="2"/>
                <c:pt idx="0">
                  <c:v>0.99999984789148078</c:v>
                </c:pt>
                <c:pt idx="1">
                  <c:v>7.2169189063922623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66-4F7A-B6BD-79C0930F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024816"/>
        <c:axId val="143590232"/>
      </c:barChart>
      <c:catAx>
        <c:axId val="2250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90232"/>
        <c:crosses val="autoZero"/>
        <c:auto val="1"/>
        <c:lblAlgn val="ctr"/>
        <c:lblOffset val="100"/>
        <c:noMultiLvlLbl val="0"/>
      </c:catAx>
      <c:valAx>
        <c:axId val="14359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30 </a:t>
            </a:r>
            <a:r>
              <a:rPr lang="el-GR">
                <a:latin typeface="Calibri" panose="020F0502020204030204" pitchFamily="34" charset="0"/>
              </a:rPr>
              <a:t>μ</a:t>
            </a:r>
            <a:r>
              <a:rPr lang="en-GB">
                <a:latin typeface="Calibri" panose="020F0502020204030204" pitchFamily="34" charset="0"/>
              </a:rPr>
              <a:t>M CHIR99021</a:t>
            </a:r>
            <a:r>
              <a:rPr lang="en-GB" baseline="0">
                <a:latin typeface="Calibri" panose="020F0502020204030204" pitchFamily="34" charset="0"/>
              </a:rPr>
              <a:t> on </a:t>
            </a:r>
            <a:r>
              <a:rPr lang="en-GB" i="1" baseline="0">
                <a:latin typeface="Calibri" panose="020F0502020204030204" pitchFamily="34" charset="0"/>
              </a:rPr>
              <a:t>FGF20</a:t>
            </a:r>
            <a:r>
              <a:rPr lang="en-GB" i="0" baseline="0">
                <a:latin typeface="Calibri" panose="020F0502020204030204" pitchFamily="34" charset="0"/>
              </a:rPr>
              <a:t> expression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[1]Sheet1!$H$22:$I$22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42CE-9B6A-5B18E731294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[1]Sheet1!$H$23:$I$23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1D-42CE-9B6A-5B18E731294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[1]Sheet1!$H$24:$I$24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1D-42CE-9B6A-5B18E731294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[1]Sheet1!$H$25:$I$25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1D-42CE-9B6A-5B18E731294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[1]Sheet1!$H$26:$I$26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1D-42CE-9B6A-5B18E731294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[1]Sheet1!$H$27:$I$27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1D-42CE-9B6A-5B18E731294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cat>
          <c:val>
            <c:numRef>
              <c:f>[1]Sheet1!$H$28:$I$28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1D-42CE-9B6A-5B18E7312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90624"/>
        <c:axId val="184514008"/>
      </c:barChart>
      <c:scatterChart>
        <c:scatterStyle val="lineMarker"/>
        <c:varyColors val="0"/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[1]Sheet1!$H$32:$I$32</c:f>
              <c:numCache>
                <c:formatCode>General</c:formatCode>
                <c:ptCount val="2"/>
                <c:pt idx="0">
                  <c:v>1.3660052114652232</c:v>
                </c:pt>
                <c:pt idx="1">
                  <c:v>9.8201882505679965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21D-42CE-9B6A-5B18E731294D}"/>
            </c:ext>
          </c:extLst>
        </c:ser>
        <c:ser>
          <c:idx val="8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[1]Sheet1!$H$33:$I$33</c:f>
              <c:numCache>
                <c:formatCode>General</c:formatCode>
                <c:ptCount val="2"/>
                <c:pt idx="0">
                  <c:v>0.67838201535660569</c:v>
                </c:pt>
                <c:pt idx="1">
                  <c:v>4.8756893590091313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21D-42CE-9B6A-5B18E731294D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[1]Sheet1!$H$34:$I$34</c:f>
              <c:numCache>
                <c:formatCode>General</c:formatCode>
                <c:ptCount val="2"/>
                <c:pt idx="0">
                  <c:v>0.94709402650805874</c:v>
                </c:pt>
                <c:pt idx="1">
                  <c:v>5.47728516694034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21D-42CE-9B6A-5B18E731294D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[1]Sheet1!$H$35:$I$35</c:f>
              <c:numCache>
                <c:formatCode>General</c:formatCode>
                <c:ptCount val="2"/>
                <c:pt idx="0">
                  <c:v>0.99777513111241167</c:v>
                </c:pt>
                <c:pt idx="1">
                  <c:v>7.4161395833548296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21D-42CE-9B6A-5B18E731294D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[1]Sheet1!$H$36:$I$36</c:f>
              <c:numCache>
                <c:formatCode>General</c:formatCode>
                <c:ptCount val="2"/>
                <c:pt idx="0">
                  <c:v>0.9181881730901339</c:v>
                </c:pt>
                <c:pt idx="1">
                  <c:v>7.5560745389967412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21D-42CE-9B6A-5B18E731294D}"/>
            </c:ext>
          </c:extLst>
        </c:ser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[1]Sheet1!$H$37:$I$37</c:f>
              <c:numCache>
                <c:formatCode>General</c:formatCode>
                <c:ptCount val="2"/>
                <c:pt idx="0">
                  <c:v>1.1217633836165082</c:v>
                </c:pt>
                <c:pt idx="1">
                  <c:v>4.9596197908395903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21D-42CE-9B6A-5B18E731294D}"/>
            </c:ext>
          </c:extLst>
        </c:ser>
        <c:ser>
          <c:idx val="13"/>
          <c:order val="13"/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[1]Sheet1!$H$21:$I$21</c:f>
              <c:strCache>
                <c:ptCount val="2"/>
                <c:pt idx="0">
                  <c:v>Control</c:v>
                </c:pt>
                <c:pt idx="1">
                  <c:v>CHIR99021</c:v>
                </c:pt>
              </c:strCache>
            </c:strRef>
          </c:xVal>
          <c:yVal>
            <c:numRef>
              <c:f>[1]Sheet1!$H$38:$I$38</c:f>
              <c:numCache>
                <c:formatCode>General</c:formatCode>
                <c:ptCount val="2"/>
                <c:pt idx="0">
                  <c:v>1.0048679901914903</c:v>
                </c:pt>
                <c:pt idx="1">
                  <c:v>6.684166114951438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21D-42CE-9B6A-5B18E7312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90624"/>
        <c:axId val="184514008"/>
      </c:scatterChart>
      <c:catAx>
        <c:axId val="1435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14008"/>
        <c:crosses val="autoZero"/>
        <c:auto val="1"/>
        <c:lblAlgn val="ctr"/>
        <c:lblOffset val="100"/>
        <c:noMultiLvlLbl val="0"/>
      </c:catAx>
      <c:valAx>
        <c:axId val="18451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cat>
          <c:val>
            <c:numRef>
              <c:f>[2]Sheet1!$J$23:$K$23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9-480C-92A1-846C2100164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cat>
          <c:val>
            <c:numRef>
              <c:f>[2]Sheet1!$J$24:$K$24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9-480C-92A1-846C2100164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cat>
          <c:val>
            <c:numRef>
              <c:f>[2]Sheet1!$J$25:$K$25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D9-480C-92A1-846C2100164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cat>
          <c:val>
            <c:numRef>
              <c:f>[2]Sheet1!$J$26:$K$26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D9-480C-92A1-846C2100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48304"/>
        <c:axId val="225448696"/>
      </c:barChart>
      <c:scatterChart>
        <c:scatterStyle val="lineMarker"/>
        <c:varyColors val="0"/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xVal>
          <c:yVal>
            <c:numRef>
              <c:f>[2]Sheet1!$J$30:$K$30</c:f>
              <c:numCache>
                <c:formatCode>General</c:formatCode>
                <c:ptCount val="2"/>
                <c:pt idx="0">
                  <c:v>0.9390164547791181</c:v>
                </c:pt>
                <c:pt idx="1">
                  <c:v>3.4612781092088505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D9-480C-92A1-846C21001642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xVal>
          <c:yVal>
            <c:numRef>
              <c:f>[2]Sheet1!$J$31:$K$31</c:f>
              <c:numCache>
                <c:formatCode>General</c:formatCode>
                <c:ptCount val="2"/>
                <c:pt idx="0">
                  <c:v>1.0651273743510663</c:v>
                </c:pt>
                <c:pt idx="1">
                  <c:v>4.0657460871792486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D9-480C-92A1-846C21001642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xVal>
          <c:yVal>
            <c:numRef>
              <c:f>[2]Sheet1!$J$32:$K$32</c:f>
              <c:numCache>
                <c:formatCode>General</c:formatCode>
                <c:ptCount val="2"/>
                <c:pt idx="0">
                  <c:v>0.99585414324200339</c:v>
                </c:pt>
                <c:pt idx="1">
                  <c:v>2.2574751379925542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D9-480C-92A1-846C21001642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[2]Sheet1!$J$22:$K$22</c:f>
              <c:strCache>
                <c:ptCount val="2"/>
                <c:pt idx="0">
                  <c:v>Control</c:v>
                </c:pt>
                <c:pt idx="1">
                  <c:v>Fc-chEDA1</c:v>
                </c:pt>
              </c:strCache>
            </c:strRef>
          </c:xVal>
          <c:yVal>
            <c:numRef>
              <c:f>[2]Sheet1!$J$33:$K$33</c:f>
              <c:numCache>
                <c:formatCode>General</c:formatCode>
                <c:ptCount val="2"/>
                <c:pt idx="0">
                  <c:v>0.99999932412406256</c:v>
                </c:pt>
                <c:pt idx="1">
                  <c:v>3.2614997781268844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D9-480C-92A1-846C2100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48304"/>
        <c:axId val="225448696"/>
      </c:scatterChart>
      <c:catAx>
        <c:axId val="22544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48696"/>
        <c:crosses val="autoZero"/>
        <c:auto val="1"/>
        <c:lblAlgn val="ctr"/>
        <c:lblOffset val="100"/>
        <c:noMultiLvlLbl val="0"/>
      </c:catAx>
      <c:valAx>
        <c:axId val="2254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1"/>
                  <a:t>FGF20 / GAPDH </a:t>
                </a:r>
                <a:r>
                  <a:rPr lang="en-GB" i="0"/>
                  <a:t>Relative Expression</a:t>
                </a:r>
                <a:endParaRPr lang="en-GB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4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Overall'!$B$2:$C$2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B-49A0-B6AD-54E14DF6C2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Overall'!$B$3:$C$3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0B-49A0-B6AD-54E14DF6C2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Overall'!$B$4:$C$4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0B-49A0-B6AD-54E14DF6C23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Overall'!$B$5:$C$5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0B-49A0-B6AD-54E14DF6C23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Overall'!$B$6:$C$6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0B-49A0-B6AD-54E14DF6C23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Overall'!$B$7:$C$7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0B-49A0-B6AD-54E14DF6C23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Overall'!$B$8:$C$8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0B-49A0-B6AD-54E14DF6C23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Overall'!$B$9:$C$9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0B-49A0-B6AD-54E14DF6C23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Overall'!$B$10:$C$10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10B-49A0-B6AD-54E14DF6C23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cat>
          <c:val>
            <c:numRef>
              <c:f>'S4C Overall'!$B$11:$C$11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10B-49A0-B6AD-54E14DF6C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49872"/>
        <c:axId val="225450264"/>
      </c:barChart>
      <c:scatterChart>
        <c:scatterStyle val="lineMarker"/>
        <c:varyColors val="0"/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Overall'!$B$14:$C$14</c:f>
              <c:numCache>
                <c:formatCode>General</c:formatCode>
                <c:ptCount val="2"/>
                <c:pt idx="0">
                  <c:v>1.09180900621118</c:v>
                </c:pt>
                <c:pt idx="1">
                  <c:v>1.9605356110718646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10B-49A0-B6AD-54E14DF6C23B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Overall'!$B$15:$C$15</c:f>
              <c:numCache>
                <c:formatCode>General</c:formatCode>
                <c:ptCount val="2"/>
                <c:pt idx="0">
                  <c:v>0.87911690499793638</c:v>
                </c:pt>
                <c:pt idx="1">
                  <c:v>2.7596827203986942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10B-49A0-B6AD-54E14DF6C23B}"/>
            </c:ext>
          </c:extLst>
        </c:ser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Overall'!$B$16:$C$16</c:f>
              <c:numCache>
                <c:formatCode>General</c:formatCode>
                <c:ptCount val="2"/>
                <c:pt idx="0">
                  <c:v>1.0375353962115264</c:v>
                </c:pt>
                <c:pt idx="1">
                  <c:v>1.5324324452204194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10B-49A0-B6AD-54E14DF6C23B}"/>
            </c:ext>
          </c:extLst>
        </c:ser>
        <c:ser>
          <c:idx val="13"/>
          <c:order val="1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Overall'!$B$17:$C$17</c:f>
              <c:numCache>
                <c:formatCode>General</c:formatCode>
                <c:ptCount val="2"/>
                <c:pt idx="0">
                  <c:v>1.040107379905673</c:v>
                </c:pt>
                <c:pt idx="1">
                  <c:v>1.7896732463477194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10B-49A0-B6AD-54E14DF6C23B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Overall'!$B$18:$C$18</c:f>
              <c:numCache>
                <c:formatCode>General</c:formatCode>
                <c:ptCount val="2"/>
                <c:pt idx="0">
                  <c:v>0.98743243424494009</c:v>
                </c:pt>
                <c:pt idx="1">
                  <c:v>2.766286305659718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10B-49A0-B6AD-54E14DF6C23B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Overall'!$B$19:$C$19</c:f>
              <c:numCache>
                <c:formatCode>General</c:formatCode>
                <c:ptCount val="2"/>
                <c:pt idx="0">
                  <c:v>0.98485501623703176</c:v>
                </c:pt>
                <c:pt idx="1">
                  <c:v>1.7004585855018484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10B-49A0-B6AD-54E14DF6C23B}"/>
            </c:ext>
          </c:extLst>
        </c:ser>
        <c:ser>
          <c:idx val="16"/>
          <c:order val="1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Overall'!$B$20:$C$20</c:f>
              <c:numCache>
                <c:formatCode>General</c:formatCode>
                <c:ptCount val="2"/>
                <c:pt idx="0">
                  <c:v>0.91674077753346517</c:v>
                </c:pt>
                <c:pt idx="1">
                  <c:v>3.0972764169795881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10B-49A0-B6AD-54E14DF6C23B}"/>
            </c:ext>
          </c:extLst>
        </c:ser>
        <c:ser>
          <c:idx val="17"/>
          <c:order val="1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Overall'!$B$21:$C$21</c:f>
              <c:numCache>
                <c:formatCode>General</c:formatCode>
                <c:ptCount val="2"/>
                <c:pt idx="0">
                  <c:v>1.1020825382560973</c:v>
                </c:pt>
                <c:pt idx="1">
                  <c:v>3.8099571250594875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10B-49A0-B6AD-54E14DF6C23B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Overall'!$B$22:$C$22</c:f>
              <c:numCache>
                <c:formatCode>General</c:formatCode>
                <c:ptCount val="2"/>
                <c:pt idx="0">
                  <c:v>0.98117542151205683</c:v>
                </c:pt>
                <c:pt idx="1">
                  <c:v>3.997860300046991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10B-49A0-B6AD-54E14DF6C23B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strRef>
              <c:f>'S4C Overall'!$B$1:$C$1</c:f>
              <c:strCache>
                <c:ptCount val="2"/>
                <c:pt idx="0">
                  <c:v>Control</c:v>
                </c:pt>
                <c:pt idx="1">
                  <c:v>CHIR99021 </c:v>
                </c:pt>
              </c:strCache>
            </c:strRef>
          </c:xVal>
          <c:yVal>
            <c:numRef>
              <c:f>'S4C Overall'!$B$23:$C$23</c:f>
              <c:numCache>
                <c:formatCode>General</c:formatCode>
                <c:ptCount val="2"/>
                <c:pt idx="0">
                  <c:v>1.0023172083455454</c:v>
                </c:pt>
                <c:pt idx="1">
                  <c:v>2.6015736395873699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10B-49A0-B6AD-54E14DF6C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49872"/>
        <c:axId val="225450264"/>
      </c:scatterChart>
      <c:catAx>
        <c:axId val="22544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50264"/>
        <c:crosses val="autoZero"/>
        <c:auto val="1"/>
        <c:lblAlgn val="ctr"/>
        <c:lblOffset val="100"/>
        <c:noMultiLvlLbl val="0"/>
      </c:catAx>
      <c:valAx>
        <c:axId val="22545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1"/>
                  <a:t>EDAR</a:t>
                </a:r>
                <a:r>
                  <a:rPr lang="en-GB" i="0"/>
                  <a:t> / </a:t>
                </a:r>
                <a:r>
                  <a:rPr lang="en-GB" i="1"/>
                  <a:t>GAPDH</a:t>
                </a:r>
                <a:r>
                  <a:rPr lang="en-GB" i="1" baseline="0"/>
                  <a:t> </a:t>
                </a:r>
                <a:r>
                  <a:rPr lang="en-GB" i="0" baseline="0"/>
                  <a:t>Relative Expression</a:t>
                </a:r>
                <a:endParaRPr lang="en-GB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4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364192</xdr:colOff>
      <xdr:row>5</xdr:row>
      <xdr:rowOff>135591</xdr:rowOff>
    </xdr:from>
    <xdr:to>
      <xdr:col>16</xdr:col>
      <xdr:colOff>95251</xdr:colOff>
      <xdr:row>20</xdr:row>
      <xdr:rowOff>21291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296955</xdr:colOff>
      <xdr:row>5</xdr:row>
      <xdr:rowOff>135591</xdr:rowOff>
    </xdr:from>
    <xdr:to>
      <xdr:col>16</xdr:col>
      <xdr:colOff>28014</xdr:colOff>
      <xdr:row>20</xdr:row>
      <xdr:rowOff>21291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142875</xdr:rowOff>
    </xdr:from>
    <xdr:to>
      <xdr:col>8</xdr:col>
      <xdr:colOff>585108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133350</xdr:rowOff>
    </xdr:from>
    <xdr:to>
      <xdr:col>10</xdr:col>
      <xdr:colOff>533400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96651</xdr:colOff>
      <xdr:row>4</xdr:row>
      <xdr:rowOff>154921</xdr:rowOff>
    </xdr:from>
    <xdr:to>
      <xdr:col>11</xdr:col>
      <xdr:colOff>396969</xdr:colOff>
      <xdr:row>19</xdr:row>
      <xdr:rowOff>40621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b/users/v1who2/Q-PCR/Chiron%20Treated/Pooled%2030uM/FGF20%20Pooled%20(220612%20+%20050712)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b/users/v1who2/Q-PCR/Fc-chEDA1%20(500ngml)%20vs%20Fc-chEDA2%20(500ngml)/Sample%20300914/Dilution1%20021014%20(C_1_2)/FGF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H21" t="str">
            <v>Control</v>
          </cell>
          <cell r="I21" t="str">
            <v>CHIR99021</v>
          </cell>
        </row>
        <row r="22">
          <cell r="H22"/>
          <cell r="I22"/>
        </row>
        <row r="23">
          <cell r="H23"/>
          <cell r="I23"/>
        </row>
        <row r="24">
          <cell r="H24"/>
          <cell r="I24"/>
        </row>
        <row r="25">
          <cell r="H25"/>
          <cell r="I25"/>
        </row>
        <row r="26">
          <cell r="H26"/>
          <cell r="I26"/>
        </row>
        <row r="27">
          <cell r="H27"/>
          <cell r="I27"/>
        </row>
        <row r="28">
          <cell r="H28"/>
          <cell r="I28"/>
        </row>
        <row r="32">
          <cell r="H32">
            <v>1.3660052114652232</v>
          </cell>
          <cell r="I32">
            <v>9.8201882505679965</v>
          </cell>
        </row>
        <row r="33">
          <cell r="H33">
            <v>0.67838201535660569</v>
          </cell>
          <cell r="I33">
            <v>4.8756893590091313</v>
          </cell>
        </row>
        <row r="34">
          <cell r="H34">
            <v>0.94709402650805874</v>
          </cell>
          <cell r="I34">
            <v>5.47728516694034</v>
          </cell>
        </row>
        <row r="35">
          <cell r="H35">
            <v>0.99777513111241167</v>
          </cell>
          <cell r="I35">
            <v>7.4161395833548296</v>
          </cell>
        </row>
        <row r="36">
          <cell r="H36">
            <v>0.9181881730901339</v>
          </cell>
          <cell r="I36">
            <v>7.5560745389967412</v>
          </cell>
        </row>
        <row r="37">
          <cell r="H37">
            <v>1.1217633836165082</v>
          </cell>
          <cell r="I37">
            <v>4.9596197908395903</v>
          </cell>
        </row>
        <row r="38">
          <cell r="H38">
            <v>1.0048679901914903</v>
          </cell>
          <cell r="I38">
            <v>6.684166114951438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J22" t="str">
            <v>Control</v>
          </cell>
          <cell r="K22" t="str">
            <v>Fc-chEDA1</v>
          </cell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30">
          <cell r="J30">
            <v>0.9390164547791181</v>
          </cell>
          <cell r="K30">
            <v>3.4612781092088505</v>
          </cell>
        </row>
        <row r="31">
          <cell r="J31">
            <v>1.0651273743510663</v>
          </cell>
          <cell r="K31">
            <v>4.0657460871792486</v>
          </cell>
        </row>
        <row r="32">
          <cell r="J32">
            <v>0.99585414324200339</v>
          </cell>
          <cell r="K32">
            <v>2.2574751379925542</v>
          </cell>
        </row>
        <row r="33">
          <cell r="J33">
            <v>0.99999932412406256</v>
          </cell>
          <cell r="K33">
            <v>3.2614997781268844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5" zoomScaleNormal="85" workbookViewId="0">
      <selection activeCell="A4" sqref="A4:A9"/>
    </sheetView>
  </sheetViews>
  <sheetFormatPr defaultRowHeight="15" x14ac:dyDescent="0.25"/>
  <cols>
    <col min="1" max="1" width="9.140625" style="10"/>
  </cols>
  <sheetData>
    <row r="1" spans="1:12" x14ac:dyDescent="0.25">
      <c r="A1" s="10" t="s">
        <v>27</v>
      </c>
    </row>
    <row r="2" spans="1:12" x14ac:dyDescent="0.25">
      <c r="B2" s="10" t="s">
        <v>28</v>
      </c>
      <c r="C2" s="9"/>
      <c r="D2" s="9"/>
      <c r="E2" s="9"/>
      <c r="F2" s="9"/>
    </row>
    <row r="3" spans="1:12" x14ac:dyDescent="0.25">
      <c r="B3" s="9" t="s">
        <v>4</v>
      </c>
      <c r="C3" s="9" t="s">
        <v>5</v>
      </c>
      <c r="D3" s="9" t="s">
        <v>6</v>
      </c>
      <c r="E3" s="9" t="s">
        <v>0</v>
      </c>
      <c r="F3" s="9"/>
      <c r="H3" s="10" t="s">
        <v>0</v>
      </c>
      <c r="I3" s="10" t="s">
        <v>16</v>
      </c>
      <c r="J3" s="10"/>
    </row>
    <row r="4" spans="1:12" x14ac:dyDescent="0.25">
      <c r="A4" s="10" t="s">
        <v>29</v>
      </c>
      <c r="B4">
        <v>2292</v>
      </c>
      <c r="C4">
        <v>2096</v>
      </c>
      <c r="D4">
        <v>2264</v>
      </c>
      <c r="E4">
        <v>2217.3333333333335</v>
      </c>
      <c r="G4" s="10" t="s">
        <v>1</v>
      </c>
      <c r="H4">
        <f>AVERAGE(H14:H16)</f>
        <v>1.00000057442831</v>
      </c>
      <c r="I4">
        <v>0.23143761009686434</v>
      </c>
      <c r="K4" t="s">
        <v>2</v>
      </c>
      <c r="L4">
        <f>TTEST(H14:H16,H17:H19,2,2)</f>
        <v>2.2440328520530677E-2</v>
      </c>
    </row>
    <row r="5" spans="1:12" x14ac:dyDescent="0.25">
      <c r="A5" s="10" t="s">
        <v>30</v>
      </c>
      <c r="B5">
        <v>2832</v>
      </c>
      <c r="C5">
        <v>2683</v>
      </c>
      <c r="D5">
        <v>2907</v>
      </c>
      <c r="E5">
        <v>2807.3333333333335</v>
      </c>
      <c r="G5" s="10" t="s">
        <v>8</v>
      </c>
      <c r="H5">
        <f>AVERAGE(H17:H19)</f>
        <v>6.6683638145817072</v>
      </c>
      <c r="I5">
        <v>1.551253077437865</v>
      </c>
    </row>
    <row r="6" spans="1:12" x14ac:dyDescent="0.25">
      <c r="A6" s="10" t="s">
        <v>31</v>
      </c>
      <c r="B6">
        <v>3023</v>
      </c>
      <c r="C6">
        <v>2997</v>
      </c>
      <c r="D6">
        <v>3059</v>
      </c>
      <c r="E6">
        <v>3026.3333333333335</v>
      </c>
    </row>
    <row r="7" spans="1:12" x14ac:dyDescent="0.25">
      <c r="A7" s="10" t="s">
        <v>32</v>
      </c>
      <c r="B7">
        <v>1640</v>
      </c>
      <c r="C7">
        <v>1736</v>
      </c>
      <c r="D7">
        <v>1759</v>
      </c>
      <c r="E7">
        <v>1711.6666666666667</v>
      </c>
    </row>
    <row r="8" spans="1:12" x14ac:dyDescent="0.25">
      <c r="A8" s="10" t="s">
        <v>33</v>
      </c>
      <c r="B8">
        <v>2516</v>
      </c>
      <c r="C8">
        <v>2413</v>
      </c>
      <c r="D8">
        <v>2445</v>
      </c>
      <c r="E8">
        <v>2458</v>
      </c>
    </row>
    <row r="9" spans="1:12" x14ac:dyDescent="0.25">
      <c r="A9" s="10" t="s">
        <v>34</v>
      </c>
      <c r="B9">
        <v>2472</v>
      </c>
      <c r="C9">
        <v>2497</v>
      </c>
      <c r="D9">
        <v>2339</v>
      </c>
      <c r="E9">
        <v>2436</v>
      </c>
    </row>
    <row r="11" spans="1:12" x14ac:dyDescent="0.25">
      <c r="A11" s="10" t="s">
        <v>3</v>
      </c>
    </row>
    <row r="12" spans="1:12" x14ac:dyDescent="0.25">
      <c r="B12" s="10" t="s">
        <v>28</v>
      </c>
      <c r="C12" s="9"/>
      <c r="D12" s="9"/>
      <c r="E12" s="9"/>
      <c r="F12" s="9"/>
      <c r="G12" s="9"/>
      <c r="H12" s="9"/>
    </row>
    <row r="13" spans="1:12" x14ac:dyDescent="0.25">
      <c r="B13" s="9" t="s">
        <v>4</v>
      </c>
      <c r="C13" s="9" t="s">
        <v>5</v>
      </c>
      <c r="D13" s="9" t="s">
        <v>6</v>
      </c>
      <c r="E13" s="9" t="s">
        <v>0</v>
      </c>
      <c r="F13" s="9" t="s">
        <v>26</v>
      </c>
      <c r="G13" s="9"/>
      <c r="H13" s="9" t="s">
        <v>7</v>
      </c>
    </row>
    <row r="14" spans="1:12" x14ac:dyDescent="0.25">
      <c r="A14" s="10" t="s">
        <v>29</v>
      </c>
      <c r="B14">
        <v>2739</v>
      </c>
      <c r="C14">
        <v>2353</v>
      </c>
      <c r="D14">
        <v>2272</v>
      </c>
      <c r="E14">
        <v>2454.6666666666665</v>
      </c>
      <c r="F14">
        <f>E14/E4</f>
        <v>1.1070354780517135</v>
      </c>
      <c r="G14">
        <f>AVERAGE(F14:F16)</f>
        <v>0.77037644252578386</v>
      </c>
      <c r="H14">
        <f>F14/0.770376</f>
        <v>1.4370067058835083</v>
      </c>
    </row>
    <row r="15" spans="1:12" x14ac:dyDescent="0.25">
      <c r="A15" s="10" t="s">
        <v>30</v>
      </c>
      <c r="B15">
        <v>1604</v>
      </c>
      <c r="C15">
        <v>1325</v>
      </c>
      <c r="D15">
        <v>1288</v>
      </c>
      <c r="E15">
        <v>1405.6666666666667</v>
      </c>
      <c r="F15" s="5">
        <f t="shared" ref="F15:F19" si="0">E15/E5</f>
        <v>0.5007124198527666</v>
      </c>
      <c r="H15" s="5">
        <f t="shared" ref="H15:H19" si="1">F15/0.770376</f>
        <v>0.64995848761223951</v>
      </c>
    </row>
    <row r="16" spans="1:12" x14ac:dyDescent="0.25">
      <c r="A16" s="10" t="s">
        <v>31</v>
      </c>
      <c r="B16">
        <v>1681</v>
      </c>
      <c r="C16">
        <v>2760</v>
      </c>
      <c r="D16">
        <v>1945</v>
      </c>
      <c r="E16">
        <v>2128.6666666666665</v>
      </c>
      <c r="F16" s="5">
        <f t="shared" si="0"/>
        <v>0.70338142967287143</v>
      </c>
      <c r="H16" s="5">
        <f t="shared" si="1"/>
        <v>0.91303652978918282</v>
      </c>
    </row>
    <row r="17" spans="1:8" x14ac:dyDescent="0.25">
      <c r="A17" s="10" t="s">
        <v>32</v>
      </c>
      <c r="B17">
        <v>12370</v>
      </c>
      <c r="C17">
        <v>13310</v>
      </c>
      <c r="D17">
        <v>12930</v>
      </c>
      <c r="E17">
        <v>12870</v>
      </c>
      <c r="F17" s="5">
        <f t="shared" si="0"/>
        <v>7.518987341772152</v>
      </c>
      <c r="H17" s="5">
        <f t="shared" si="1"/>
        <v>9.7601526290696388</v>
      </c>
    </row>
    <row r="18" spans="1:8" x14ac:dyDescent="0.25">
      <c r="A18" s="10" t="s">
        <v>33</v>
      </c>
      <c r="B18">
        <v>8815</v>
      </c>
      <c r="C18">
        <v>10090</v>
      </c>
      <c r="D18">
        <v>9020</v>
      </c>
      <c r="E18">
        <v>9308.3333333333339</v>
      </c>
      <c r="F18" s="5">
        <f t="shared" si="0"/>
        <v>3.7869541632763766</v>
      </c>
      <c r="H18" s="5">
        <f t="shared" si="1"/>
        <v>4.9157218855161338</v>
      </c>
    </row>
    <row r="19" spans="1:8" x14ac:dyDescent="0.25">
      <c r="A19" s="10" t="s">
        <v>34</v>
      </c>
      <c r="B19">
        <v>9491</v>
      </c>
      <c r="C19">
        <v>10670</v>
      </c>
      <c r="D19">
        <v>9842</v>
      </c>
      <c r="E19">
        <v>10001</v>
      </c>
      <c r="F19" s="5">
        <f t="shared" si="0"/>
        <v>4.1055008210180626</v>
      </c>
      <c r="H19" s="5">
        <f t="shared" si="1"/>
        <v>5.3292169291593492</v>
      </c>
    </row>
    <row r="21" spans="1:8" x14ac:dyDescent="0.25">
      <c r="B21" s="10"/>
      <c r="C21" s="10"/>
    </row>
    <row r="22" spans="1:8" x14ac:dyDescent="0.25">
      <c r="B22" s="10"/>
      <c r="C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85" zoomScaleNormal="85" workbookViewId="0">
      <selection activeCell="A14" sqref="A14:A19"/>
    </sheetView>
  </sheetViews>
  <sheetFormatPr defaultRowHeight="15" x14ac:dyDescent="0.25"/>
  <sheetData>
    <row r="1" spans="1:12" x14ac:dyDescent="0.25">
      <c r="A1" s="10" t="s">
        <v>27</v>
      </c>
    </row>
    <row r="2" spans="1:12" x14ac:dyDescent="0.25">
      <c r="B2" s="10" t="s">
        <v>28</v>
      </c>
      <c r="C2" s="10"/>
      <c r="D2" s="10"/>
      <c r="E2" s="10"/>
    </row>
    <row r="3" spans="1:12" x14ac:dyDescent="0.25">
      <c r="B3" s="10" t="s">
        <v>4</v>
      </c>
      <c r="C3" s="10" t="s">
        <v>5</v>
      </c>
      <c r="D3" s="10" t="s">
        <v>6</v>
      </c>
      <c r="E3" s="10" t="s">
        <v>0</v>
      </c>
      <c r="H3" s="10" t="s">
        <v>0</v>
      </c>
      <c r="I3" s="10" t="s">
        <v>16</v>
      </c>
    </row>
    <row r="4" spans="1:12" x14ac:dyDescent="0.25">
      <c r="A4" s="10" t="s">
        <v>29</v>
      </c>
      <c r="B4">
        <v>8859</v>
      </c>
      <c r="C4">
        <v>8322</v>
      </c>
      <c r="D4">
        <v>8650</v>
      </c>
      <c r="E4">
        <v>8610.3333333333339</v>
      </c>
      <c r="G4" s="10" t="s">
        <v>1</v>
      </c>
      <c r="H4">
        <f>AVERAGE(H14:H16)</f>
        <v>0.99999984789148078</v>
      </c>
      <c r="I4">
        <v>7.2620262465690574E-2</v>
      </c>
      <c r="K4" t="s">
        <v>2</v>
      </c>
      <c r="L4">
        <f>TTEST(H14:H16,H17:H19,2,2)</f>
        <v>3.0755418614285199E-3</v>
      </c>
    </row>
    <row r="5" spans="1:12" x14ac:dyDescent="0.25">
      <c r="A5" s="10" t="s">
        <v>30</v>
      </c>
      <c r="B5">
        <v>4382</v>
      </c>
      <c r="C5">
        <v>4012</v>
      </c>
      <c r="D5">
        <v>4593</v>
      </c>
      <c r="E5">
        <v>4329</v>
      </c>
      <c r="G5" s="10" t="s">
        <v>8</v>
      </c>
      <c r="H5">
        <f>AVERAGE(H17:H19)</f>
        <v>7.2169189063922623</v>
      </c>
      <c r="I5">
        <v>0.96867782338240493</v>
      </c>
    </row>
    <row r="6" spans="1:12" x14ac:dyDescent="0.25">
      <c r="A6" s="10" t="s">
        <v>31</v>
      </c>
      <c r="B6">
        <v>5567</v>
      </c>
      <c r="C6">
        <v>5111</v>
      </c>
      <c r="D6">
        <v>5189</v>
      </c>
      <c r="E6">
        <v>5289</v>
      </c>
    </row>
    <row r="7" spans="1:12" x14ac:dyDescent="0.25">
      <c r="A7" s="10" t="s">
        <v>32</v>
      </c>
      <c r="B7">
        <v>3666</v>
      </c>
      <c r="C7">
        <v>3781</v>
      </c>
      <c r="D7">
        <v>3955</v>
      </c>
      <c r="E7">
        <v>3800.6666666666665</v>
      </c>
    </row>
    <row r="8" spans="1:12" x14ac:dyDescent="0.25">
      <c r="A8" s="10" t="s">
        <v>33</v>
      </c>
      <c r="B8">
        <v>2448</v>
      </c>
      <c r="C8">
        <v>3180</v>
      </c>
      <c r="D8">
        <v>2432</v>
      </c>
      <c r="E8">
        <v>2686.6666666666665</v>
      </c>
    </row>
    <row r="9" spans="1:12" x14ac:dyDescent="0.25">
      <c r="A9" s="10" t="s">
        <v>34</v>
      </c>
      <c r="B9">
        <v>3708</v>
      </c>
      <c r="C9">
        <v>3161</v>
      </c>
      <c r="D9">
        <v>3503</v>
      </c>
      <c r="E9">
        <v>3457.3333333333335</v>
      </c>
    </row>
    <row r="11" spans="1:12" x14ac:dyDescent="0.25">
      <c r="A11" s="10" t="s">
        <v>3</v>
      </c>
    </row>
    <row r="12" spans="1:12" x14ac:dyDescent="0.25">
      <c r="B12" s="10" t="s">
        <v>28</v>
      </c>
      <c r="C12" s="10"/>
      <c r="D12" s="10"/>
      <c r="E12" s="10"/>
      <c r="F12" s="10"/>
      <c r="G12" s="10"/>
      <c r="H12" s="10"/>
    </row>
    <row r="13" spans="1:12" x14ac:dyDescent="0.25">
      <c r="B13" s="10" t="s">
        <v>4</v>
      </c>
      <c r="C13" s="10" t="s">
        <v>5</v>
      </c>
      <c r="D13" s="10" t="s">
        <v>6</v>
      </c>
      <c r="E13" s="10" t="s">
        <v>0</v>
      </c>
      <c r="F13" s="10" t="s">
        <v>26</v>
      </c>
      <c r="G13" s="10"/>
      <c r="H13" s="10" t="s">
        <v>7</v>
      </c>
    </row>
    <row r="14" spans="1:12" x14ac:dyDescent="0.25">
      <c r="A14" s="10" t="s">
        <v>29</v>
      </c>
      <c r="B14">
        <v>9537</v>
      </c>
      <c r="C14">
        <v>9740</v>
      </c>
      <c r="D14">
        <v>9768</v>
      </c>
      <c r="E14">
        <v>9681.6666666666661</v>
      </c>
      <c r="F14">
        <f>E14/E4</f>
        <v>1.1244241415353644</v>
      </c>
      <c r="G14">
        <f>AVERAGE(F14:F16)</f>
        <v>1.1285518283376261</v>
      </c>
      <c r="H14">
        <f>F14/1.128552</f>
        <v>0.99634234092479956</v>
      </c>
    </row>
    <row r="15" spans="1:12" x14ac:dyDescent="0.25">
      <c r="A15" s="10" t="s">
        <v>30</v>
      </c>
      <c r="B15">
        <v>4455</v>
      </c>
      <c r="C15">
        <v>3992</v>
      </c>
      <c r="D15">
        <v>4391</v>
      </c>
      <c r="E15">
        <v>4279.333333333333</v>
      </c>
      <c r="F15" s="5">
        <f t="shared" ref="F15:F19" si="0">E15/E5</f>
        <v>0.9885269885269885</v>
      </c>
      <c r="H15" s="5">
        <f t="shared" ref="H15:H19" si="1">F15/1.128552</f>
        <v>0.875925069050419</v>
      </c>
    </row>
    <row r="16" spans="1:12" x14ac:dyDescent="0.25">
      <c r="A16" s="10" t="s">
        <v>31</v>
      </c>
      <c r="B16">
        <v>6178</v>
      </c>
      <c r="C16">
        <v>6148</v>
      </c>
      <c r="D16">
        <v>7868</v>
      </c>
      <c r="E16">
        <v>6731.333333333333</v>
      </c>
      <c r="F16" s="5">
        <f t="shared" si="0"/>
        <v>1.2727043549505261</v>
      </c>
      <c r="H16" s="5">
        <f t="shared" si="1"/>
        <v>1.1277321336992236</v>
      </c>
    </row>
    <row r="17" spans="1:8" x14ac:dyDescent="0.25">
      <c r="A17" s="10" t="s">
        <v>32</v>
      </c>
      <c r="B17">
        <v>36140</v>
      </c>
      <c r="C17">
        <v>35190</v>
      </c>
      <c r="D17">
        <v>34000</v>
      </c>
      <c r="E17">
        <v>35110</v>
      </c>
      <c r="F17" s="5">
        <f t="shared" si="0"/>
        <v>9.2378530082441674</v>
      </c>
      <c r="H17" s="5">
        <f t="shared" si="1"/>
        <v>8.1855802907124939</v>
      </c>
    </row>
    <row r="18" spans="1:8" x14ac:dyDescent="0.25">
      <c r="A18" s="10" t="s">
        <v>33</v>
      </c>
      <c r="B18">
        <v>27070</v>
      </c>
      <c r="C18">
        <v>22750</v>
      </c>
      <c r="D18">
        <v>24660</v>
      </c>
      <c r="E18">
        <v>24826.666666666668</v>
      </c>
      <c r="F18" s="5">
        <f t="shared" si="0"/>
        <v>9.2406947890818874</v>
      </c>
      <c r="H18" s="5">
        <f t="shared" si="1"/>
        <v>8.1880983677153445</v>
      </c>
    </row>
    <row r="19" spans="1:8" x14ac:dyDescent="0.25">
      <c r="A19" s="10" t="s">
        <v>34</v>
      </c>
      <c r="B19">
        <v>20040</v>
      </c>
      <c r="C19">
        <v>21070</v>
      </c>
      <c r="D19">
        <v>20660</v>
      </c>
      <c r="E19">
        <v>20590</v>
      </c>
      <c r="F19" s="5">
        <f t="shared" si="0"/>
        <v>5.9554569996143458</v>
      </c>
      <c r="H19" s="5">
        <f t="shared" si="1"/>
        <v>5.2770780607489476</v>
      </c>
    </row>
    <row r="21" spans="1:8" x14ac:dyDescent="0.25">
      <c r="A21" s="10"/>
      <c r="B21" s="10"/>
      <c r="C21" s="10"/>
    </row>
    <row r="22" spans="1:8" x14ac:dyDescent="0.25">
      <c r="A22" s="10"/>
      <c r="B22" s="10"/>
      <c r="C22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0" sqref="B10"/>
    </sheetView>
  </sheetViews>
  <sheetFormatPr defaultRowHeight="15" x14ac:dyDescent="0.25"/>
  <cols>
    <col min="1" max="1" width="16" bestFit="1" customWidth="1"/>
    <col min="3" max="3" width="12" bestFit="1" customWidth="1"/>
  </cols>
  <sheetData>
    <row r="1" spans="1:3" x14ac:dyDescent="0.25">
      <c r="B1" s="1" t="s">
        <v>1</v>
      </c>
      <c r="C1" s="1" t="s">
        <v>8</v>
      </c>
    </row>
    <row r="10" spans="1:3" x14ac:dyDescent="0.25">
      <c r="B10" s="10" t="s">
        <v>35</v>
      </c>
    </row>
    <row r="11" spans="1:3" x14ac:dyDescent="0.25">
      <c r="B11" s="1" t="s">
        <v>1</v>
      </c>
      <c r="C11" s="1" t="s">
        <v>9</v>
      </c>
    </row>
    <row r="12" spans="1:3" x14ac:dyDescent="0.25">
      <c r="A12" s="1" t="s">
        <v>10</v>
      </c>
      <c r="B12" s="5">
        <v>1.4370067058835083</v>
      </c>
      <c r="C12" s="5">
        <v>9.7601526290696388</v>
      </c>
    </row>
    <row r="13" spans="1:3" x14ac:dyDescent="0.25">
      <c r="A13" s="1" t="s">
        <v>11</v>
      </c>
      <c r="B13" s="5">
        <v>0.64995848761223951</v>
      </c>
      <c r="C13" s="5">
        <v>4.9157218855161338</v>
      </c>
    </row>
    <row r="14" spans="1:3" x14ac:dyDescent="0.25">
      <c r="A14" s="1" t="s">
        <v>12</v>
      </c>
      <c r="B14" s="5">
        <v>0.91303652978918282</v>
      </c>
      <c r="C14" s="5">
        <v>5.3292169291593492</v>
      </c>
    </row>
    <row r="15" spans="1:3" x14ac:dyDescent="0.25">
      <c r="A15" s="1" t="s">
        <v>14</v>
      </c>
      <c r="B15" s="5">
        <v>0.99634234092479956</v>
      </c>
      <c r="C15" s="5">
        <v>8.1855802907124939</v>
      </c>
    </row>
    <row r="16" spans="1:3" x14ac:dyDescent="0.25">
      <c r="A16" s="1" t="s">
        <v>13</v>
      </c>
      <c r="B16" s="5">
        <v>0.875925069050419</v>
      </c>
      <c r="C16" s="5">
        <v>8.1880983677153445</v>
      </c>
    </row>
    <row r="17" spans="1:3" x14ac:dyDescent="0.25">
      <c r="A17" s="1" t="s">
        <v>15</v>
      </c>
      <c r="B17" s="5">
        <v>1.1277321336992236</v>
      </c>
      <c r="C17" s="5">
        <v>5.2770780607489476</v>
      </c>
    </row>
    <row r="18" spans="1:3" x14ac:dyDescent="0.25">
      <c r="A18" s="1" t="s">
        <v>0</v>
      </c>
      <c r="B18">
        <f>AVERAGE(B12:B17)</f>
        <v>1.0000002111598956</v>
      </c>
      <c r="C18">
        <f>AVERAGE(C12:C17)</f>
        <v>6.9426413604869852</v>
      </c>
    </row>
    <row r="22" spans="1:3" x14ac:dyDescent="0.25">
      <c r="B22" t="s">
        <v>17</v>
      </c>
      <c r="C22" s="8">
        <f>TTEST(B12:B17,C12:C17,2,2)</f>
        <v>3.2007982854033905E-5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H1" sqref="H1:I1"/>
    </sheetView>
  </sheetViews>
  <sheetFormatPr defaultRowHeight="15" x14ac:dyDescent="0.25"/>
  <cols>
    <col min="1" max="1" width="9.140625" style="10"/>
  </cols>
  <sheetData>
    <row r="1" spans="1:12" x14ac:dyDescent="0.25">
      <c r="A1" s="10" t="s">
        <v>27</v>
      </c>
      <c r="H1" s="10" t="s">
        <v>0</v>
      </c>
      <c r="I1" s="10" t="s">
        <v>16</v>
      </c>
    </row>
    <row r="2" spans="1:12" x14ac:dyDescent="0.25">
      <c r="B2" s="10" t="s">
        <v>28</v>
      </c>
      <c r="C2" s="10"/>
      <c r="D2" s="10"/>
      <c r="E2" s="10"/>
      <c r="G2" s="10" t="s">
        <v>1</v>
      </c>
      <c r="H2">
        <f>AVERAGE(H15:H17)</f>
        <v>0.99999932412406256</v>
      </c>
      <c r="I2">
        <v>3.6464036630765112E-2</v>
      </c>
    </row>
    <row r="3" spans="1:12" x14ac:dyDescent="0.25">
      <c r="B3" s="10" t="s">
        <v>4</v>
      </c>
      <c r="C3" s="10" t="s">
        <v>5</v>
      </c>
      <c r="D3" s="10" t="s">
        <v>6</v>
      </c>
      <c r="E3" s="10" t="s">
        <v>0</v>
      </c>
      <c r="G3" s="10" t="s">
        <v>18</v>
      </c>
      <c r="H3">
        <f>AVERAGE(H18:H20)</f>
        <v>3.2614997781268844</v>
      </c>
      <c r="I3">
        <v>0.53147420526793732</v>
      </c>
      <c r="K3" t="s">
        <v>17</v>
      </c>
      <c r="L3">
        <f>TTEST(H15:H17,H18:H20,2,2)</f>
        <v>1.3208929662908155E-2</v>
      </c>
    </row>
    <row r="4" spans="1:12" x14ac:dyDescent="0.25">
      <c r="A4" s="10" t="s">
        <v>29</v>
      </c>
      <c r="B4">
        <v>1143</v>
      </c>
      <c r="C4">
        <v>1185</v>
      </c>
      <c r="D4">
        <v>1247</v>
      </c>
      <c r="E4">
        <v>1191.6666666666667</v>
      </c>
    </row>
    <row r="5" spans="1:12" x14ac:dyDescent="0.25">
      <c r="A5" s="10" t="s">
        <v>30</v>
      </c>
      <c r="B5">
        <v>1395</v>
      </c>
      <c r="C5">
        <v>1293</v>
      </c>
      <c r="D5">
        <v>1212</v>
      </c>
      <c r="E5">
        <v>1300</v>
      </c>
    </row>
    <row r="6" spans="1:12" x14ac:dyDescent="0.25">
      <c r="A6" s="10" t="s">
        <v>31</v>
      </c>
      <c r="B6">
        <v>1637</v>
      </c>
      <c r="C6">
        <v>1556</v>
      </c>
      <c r="D6">
        <v>1678</v>
      </c>
      <c r="E6">
        <v>1623.6666666666667</v>
      </c>
    </row>
    <row r="7" spans="1:12" x14ac:dyDescent="0.25">
      <c r="A7" s="10" t="s">
        <v>36</v>
      </c>
      <c r="B7">
        <v>1552</v>
      </c>
      <c r="C7">
        <v>1456</v>
      </c>
      <c r="D7">
        <v>1473</v>
      </c>
      <c r="E7">
        <v>1493.6666666666667</v>
      </c>
    </row>
    <row r="8" spans="1:12" x14ac:dyDescent="0.25">
      <c r="A8" s="10" t="s">
        <v>37</v>
      </c>
      <c r="B8">
        <v>1302</v>
      </c>
      <c r="C8">
        <v>1242</v>
      </c>
      <c r="D8">
        <v>1285</v>
      </c>
      <c r="E8">
        <v>1276.3333333333333</v>
      </c>
    </row>
    <row r="9" spans="1:12" x14ac:dyDescent="0.25">
      <c r="A9" s="10" t="s">
        <v>38</v>
      </c>
      <c r="B9">
        <v>1518</v>
      </c>
      <c r="C9">
        <v>1433</v>
      </c>
      <c r="D9">
        <v>1443</v>
      </c>
      <c r="E9">
        <v>1464.6666666666667</v>
      </c>
    </row>
    <row r="12" spans="1:12" x14ac:dyDescent="0.25">
      <c r="A12" s="10" t="s">
        <v>3</v>
      </c>
    </row>
    <row r="13" spans="1:12" x14ac:dyDescent="0.25">
      <c r="B13" s="10" t="s">
        <v>28</v>
      </c>
      <c r="C13" s="10"/>
      <c r="D13" s="10"/>
      <c r="E13" s="10"/>
      <c r="F13" s="10"/>
      <c r="G13" s="10"/>
      <c r="H13" s="10"/>
    </row>
    <row r="14" spans="1:12" x14ac:dyDescent="0.25">
      <c r="B14" s="10" t="s">
        <v>4</v>
      </c>
      <c r="C14" s="10" t="s">
        <v>5</v>
      </c>
      <c r="D14" s="10" t="s">
        <v>6</v>
      </c>
      <c r="E14" s="10" t="s">
        <v>0</v>
      </c>
      <c r="F14" s="10" t="s">
        <v>26</v>
      </c>
      <c r="G14" s="10"/>
      <c r="H14" s="10" t="s">
        <v>7</v>
      </c>
    </row>
    <row r="15" spans="1:12" x14ac:dyDescent="0.25">
      <c r="A15" s="10" t="s">
        <v>29</v>
      </c>
      <c r="B15">
        <v>353.1</v>
      </c>
      <c r="C15">
        <v>271.7</v>
      </c>
      <c r="D15">
        <v>537.70000000000005</v>
      </c>
      <c r="E15">
        <v>387.5</v>
      </c>
      <c r="F15">
        <v>0.32517482517482499</v>
      </c>
      <c r="G15">
        <v>0.34629276594889408</v>
      </c>
      <c r="H15">
        <v>0.9390164547791181</v>
      </c>
    </row>
    <row r="16" spans="1:12" x14ac:dyDescent="0.25">
      <c r="A16" s="10" t="s">
        <v>30</v>
      </c>
      <c r="B16">
        <v>517.5</v>
      </c>
      <c r="C16">
        <v>369.5</v>
      </c>
      <c r="D16">
        <v>551.5</v>
      </c>
      <c r="E16">
        <v>479.5</v>
      </c>
      <c r="F16">
        <v>0.36884615384615382</v>
      </c>
      <c r="H16">
        <v>1.0651273743510663</v>
      </c>
    </row>
    <row r="17" spans="1:10" x14ac:dyDescent="0.25">
      <c r="A17" s="10" t="s">
        <v>31</v>
      </c>
      <c r="B17">
        <v>498.2</v>
      </c>
      <c r="C17">
        <v>333.7</v>
      </c>
      <c r="D17">
        <v>847.9</v>
      </c>
      <c r="E17">
        <v>559.93333333333328</v>
      </c>
      <c r="F17">
        <v>0.34485731882570309</v>
      </c>
      <c r="H17">
        <v>0.99585414324200339</v>
      </c>
    </row>
    <row r="18" spans="1:10" x14ac:dyDescent="0.25">
      <c r="A18" s="10" t="s">
        <v>36</v>
      </c>
      <c r="B18">
        <v>2017</v>
      </c>
      <c r="C18">
        <v>1939</v>
      </c>
      <c r="D18">
        <v>1415</v>
      </c>
      <c r="E18">
        <v>1790.3333333333333</v>
      </c>
      <c r="F18">
        <v>1.1986163802722605</v>
      </c>
      <c r="H18">
        <v>3.4612781092088505</v>
      </c>
    </row>
    <row r="19" spans="1:10" x14ac:dyDescent="0.25">
      <c r="A19" s="10" t="s">
        <v>37</v>
      </c>
      <c r="B19">
        <v>1406</v>
      </c>
      <c r="C19">
        <v>1716</v>
      </c>
      <c r="D19">
        <v>2269</v>
      </c>
      <c r="E19">
        <v>1797</v>
      </c>
      <c r="F19">
        <v>1.4079394097675635</v>
      </c>
      <c r="H19">
        <v>4.0657460871792486</v>
      </c>
    </row>
    <row r="20" spans="1:10" x14ac:dyDescent="0.25">
      <c r="A20" s="10" t="s">
        <v>38</v>
      </c>
      <c r="B20">
        <v>1101</v>
      </c>
      <c r="C20">
        <v>989</v>
      </c>
      <c r="D20">
        <v>1345</v>
      </c>
      <c r="E20">
        <v>1145</v>
      </c>
      <c r="F20">
        <v>0.78174783796085567</v>
      </c>
      <c r="H20">
        <v>2.2574751379925542</v>
      </c>
    </row>
    <row r="22" spans="1:10" x14ac:dyDescent="0.25">
      <c r="B22" s="10"/>
      <c r="C22" s="10"/>
    </row>
    <row r="23" spans="1:10" x14ac:dyDescent="0.25">
      <c r="B23" s="10"/>
      <c r="C23" s="10"/>
    </row>
    <row r="25" spans="1:10" x14ac:dyDescent="0.25">
      <c r="H25" s="5"/>
      <c r="J25" s="5"/>
    </row>
    <row r="26" spans="1:10" x14ac:dyDescent="0.25">
      <c r="H26" s="5"/>
      <c r="J26" s="5"/>
    </row>
    <row r="27" spans="1:10" x14ac:dyDescent="0.25">
      <c r="H27" s="5"/>
      <c r="J27" s="5"/>
    </row>
    <row r="28" spans="1:10" x14ac:dyDescent="0.25">
      <c r="H28" s="5"/>
      <c r="J28" s="5"/>
    </row>
    <row r="29" spans="1:10" x14ac:dyDescent="0.25">
      <c r="H29" s="5"/>
      <c r="J29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7" sqref="B7"/>
    </sheetView>
  </sheetViews>
  <sheetFormatPr defaultRowHeight="15" x14ac:dyDescent="0.25"/>
  <sheetData>
    <row r="1" spans="1:3" x14ac:dyDescent="0.25">
      <c r="B1" s="1" t="s">
        <v>1</v>
      </c>
      <c r="C1" s="1" t="s">
        <v>18</v>
      </c>
    </row>
    <row r="7" spans="1:3" x14ac:dyDescent="0.25">
      <c r="B7" s="10" t="s">
        <v>35</v>
      </c>
    </row>
    <row r="8" spans="1:3" x14ac:dyDescent="0.25">
      <c r="B8" s="1" t="s">
        <v>1</v>
      </c>
      <c r="C8" s="1" t="s">
        <v>18</v>
      </c>
    </row>
    <row r="9" spans="1:3" x14ac:dyDescent="0.25">
      <c r="A9" s="1" t="s">
        <v>19</v>
      </c>
      <c r="B9">
        <v>0.9390164547791181</v>
      </c>
      <c r="C9">
        <v>3.4612781092088505</v>
      </c>
    </row>
    <row r="10" spans="1:3" x14ac:dyDescent="0.25">
      <c r="A10" s="1" t="s">
        <v>20</v>
      </c>
      <c r="B10">
        <v>1.0651273743510663</v>
      </c>
      <c r="C10">
        <v>4.0657460871792486</v>
      </c>
    </row>
    <row r="11" spans="1:3" x14ac:dyDescent="0.25">
      <c r="A11" s="1" t="s">
        <v>21</v>
      </c>
      <c r="B11">
        <v>0.99585414324200339</v>
      </c>
      <c r="C11">
        <v>2.2574751379925542</v>
      </c>
    </row>
    <row r="12" spans="1:3" x14ac:dyDescent="0.25">
      <c r="A12" s="1" t="s">
        <v>0</v>
      </c>
      <c r="B12">
        <v>0.99999932412406256</v>
      </c>
      <c r="C12">
        <v>3.2614997781268844</v>
      </c>
    </row>
    <row r="13" spans="1:3" x14ac:dyDescent="0.25">
      <c r="A13" s="1"/>
    </row>
    <row r="15" spans="1:3" x14ac:dyDescent="0.25">
      <c r="B15" t="s">
        <v>17</v>
      </c>
      <c r="C15">
        <v>1.3208929662908155E-2</v>
      </c>
    </row>
    <row r="25" spans="9:9" x14ac:dyDescent="0.25">
      <c r="I2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1" sqref="A21:C22"/>
    </sheetView>
  </sheetViews>
  <sheetFormatPr defaultRowHeight="15" x14ac:dyDescent="0.25"/>
  <sheetData>
    <row r="1" spans="1:12" x14ac:dyDescent="0.25">
      <c r="A1" s="10" t="s">
        <v>27</v>
      </c>
      <c r="H1" s="10" t="s">
        <v>0</v>
      </c>
      <c r="I1" s="10" t="s">
        <v>16</v>
      </c>
    </row>
    <row r="2" spans="1:12" x14ac:dyDescent="0.25">
      <c r="B2" s="10" t="s">
        <v>28</v>
      </c>
      <c r="C2" s="10"/>
      <c r="D2" s="10"/>
      <c r="E2" s="10"/>
      <c r="F2" s="3"/>
      <c r="G2" s="11" t="s">
        <v>1</v>
      </c>
      <c r="H2" s="3">
        <f>AVERAGE(H14:H16)</f>
        <v>1.0028204358068808</v>
      </c>
      <c r="I2">
        <f>STDEV(H14:H16)/SQRT(COUNT(H14:H16))</f>
        <v>6.3805247528575179E-2</v>
      </c>
      <c r="K2" t="s">
        <v>2</v>
      </c>
      <c r="L2">
        <f>TTEST(H14:H16,H17:H19,2,2)</f>
        <v>4.1525364187530812E-2</v>
      </c>
    </row>
    <row r="3" spans="1:12" x14ac:dyDescent="0.25">
      <c r="B3" s="10" t="s">
        <v>4</v>
      </c>
      <c r="C3" s="10" t="s">
        <v>5</v>
      </c>
      <c r="D3" s="10" t="s">
        <v>6</v>
      </c>
      <c r="E3" s="10" t="s">
        <v>0</v>
      </c>
      <c r="F3" s="3"/>
      <c r="G3" s="10" t="s">
        <v>8</v>
      </c>
      <c r="H3" s="3">
        <f>AVERAGE(H17:H19)</f>
        <v>2.0842169255636596</v>
      </c>
      <c r="I3">
        <f>STDEV(H17:H19)/SQRT(COUNT(H17:H19))</f>
        <v>0.35963342917805574</v>
      </c>
    </row>
    <row r="4" spans="1:12" x14ac:dyDescent="0.25">
      <c r="A4" s="10" t="s">
        <v>29</v>
      </c>
      <c r="B4" s="4">
        <v>2747</v>
      </c>
      <c r="C4" s="4">
        <v>2410</v>
      </c>
      <c r="D4" s="4">
        <v>2683</v>
      </c>
      <c r="E4" s="4">
        <f>AVERAGE(B4:D4)</f>
        <v>2613.3333333333335</v>
      </c>
      <c r="F4" s="3"/>
      <c r="G4" s="3"/>
      <c r="H4" s="3"/>
    </row>
    <row r="5" spans="1:12" x14ac:dyDescent="0.25">
      <c r="A5" s="10" t="s">
        <v>30</v>
      </c>
      <c r="B5" s="4">
        <v>3356</v>
      </c>
      <c r="C5" s="4">
        <v>3659</v>
      </c>
      <c r="D5" s="4">
        <v>3204</v>
      </c>
      <c r="E5" s="4">
        <f t="shared" ref="E5:E9" si="0">AVERAGE(B5:D5)</f>
        <v>3406.3333333333335</v>
      </c>
      <c r="F5" s="3"/>
      <c r="G5" s="3"/>
      <c r="H5" s="3"/>
    </row>
    <row r="6" spans="1:12" x14ac:dyDescent="0.25">
      <c r="A6" s="10" t="s">
        <v>31</v>
      </c>
      <c r="B6" s="4">
        <v>3255</v>
      </c>
      <c r="C6" s="4">
        <v>3787</v>
      </c>
      <c r="D6" s="4">
        <v>3537</v>
      </c>
      <c r="E6" s="4">
        <f t="shared" si="0"/>
        <v>3526.3333333333335</v>
      </c>
      <c r="F6" s="3"/>
      <c r="G6" s="3"/>
      <c r="H6" s="3"/>
    </row>
    <row r="7" spans="1:12" x14ac:dyDescent="0.25">
      <c r="A7" s="10" t="s">
        <v>32</v>
      </c>
      <c r="B7" s="4">
        <v>2256</v>
      </c>
      <c r="C7" s="4">
        <v>2204</v>
      </c>
      <c r="D7" s="4">
        <v>2310</v>
      </c>
      <c r="E7" s="4">
        <f t="shared" si="0"/>
        <v>2256.6666666666665</v>
      </c>
      <c r="F7" s="3"/>
      <c r="G7" s="3"/>
      <c r="H7" s="3"/>
    </row>
    <row r="8" spans="1:12" x14ac:dyDescent="0.25">
      <c r="A8" s="10" t="s">
        <v>33</v>
      </c>
      <c r="B8" s="4">
        <v>2711</v>
      </c>
      <c r="C8" s="4">
        <v>2674</v>
      </c>
      <c r="D8" s="4">
        <v>2711</v>
      </c>
      <c r="E8" s="4">
        <f t="shared" si="0"/>
        <v>2698.6666666666665</v>
      </c>
      <c r="F8" s="3"/>
      <c r="G8" s="3"/>
      <c r="H8" s="3"/>
    </row>
    <row r="9" spans="1:12" x14ac:dyDescent="0.25">
      <c r="A9" s="10" t="s">
        <v>34</v>
      </c>
      <c r="B9" s="4">
        <v>3195</v>
      </c>
      <c r="C9" s="4">
        <v>2971</v>
      </c>
      <c r="D9" s="4">
        <v>3023</v>
      </c>
      <c r="E9" s="4">
        <f t="shared" si="0"/>
        <v>3063</v>
      </c>
      <c r="F9" s="3"/>
      <c r="G9" s="3"/>
      <c r="H9" s="3"/>
    </row>
    <row r="10" spans="1:12" x14ac:dyDescent="0.25">
      <c r="A10" s="3"/>
      <c r="B10" s="3"/>
      <c r="C10" s="3"/>
      <c r="D10" s="3"/>
      <c r="E10" s="3"/>
      <c r="F10" s="5"/>
      <c r="G10" s="5"/>
      <c r="H10" s="5"/>
    </row>
    <row r="11" spans="1:12" x14ac:dyDescent="0.25">
      <c r="A11" s="12" t="s">
        <v>22</v>
      </c>
      <c r="B11" s="3"/>
      <c r="C11" s="3"/>
      <c r="D11" s="3"/>
      <c r="E11" s="3"/>
    </row>
    <row r="12" spans="1:12" x14ac:dyDescent="0.25">
      <c r="B12" s="10" t="s">
        <v>28</v>
      </c>
      <c r="C12" s="10"/>
      <c r="D12" s="10"/>
      <c r="E12" s="10"/>
      <c r="F12" s="10"/>
      <c r="G12" s="10"/>
      <c r="H12" s="10"/>
    </row>
    <row r="13" spans="1:12" x14ac:dyDescent="0.25">
      <c r="B13" s="10" t="s">
        <v>4</v>
      </c>
      <c r="C13" s="10" t="s">
        <v>5</v>
      </c>
      <c r="D13" s="10" t="s">
        <v>6</v>
      </c>
      <c r="E13" s="10" t="s">
        <v>0</v>
      </c>
      <c r="F13" s="10" t="s">
        <v>25</v>
      </c>
      <c r="G13" s="10"/>
      <c r="H13" s="10" t="s">
        <v>7</v>
      </c>
    </row>
    <row r="14" spans="1:12" x14ac:dyDescent="0.25">
      <c r="A14" s="10" t="s">
        <v>29</v>
      </c>
      <c r="B14" s="4">
        <v>2625</v>
      </c>
      <c r="C14" s="4">
        <v>2748</v>
      </c>
      <c r="D14" s="4">
        <v>2502</v>
      </c>
      <c r="E14" s="4">
        <f>AVERAGE(B14:D14)</f>
        <v>2625</v>
      </c>
      <c r="F14" s="4">
        <f>E14/E4</f>
        <v>1.0044642857142856</v>
      </c>
      <c r="G14" s="4">
        <f>AVERAGE(F14:F16)</f>
        <v>0.92259480094233048</v>
      </c>
      <c r="H14" s="3">
        <f>F14/0.92</f>
        <v>1.09180900621118</v>
      </c>
    </row>
    <row r="15" spans="1:12" x14ac:dyDescent="0.25">
      <c r="A15" s="10" t="s">
        <v>30</v>
      </c>
      <c r="B15" s="4">
        <v>2610</v>
      </c>
      <c r="C15" s="4">
        <v>2690</v>
      </c>
      <c r="D15" s="4">
        <v>2965</v>
      </c>
      <c r="E15" s="4">
        <f t="shared" ref="E15:E19" si="1">AVERAGE(B15:D15)</f>
        <v>2755</v>
      </c>
      <c r="F15" s="4">
        <f t="shared" ref="F15:F19" si="2">E15/E5</f>
        <v>0.80878755259810153</v>
      </c>
      <c r="G15" s="3"/>
      <c r="H15" s="3">
        <f t="shared" ref="H15:H19" si="3">F15/0.92</f>
        <v>0.87911690499793638</v>
      </c>
    </row>
    <row r="16" spans="1:12" x14ac:dyDescent="0.25">
      <c r="A16" s="10" t="s">
        <v>31</v>
      </c>
      <c r="B16" s="4">
        <v>3685</v>
      </c>
      <c r="C16" s="4">
        <v>2812</v>
      </c>
      <c r="D16" s="4">
        <v>3601</v>
      </c>
      <c r="E16" s="4">
        <f t="shared" si="1"/>
        <v>3366</v>
      </c>
      <c r="F16" s="4">
        <f t="shared" si="2"/>
        <v>0.95453256451460433</v>
      </c>
      <c r="G16" s="3"/>
      <c r="H16" s="3">
        <f t="shared" si="3"/>
        <v>1.0375353962115264</v>
      </c>
    </row>
    <row r="17" spans="1:8" x14ac:dyDescent="0.25">
      <c r="A17" s="10" t="s">
        <v>32</v>
      </c>
      <c r="B17" s="4">
        <v>4142</v>
      </c>
      <c r="C17" s="4">
        <v>3924</v>
      </c>
      <c r="D17" s="4">
        <v>4145</v>
      </c>
      <c r="E17" s="4">
        <f t="shared" si="1"/>
        <v>4070.3333333333335</v>
      </c>
      <c r="F17" s="4">
        <f t="shared" si="2"/>
        <v>1.8036927621861154</v>
      </c>
      <c r="G17" s="3"/>
      <c r="H17" s="3">
        <f t="shared" si="3"/>
        <v>1.9605356110718646</v>
      </c>
    </row>
    <row r="18" spans="1:8" x14ac:dyDescent="0.25">
      <c r="A18" s="10" t="s">
        <v>33</v>
      </c>
      <c r="B18" s="4">
        <v>6961</v>
      </c>
      <c r="C18" s="4">
        <v>6273</v>
      </c>
      <c r="D18" s="4">
        <v>7321</v>
      </c>
      <c r="E18" s="4">
        <f t="shared" si="1"/>
        <v>6851.666666666667</v>
      </c>
      <c r="F18" s="4">
        <f t="shared" si="2"/>
        <v>2.5389081027667988</v>
      </c>
      <c r="G18" s="3"/>
      <c r="H18" s="3">
        <f t="shared" si="3"/>
        <v>2.7596827203986942</v>
      </c>
    </row>
    <row r="19" spans="1:8" x14ac:dyDescent="0.25">
      <c r="A19" s="10" t="s">
        <v>34</v>
      </c>
      <c r="B19" s="4">
        <v>4223</v>
      </c>
      <c r="C19" s="4">
        <v>4416</v>
      </c>
      <c r="D19" s="4">
        <v>4316</v>
      </c>
      <c r="E19" s="4">
        <f t="shared" si="1"/>
        <v>4318.333333333333</v>
      </c>
      <c r="F19" s="4">
        <f t="shared" si="2"/>
        <v>1.4098378496027859</v>
      </c>
      <c r="G19" s="3"/>
      <c r="H19" s="3">
        <f t="shared" si="3"/>
        <v>1.5324324452204194</v>
      </c>
    </row>
    <row r="21" spans="1:8" x14ac:dyDescent="0.25">
      <c r="A21" s="10"/>
      <c r="B21" s="10"/>
      <c r="C21" s="10"/>
    </row>
    <row r="22" spans="1:8" x14ac:dyDescent="0.25">
      <c r="A22" s="10"/>
      <c r="B22" s="10"/>
      <c r="C2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11" sqref="A11"/>
    </sheetView>
  </sheetViews>
  <sheetFormatPr defaultRowHeight="15" x14ac:dyDescent="0.25"/>
  <sheetData>
    <row r="1" spans="1:12" x14ac:dyDescent="0.25">
      <c r="A1" s="10" t="s">
        <v>27</v>
      </c>
      <c r="H1" s="10" t="s">
        <v>0</v>
      </c>
      <c r="I1" s="10" t="s">
        <v>16</v>
      </c>
    </row>
    <row r="2" spans="1:12" x14ac:dyDescent="0.25">
      <c r="B2" s="10" t="s">
        <v>28</v>
      </c>
      <c r="C2" s="10"/>
      <c r="D2" s="10"/>
      <c r="E2" s="10"/>
      <c r="G2" s="10" t="s">
        <v>1</v>
      </c>
      <c r="H2">
        <v>1.004131610129215</v>
      </c>
      <c r="I2">
        <v>1.8003266177311718E-2</v>
      </c>
      <c r="K2" t="s">
        <v>2</v>
      </c>
      <c r="L2">
        <v>3.4080359752890373E-2</v>
      </c>
    </row>
    <row r="3" spans="1:12" x14ac:dyDescent="0.25">
      <c r="B3" s="10" t="s">
        <v>4</v>
      </c>
      <c r="C3" s="10" t="s">
        <v>5</v>
      </c>
      <c r="D3" s="10" t="s">
        <v>6</v>
      </c>
      <c r="E3" s="10" t="s">
        <v>0</v>
      </c>
      <c r="G3" s="10" t="s">
        <v>8</v>
      </c>
      <c r="H3">
        <v>2.0854727125030954</v>
      </c>
      <c r="I3">
        <v>0.34137963979397107</v>
      </c>
    </row>
    <row r="4" spans="1:12" x14ac:dyDescent="0.25">
      <c r="A4" s="10" t="s">
        <v>29</v>
      </c>
      <c r="B4">
        <v>6171</v>
      </c>
      <c r="C4">
        <v>6719</v>
      </c>
      <c r="D4" t="s">
        <v>24</v>
      </c>
      <c r="E4">
        <v>6445</v>
      </c>
    </row>
    <row r="5" spans="1:12" x14ac:dyDescent="0.25">
      <c r="A5" s="10" t="s">
        <v>30</v>
      </c>
      <c r="B5">
        <v>3812</v>
      </c>
      <c r="C5">
        <v>3462</v>
      </c>
      <c r="D5">
        <v>3377</v>
      </c>
      <c r="E5">
        <v>3550.3333333333335</v>
      </c>
    </row>
    <row r="6" spans="1:12" x14ac:dyDescent="0.25">
      <c r="A6" s="10" t="s">
        <v>31</v>
      </c>
      <c r="B6">
        <v>4242</v>
      </c>
      <c r="C6">
        <v>4237</v>
      </c>
      <c r="D6">
        <v>4777</v>
      </c>
      <c r="E6">
        <v>4418.666666666667</v>
      </c>
    </row>
    <row r="7" spans="1:12" x14ac:dyDescent="0.25">
      <c r="A7" s="10" t="s">
        <v>32</v>
      </c>
      <c r="B7">
        <v>3061</v>
      </c>
      <c r="C7">
        <v>2609</v>
      </c>
      <c r="D7">
        <v>2870</v>
      </c>
      <c r="E7">
        <v>2846.6666666666665</v>
      </c>
    </row>
    <row r="8" spans="1:12" x14ac:dyDescent="0.25">
      <c r="A8" s="10" t="s">
        <v>33</v>
      </c>
      <c r="B8">
        <v>2316</v>
      </c>
      <c r="C8">
        <v>2437</v>
      </c>
      <c r="D8">
        <v>2333</v>
      </c>
      <c r="E8">
        <v>2362</v>
      </c>
    </row>
    <row r="9" spans="1:12" x14ac:dyDescent="0.25">
      <c r="A9" s="10" t="s">
        <v>34</v>
      </c>
      <c r="B9">
        <v>2705</v>
      </c>
      <c r="C9">
        <v>3048</v>
      </c>
      <c r="D9">
        <v>3146</v>
      </c>
      <c r="E9">
        <v>2966.3333333333335</v>
      </c>
    </row>
    <row r="11" spans="1:12" x14ac:dyDescent="0.25">
      <c r="A11" s="10" t="s">
        <v>22</v>
      </c>
    </row>
    <row r="12" spans="1:12" x14ac:dyDescent="0.25">
      <c r="B12" s="10" t="s">
        <v>28</v>
      </c>
      <c r="C12" s="10"/>
      <c r="D12" s="10"/>
      <c r="E12" s="10"/>
      <c r="F12" s="10"/>
      <c r="G12" s="10"/>
      <c r="H12" s="10"/>
    </row>
    <row r="13" spans="1:12" x14ac:dyDescent="0.25">
      <c r="B13" s="10" t="s">
        <v>4</v>
      </c>
      <c r="C13" s="10" t="s">
        <v>5</v>
      </c>
      <c r="D13" s="10" t="s">
        <v>6</v>
      </c>
      <c r="E13" s="10" t="s">
        <v>0</v>
      </c>
      <c r="F13" s="10" t="s">
        <v>25</v>
      </c>
      <c r="G13" s="10"/>
      <c r="H13" s="10" t="s">
        <v>7</v>
      </c>
    </row>
    <row r="14" spans="1:12" x14ac:dyDescent="0.25">
      <c r="A14" s="10" t="s">
        <v>29</v>
      </c>
      <c r="B14">
        <v>7042</v>
      </c>
      <c r="C14">
        <v>7105</v>
      </c>
      <c r="D14">
        <v>6969</v>
      </c>
      <c r="E14">
        <v>7038.666666666667</v>
      </c>
      <c r="F14">
        <v>1.0921127489009601</v>
      </c>
      <c r="G14">
        <v>1.0543381906356757</v>
      </c>
      <c r="H14">
        <f>F14/1.05</f>
        <v>1.0401073799056761</v>
      </c>
    </row>
    <row r="15" spans="1:12" x14ac:dyDescent="0.25">
      <c r="A15" s="10" t="s">
        <v>30</v>
      </c>
      <c r="B15">
        <v>3517</v>
      </c>
      <c r="C15">
        <v>3483</v>
      </c>
      <c r="D15">
        <v>4043</v>
      </c>
      <c r="E15">
        <v>3681</v>
      </c>
      <c r="F15">
        <v>1.0368040559571872</v>
      </c>
      <c r="H15" s="5">
        <f t="shared" ref="H15:H19" si="0">F15/1.05</f>
        <v>0.98743243424494009</v>
      </c>
    </row>
    <row r="16" spans="1:12" x14ac:dyDescent="0.25">
      <c r="A16" s="10" t="s">
        <v>31</v>
      </c>
      <c r="B16">
        <v>4419</v>
      </c>
      <c r="C16">
        <v>4386</v>
      </c>
      <c r="D16">
        <v>4903</v>
      </c>
      <c r="E16">
        <v>4569.333333333333</v>
      </c>
      <c r="F16">
        <v>1.0340977670488833</v>
      </c>
      <c r="H16" s="5">
        <f t="shared" si="0"/>
        <v>0.98485501623703176</v>
      </c>
    </row>
    <row r="17" spans="1:8" x14ac:dyDescent="0.25">
      <c r="A17" s="10" t="s">
        <v>32</v>
      </c>
      <c r="B17">
        <v>5384</v>
      </c>
      <c r="C17">
        <v>5243</v>
      </c>
      <c r="D17">
        <v>5421</v>
      </c>
      <c r="E17">
        <v>5349.333333333333</v>
      </c>
      <c r="F17">
        <v>1.8791569086651054</v>
      </c>
      <c r="H17" s="5">
        <f t="shared" si="0"/>
        <v>1.7896732463477194</v>
      </c>
    </row>
    <row r="18" spans="1:8" x14ac:dyDescent="0.25">
      <c r="A18" s="10" t="s">
        <v>33</v>
      </c>
      <c r="B18">
        <v>6589</v>
      </c>
      <c r="C18">
        <v>7052</v>
      </c>
      <c r="D18">
        <v>6941</v>
      </c>
      <c r="E18">
        <v>6860.666666666667</v>
      </c>
      <c r="F18">
        <v>2.9046006209427042</v>
      </c>
      <c r="H18" s="5">
        <f t="shared" si="0"/>
        <v>2.766286305659718</v>
      </c>
    </row>
    <row r="19" spans="1:8" x14ac:dyDescent="0.25">
      <c r="A19" s="10" t="s">
        <v>34</v>
      </c>
      <c r="B19">
        <v>5067</v>
      </c>
      <c r="C19">
        <v>5064</v>
      </c>
      <c r="D19">
        <v>5758</v>
      </c>
      <c r="E19">
        <v>5296.333333333333</v>
      </c>
      <c r="F19">
        <v>1.7854815147769409</v>
      </c>
      <c r="H19" s="5">
        <f t="shared" si="0"/>
        <v>1.7004585855018484</v>
      </c>
    </row>
    <row r="21" spans="1:8" x14ac:dyDescent="0.25">
      <c r="A21" s="10"/>
      <c r="B21" s="10"/>
      <c r="C21" s="10"/>
    </row>
    <row r="22" spans="1:8" x14ac:dyDescent="0.25">
      <c r="A22" s="10"/>
      <c r="B22" s="10"/>
      <c r="C22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3" sqref="G3"/>
    </sheetView>
  </sheetViews>
  <sheetFormatPr defaultRowHeight="15" x14ac:dyDescent="0.25"/>
  <sheetData>
    <row r="1" spans="1:12" x14ac:dyDescent="0.25">
      <c r="A1" s="10" t="s">
        <v>27</v>
      </c>
      <c r="H1" s="10" t="s">
        <v>0</v>
      </c>
      <c r="I1" s="10" t="s">
        <v>16</v>
      </c>
    </row>
    <row r="2" spans="1:12" x14ac:dyDescent="0.25">
      <c r="B2" s="10" t="s">
        <v>28</v>
      </c>
      <c r="C2" s="10"/>
      <c r="D2" s="10"/>
      <c r="E2" s="10"/>
      <c r="G2" s="10" t="s">
        <v>1</v>
      </c>
      <c r="H2">
        <f>AVERAGE(H14:H16)</f>
        <v>0.99999957910053971</v>
      </c>
      <c r="I2">
        <v>5.45535277994205E-2</v>
      </c>
      <c r="K2" t="s">
        <v>2</v>
      </c>
      <c r="L2">
        <f>TTEST(H14:H16,H17:H19,2,2)</f>
        <v>7.0692728027063601E-4</v>
      </c>
    </row>
    <row r="3" spans="1:12" x14ac:dyDescent="0.25">
      <c r="B3" s="10" t="s">
        <v>4</v>
      </c>
      <c r="C3" s="10" t="s">
        <v>5</v>
      </c>
      <c r="D3" s="10" t="s">
        <v>6</v>
      </c>
      <c r="E3" s="10" t="s">
        <v>0</v>
      </c>
      <c r="G3" s="10" t="s">
        <v>8</v>
      </c>
      <c r="H3">
        <f>AVERAGE(H17:H19)</f>
        <v>3.635031280695356</v>
      </c>
      <c r="I3">
        <v>0.27544761372028076</v>
      </c>
    </row>
    <row r="4" spans="1:12" x14ac:dyDescent="0.25">
      <c r="A4" s="10" t="s">
        <v>29</v>
      </c>
      <c r="B4">
        <v>1973</v>
      </c>
      <c r="C4">
        <v>1872</v>
      </c>
      <c r="D4">
        <v>1954</v>
      </c>
      <c r="E4">
        <v>1933</v>
      </c>
    </row>
    <row r="5" spans="1:12" x14ac:dyDescent="0.25">
      <c r="A5" s="10" t="s">
        <v>30</v>
      </c>
      <c r="B5">
        <v>1686</v>
      </c>
      <c r="C5">
        <v>1611</v>
      </c>
      <c r="D5">
        <v>1734</v>
      </c>
      <c r="E5">
        <v>1677</v>
      </c>
    </row>
    <row r="6" spans="1:12" x14ac:dyDescent="0.25">
      <c r="A6" s="10" t="s">
        <v>31</v>
      </c>
      <c r="B6">
        <v>2182</v>
      </c>
      <c r="C6">
        <v>1812</v>
      </c>
      <c r="D6">
        <v>2170</v>
      </c>
      <c r="E6">
        <v>2054.6666666666665</v>
      </c>
    </row>
    <row r="7" spans="1:12" x14ac:dyDescent="0.25">
      <c r="A7" s="10" t="s">
        <v>32</v>
      </c>
      <c r="B7">
        <v>2275</v>
      </c>
      <c r="C7">
        <v>2304</v>
      </c>
      <c r="D7">
        <v>2276</v>
      </c>
      <c r="E7">
        <v>2285</v>
      </c>
    </row>
    <row r="8" spans="1:12" x14ac:dyDescent="0.25">
      <c r="A8" s="10" t="s">
        <v>33</v>
      </c>
      <c r="B8">
        <v>2020</v>
      </c>
      <c r="C8">
        <v>2058</v>
      </c>
      <c r="D8">
        <v>1999</v>
      </c>
      <c r="E8">
        <v>2025.6666666666667</v>
      </c>
    </row>
    <row r="9" spans="1:12" x14ac:dyDescent="0.25">
      <c r="A9" s="10" t="s">
        <v>34</v>
      </c>
      <c r="B9">
        <v>1795</v>
      </c>
      <c r="C9">
        <v>1890</v>
      </c>
      <c r="D9">
        <v>1871</v>
      </c>
      <c r="E9">
        <v>1852</v>
      </c>
    </row>
    <row r="11" spans="1:12" x14ac:dyDescent="0.25">
      <c r="A11" s="10" t="s">
        <v>22</v>
      </c>
    </row>
    <row r="12" spans="1:12" x14ac:dyDescent="0.25">
      <c r="B12" s="10" t="s">
        <v>28</v>
      </c>
      <c r="C12" s="10"/>
      <c r="D12" s="10"/>
      <c r="E12" s="10"/>
      <c r="F12" s="10"/>
      <c r="G12" s="10"/>
      <c r="H12" s="10"/>
    </row>
    <row r="13" spans="1:12" x14ac:dyDescent="0.25">
      <c r="B13" s="10" t="s">
        <v>4</v>
      </c>
      <c r="C13" s="10" t="s">
        <v>5</v>
      </c>
      <c r="D13" s="10" t="s">
        <v>6</v>
      </c>
      <c r="E13" s="10" t="s">
        <v>0</v>
      </c>
      <c r="F13" s="10" t="s">
        <v>25</v>
      </c>
      <c r="G13" s="10"/>
      <c r="H13" s="10" t="s">
        <v>7</v>
      </c>
    </row>
    <row r="14" spans="1:12" x14ac:dyDescent="0.25">
      <c r="A14" s="10" t="s">
        <v>29</v>
      </c>
      <c r="B14">
        <v>1872</v>
      </c>
      <c r="C14">
        <v>1984</v>
      </c>
      <c r="D14">
        <v>1963</v>
      </c>
      <c r="E14">
        <v>1939.6666666666667</v>
      </c>
      <c r="F14">
        <v>1.0034488704949129</v>
      </c>
      <c r="G14">
        <v>1.0945825392906061</v>
      </c>
      <c r="H14">
        <f t="shared" ref="H14:H19" si="0">F14/1.094583</f>
        <v>0.91674077753346517</v>
      </c>
    </row>
    <row r="15" spans="1:12" x14ac:dyDescent="0.25">
      <c r="A15" s="10" t="s">
        <v>30</v>
      </c>
      <c r="B15">
        <v>2060</v>
      </c>
      <c r="C15">
        <v>1954</v>
      </c>
      <c r="D15">
        <v>2055</v>
      </c>
      <c r="E15">
        <v>2023</v>
      </c>
      <c r="F15">
        <v>1.2063208109719739</v>
      </c>
      <c r="H15" s="5">
        <f t="shared" si="0"/>
        <v>1.1020825382560973</v>
      </c>
    </row>
    <row r="16" spans="1:12" x14ac:dyDescent="0.25">
      <c r="A16" s="10" t="s">
        <v>31</v>
      </c>
      <c r="B16">
        <v>2210</v>
      </c>
      <c r="C16">
        <v>2187</v>
      </c>
      <c r="D16">
        <v>2223</v>
      </c>
      <c r="E16">
        <v>2206.6666666666665</v>
      </c>
      <c r="F16">
        <v>1.0739779364049318</v>
      </c>
      <c r="H16" s="5">
        <f t="shared" si="0"/>
        <v>0.98117542151205683</v>
      </c>
    </row>
    <row r="17" spans="1:8" x14ac:dyDescent="0.25">
      <c r="A17" s="10" t="s">
        <v>32</v>
      </c>
      <c r="B17">
        <v>8231</v>
      </c>
      <c r="C17">
        <v>7475</v>
      </c>
      <c r="D17">
        <v>7534</v>
      </c>
      <c r="E17">
        <v>7746.666666666667</v>
      </c>
      <c r="F17">
        <v>3.390226112326769</v>
      </c>
      <c r="H17" s="5">
        <f t="shared" si="0"/>
        <v>3.0972764169795881</v>
      </c>
    </row>
    <row r="18" spans="1:8" x14ac:dyDescent="0.25">
      <c r="A18" s="10" t="s">
        <v>33</v>
      </c>
      <c r="B18">
        <v>8197</v>
      </c>
      <c r="C18">
        <v>8814</v>
      </c>
      <c r="D18">
        <v>8332</v>
      </c>
      <c r="E18">
        <v>8447.6666666666661</v>
      </c>
      <c r="F18">
        <v>4.1703142998189895</v>
      </c>
      <c r="H18" s="5">
        <f t="shared" si="0"/>
        <v>3.8099571250594875</v>
      </c>
    </row>
    <row r="19" spans="1:8" x14ac:dyDescent="0.25">
      <c r="A19" s="10" t="s">
        <v>34</v>
      </c>
      <c r="B19">
        <v>7733</v>
      </c>
      <c r="C19">
        <v>8857</v>
      </c>
      <c r="D19">
        <v>7723</v>
      </c>
      <c r="E19">
        <v>8104.333333333333</v>
      </c>
      <c r="F19">
        <v>4.3759899208063358</v>
      </c>
      <c r="H19" s="5">
        <f t="shared" si="0"/>
        <v>3.997860300046991</v>
      </c>
    </row>
    <row r="21" spans="1:8" x14ac:dyDescent="0.25">
      <c r="A21" s="10"/>
      <c r="B21" s="10"/>
      <c r="C21" s="10"/>
    </row>
    <row r="22" spans="1:8" x14ac:dyDescent="0.25">
      <c r="A22" s="10"/>
      <c r="B22" s="10"/>
      <c r="C22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>
      <selection activeCell="N32" sqref="N32:N33"/>
    </sheetView>
  </sheetViews>
  <sheetFormatPr defaultRowHeight="15" x14ac:dyDescent="0.25"/>
  <cols>
    <col min="3" max="3" width="12.28515625" bestFit="1" customWidth="1"/>
  </cols>
  <sheetData>
    <row r="1" spans="1:8" x14ac:dyDescent="0.25">
      <c r="A1" s="5"/>
      <c r="B1" s="6" t="s">
        <v>1</v>
      </c>
      <c r="C1" s="6" t="s">
        <v>23</v>
      </c>
      <c r="D1" s="3"/>
      <c r="E1" s="3"/>
      <c r="F1" s="3"/>
      <c r="G1" s="3"/>
      <c r="H1" s="3"/>
    </row>
    <row r="2" spans="1:8" x14ac:dyDescent="0.25">
      <c r="A2" s="6" t="s">
        <v>19</v>
      </c>
      <c r="B2" s="5"/>
      <c r="C2" s="5"/>
      <c r="D2" s="4"/>
      <c r="E2" s="4"/>
      <c r="F2" s="4"/>
      <c r="G2" s="4"/>
      <c r="H2" s="3"/>
    </row>
    <row r="3" spans="1:8" x14ac:dyDescent="0.25">
      <c r="A3" s="6" t="s">
        <v>19</v>
      </c>
      <c r="B3" s="5"/>
      <c r="C3" s="5"/>
      <c r="D3" s="4"/>
      <c r="E3" s="4"/>
      <c r="F3" s="4"/>
      <c r="G3" s="3"/>
      <c r="H3" s="3"/>
    </row>
    <row r="4" spans="1:8" x14ac:dyDescent="0.25">
      <c r="A4" s="6" t="s">
        <v>19</v>
      </c>
      <c r="B4" s="5"/>
      <c r="C4" s="5"/>
      <c r="D4" s="4"/>
      <c r="E4" s="4"/>
      <c r="F4" s="4"/>
      <c r="G4" s="3"/>
      <c r="H4" s="3"/>
    </row>
    <row r="5" spans="1:8" x14ac:dyDescent="0.25">
      <c r="A5" s="6" t="s">
        <v>20</v>
      </c>
      <c r="B5" s="5"/>
      <c r="C5" s="5"/>
      <c r="D5" s="4"/>
      <c r="E5" s="4"/>
      <c r="F5" s="4"/>
      <c r="G5" s="4"/>
      <c r="H5" s="3"/>
    </row>
    <row r="6" spans="1:8" x14ac:dyDescent="0.25">
      <c r="A6" s="6" t="s">
        <v>20</v>
      </c>
      <c r="B6" s="5"/>
      <c r="C6" s="5"/>
      <c r="D6" s="4"/>
      <c r="E6" s="4"/>
      <c r="F6" s="4"/>
      <c r="G6" s="3"/>
      <c r="H6" s="3"/>
    </row>
    <row r="7" spans="1:8" x14ac:dyDescent="0.25">
      <c r="A7" s="6" t="s">
        <v>20</v>
      </c>
      <c r="B7" s="5"/>
      <c r="C7" s="5"/>
      <c r="D7" s="4"/>
      <c r="E7" s="4"/>
      <c r="F7" s="4"/>
      <c r="G7" s="3"/>
      <c r="H7" s="3"/>
    </row>
    <row r="8" spans="1:8" x14ac:dyDescent="0.25">
      <c r="A8" s="6" t="s">
        <v>21</v>
      </c>
      <c r="B8" s="5"/>
      <c r="C8" s="5"/>
      <c r="D8" s="4"/>
      <c r="E8" s="4"/>
      <c r="F8" s="4"/>
      <c r="G8" s="4"/>
      <c r="H8" s="3"/>
    </row>
    <row r="9" spans="1:8" x14ac:dyDescent="0.25">
      <c r="A9" s="6" t="s">
        <v>21</v>
      </c>
      <c r="B9" s="5"/>
      <c r="C9" s="5"/>
      <c r="D9" s="4"/>
      <c r="E9" s="4"/>
      <c r="F9" s="4"/>
      <c r="G9" s="3"/>
      <c r="H9" s="3"/>
    </row>
    <row r="10" spans="1:8" x14ac:dyDescent="0.25">
      <c r="A10" s="6" t="s">
        <v>21</v>
      </c>
      <c r="B10" s="5"/>
      <c r="C10" s="5"/>
      <c r="D10" s="4"/>
      <c r="E10" s="4"/>
      <c r="F10" s="4"/>
      <c r="G10" s="3"/>
      <c r="H10" s="3"/>
    </row>
    <row r="11" spans="1:8" x14ac:dyDescent="0.25">
      <c r="A11" s="6" t="s">
        <v>0</v>
      </c>
      <c r="B11" s="5"/>
      <c r="C11" s="5"/>
      <c r="D11" s="4"/>
      <c r="E11" s="4"/>
      <c r="F11" s="4"/>
      <c r="G11" s="3"/>
      <c r="H11" s="3"/>
    </row>
    <row r="12" spans="1:8" x14ac:dyDescent="0.25">
      <c r="B12" s="10" t="s">
        <v>35</v>
      </c>
      <c r="D12" s="4"/>
      <c r="E12" s="4"/>
      <c r="F12" s="4"/>
      <c r="G12" s="3"/>
      <c r="H12" s="3"/>
    </row>
    <row r="13" spans="1:8" x14ac:dyDescent="0.25">
      <c r="B13" s="6" t="s">
        <v>1</v>
      </c>
      <c r="C13" s="6" t="s">
        <v>23</v>
      </c>
      <c r="D13" s="4"/>
      <c r="E13" s="4"/>
      <c r="F13" s="4"/>
      <c r="G13" s="3"/>
      <c r="H13" s="3"/>
    </row>
    <row r="14" spans="1:8" x14ac:dyDescent="0.25">
      <c r="A14" s="6" t="s">
        <v>19</v>
      </c>
      <c r="B14">
        <v>1.09180900621118</v>
      </c>
      <c r="C14">
        <v>1.9605356110718646</v>
      </c>
      <c r="D14" s="4"/>
      <c r="E14" s="4"/>
      <c r="F14" s="4"/>
      <c r="G14" s="3"/>
      <c r="H14" s="3"/>
    </row>
    <row r="15" spans="1:8" x14ac:dyDescent="0.25">
      <c r="A15" s="6" t="s">
        <v>19</v>
      </c>
      <c r="B15">
        <v>0.87911690499793638</v>
      </c>
      <c r="C15">
        <v>2.7596827203986942</v>
      </c>
      <c r="D15" s="4"/>
      <c r="E15" s="4"/>
      <c r="F15" s="4"/>
      <c r="G15" s="3"/>
      <c r="H15" s="3"/>
    </row>
    <row r="16" spans="1:8" x14ac:dyDescent="0.25">
      <c r="A16" s="6" t="s">
        <v>19</v>
      </c>
      <c r="B16">
        <v>1.0375353962115264</v>
      </c>
      <c r="C16">
        <v>1.5324324452204194</v>
      </c>
      <c r="D16" s="4"/>
      <c r="E16" s="4"/>
      <c r="F16" s="4"/>
      <c r="G16" s="3"/>
      <c r="H16" s="3"/>
    </row>
    <row r="17" spans="1:16" x14ac:dyDescent="0.25">
      <c r="A17" s="6" t="s">
        <v>20</v>
      </c>
      <c r="B17">
        <v>1.040107379905673</v>
      </c>
      <c r="C17">
        <v>1.7896732463477194</v>
      </c>
      <c r="D17" s="4"/>
      <c r="E17" s="4"/>
      <c r="F17" s="4"/>
      <c r="G17" s="3"/>
      <c r="H17" s="3"/>
    </row>
    <row r="18" spans="1:16" x14ac:dyDescent="0.25">
      <c r="A18" s="6" t="s">
        <v>20</v>
      </c>
      <c r="B18">
        <v>0.98743243424494009</v>
      </c>
      <c r="C18">
        <v>2.766286305659718</v>
      </c>
      <c r="D18" s="4"/>
      <c r="E18" s="4"/>
      <c r="F18" s="4"/>
      <c r="G18" s="3"/>
      <c r="H18" s="3"/>
    </row>
    <row r="19" spans="1:16" x14ac:dyDescent="0.25">
      <c r="A19" s="6" t="s">
        <v>20</v>
      </c>
      <c r="B19">
        <v>0.98485501623703176</v>
      </c>
      <c r="C19">
        <v>1.7004585855018484</v>
      </c>
      <c r="D19" s="4"/>
      <c r="E19" s="4"/>
      <c r="F19" s="4"/>
      <c r="G19" s="3"/>
      <c r="H19" s="3"/>
    </row>
    <row r="20" spans="1:16" x14ac:dyDescent="0.25">
      <c r="A20" s="6" t="s">
        <v>21</v>
      </c>
      <c r="B20" s="5">
        <v>0.91674077753346517</v>
      </c>
      <c r="C20" s="5">
        <v>3.0972764169795881</v>
      </c>
      <c r="D20" s="3"/>
      <c r="E20" s="3"/>
      <c r="F20" s="3"/>
      <c r="G20" s="3"/>
      <c r="H20" s="3"/>
    </row>
    <row r="21" spans="1:16" x14ac:dyDescent="0.25">
      <c r="A21" s="6" t="s">
        <v>21</v>
      </c>
      <c r="B21" s="5">
        <v>1.1020825382560973</v>
      </c>
      <c r="C21" s="5">
        <v>3.8099571250594875</v>
      </c>
    </row>
    <row r="22" spans="1:16" x14ac:dyDescent="0.25">
      <c r="A22" s="6" t="s">
        <v>21</v>
      </c>
      <c r="B22" s="5">
        <v>0.98117542151205683</v>
      </c>
      <c r="C22" s="5">
        <v>3.997860300046991</v>
      </c>
      <c r="P22" s="2"/>
    </row>
    <row r="23" spans="1:16" x14ac:dyDescent="0.25">
      <c r="A23" s="6" t="s">
        <v>0</v>
      </c>
      <c r="B23">
        <f>AVERAGE(B14:B22)</f>
        <v>1.0023172083455454</v>
      </c>
      <c r="C23" s="5">
        <f>AVERAGE(C14:C22)</f>
        <v>2.6015736395873699</v>
      </c>
    </row>
    <row r="26" spans="1:16" x14ac:dyDescent="0.25">
      <c r="B26" t="s">
        <v>17</v>
      </c>
      <c r="C26" s="7">
        <f>TTEST(B14:B22,C14:C22,2,2)</f>
        <v>8.5431029329507778E-5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S4B CHIR99021 Sample 1 Raw</vt:lpstr>
      <vt:lpstr>S4B CHIR99021 Sample 2 Raw</vt:lpstr>
      <vt:lpstr>S4B CHIR99021 Overall</vt:lpstr>
      <vt:lpstr>S4B Fc-chEDA1 Raw</vt:lpstr>
      <vt:lpstr>S4B Fc-chEDA1 Overall</vt:lpstr>
      <vt:lpstr>S4C Sample 1 Raw</vt:lpstr>
      <vt:lpstr>S4C Sample 2 Raw</vt:lpstr>
      <vt:lpstr>S4C Sample 3 Raw</vt:lpstr>
      <vt:lpstr>S4C Overall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William</dc:creator>
  <cp:lastModifiedBy>HO William</cp:lastModifiedBy>
  <dcterms:created xsi:type="dcterms:W3CDTF">2018-11-13T16:31:33Z</dcterms:created>
  <dcterms:modified xsi:type="dcterms:W3CDTF">2018-12-06T12:25:44Z</dcterms:modified>
</cp:coreProperties>
</file>