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645" yWindow="1185" windowWidth="24960" windowHeight="13455" tabRatio="500" activeTab="7"/>
  </bookViews>
  <sheets>
    <sheet name="Fig 1 E-G" sheetId="1" r:id="rId1"/>
    <sheet name="Fig 2 C-E" sheetId="2" r:id="rId2"/>
    <sheet name="Fig 3 C-E" sheetId="3" r:id="rId3"/>
    <sheet name="Fig 4 C-E" sheetId="4" r:id="rId4"/>
    <sheet name="Fig 5 E-G and I-J" sheetId="5" r:id="rId5"/>
    <sheet name="Fig 6 E-G and J-K" sheetId="6" r:id="rId6"/>
    <sheet name="S2" sheetId="8" r:id="rId7"/>
    <sheet name="S5" sheetId="10" r:id="rId8"/>
  </sheets>
  <externalReferences>
    <externalReference r:id="rId9"/>
  </externalReferenc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8" l="1"/>
  <c r="D14" i="8"/>
  <c r="L13" i="8"/>
  <c r="E13" i="8"/>
  <c r="D13" i="8"/>
  <c r="L12" i="8"/>
  <c r="E12" i="8"/>
  <c r="D12" i="8"/>
  <c r="L11" i="8"/>
  <c r="E11" i="8"/>
  <c r="D11" i="8"/>
  <c r="L10" i="8"/>
  <c r="D10" i="8"/>
  <c r="L9" i="8"/>
  <c r="D9" i="8"/>
  <c r="L8" i="8"/>
  <c r="D8" i="8"/>
  <c r="L7" i="8"/>
  <c r="D7" i="8"/>
  <c r="L6" i="8"/>
  <c r="D6" i="8"/>
  <c r="L5" i="8"/>
  <c r="D5" i="8"/>
  <c r="L4" i="8"/>
  <c r="D4" i="8"/>
  <c r="L3" i="8"/>
  <c r="D3" i="8"/>
  <c r="K3" i="3"/>
  <c r="J3" i="3"/>
  <c r="K4" i="3"/>
  <c r="K5" i="3"/>
  <c r="K6" i="3"/>
  <c r="K7" i="3"/>
  <c r="K8" i="3"/>
  <c r="K9" i="3"/>
  <c r="K10" i="3"/>
  <c r="K11" i="3"/>
  <c r="K12" i="3"/>
  <c r="J4" i="3"/>
  <c r="J5" i="3"/>
  <c r="J6" i="3"/>
  <c r="J7" i="3"/>
  <c r="J8" i="3"/>
  <c r="J9" i="3"/>
  <c r="J10" i="3"/>
  <c r="J11" i="3"/>
  <c r="J12" i="3"/>
  <c r="E4" i="3"/>
  <c r="E5" i="3"/>
  <c r="E6" i="3"/>
  <c r="E7" i="3"/>
  <c r="E8" i="3"/>
  <c r="E9" i="3"/>
  <c r="E10" i="3"/>
  <c r="E11" i="3"/>
  <c r="E12" i="3"/>
  <c r="E13" i="3"/>
  <c r="E14" i="3"/>
  <c r="E3" i="3"/>
  <c r="D4" i="3"/>
  <c r="D5" i="3"/>
  <c r="D6" i="3"/>
  <c r="D7" i="3"/>
  <c r="D8" i="3"/>
  <c r="D9" i="3"/>
  <c r="D10" i="3"/>
  <c r="D11" i="3"/>
  <c r="D12" i="3"/>
  <c r="D13" i="3"/>
  <c r="D14" i="3"/>
  <c r="D3" i="3"/>
  <c r="E14" i="1"/>
  <c r="D14" i="1"/>
  <c r="AC13" i="1"/>
  <c r="L13" i="1"/>
  <c r="E13" i="1"/>
  <c r="D13" i="1"/>
  <c r="L12" i="1"/>
  <c r="E12" i="1"/>
  <c r="D12" i="1"/>
  <c r="L11" i="1"/>
  <c r="E11" i="1"/>
  <c r="D11" i="1"/>
  <c r="V10" i="1"/>
  <c r="L10" i="1"/>
  <c r="D10" i="1"/>
  <c r="V9" i="1"/>
  <c r="L9" i="1"/>
  <c r="D9" i="1"/>
  <c r="V8" i="1"/>
  <c r="L8" i="1"/>
  <c r="D8" i="1"/>
  <c r="V7" i="1"/>
  <c r="L7" i="1"/>
  <c r="D7" i="1"/>
  <c r="V6" i="1"/>
  <c r="L6" i="1"/>
  <c r="D6" i="1"/>
  <c r="V5" i="1"/>
  <c r="L5" i="1"/>
  <c r="D5" i="1"/>
  <c r="V4" i="1"/>
  <c r="L4" i="1"/>
  <c r="D4" i="1"/>
  <c r="V3" i="1"/>
  <c r="L3" i="1"/>
  <c r="D3" i="1"/>
</calcChain>
</file>

<file path=xl/sharedStrings.xml><?xml version="1.0" encoding="utf-8"?>
<sst xmlns="http://schemas.openxmlformats.org/spreadsheetml/2006/main" count="522" uniqueCount="128">
  <si>
    <t>Untreated</t>
  </si>
  <si>
    <t>Ovarectomies</t>
  </si>
  <si>
    <t>ADULT</t>
  </si>
  <si>
    <t>clitoris (%)</t>
  </si>
  <si>
    <t>clitoris area</t>
  </si>
  <si>
    <t>S1 area (mm2)</t>
  </si>
  <si>
    <t>YOUNG</t>
  </si>
  <si>
    <t>CL030216RH</t>
  </si>
  <si>
    <t>CL150216 ovarecP20 RH C</t>
  </si>
  <si>
    <t>CL030216 LH</t>
  </si>
  <si>
    <t>CL150216 ovarec P20 LH C</t>
  </si>
  <si>
    <t>CL110216RH</t>
  </si>
  <si>
    <t>CL150216 ovarec P20 RH D</t>
  </si>
  <si>
    <t>ACCL230216 LH</t>
  </si>
  <si>
    <t>CL150216 ovarec P20 LH D</t>
  </si>
  <si>
    <t>AC020216LH</t>
  </si>
  <si>
    <t>CLAC050116 B RH</t>
  </si>
  <si>
    <t>CL120416 RH</t>
  </si>
  <si>
    <t>CLAC050116 B LH</t>
  </si>
  <si>
    <t>CL120416 LH</t>
  </si>
  <si>
    <t>clca050116 A RH</t>
  </si>
  <si>
    <t>CL180316 LH</t>
  </si>
  <si>
    <t>CLCA050116 A LH</t>
  </si>
  <si>
    <t>CL250316 E H?</t>
  </si>
  <si>
    <t>CL250316 F RH</t>
  </si>
  <si>
    <t>CL250316 G LH</t>
  </si>
  <si>
    <t>CL250316 G RH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</si>
  <si>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</si>
  <si>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</si>
  <si>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</si>
  <si>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</si>
  <si>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</si>
  <si>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</si>
  <si>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</si>
  <si>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</si>
  <si>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</si>
  <si>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</si>
  <si>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</si>
  <si>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</si>
  <si>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clitoris (% of S1)</t>
  </si>
  <si>
    <t>clitoris (% of PMBSF)</t>
  </si>
  <si>
    <t>PMBSF (mm2)</t>
  </si>
  <si>
    <t>Ovariectomies</t>
  </si>
  <si>
    <t>ctrl</t>
  </si>
  <si>
    <t>control Seame oil injected</t>
  </si>
  <si>
    <t>ctrl 4 A</t>
  </si>
  <si>
    <t>ctrl 4 B</t>
  </si>
  <si>
    <t>ctrl 6 A</t>
  </si>
  <si>
    <t>ctrl 6 B</t>
  </si>
  <si>
    <t>ctrl 5 B</t>
  </si>
  <si>
    <t>ctrl 5 A</t>
  </si>
  <si>
    <t>ctrl 1 B</t>
  </si>
  <si>
    <t>ctrl 1 A</t>
  </si>
  <si>
    <t>ctrl 2 B</t>
  </si>
  <si>
    <t>ctrl 2 A</t>
  </si>
  <si>
    <t>ctrl 3 B</t>
  </si>
  <si>
    <t>ctrl 3 A</t>
  </si>
  <si>
    <t>Exp Estradiol injected</t>
  </si>
  <si>
    <t>est3 A</t>
  </si>
  <si>
    <t>est3 B</t>
  </si>
  <si>
    <t>est2 A</t>
  </si>
  <si>
    <t>est2 B</t>
  </si>
  <si>
    <t>est1 A</t>
  </si>
  <si>
    <t>est1 B</t>
  </si>
  <si>
    <t>est4 A</t>
  </si>
  <si>
    <t>est4 B</t>
  </si>
  <si>
    <t>est5 A</t>
  </si>
  <si>
    <t>est5 B</t>
  </si>
  <si>
    <t>est6 A</t>
  </si>
  <si>
    <t>est6 B</t>
  </si>
  <si>
    <t>est7 A</t>
  </si>
  <si>
    <t>fraction</t>
  </si>
  <si>
    <t>Interlimb Cortex mm2</t>
  </si>
  <si>
    <t>genital cortex mm2</t>
  </si>
  <si>
    <t>interlimb-genital mm2</t>
  </si>
  <si>
    <t>Female contact</t>
  </si>
  <si>
    <t>% Clitoris</t>
  </si>
  <si>
    <t>S1 area</t>
  </si>
  <si>
    <t>Male contact</t>
  </si>
  <si>
    <t>Male No contact</t>
  </si>
  <si>
    <t xml:space="preserve">I </t>
  </si>
  <si>
    <t>TTX</t>
  </si>
  <si>
    <t xml:space="preserve">E-G </t>
  </si>
  <si>
    <t>clitoris area mm2</t>
  </si>
  <si>
    <t>S1 area mm2</t>
  </si>
  <si>
    <t>M</t>
  </si>
  <si>
    <t>N</t>
  </si>
  <si>
    <t>O</t>
  </si>
  <si>
    <t>P</t>
  </si>
  <si>
    <t>I-J</t>
  </si>
  <si>
    <t>uterus weigth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</si>
  <si>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</si>
  <si>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</si>
  <si>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</si>
  <si>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</si>
  <si>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</si>
  <si>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</si>
  <si>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</si>
  <si>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</si>
  <si>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</si>
  <si>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vagina score</t>
  </si>
  <si>
    <t>XI</t>
  </si>
  <si>
    <t>XII</t>
  </si>
  <si>
    <t>XIII</t>
  </si>
  <si>
    <t>estrogen</t>
  </si>
  <si>
    <t>Control</t>
  </si>
  <si>
    <t>Brushed</t>
  </si>
  <si>
    <t>Q</t>
  </si>
  <si>
    <t>R</t>
  </si>
  <si>
    <t>S</t>
  </si>
  <si>
    <t>T</t>
  </si>
  <si>
    <t>U</t>
  </si>
  <si>
    <t>W</t>
  </si>
  <si>
    <t>Z</t>
  </si>
  <si>
    <t>Y</t>
  </si>
  <si>
    <t>AA</t>
  </si>
  <si>
    <t>BB</t>
  </si>
  <si>
    <t>E-G</t>
  </si>
  <si>
    <t>J-K</t>
  </si>
  <si>
    <t xml:space="preserve">Weight UTERUS </t>
  </si>
  <si>
    <t>Vagina score</t>
  </si>
  <si>
    <t xml:space="preserve">Only include brains where both hemispheres where analysed </t>
  </si>
  <si>
    <t>uterus</t>
  </si>
  <si>
    <t>brain</t>
  </si>
  <si>
    <t>sesame oil</t>
  </si>
  <si>
    <t>ELVAX Ctrl</t>
  </si>
  <si>
    <t>pinsel</t>
  </si>
  <si>
    <t>pinsel ctrl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</si>
</sst>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0" borderId="0" xfId="0" applyFont="1"/>
    <xf numFmtId="164" fontId="0" fillId="0" borderId="0" xfId="0" applyNumberFormat="1"/>
    <xf numFmtId="0" fontId="0" fillId="0" borderId="0" xfId="0" applyFill="1"/>
    <xf numFmtId="0" fontId="2" fillId="0" borderId="0" xfId="0" applyFont="1"/>
  </cellXfs>
  <cellStyles count="2">
    <cellStyle name="Normal" xfId="0" builtinId="0"/>
    <cellStyle name="Stand.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stanze.togoya\Downloads\Supp%20Fig%205_raw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5"/>
    </sheetNames>
    <sheetDataSet>
      <sheetData sheetId="0">
        <row r="1">
          <cell r="B1">
            <v>4.4999999999999998E-2</v>
          </cell>
          <cell r="C1">
            <v>0.99917636756664074</v>
          </cell>
        </row>
        <row r="2">
          <cell r="B2">
            <v>0.06</v>
          </cell>
          <cell r="C2">
            <v>1.1771899311845719</v>
          </cell>
        </row>
        <row r="3">
          <cell r="B3">
            <v>0.05</v>
          </cell>
          <cell r="C3">
            <v>1.2166279202595855</v>
          </cell>
        </row>
        <row r="4">
          <cell r="B4">
            <v>2.8000000000000001E-2</v>
          </cell>
          <cell r="C4">
            <v>0.90241035667931158</v>
          </cell>
        </row>
        <row r="5">
          <cell r="B5">
            <v>5.5E-2</v>
          </cell>
          <cell r="C5">
            <v>1.1652396668238252</v>
          </cell>
        </row>
        <row r="6">
          <cell r="B6">
            <v>4.9000000000000002E-2</v>
          </cell>
        </row>
        <row r="7">
          <cell r="B7">
            <v>5.5E-2</v>
          </cell>
          <cell r="C7">
            <v>0.83314444242576291</v>
          </cell>
        </row>
        <row r="8">
          <cell r="B8">
            <v>4.6699999999999998E-2</v>
          </cell>
          <cell r="C8">
            <v>1.0693474212539844</v>
          </cell>
        </row>
        <row r="9">
          <cell r="B9">
            <v>4.4999999999999998E-2</v>
          </cell>
        </row>
        <row r="10">
          <cell r="B10">
            <v>0.1799</v>
          </cell>
          <cell r="C10">
            <v>1.3463792330000035</v>
          </cell>
        </row>
        <row r="11">
          <cell r="B11">
            <v>0.34300000000000003</v>
          </cell>
          <cell r="C11">
            <v>0.97554208298916634</v>
          </cell>
        </row>
        <row r="12">
          <cell r="B12">
            <v>4.4999999999999998E-2</v>
          </cell>
          <cell r="C12">
            <v>0.73815577727711612</v>
          </cell>
        </row>
        <row r="13">
          <cell r="B13">
            <v>0.06</v>
          </cell>
        </row>
        <row r="14">
          <cell r="B14">
            <v>0.05</v>
          </cell>
        </row>
        <row r="15">
          <cell r="B15">
            <v>2.8000000000000001E-2</v>
          </cell>
        </row>
        <row r="16">
          <cell r="B16">
            <v>5.5E-2</v>
          </cell>
          <cell r="C16">
            <v>0.94525574267585954</v>
          </cell>
        </row>
        <row r="17">
          <cell r="B17">
            <v>4.9000000000000002E-2</v>
          </cell>
          <cell r="C17">
            <v>1.1419581365725846</v>
          </cell>
        </row>
        <row r="18">
          <cell r="B18">
            <v>5.5E-2</v>
          </cell>
        </row>
        <row r="19">
          <cell r="B19">
            <v>4.6699999999999998E-2</v>
          </cell>
        </row>
        <row r="20">
          <cell r="B20">
            <v>4.4999999999999998E-2</v>
          </cell>
          <cell r="C20">
            <v>0.7359747586031864</v>
          </cell>
        </row>
        <row r="21">
          <cell r="B21">
            <v>0.1799</v>
          </cell>
          <cell r="C21">
            <v>1.1968260741129748</v>
          </cell>
        </row>
        <row r="22">
          <cell r="B22">
            <v>0.34300000000000003</v>
          </cell>
          <cell r="C22">
            <v>1.251978402037347</v>
          </cell>
        </row>
        <row r="23">
          <cell r="B23">
            <v>4.4999999999999998E-2</v>
          </cell>
          <cell r="C23">
            <v>1.3558229979635539</v>
          </cell>
        </row>
        <row r="24">
          <cell r="B24">
            <v>6.0999999999999999E-2</v>
          </cell>
        </row>
        <row r="25">
          <cell r="B25">
            <v>7.0000000000000007E-2</v>
          </cell>
          <cell r="C25">
            <v>1.5571307869029418</v>
          </cell>
        </row>
        <row r="26">
          <cell r="B26">
            <v>0.08</v>
          </cell>
        </row>
        <row r="27">
          <cell r="B27">
            <v>7.1999999999999995E-2</v>
          </cell>
          <cell r="C27">
            <v>1.3269659446713653</v>
          </cell>
        </row>
        <row r="28">
          <cell r="B28">
            <v>5.8000000000000003E-2</v>
          </cell>
        </row>
        <row r="29">
          <cell r="B29">
            <v>0.05</v>
          </cell>
          <cell r="C29">
            <v>1.3646865180308245</v>
          </cell>
        </row>
        <row r="30">
          <cell r="B30">
            <v>4.5699999999999998E-2</v>
          </cell>
          <cell r="C30">
            <v>1.2714041707527748</v>
          </cell>
        </row>
        <row r="31">
          <cell r="B31">
            <v>0.35299999999999998</v>
          </cell>
          <cell r="C31">
            <v>1.4089037814119456</v>
          </cell>
        </row>
        <row r="32">
          <cell r="B32">
            <v>5.4100000000000002E-2</v>
          </cell>
          <cell r="C32">
            <v>1.3303642663716042</v>
          </cell>
        </row>
        <row r="33">
          <cell r="B33">
            <v>7.8299999999999995E-2</v>
          </cell>
          <cell r="C33">
            <v>1.8796650971784612</v>
          </cell>
        </row>
        <row r="34">
          <cell r="B34">
            <v>0.129</v>
          </cell>
          <cell r="C34">
            <v>2.0127037348060881</v>
          </cell>
        </row>
        <row r="35">
          <cell r="B35">
            <v>4.4999999999999998E-2</v>
          </cell>
          <cell r="C35">
            <v>1.7466639179835237</v>
          </cell>
        </row>
        <row r="36">
          <cell r="B36">
            <v>6.0999999999999999E-2</v>
          </cell>
          <cell r="C36">
            <v>1.5324808960712537</v>
          </cell>
        </row>
        <row r="37">
          <cell r="B37">
            <v>7.0000000000000007E-2</v>
          </cell>
          <cell r="C37">
            <v>1.576080458557513</v>
          </cell>
        </row>
        <row r="38">
          <cell r="B38">
            <v>0.08</v>
          </cell>
          <cell r="C38">
            <v>1.3296256360240595</v>
          </cell>
        </row>
        <row r="39">
          <cell r="B39">
            <v>7.1999999999999995E-2</v>
          </cell>
        </row>
        <row r="40">
          <cell r="B40">
            <v>5.8000000000000003E-2</v>
          </cell>
          <cell r="C40">
            <v>1.7863376350801066</v>
          </cell>
        </row>
        <row r="41">
          <cell r="B41">
            <v>0.05</v>
          </cell>
          <cell r="C41">
            <v>1.3378590208259034</v>
          </cell>
        </row>
        <row r="42">
          <cell r="B42">
            <v>4.5699999999999998E-2</v>
          </cell>
          <cell r="C42">
            <v>0.94172111783878776</v>
          </cell>
        </row>
        <row r="43">
          <cell r="B43">
            <v>0.35299999999999998</v>
          </cell>
          <cell r="C43">
            <v>1.495599011013711</v>
          </cell>
        </row>
        <row r="44">
          <cell r="B44">
            <v>5.4100000000000002E-2</v>
          </cell>
          <cell r="C44">
            <v>1.7557893547435359</v>
          </cell>
        </row>
        <row r="45">
          <cell r="B45">
            <v>7.8299999999999995E-2</v>
          </cell>
        </row>
        <row r="46">
          <cell r="B46">
            <v>0.129</v>
          </cell>
          <cell r="C46">
            <v>1.2866345347976209</v>
          </cell>
        </row>
        <row r="47">
          <cell r="B47">
            <v>0.437</v>
          </cell>
          <cell r="C47">
            <v>1.033878769342305</v>
          </cell>
        </row>
        <row r="48">
          <cell r="B48">
            <v>0.437</v>
          </cell>
          <cell r="C48">
            <v>0.59800544780673681</v>
          </cell>
        </row>
        <row r="49">
          <cell r="B49">
            <v>0.16800000000000001</v>
          </cell>
          <cell r="C49">
            <v>1.2308737562533971</v>
          </cell>
        </row>
        <row r="50">
          <cell r="B50">
            <v>0.16800000000000001</v>
          </cell>
          <cell r="C50">
            <v>1.3759571721129018</v>
          </cell>
        </row>
        <row r="51">
          <cell r="B51">
            <v>0.10299999999999999</v>
          </cell>
          <cell r="C51">
            <v>0.98353204719477727</v>
          </cell>
        </row>
        <row r="52">
          <cell r="B52">
            <v>0.10299999999999999</v>
          </cell>
          <cell r="C52">
            <v>0.89999880520690823</v>
          </cell>
        </row>
        <row r="54">
          <cell r="B54">
            <v>7.2999999999999995E-2</v>
          </cell>
        </row>
        <row r="55">
          <cell r="B55">
            <v>7.2999999999999995E-2</v>
          </cell>
        </row>
        <row r="56">
          <cell r="B56">
            <v>0.113</v>
          </cell>
          <cell r="C56">
            <v>0.72643705565434502</v>
          </cell>
        </row>
        <row r="57">
          <cell r="B57">
            <v>0.113</v>
          </cell>
          <cell r="C57">
            <v>0.9091070948778458</v>
          </cell>
        </row>
        <row r="58">
          <cell r="B58">
            <v>0.10199999999999999</v>
          </cell>
          <cell r="C58">
            <v>1.0083572445004316</v>
          </cell>
        </row>
        <row r="59">
          <cell r="B59">
            <v>0.10199999999999999</v>
          </cell>
          <cell r="C59">
            <v>0.93500613414981382</v>
          </cell>
        </row>
        <row r="60">
          <cell r="B60">
            <v>8.5000000000000006E-2</v>
          </cell>
          <cell r="C60">
            <v>1.3190763467209914</v>
          </cell>
        </row>
        <row r="61">
          <cell r="B61">
            <v>8.5000000000000006E-2</v>
          </cell>
          <cell r="C61">
            <v>1.1401155024750531</v>
          </cell>
        </row>
        <row r="62">
          <cell r="B62">
            <v>0.25</v>
          </cell>
          <cell r="C62">
            <v>1.4068349962048121</v>
          </cell>
        </row>
        <row r="63">
          <cell r="B63">
            <v>0.25</v>
          </cell>
        </row>
        <row r="64">
          <cell r="B64">
            <v>0.28999999999999998</v>
          </cell>
          <cell r="C64">
            <v>1.43300049242217</v>
          </cell>
        </row>
        <row r="65">
          <cell r="B65">
            <v>0.28999999999999998</v>
          </cell>
          <cell r="C65">
            <v>1.3246150831510339</v>
          </cell>
        </row>
        <row r="66">
          <cell r="B66">
            <v>0.57999999999999996</v>
          </cell>
          <cell r="C66">
            <v>2.2271577588096267</v>
          </cell>
        </row>
        <row r="67">
          <cell r="B67">
            <v>0.57999999999999996</v>
          </cell>
          <cell r="C67">
            <v>1.5853538712247843</v>
          </cell>
        </row>
        <row r="69">
          <cell r="B69">
            <v>0.21</v>
          </cell>
          <cell r="C69">
            <v>1.6121927963905949</v>
          </cell>
        </row>
        <row r="70">
          <cell r="B70">
            <v>0.21</v>
          </cell>
          <cell r="C70">
            <v>1.5792096435183252</v>
          </cell>
        </row>
        <row r="71">
          <cell r="B71">
            <v>0.22</v>
          </cell>
          <cell r="C71">
            <v>1.3609721580690495</v>
          </cell>
        </row>
        <row r="72">
          <cell r="B72">
            <v>0.22</v>
          </cell>
          <cell r="C72">
            <v>2.093699025210324</v>
          </cell>
        </row>
        <row r="73">
          <cell r="B73">
            <v>0.26</v>
          </cell>
          <cell r="C73">
            <v>1.5458949763247041</v>
          </cell>
        </row>
        <row r="74">
          <cell r="B74">
            <v>0.26</v>
          </cell>
          <cell r="C74">
            <v>1.3844115305652156</v>
          </cell>
        </row>
        <row r="75">
          <cell r="B75">
            <v>0.215</v>
          </cell>
          <cell r="C75">
            <v>1.2975467364257003</v>
          </cell>
        </row>
        <row r="76">
          <cell r="B76">
            <v>0.215</v>
          </cell>
          <cell r="C76">
            <v>2.0841418806077119</v>
          </cell>
        </row>
        <row r="77">
          <cell r="B77">
            <v>5.04E-2</v>
          </cell>
          <cell r="C77">
            <v>0.92040349799999999</v>
          </cell>
        </row>
        <row r="78">
          <cell r="B78">
            <v>8.9499999999999996E-2</v>
          </cell>
        </row>
        <row r="79">
          <cell r="B79">
            <v>6.8099999999999994E-2</v>
          </cell>
          <cell r="C79">
            <v>1.383811627</v>
          </cell>
        </row>
        <row r="80">
          <cell r="B80">
            <v>0.1179</v>
          </cell>
          <cell r="C80">
            <v>1.242315893</v>
          </cell>
        </row>
        <row r="81">
          <cell r="B81">
            <v>5.1400000000000001E-2</v>
          </cell>
          <cell r="C81">
            <v>0.43486292900000001</v>
          </cell>
        </row>
        <row r="82">
          <cell r="B82">
            <v>3.6700000000000003E-2</v>
          </cell>
          <cell r="C82">
            <v>1.2430747369999999</v>
          </cell>
        </row>
        <row r="83">
          <cell r="B83">
            <v>0.1</v>
          </cell>
          <cell r="C83">
            <v>1.047222342</v>
          </cell>
        </row>
        <row r="84">
          <cell r="B84">
            <v>7.3599999999999999E-2</v>
          </cell>
        </row>
        <row r="85">
          <cell r="B85">
            <v>8.7099999999999997E-2</v>
          </cell>
        </row>
        <row r="86">
          <cell r="B86">
            <v>6.4799999999999996E-2</v>
          </cell>
          <cell r="C86">
            <v>1.3355997449999999</v>
          </cell>
        </row>
        <row r="87">
          <cell r="B87">
            <v>0.1071</v>
          </cell>
          <cell r="C87">
            <v>0.84675181300000002</v>
          </cell>
        </row>
        <row r="88">
          <cell r="B88">
            <v>7.1900000000000006E-2</v>
          </cell>
          <cell r="C88">
            <v>1.100906902</v>
          </cell>
        </row>
        <row r="89">
          <cell r="B89">
            <v>0.1072</v>
          </cell>
        </row>
        <row r="90">
          <cell r="B90">
            <v>4.7199999999999999E-2</v>
          </cell>
        </row>
        <row r="91">
          <cell r="B91">
            <v>0.13200000000000001</v>
          </cell>
        </row>
        <row r="92">
          <cell r="B92">
            <v>5.04E-2</v>
          </cell>
          <cell r="C92">
            <v>1.3345431400000001</v>
          </cell>
        </row>
        <row r="93">
          <cell r="B93">
            <v>8.9499999999999996E-2</v>
          </cell>
          <cell r="C93">
            <v>0.92649601599999998</v>
          </cell>
        </row>
        <row r="94">
          <cell r="B94">
            <v>6.8099999999999994E-2</v>
          </cell>
          <cell r="C94">
            <v>1.5185014530000001</v>
          </cell>
        </row>
        <row r="95">
          <cell r="B95">
            <v>0.1179</v>
          </cell>
          <cell r="C95">
            <v>2.2585474470000002</v>
          </cell>
        </row>
        <row r="96">
          <cell r="B96">
            <v>5.1400000000000001E-2</v>
          </cell>
          <cell r="C96">
            <v>1.281578849</v>
          </cell>
        </row>
        <row r="97">
          <cell r="B97">
            <v>3.6700000000000003E-2</v>
          </cell>
          <cell r="C97">
            <v>1.7212921560000001</v>
          </cell>
        </row>
        <row r="98">
          <cell r="B98">
            <v>0.1</v>
          </cell>
          <cell r="C98">
            <v>1.273061438</v>
          </cell>
        </row>
        <row r="99">
          <cell r="B99">
            <v>7.3599999999999999E-2</v>
          </cell>
          <cell r="C99">
            <v>1.125434746</v>
          </cell>
        </row>
        <row r="100">
          <cell r="B100">
            <v>8.7099999999999997E-2</v>
          </cell>
          <cell r="C100">
            <v>0.98877260099999997</v>
          </cell>
        </row>
        <row r="101">
          <cell r="B101">
            <v>6.4799999999999996E-2</v>
          </cell>
        </row>
        <row r="102">
          <cell r="B102">
            <v>0.1071</v>
          </cell>
        </row>
        <row r="103">
          <cell r="B103">
            <v>7.1900000000000006E-2</v>
          </cell>
          <cell r="C103">
            <v>1.081605033</v>
          </cell>
        </row>
        <row r="104">
          <cell r="B104">
            <v>0.1072</v>
          </cell>
          <cell r="C104">
            <v>1.2443521790000001</v>
          </cell>
        </row>
        <row r="105">
          <cell r="B105">
            <v>4.7199999999999999E-2</v>
          </cell>
          <cell r="C105">
            <v>1.2437770319999999</v>
          </cell>
        </row>
        <row r="106">
          <cell r="B106">
            <v>0.13200000000000001</v>
          </cell>
        </row>
        <row r="107">
          <cell r="B107">
            <v>0.121</v>
          </cell>
          <cell r="C107">
            <v>1.4112026675356093</v>
          </cell>
        </row>
        <row r="108">
          <cell r="B108">
            <v>0.219</v>
          </cell>
          <cell r="C108">
            <v>1.24214943064612</v>
          </cell>
        </row>
        <row r="109">
          <cell r="B109">
            <v>5.7799999999999997E-2</v>
          </cell>
          <cell r="C109">
            <v>1.0009311838701127</v>
          </cell>
        </row>
        <row r="110">
          <cell r="B110">
            <v>3.9399999999999998E-2</v>
          </cell>
          <cell r="C110">
            <v>1.5968439933169671</v>
          </cell>
        </row>
        <row r="111">
          <cell r="B111">
            <v>4.7E-2</v>
          </cell>
          <cell r="C111">
            <v>1.4328269869080807</v>
          </cell>
        </row>
        <row r="112">
          <cell r="B112">
            <v>5.7700000000000001E-2</v>
          </cell>
          <cell r="C112">
            <v>2.0156400233133982</v>
          </cell>
        </row>
        <row r="113">
          <cell r="B113">
            <v>0.109</v>
          </cell>
          <cell r="C113">
            <v>1.9393597936157279</v>
          </cell>
        </row>
        <row r="114">
          <cell r="B114">
            <v>7.22E-2</v>
          </cell>
          <cell r="C114">
            <v>1.8149315247347266</v>
          </cell>
        </row>
        <row r="115">
          <cell r="B115">
            <v>5.3999999999999999E-2</v>
          </cell>
          <cell r="C115">
            <v>1.750897952643321</v>
          </cell>
        </row>
        <row r="116">
          <cell r="B116">
            <v>0.2802</v>
          </cell>
          <cell r="C116">
            <v>1.75133341</v>
          </cell>
        </row>
        <row r="117">
          <cell r="B117">
            <v>0.252</v>
          </cell>
          <cell r="C117">
            <v>1.273099931</v>
          </cell>
        </row>
        <row r="118">
          <cell r="B118">
            <v>0.1321</v>
          </cell>
          <cell r="C118">
            <v>1.4221046980000001</v>
          </cell>
        </row>
        <row r="119">
          <cell r="B119">
            <v>0.30709999999999998</v>
          </cell>
          <cell r="C119">
            <v>1.120820361</v>
          </cell>
        </row>
        <row r="120">
          <cell r="B120">
            <v>0.16880000000000001</v>
          </cell>
          <cell r="C120">
            <v>1.5996251969999999</v>
          </cell>
        </row>
        <row r="121">
          <cell r="B121">
            <v>0.12920000000000001</v>
          </cell>
        </row>
        <row r="122">
          <cell r="B122">
            <v>0.121</v>
          </cell>
          <cell r="C122">
            <v>1.0095595848948458</v>
          </cell>
        </row>
        <row r="123">
          <cell r="B123">
            <v>0.219</v>
          </cell>
          <cell r="C123">
            <v>1.7288650208246463</v>
          </cell>
        </row>
        <row r="124">
          <cell r="B124">
            <v>5.7799999999999997E-2</v>
          </cell>
          <cell r="C124">
            <v>1.3393917162168525</v>
          </cell>
        </row>
        <row r="125">
          <cell r="B125">
            <v>3.9399999999999998E-2</v>
          </cell>
          <cell r="C125">
            <v>0.98360164545346729</v>
          </cell>
        </row>
        <row r="126">
          <cell r="B126">
            <v>4.7E-2</v>
          </cell>
          <cell r="C126">
            <v>1.5091075840505495</v>
          </cell>
        </row>
        <row r="127">
          <cell r="B127">
            <v>5.7700000000000001E-2</v>
          </cell>
          <cell r="C127">
            <v>2.1184577217735328</v>
          </cell>
        </row>
        <row r="128">
          <cell r="B128">
            <v>0.109</v>
          </cell>
          <cell r="C128">
            <v>2.0750802189228668</v>
          </cell>
        </row>
        <row r="129">
          <cell r="B129">
            <v>7.22E-2</v>
          </cell>
          <cell r="C129">
            <v>2.8029332880024174</v>
          </cell>
        </row>
        <row r="130">
          <cell r="B130">
            <v>5.3999999999999999E-2</v>
          </cell>
          <cell r="C130">
            <v>2.1995889152449122</v>
          </cell>
        </row>
        <row r="131">
          <cell r="B131">
            <v>0.2802</v>
          </cell>
          <cell r="C131">
            <v>1.1542548969999999</v>
          </cell>
        </row>
        <row r="132">
          <cell r="B132">
            <v>0.252</v>
          </cell>
          <cell r="C132">
            <v>1.087392226</v>
          </cell>
        </row>
        <row r="133">
          <cell r="B133">
            <v>0.1321</v>
          </cell>
          <cell r="C133">
            <v>1.249217354</v>
          </cell>
        </row>
        <row r="134">
          <cell r="B134">
            <v>0.30709999999999998</v>
          </cell>
          <cell r="C134">
            <v>2.3405911330000002</v>
          </cell>
        </row>
        <row r="135">
          <cell r="B135">
            <v>0.16880000000000001</v>
          </cell>
          <cell r="C135">
            <v>1.658194052</v>
          </cell>
        </row>
        <row r="136">
          <cell r="B136">
            <v>0.12920000000000001</v>
          </cell>
          <cell r="C136">
            <v>1.539072663</v>
          </cell>
        </row>
      </sheetData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workbookViewId="0">
      <selection sqref="A1:N1048576"/>
    </sheetView>
  </sheetViews>
  <sheetFormatPr defaultColWidth="11" defaultRowHeight="15.75" x14ac:dyDescent="0.25"/>
  <cols>
    <col min="2" max="2" width="14.125" bestFit="1" customWidth="1"/>
    <col min="3" max="3" width="17.875" bestFit="1" customWidth="1"/>
    <col min="5" max="5" width="13" bestFit="1" customWidth="1"/>
    <col min="10" max="10" width="14.125" bestFit="1" customWidth="1"/>
    <col min="11" max="11" width="17.875" bestFit="1" customWidth="1"/>
    <col min="13" max="13" width="13" bestFit="1" customWidth="1"/>
    <col min="14" max="14" width="12.625" bestFit="1" customWidth="1"/>
  </cols>
  <sheetData>
    <row r="1" spans="1:30" x14ac:dyDescent="0.25">
      <c r="A1" t="s">
        <v>0</v>
      </c>
      <c r="S1" t="s">
        <v>1</v>
      </c>
    </row>
    <row r="2" spans="1:30" x14ac:dyDescent="0.25">
      <c r="A2" t="s">
        <v>2</v>
      </c>
      <c r="B2" t="s">
        <v>39</v>
      </c>
      <c r="C2" t="s">
        <v>40</v>
      </c>
      <c r="D2" t="s">
        <v>4</v>
      </c>
      <c r="E2" t="s">
        <v>5</v>
      </c>
      <c r="F2" t="s">
        <v>41</v>
      </c>
      <c r="I2" t="s">
        <v>6</v>
      </c>
      <c r="J2" t="s">
        <v>39</v>
      </c>
      <c r="K2" t="s">
        <v>40</v>
      </c>
      <c r="L2" t="s">
        <v>4</v>
      </c>
      <c r="M2" t="s">
        <v>5</v>
      </c>
      <c r="N2" t="s">
        <v>41</v>
      </c>
      <c r="S2" t="s">
        <v>2</v>
      </c>
      <c r="U2" t="s">
        <v>3</v>
      </c>
      <c r="W2" t="s">
        <v>5</v>
      </c>
      <c r="Y2" t="s">
        <v>6</v>
      </c>
      <c r="AB2" t="s">
        <v>3</v>
      </c>
      <c r="AD2" t="s">
        <v>5</v>
      </c>
    </row>
    <row r="3" spans="1:30" x14ac:dyDescent="0.25">
      <c r="A3" t="s">
        <v>27</v>
      </c>
      <c r="B3">
        <v>1.7302095860399318</v>
      </c>
      <c r="C3">
        <v>7.6348168060533652</v>
      </c>
      <c r="D3">
        <f>766841/1000000</f>
        <v>0.76684099999999999</v>
      </c>
      <c r="E3">
        <v>44.320700000000002</v>
      </c>
      <c r="F3">
        <v>10.044</v>
      </c>
      <c r="I3" t="s">
        <v>27</v>
      </c>
      <c r="J3">
        <v>1.1508005559667143</v>
      </c>
      <c r="K3">
        <v>4.7641010312359882</v>
      </c>
      <c r="L3">
        <f>318766/1000000</f>
        <v>0.31876599999999999</v>
      </c>
      <c r="M3">
        <v>27.6995</v>
      </c>
      <c r="N3">
        <v>6.6909999999999998</v>
      </c>
      <c r="S3" t="s">
        <v>7</v>
      </c>
      <c r="U3">
        <v>1.5563823243923769</v>
      </c>
      <c r="V3">
        <f>647785/1000000</f>
        <v>0.64778500000000006</v>
      </c>
      <c r="W3">
        <v>41.621200000000002</v>
      </c>
      <c r="Y3" t="s">
        <v>8</v>
      </c>
      <c r="AB3">
        <v>0.856584313700539</v>
      </c>
      <c r="AC3">
        <v>0.26925700000000002</v>
      </c>
      <c r="AD3">
        <v>31.433800000000002</v>
      </c>
    </row>
    <row r="4" spans="1:30" x14ac:dyDescent="0.25">
      <c r="A4" t="s">
        <v>28</v>
      </c>
      <c r="B4">
        <v>1.6549895188943176</v>
      </c>
      <c r="C4">
        <v>8.9499738117157204</v>
      </c>
      <c r="D4">
        <f>613450/1000000</f>
        <v>0.61345000000000005</v>
      </c>
      <c r="E4">
        <v>37.066699999999997</v>
      </c>
      <c r="F4">
        <v>6.8542100000000001</v>
      </c>
      <c r="I4" t="s">
        <v>28</v>
      </c>
      <c r="J4">
        <v>0.89345197494884354</v>
      </c>
      <c r="K4">
        <v>4.4478915369762415</v>
      </c>
      <c r="L4">
        <f>288174/1000000</f>
        <v>0.28817399999999999</v>
      </c>
      <c r="M4">
        <v>32.253999999999998</v>
      </c>
      <c r="N4">
        <v>6.4788899999999998</v>
      </c>
      <c r="S4" t="s">
        <v>9</v>
      </c>
      <c r="U4">
        <v>1.8880249872022199</v>
      </c>
      <c r="V4">
        <f>763455/1000000</f>
        <v>0.76345499999999999</v>
      </c>
      <c r="W4">
        <v>40.436700000000002</v>
      </c>
      <c r="Y4" t="s">
        <v>10</v>
      </c>
      <c r="AB4">
        <v>1.3673531309285791</v>
      </c>
      <c r="AC4">
        <v>0.42812099999999997</v>
      </c>
      <c r="AD4">
        <v>31.310199999999998</v>
      </c>
    </row>
    <row r="5" spans="1:30" x14ac:dyDescent="0.25">
      <c r="A5" t="s">
        <v>29</v>
      </c>
      <c r="B5">
        <v>2.0006364712847837</v>
      </c>
      <c r="C5">
        <v>11.101615390459607</v>
      </c>
      <c r="D5">
        <f>540652/1000000</f>
        <v>0.54065200000000002</v>
      </c>
      <c r="E5">
        <v>27.024000000000001</v>
      </c>
      <c r="F5">
        <v>4.8700299999999999</v>
      </c>
      <c r="I5" t="s">
        <v>29</v>
      </c>
      <c r="J5">
        <v>0.92783704155237223</v>
      </c>
      <c r="K5">
        <v>4.4533897685214532</v>
      </c>
      <c r="L5">
        <f>273981/1000000</f>
        <v>0.27398099999999997</v>
      </c>
      <c r="M5">
        <v>29.529</v>
      </c>
      <c r="N5">
        <v>6.15219</v>
      </c>
      <c r="S5" t="s">
        <v>11</v>
      </c>
      <c r="U5">
        <v>2.2698189885113162</v>
      </c>
      <c r="V5">
        <f>955646/1000000</f>
        <v>0.955646</v>
      </c>
      <c r="W5">
        <v>42.1023</v>
      </c>
      <c r="Y5" t="s">
        <v>12</v>
      </c>
      <c r="AB5">
        <v>1.572875764930793</v>
      </c>
      <c r="AC5">
        <v>0.50351999999999997</v>
      </c>
      <c r="AD5">
        <v>32.012700000000002</v>
      </c>
    </row>
    <row r="6" spans="1:30" x14ac:dyDescent="0.25">
      <c r="A6" t="s">
        <v>30</v>
      </c>
      <c r="B6">
        <v>1.5435892788047589</v>
      </c>
      <c r="C6">
        <v>7.2594347355651001</v>
      </c>
      <c r="D6">
        <f>442811/1000000</f>
        <v>0.44281100000000001</v>
      </c>
      <c r="E6">
        <v>28.687100000000001</v>
      </c>
      <c r="F6">
        <v>6.0998000000000001</v>
      </c>
      <c r="I6" t="s">
        <v>30</v>
      </c>
      <c r="J6">
        <v>1.0462235083617009</v>
      </c>
      <c r="K6">
        <v>4.1600647245034903</v>
      </c>
      <c r="L6">
        <f>323938/1000000</f>
        <v>0.323938</v>
      </c>
      <c r="M6">
        <v>30.962599999999998</v>
      </c>
      <c r="N6">
        <v>7.7868500000000003</v>
      </c>
      <c r="S6" t="s">
        <v>13</v>
      </c>
      <c r="U6">
        <v>1.1625204418173347</v>
      </c>
      <c r="V6">
        <f>381738/1000000</f>
        <v>0.38173800000000002</v>
      </c>
      <c r="W6">
        <v>32.8371</v>
      </c>
      <c r="Y6" t="s">
        <v>14</v>
      </c>
      <c r="AB6">
        <v>1.2385676643959447</v>
      </c>
      <c r="AC6">
        <v>0.41036099999999998</v>
      </c>
      <c r="AD6">
        <v>33.131900000000002</v>
      </c>
    </row>
    <row r="7" spans="1:30" x14ac:dyDescent="0.25">
      <c r="A7" t="s">
        <v>31</v>
      </c>
      <c r="B7">
        <v>1.60453876192305</v>
      </c>
      <c r="C7">
        <v>7.0530218292073812</v>
      </c>
      <c r="D7">
        <f>(10025800/25)/1000000</f>
        <v>0.401032</v>
      </c>
      <c r="E7">
        <v>24.993600000000001</v>
      </c>
      <c r="F7">
        <v>5.6859599999999997</v>
      </c>
      <c r="I7" t="s">
        <v>31</v>
      </c>
      <c r="J7">
        <v>0.77085329112693857</v>
      </c>
      <c r="K7">
        <v>2.8521032253093357</v>
      </c>
      <c r="L7">
        <f>222089/1000000</f>
        <v>0.22208900000000001</v>
      </c>
      <c r="M7">
        <v>28.8108</v>
      </c>
      <c r="N7">
        <v>7.7868500000000003</v>
      </c>
      <c r="S7" t="s">
        <v>15</v>
      </c>
      <c r="U7">
        <v>1.7432725789297319</v>
      </c>
      <c r="V7">
        <f>478612/1000000</f>
        <v>0.47861199999999998</v>
      </c>
      <c r="W7">
        <v>27.454799999999999</v>
      </c>
      <c r="Y7" t="s">
        <v>16</v>
      </c>
      <c r="AB7">
        <v>1.3847818042073501</v>
      </c>
      <c r="AC7">
        <v>0.43781399999999998</v>
      </c>
      <c r="AD7">
        <v>31.616099999999999</v>
      </c>
    </row>
    <row r="8" spans="1:30" x14ac:dyDescent="0.25">
      <c r="A8" t="s">
        <v>32</v>
      </c>
      <c r="B8">
        <v>1.7126245124072368</v>
      </c>
      <c r="C8">
        <v>9.0144947749076021</v>
      </c>
      <c r="D8">
        <f>(9048840/25)/1000000</f>
        <v>0.36195359999999999</v>
      </c>
      <c r="E8">
        <v>21.134440000000001</v>
      </c>
      <c r="F8">
        <v>4.0152400000000004</v>
      </c>
      <c r="I8" t="s">
        <v>32</v>
      </c>
      <c r="J8">
        <v>0.78652127968792862</v>
      </c>
      <c r="K8">
        <v>4.2519210206335289</v>
      </c>
      <c r="L8">
        <f>289535/1000000</f>
        <v>0.28953499999999999</v>
      </c>
      <c r="M8">
        <v>34.637999999999998</v>
      </c>
      <c r="N8">
        <v>9.1370699999999996</v>
      </c>
      <c r="S8" t="s">
        <v>17</v>
      </c>
      <c r="U8">
        <v>1.2989219998760919</v>
      </c>
      <c r="V8">
        <f>419318/1000000</f>
        <v>0.41931800000000002</v>
      </c>
      <c r="W8">
        <v>32.281999999999996</v>
      </c>
      <c r="Y8" t="s">
        <v>18</v>
      </c>
      <c r="AB8">
        <v>0.86093218119926684</v>
      </c>
      <c r="AC8">
        <v>0.29591099999999998</v>
      </c>
      <c r="AD8">
        <v>34.371000000000002</v>
      </c>
    </row>
    <row r="9" spans="1:30" x14ac:dyDescent="0.25">
      <c r="A9" t="s">
        <v>33</v>
      </c>
      <c r="B9">
        <v>2.4418195730814025</v>
      </c>
      <c r="C9">
        <v>12.811419246567088</v>
      </c>
      <c r="D9">
        <f>(13817500/25)/1000000</f>
        <v>0.55269999999999997</v>
      </c>
      <c r="E9">
        <v>22.63476</v>
      </c>
      <c r="F9">
        <v>4.31412</v>
      </c>
      <c r="I9" t="s">
        <v>33</v>
      </c>
      <c r="J9">
        <v>1.1216034413072349</v>
      </c>
      <c r="K9">
        <v>3.799507370415717</v>
      </c>
      <c r="L9">
        <f>388501/1000000</f>
        <v>0.38850099999999999</v>
      </c>
      <c r="M9">
        <v>36.812100000000001</v>
      </c>
      <c r="N9">
        <v>7.62033</v>
      </c>
      <c r="S9" t="s">
        <v>19</v>
      </c>
      <c r="U9">
        <v>0.99644134823410746</v>
      </c>
      <c r="V9">
        <f>422808/1000000</f>
        <v>0.42280800000000002</v>
      </c>
      <c r="W9">
        <v>42.431800000000003</v>
      </c>
      <c r="Y9" t="s">
        <v>20</v>
      </c>
      <c r="AB9">
        <v>1.1724131867616587</v>
      </c>
      <c r="AC9">
        <v>0.40005200000000002</v>
      </c>
      <c r="AD9">
        <v>34.122100000000003</v>
      </c>
    </row>
    <row r="10" spans="1:30" x14ac:dyDescent="0.25">
      <c r="A10" t="s">
        <v>34</v>
      </c>
      <c r="B10">
        <v>1.5948509638200266</v>
      </c>
      <c r="C10">
        <v>6.7007287141873775</v>
      </c>
      <c r="D10">
        <f>(8468850/25)/1000000</f>
        <v>0.338754</v>
      </c>
      <c r="E10">
        <v>21.240480000000002</v>
      </c>
      <c r="F10">
        <v>5.0554800000000002</v>
      </c>
      <c r="I10" t="s">
        <v>34</v>
      </c>
      <c r="J10">
        <v>1.2014871280557775</v>
      </c>
      <c r="K10">
        <v>5.6887798541196712</v>
      </c>
      <c r="L10">
        <f>(6481170/25)/1000000</f>
        <v>0.2592468</v>
      </c>
      <c r="M10">
        <v>21.577159999999999</v>
      </c>
      <c r="N10">
        <v>4.5571599999999997</v>
      </c>
      <c r="S10" t="s">
        <v>21</v>
      </c>
      <c r="U10">
        <v>1.9242444021152743</v>
      </c>
      <c r="V10">
        <f>722294/1000000</f>
        <v>0.72229399999999999</v>
      </c>
      <c r="W10">
        <v>37.536499999999997</v>
      </c>
      <c r="Y10" t="s">
        <v>22</v>
      </c>
      <c r="AB10">
        <v>0.86695441487559533</v>
      </c>
      <c r="AC10">
        <v>0.30450300000000002</v>
      </c>
      <c r="AD10">
        <v>35.1233</v>
      </c>
    </row>
    <row r="11" spans="1:30" x14ac:dyDescent="0.25">
      <c r="A11" t="s">
        <v>35</v>
      </c>
      <c r="B11">
        <v>2.0649999999999999</v>
      </c>
      <c r="C11">
        <v>8.7842728194823536</v>
      </c>
      <c r="D11">
        <f>549068/1000000</f>
        <v>0.549068</v>
      </c>
      <c r="E11">
        <f>31079200/1000000</f>
        <v>31.0792</v>
      </c>
      <c r="F11">
        <v>6.2505800000000002</v>
      </c>
      <c r="I11" t="s">
        <v>35</v>
      </c>
      <c r="J11">
        <v>1.2976460107507399</v>
      </c>
      <c r="K11">
        <v>6.8151981046976129</v>
      </c>
      <c r="L11">
        <f>(6875240/25)/1000000</f>
        <v>0.27500959999999997</v>
      </c>
      <c r="M11">
        <v>21.192959999999999</v>
      </c>
      <c r="N11">
        <v>4.0352399999999999</v>
      </c>
      <c r="Y11" t="s">
        <v>23</v>
      </c>
      <c r="AB11">
        <v>0.85193902233787888</v>
      </c>
      <c r="AC11">
        <v>0.33916800000000003</v>
      </c>
      <c r="AD11">
        <v>39.811300000000003</v>
      </c>
    </row>
    <row r="12" spans="1:30" x14ac:dyDescent="0.25">
      <c r="A12" t="s">
        <v>36</v>
      </c>
      <c r="B12">
        <v>1.5834600000000001</v>
      </c>
      <c r="C12">
        <v>10.365863503093395</v>
      </c>
      <c r="D12">
        <f>642045/1000000</f>
        <v>0.64204499999999998</v>
      </c>
      <c r="E12">
        <f>34675200/1000000</f>
        <v>34.675199999999997</v>
      </c>
      <c r="F12">
        <v>6.1938399999999998</v>
      </c>
      <c r="I12" t="s">
        <v>36</v>
      </c>
      <c r="J12">
        <v>1.1468397388094247</v>
      </c>
      <c r="K12">
        <v>5.1444849693043064</v>
      </c>
      <c r="L12">
        <f>(6812790/25)/1000000</f>
        <v>0.27251159999999996</v>
      </c>
      <c r="M12">
        <v>23.761959999999998</v>
      </c>
      <c r="N12">
        <v>5.2971599999999999</v>
      </c>
      <c r="Y12" t="s">
        <v>24</v>
      </c>
      <c r="AB12">
        <v>0.83155950059786066</v>
      </c>
      <c r="AC12">
        <v>0.308778</v>
      </c>
      <c r="AD12">
        <v>37.132399999999997</v>
      </c>
    </row>
    <row r="13" spans="1:30" x14ac:dyDescent="0.25">
      <c r="A13" t="s">
        <v>37</v>
      </c>
      <c r="B13">
        <v>1.9830030000000001</v>
      </c>
      <c r="C13">
        <v>9.3536704131532513</v>
      </c>
      <c r="D13">
        <f>809664/1000000</f>
        <v>0.80966400000000005</v>
      </c>
      <c r="E13">
        <f>40830200/1000000</f>
        <v>40.830199999999998</v>
      </c>
      <c r="F13">
        <v>8.65611</v>
      </c>
      <c r="I13" t="s">
        <v>37</v>
      </c>
      <c r="J13">
        <v>1.4054667926742992</v>
      </c>
      <c r="K13">
        <v>6.5440278052968761</v>
      </c>
      <c r="L13">
        <f>(7926650/25)/1000000</f>
        <v>0.31706600000000001</v>
      </c>
      <c r="M13">
        <v>22.559480000000001</v>
      </c>
      <c r="N13">
        <v>4.8451199999999996</v>
      </c>
      <c r="Y13" t="s">
        <v>25</v>
      </c>
      <c r="AB13">
        <v>0.55934672481782988</v>
      </c>
      <c r="AC13">
        <f>187375/1000000</f>
        <v>0.18737500000000001</v>
      </c>
      <c r="AD13">
        <v>33.498899999999999</v>
      </c>
    </row>
    <row r="14" spans="1:30" x14ac:dyDescent="0.25">
      <c r="A14" t="s">
        <v>38</v>
      </c>
      <c r="B14">
        <v>1.9420040000000001</v>
      </c>
      <c r="C14">
        <v>9.4506996299525916</v>
      </c>
      <c r="D14">
        <f>813933/1000000</f>
        <v>0.81393300000000002</v>
      </c>
      <c r="E14">
        <f>41907700/1000000</f>
        <v>41.907699999999998</v>
      </c>
      <c r="F14">
        <v>8.6124100000000006</v>
      </c>
      <c r="Y14" t="s">
        <v>26</v>
      </c>
      <c r="AB14">
        <v>1.2216661792861438</v>
      </c>
      <c r="AC14">
        <v>0.442832</v>
      </c>
      <c r="AD14">
        <v>36.248199999999997</v>
      </c>
    </row>
    <row r="19" spans="1:14" x14ac:dyDescent="0.25">
      <c r="A19" t="s">
        <v>42</v>
      </c>
    </row>
    <row r="20" spans="1:14" x14ac:dyDescent="0.25">
      <c r="A20" t="s">
        <v>2</v>
      </c>
      <c r="B20" t="s">
        <v>39</v>
      </c>
      <c r="C20" t="s">
        <v>40</v>
      </c>
      <c r="D20" t="s">
        <v>4</v>
      </c>
      <c r="E20" t="s">
        <v>5</v>
      </c>
      <c r="F20" t="s">
        <v>41</v>
      </c>
      <c r="I20" t="s">
        <v>6</v>
      </c>
      <c r="J20" t="s">
        <v>39</v>
      </c>
      <c r="K20" t="s">
        <v>40</v>
      </c>
      <c r="L20" t="s">
        <v>4</v>
      </c>
      <c r="M20" t="s">
        <v>5</v>
      </c>
      <c r="N20" t="s">
        <v>41</v>
      </c>
    </row>
    <row r="21" spans="1:14" x14ac:dyDescent="0.25">
      <c r="A21" t="s">
        <v>27</v>
      </c>
      <c r="B21">
        <v>1.5563823243923769</v>
      </c>
      <c r="C21">
        <v>7.5969222253235049</v>
      </c>
      <c r="D21">
        <v>0.64778500000000006</v>
      </c>
      <c r="E21">
        <v>41.621200000000002</v>
      </c>
      <c r="F21">
        <v>8.5269399999999997</v>
      </c>
      <c r="I21" t="s">
        <v>27</v>
      </c>
      <c r="J21">
        <v>0.856584313700539</v>
      </c>
      <c r="K21">
        <v>3.5917455362800221</v>
      </c>
      <c r="L21">
        <v>0.26925700000000002</v>
      </c>
      <c r="M21">
        <v>31.433800000000002</v>
      </c>
      <c r="N21">
        <v>7.49655</v>
      </c>
    </row>
    <row r="22" spans="1:14" x14ac:dyDescent="0.25">
      <c r="A22" t="s">
        <v>28</v>
      </c>
      <c r="B22">
        <v>1.8880249872022199</v>
      </c>
      <c r="C22">
        <v>9.4672718141403607</v>
      </c>
      <c r="D22">
        <v>0.76345499999999999</v>
      </c>
      <c r="E22">
        <v>40.436700000000002</v>
      </c>
      <c r="F22">
        <v>8.0641499999999997</v>
      </c>
      <c r="I22" t="s">
        <v>28</v>
      </c>
      <c r="J22">
        <v>1.3673531309285791</v>
      </c>
      <c r="K22">
        <v>6.3634147610306417</v>
      </c>
      <c r="L22">
        <v>0.42812099999999997</v>
      </c>
      <c r="M22">
        <v>31.310199999999998</v>
      </c>
      <c r="N22">
        <v>6.7278500000000001</v>
      </c>
    </row>
    <row r="23" spans="1:14" x14ac:dyDescent="0.25">
      <c r="A23" t="s">
        <v>29</v>
      </c>
      <c r="B23">
        <v>2.2698189885113162</v>
      </c>
      <c r="C23">
        <v>10.488154202248326</v>
      </c>
      <c r="D23">
        <v>0.955646</v>
      </c>
      <c r="E23">
        <v>42.1023</v>
      </c>
      <c r="F23">
        <v>9.1116700000000002</v>
      </c>
      <c r="I23" t="s">
        <v>29</v>
      </c>
      <c r="J23">
        <v>1.572875764930793</v>
      </c>
      <c r="K23">
        <v>7.0015991100604875</v>
      </c>
      <c r="L23">
        <v>0.50351999999999997</v>
      </c>
      <c r="M23">
        <v>32.012700000000002</v>
      </c>
      <c r="N23">
        <v>7.1914999999999996</v>
      </c>
    </row>
    <row r="24" spans="1:14" x14ac:dyDescent="0.25">
      <c r="A24" t="s">
        <v>30</v>
      </c>
      <c r="B24">
        <v>1.1625204418173347</v>
      </c>
      <c r="C24">
        <v>5.6490257621430127</v>
      </c>
      <c r="D24">
        <v>0.38173800000000002</v>
      </c>
      <c r="E24">
        <v>32.8371</v>
      </c>
      <c r="F24">
        <v>6.7575900000000004</v>
      </c>
      <c r="I24" t="s">
        <v>30</v>
      </c>
      <c r="J24">
        <v>1.2385676643959447</v>
      </c>
      <c r="K24">
        <v>6.0872680343553913</v>
      </c>
      <c r="L24">
        <v>0.41036099999999998</v>
      </c>
      <c r="M24">
        <v>33.131900000000002</v>
      </c>
      <c r="N24">
        <v>6.7412999999999998</v>
      </c>
    </row>
    <row r="25" spans="1:14" x14ac:dyDescent="0.25">
      <c r="A25" t="s">
        <v>31</v>
      </c>
      <c r="B25">
        <v>1.7432725789297319</v>
      </c>
      <c r="C25">
        <v>6.6029291658389067</v>
      </c>
      <c r="D25">
        <v>0.47861199999999998</v>
      </c>
      <c r="E25">
        <v>27.454799999999999</v>
      </c>
      <c r="F25">
        <v>7.2484799999999998</v>
      </c>
      <c r="I25" t="s">
        <v>31</v>
      </c>
      <c r="J25">
        <v>1.3847818042073501</v>
      </c>
      <c r="K25">
        <v>6.3984882629931334</v>
      </c>
      <c r="L25">
        <v>0.43781399999999998</v>
      </c>
      <c r="M25">
        <v>31.616099999999999</v>
      </c>
      <c r="N25">
        <v>6.84246</v>
      </c>
    </row>
    <row r="26" spans="1:14" x14ac:dyDescent="0.25">
      <c r="A26" t="s">
        <v>32</v>
      </c>
      <c r="B26">
        <v>1.2989219998760919</v>
      </c>
      <c r="C26">
        <v>5.6057432003368914</v>
      </c>
      <c r="D26">
        <v>0.41931800000000002</v>
      </c>
      <c r="E26">
        <v>32.281999999999996</v>
      </c>
      <c r="F26">
        <v>7.4801500000000001</v>
      </c>
      <c r="I26" t="s">
        <v>32</v>
      </c>
      <c r="J26">
        <v>0.86093218119926684</v>
      </c>
      <c r="K26">
        <v>4.4387559944978872</v>
      </c>
      <c r="L26">
        <v>0.29591099999999998</v>
      </c>
      <c r="M26">
        <v>34.371000000000002</v>
      </c>
      <c r="N26">
        <v>6.6665299999999998</v>
      </c>
    </row>
    <row r="27" spans="1:14" x14ac:dyDescent="0.25">
      <c r="A27" t="s">
        <v>33</v>
      </c>
      <c r="B27">
        <v>0.99644134823410746</v>
      </c>
      <c r="C27">
        <v>4.3724043218558171</v>
      </c>
      <c r="D27">
        <v>0.42280800000000002</v>
      </c>
      <c r="E27">
        <v>42.431800000000003</v>
      </c>
      <c r="F27">
        <v>9.6699199999999994</v>
      </c>
      <c r="I27" t="s">
        <v>33</v>
      </c>
      <c r="J27">
        <v>1.1724131867616587</v>
      </c>
      <c r="K27">
        <v>5.2765474761597</v>
      </c>
      <c r="L27">
        <v>0.40005200000000002</v>
      </c>
      <c r="M27">
        <v>34.122100000000003</v>
      </c>
      <c r="N27">
        <v>7.5816999999999997</v>
      </c>
    </row>
    <row r="28" spans="1:14" x14ac:dyDescent="0.25">
      <c r="A28" t="s">
        <v>34</v>
      </c>
      <c r="B28">
        <v>1.9242444021152743</v>
      </c>
      <c r="C28">
        <v>7.6920389983120607</v>
      </c>
      <c r="D28">
        <v>0.72229399999999999</v>
      </c>
      <c r="E28">
        <v>37.536499999999997</v>
      </c>
      <c r="F28">
        <v>9.3901500000000002</v>
      </c>
      <c r="I28" t="s">
        <v>34</v>
      </c>
      <c r="J28">
        <v>0.86695441487559533</v>
      </c>
      <c r="K28">
        <v>3.411523104018499</v>
      </c>
      <c r="L28">
        <v>0.30450300000000002</v>
      </c>
      <c r="M28">
        <v>35.1233</v>
      </c>
      <c r="N28">
        <v>8.9257200000000001</v>
      </c>
    </row>
    <row r="29" spans="1:14" x14ac:dyDescent="0.25">
      <c r="I29" t="s">
        <v>35</v>
      </c>
      <c r="J29">
        <v>0.85193902233787888</v>
      </c>
      <c r="K29">
        <v>4.0746970119273023</v>
      </c>
      <c r="L29">
        <v>0.33916800000000003</v>
      </c>
      <c r="M29">
        <v>39.811300000000003</v>
      </c>
      <c r="N29">
        <v>8.32376</v>
      </c>
    </row>
    <row r="30" spans="1:14" x14ac:dyDescent="0.25">
      <c r="I30" t="s">
        <v>36</v>
      </c>
      <c r="J30">
        <v>0.83155950059786066</v>
      </c>
      <c r="K30">
        <v>3.8172202524885401</v>
      </c>
      <c r="L30">
        <v>0.308778</v>
      </c>
      <c r="M30">
        <v>37.132399999999997</v>
      </c>
      <c r="N30">
        <v>8.0890799999999992</v>
      </c>
    </row>
    <row r="31" spans="1:14" x14ac:dyDescent="0.25">
      <c r="I31" t="s">
        <v>37</v>
      </c>
      <c r="J31">
        <v>0.55934672481782988</v>
      </c>
      <c r="K31">
        <v>2.6666144847510211</v>
      </c>
      <c r="L31">
        <v>0.18737500000000001</v>
      </c>
      <c r="M31">
        <v>33.498899999999999</v>
      </c>
      <c r="N31">
        <v>7.0266999999999999</v>
      </c>
    </row>
    <row r="32" spans="1:14" x14ac:dyDescent="0.25">
      <c r="I32" t="s">
        <v>38</v>
      </c>
      <c r="J32">
        <v>1.2216661792861438</v>
      </c>
      <c r="K32">
        <v>6.2335410091750862</v>
      </c>
      <c r="L32">
        <v>0.442832</v>
      </c>
      <c r="M32">
        <v>36.248199999999997</v>
      </c>
      <c r="N32">
        <v>7.1040200000000002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H14" sqref="H14"/>
    </sheetView>
  </sheetViews>
  <sheetFormatPr defaultColWidth="11" defaultRowHeight="15.75" x14ac:dyDescent="0.25"/>
  <cols>
    <col min="1" max="1" width="22.375" bestFit="1" customWidth="1"/>
    <col min="2" max="2" width="14.125" bestFit="1" customWidth="1"/>
    <col min="7" max="7" width="22.375" bestFit="1" customWidth="1"/>
    <col min="8" max="8" width="14.125" bestFit="1" customWidth="1"/>
    <col min="10" max="10" width="13" bestFit="1" customWidth="1"/>
  </cols>
  <sheetData>
    <row r="1" spans="1:11" x14ac:dyDescent="0.25">
      <c r="A1" t="s">
        <v>44</v>
      </c>
      <c r="G1" t="s">
        <v>57</v>
      </c>
    </row>
    <row r="2" spans="1:11" x14ac:dyDescent="0.25">
      <c r="B2" t="s">
        <v>39</v>
      </c>
      <c r="C2" t="s">
        <v>4</v>
      </c>
      <c r="D2" t="s">
        <v>5</v>
      </c>
      <c r="H2" t="s">
        <v>39</v>
      </c>
      <c r="I2" t="s">
        <v>4</v>
      </c>
      <c r="J2" t="s">
        <v>5</v>
      </c>
    </row>
    <row r="3" spans="1:11" x14ac:dyDescent="0.25">
      <c r="A3" t="s">
        <v>56</v>
      </c>
      <c r="B3">
        <v>0.98353204719477727</v>
      </c>
      <c r="C3">
        <v>0.348609</v>
      </c>
      <c r="D3">
        <v>35.444600000000001</v>
      </c>
      <c r="G3" t="s">
        <v>58</v>
      </c>
      <c r="H3">
        <v>2.2271577588096267</v>
      </c>
      <c r="I3">
        <v>0.75198200000000004</v>
      </c>
      <c r="J3">
        <v>33.764200000000002</v>
      </c>
      <c r="K3">
        <v>2</v>
      </c>
    </row>
    <row r="4" spans="1:11" x14ac:dyDescent="0.25">
      <c r="A4" t="s">
        <v>55</v>
      </c>
      <c r="B4">
        <v>0.89999880520690823</v>
      </c>
      <c r="C4">
        <v>0.30130699999999999</v>
      </c>
      <c r="D4">
        <v>33.4786</v>
      </c>
      <c r="G4" t="s">
        <v>59</v>
      </c>
      <c r="H4">
        <v>1.5853538712247843</v>
      </c>
      <c r="I4">
        <v>0.52922599999999997</v>
      </c>
      <c r="J4">
        <v>33.382199999999997</v>
      </c>
      <c r="K4">
        <v>2</v>
      </c>
    </row>
    <row r="5" spans="1:11" x14ac:dyDescent="0.25">
      <c r="A5" t="s">
        <v>54</v>
      </c>
      <c r="B5">
        <v>1.2308737562533971</v>
      </c>
      <c r="C5">
        <v>0.44385799999999997</v>
      </c>
      <c r="D5">
        <v>36.060400000000001</v>
      </c>
      <c r="G5" t="s">
        <v>60</v>
      </c>
      <c r="H5">
        <v>1.43300049242217</v>
      </c>
      <c r="I5">
        <v>0.52381900000000003</v>
      </c>
      <c r="J5">
        <v>36.554000000000002</v>
      </c>
      <c r="K5">
        <v>2</v>
      </c>
    </row>
    <row r="6" spans="1:11" x14ac:dyDescent="0.25">
      <c r="A6" t="s">
        <v>53</v>
      </c>
      <c r="B6">
        <v>1.3759571721129018</v>
      </c>
      <c r="C6">
        <v>0.494508</v>
      </c>
      <c r="D6">
        <v>35.9392</v>
      </c>
      <c r="G6" s="1" t="s">
        <v>61</v>
      </c>
      <c r="H6">
        <v>1.3246150831510339</v>
      </c>
      <c r="I6">
        <v>0.412354</v>
      </c>
      <c r="J6">
        <v>31.130099999999999</v>
      </c>
      <c r="K6">
        <v>2</v>
      </c>
    </row>
    <row r="7" spans="1:11" x14ac:dyDescent="0.25">
      <c r="A7" t="s">
        <v>52</v>
      </c>
      <c r="B7">
        <v>1.033878769342305</v>
      </c>
      <c r="C7">
        <v>0.36507499999999998</v>
      </c>
      <c r="D7">
        <v>35.311199999999999</v>
      </c>
      <c r="G7" t="s">
        <v>62</v>
      </c>
      <c r="H7">
        <v>1.4068349962048121</v>
      </c>
      <c r="I7">
        <v>0.46150799999999997</v>
      </c>
      <c r="J7">
        <v>32.804699999999997</v>
      </c>
      <c r="K7">
        <v>2</v>
      </c>
    </row>
    <row r="8" spans="1:11" x14ac:dyDescent="0.25">
      <c r="A8" t="s">
        <v>51</v>
      </c>
      <c r="B8">
        <v>0.59800544780673681</v>
      </c>
      <c r="C8">
        <v>0.200879</v>
      </c>
      <c r="D8">
        <v>33.591500000000003</v>
      </c>
      <c r="G8" t="s">
        <v>63</v>
      </c>
      <c r="H8">
        <v>1.6121927963905949</v>
      </c>
      <c r="I8">
        <v>0.46667500000000001</v>
      </c>
      <c r="J8">
        <v>28.9466</v>
      </c>
      <c r="K8">
        <v>2</v>
      </c>
    </row>
    <row r="9" spans="1:11" x14ac:dyDescent="0.25">
      <c r="A9" t="s">
        <v>45</v>
      </c>
      <c r="B9">
        <v>0.71015463900839393</v>
      </c>
      <c r="C9">
        <v>0.21937599999999999</v>
      </c>
      <c r="D9">
        <v>30.198899999999998</v>
      </c>
      <c r="G9" t="s">
        <v>64</v>
      </c>
      <c r="H9">
        <v>1.5792096435183252</v>
      </c>
      <c r="I9">
        <v>0.45380799999999999</v>
      </c>
      <c r="J9">
        <v>28.7364</v>
      </c>
      <c r="K9">
        <v>2</v>
      </c>
    </row>
    <row r="10" spans="1:11" x14ac:dyDescent="0.25">
      <c r="A10" t="s">
        <v>46</v>
      </c>
      <c r="B10">
        <v>0.9299510909337757</v>
      </c>
      <c r="C10">
        <v>0.280835</v>
      </c>
      <c r="D10">
        <v>30.891300000000001</v>
      </c>
      <c r="G10" t="s">
        <v>65</v>
      </c>
      <c r="H10">
        <v>1.3609721580690495</v>
      </c>
      <c r="I10">
        <v>0.41544900000000001</v>
      </c>
      <c r="J10">
        <v>30.5259</v>
      </c>
      <c r="K10">
        <v>2</v>
      </c>
    </row>
    <row r="11" spans="1:11" x14ac:dyDescent="0.25">
      <c r="A11" t="s">
        <v>50</v>
      </c>
      <c r="B11">
        <v>1.0083572445004316</v>
      </c>
      <c r="C11">
        <v>0.345802</v>
      </c>
      <c r="D11">
        <v>34.293599999999998</v>
      </c>
      <c r="G11" t="s">
        <v>66</v>
      </c>
      <c r="H11">
        <v>2.093699025210324</v>
      </c>
      <c r="I11">
        <v>0.58657700000000002</v>
      </c>
      <c r="J11">
        <v>28.016300000000001</v>
      </c>
      <c r="K11">
        <v>2</v>
      </c>
    </row>
    <row r="12" spans="1:11" x14ac:dyDescent="0.25">
      <c r="A12" t="s">
        <v>49</v>
      </c>
      <c r="B12">
        <v>0.93500613414981382</v>
      </c>
      <c r="C12">
        <v>0.265984</v>
      </c>
      <c r="D12">
        <v>28.447299999999998</v>
      </c>
      <c r="G12" t="s">
        <v>67</v>
      </c>
      <c r="H12">
        <v>1.5458949763247041</v>
      </c>
      <c r="I12">
        <v>0.493309</v>
      </c>
      <c r="J12">
        <v>31.910900000000002</v>
      </c>
      <c r="K12">
        <v>2</v>
      </c>
    </row>
    <row r="13" spans="1:11" x14ac:dyDescent="0.25">
      <c r="A13" t="s">
        <v>47</v>
      </c>
      <c r="B13">
        <v>1.3190763467209914</v>
      </c>
      <c r="C13">
        <v>0.40209800000000001</v>
      </c>
      <c r="D13">
        <v>30.4833</v>
      </c>
      <c r="G13" t="s">
        <v>68</v>
      </c>
      <c r="H13">
        <v>1.3844115305652156</v>
      </c>
      <c r="I13">
        <v>0.39650099999999999</v>
      </c>
      <c r="J13">
        <v>28.6404</v>
      </c>
      <c r="K13">
        <v>2</v>
      </c>
    </row>
    <row r="14" spans="1:11" x14ac:dyDescent="0.25">
      <c r="A14" t="s">
        <v>48</v>
      </c>
      <c r="B14">
        <v>1.1401155024750531</v>
      </c>
      <c r="C14">
        <v>0.348246</v>
      </c>
      <c r="D14">
        <v>30.544799999999999</v>
      </c>
      <c r="G14" t="s">
        <v>69</v>
      </c>
      <c r="H14">
        <v>1.2975467364257003</v>
      </c>
      <c r="I14">
        <v>0.40672900000000001</v>
      </c>
      <c r="J14">
        <v>31.346</v>
      </c>
      <c r="K14">
        <v>2</v>
      </c>
    </row>
    <row r="15" spans="1:11" x14ac:dyDescent="0.25">
      <c r="G15" t="s">
        <v>70</v>
      </c>
      <c r="H15">
        <v>2.0841418806077119</v>
      </c>
      <c r="I15">
        <v>0.61648499999999995</v>
      </c>
      <c r="J15">
        <v>29.579799999999999</v>
      </c>
      <c r="K15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I20" sqref="I20"/>
    </sheetView>
  </sheetViews>
  <sheetFormatPr defaultColWidth="11" defaultRowHeight="15.75" x14ac:dyDescent="0.25"/>
  <cols>
    <col min="2" max="2" width="19" bestFit="1" customWidth="1"/>
    <col min="3" max="3" width="16.875" bestFit="1" customWidth="1"/>
    <col min="5" max="5" width="19.375" bestFit="1" customWidth="1"/>
  </cols>
  <sheetData>
    <row r="1" spans="1:11" x14ac:dyDescent="0.25">
      <c r="A1" t="s">
        <v>2</v>
      </c>
      <c r="G1" t="s">
        <v>6</v>
      </c>
    </row>
    <row r="2" spans="1:11" x14ac:dyDescent="0.25">
      <c r="B2" t="s">
        <v>72</v>
      </c>
      <c r="C2" t="s">
        <v>73</v>
      </c>
      <c r="D2" t="s">
        <v>71</v>
      </c>
      <c r="E2" t="s">
        <v>74</v>
      </c>
      <c r="H2" t="s">
        <v>72</v>
      </c>
      <c r="I2" t="s">
        <v>73</v>
      </c>
      <c r="J2" t="s">
        <v>71</v>
      </c>
      <c r="K2" t="s">
        <v>74</v>
      </c>
    </row>
    <row r="3" spans="1:11" x14ac:dyDescent="0.25">
      <c r="A3" t="s">
        <v>27</v>
      </c>
      <c r="B3">
        <v>1.57741</v>
      </c>
      <c r="C3">
        <v>0.76684099999999999</v>
      </c>
      <c r="D3">
        <f t="shared" ref="D3:D14" si="0">C3/B3*100</f>
        <v>48.613930430262265</v>
      </c>
      <c r="E3">
        <f t="shared" ref="E3:E14" si="1">(B3-C3)</f>
        <v>0.81056899999999998</v>
      </c>
      <c r="G3" t="s">
        <v>27</v>
      </c>
      <c r="H3">
        <v>1.1362300000000001</v>
      </c>
      <c r="I3">
        <v>0.28817399999999999</v>
      </c>
      <c r="J3">
        <f t="shared" ref="J3:J12" si="2">I3/H3*100</f>
        <v>25.362294605845641</v>
      </c>
      <c r="K3">
        <f t="shared" ref="K3:K12" si="3">(H3-I3)</f>
        <v>0.84805600000000014</v>
      </c>
    </row>
    <row r="4" spans="1:11" x14ac:dyDescent="0.25">
      <c r="A4" t="s">
        <v>28</v>
      </c>
      <c r="B4">
        <v>1.2052400000000001</v>
      </c>
      <c r="C4">
        <v>0.61345000000000005</v>
      </c>
      <c r="D4">
        <f t="shared" si="0"/>
        <v>50.898576217184953</v>
      </c>
      <c r="E4">
        <f t="shared" si="1"/>
        <v>0.59179000000000004</v>
      </c>
      <c r="G4" t="s">
        <v>28</v>
      </c>
      <c r="H4">
        <v>0.71969300000000003</v>
      </c>
      <c r="I4">
        <v>0.27398099999999997</v>
      </c>
      <c r="J4">
        <f t="shared" si="2"/>
        <v>38.069148928779349</v>
      </c>
      <c r="K4">
        <f t="shared" si="3"/>
        <v>0.44571200000000005</v>
      </c>
    </row>
    <row r="5" spans="1:11" x14ac:dyDescent="0.25">
      <c r="A5" t="s">
        <v>29</v>
      </c>
      <c r="B5">
        <v>1.2631300000000001</v>
      </c>
      <c r="C5">
        <v>0.54065200000000002</v>
      </c>
      <c r="D5">
        <f t="shared" si="0"/>
        <v>42.802561889908404</v>
      </c>
      <c r="E5">
        <f t="shared" si="1"/>
        <v>0.72247800000000006</v>
      </c>
      <c r="G5" t="s">
        <v>29</v>
      </c>
      <c r="H5">
        <v>0.68657000000000001</v>
      </c>
      <c r="I5">
        <v>0.323938</v>
      </c>
      <c r="J5">
        <f t="shared" si="2"/>
        <v>47.182079030543136</v>
      </c>
      <c r="K5">
        <f t="shared" si="3"/>
        <v>0.36263200000000001</v>
      </c>
    </row>
    <row r="6" spans="1:11" x14ac:dyDescent="0.25">
      <c r="A6" t="s">
        <v>30</v>
      </c>
      <c r="B6">
        <v>1.0320400000000001</v>
      </c>
      <c r="C6">
        <v>0.44281100000000001</v>
      </c>
      <c r="D6">
        <f t="shared" si="0"/>
        <v>42.906379597690005</v>
      </c>
      <c r="E6">
        <f t="shared" si="1"/>
        <v>0.589229</v>
      </c>
      <c r="G6" t="s">
        <v>30</v>
      </c>
      <c r="H6">
        <v>0.96391700000000002</v>
      </c>
      <c r="I6">
        <v>0.22208900000000001</v>
      </c>
      <c r="J6">
        <f t="shared" si="2"/>
        <v>23.040261765276469</v>
      </c>
      <c r="K6">
        <f t="shared" si="3"/>
        <v>0.74182800000000004</v>
      </c>
    </row>
    <row r="7" spans="1:11" x14ac:dyDescent="0.25">
      <c r="A7" t="s">
        <v>31</v>
      </c>
      <c r="B7">
        <v>0.82280799999999998</v>
      </c>
      <c r="C7">
        <v>0.401032</v>
      </c>
      <c r="D7">
        <f t="shared" si="0"/>
        <v>48.739438605361151</v>
      </c>
      <c r="E7">
        <f t="shared" si="1"/>
        <v>0.42177599999999998</v>
      </c>
      <c r="G7" t="s">
        <v>31</v>
      </c>
      <c r="H7">
        <v>1.7518400000000001</v>
      </c>
      <c r="I7">
        <v>0.28953499999999999</v>
      </c>
      <c r="J7">
        <f t="shared" si="2"/>
        <v>16.527479678509451</v>
      </c>
      <c r="K7">
        <f t="shared" si="3"/>
        <v>1.4623050000000002</v>
      </c>
    </row>
    <row r="8" spans="1:11" x14ac:dyDescent="0.25">
      <c r="A8" t="s">
        <v>32</v>
      </c>
      <c r="B8">
        <v>0.68836399999999998</v>
      </c>
      <c r="C8">
        <v>0.36195359999999999</v>
      </c>
      <c r="D8">
        <f t="shared" si="0"/>
        <v>52.581715487736133</v>
      </c>
      <c r="E8">
        <f t="shared" si="1"/>
        <v>0.32641039999999999</v>
      </c>
      <c r="G8" t="s">
        <v>32</v>
      </c>
      <c r="H8">
        <v>1.5211600000000001</v>
      </c>
      <c r="I8">
        <v>0.38850099999999999</v>
      </c>
      <c r="J8">
        <f t="shared" si="2"/>
        <v>25.539785426911038</v>
      </c>
      <c r="K8">
        <f t="shared" si="3"/>
        <v>1.1326590000000001</v>
      </c>
    </row>
    <row r="9" spans="1:11" x14ac:dyDescent="0.25">
      <c r="A9" t="s">
        <v>33</v>
      </c>
      <c r="B9">
        <v>1.0134399999999999</v>
      </c>
      <c r="C9">
        <v>0.55269999999999997</v>
      </c>
      <c r="D9">
        <f t="shared" si="0"/>
        <v>54.537022418692771</v>
      </c>
      <c r="E9">
        <f t="shared" si="1"/>
        <v>0.46073999999999993</v>
      </c>
      <c r="G9" t="s">
        <v>33</v>
      </c>
      <c r="H9">
        <v>0.63539199999999996</v>
      </c>
      <c r="I9">
        <v>0.2592468</v>
      </c>
      <c r="J9">
        <f t="shared" si="2"/>
        <v>40.801080278001614</v>
      </c>
      <c r="K9">
        <f t="shared" si="3"/>
        <v>0.37614519999999996</v>
      </c>
    </row>
    <row r="10" spans="1:11" x14ac:dyDescent="0.25">
      <c r="A10" t="s">
        <v>34</v>
      </c>
      <c r="B10">
        <v>0.56951600000000002</v>
      </c>
      <c r="C10">
        <v>0.338754</v>
      </c>
      <c r="D10">
        <f t="shared" si="0"/>
        <v>59.481033017509603</v>
      </c>
      <c r="E10">
        <f t="shared" si="1"/>
        <v>0.23076200000000002</v>
      </c>
      <c r="G10" t="s">
        <v>34</v>
      </c>
      <c r="H10">
        <v>0.698488</v>
      </c>
      <c r="I10">
        <v>0.27500959999999997</v>
      </c>
      <c r="J10">
        <f t="shared" si="2"/>
        <v>39.372129514036025</v>
      </c>
      <c r="K10">
        <f t="shared" si="3"/>
        <v>0.42347840000000003</v>
      </c>
    </row>
    <row r="11" spans="1:11" x14ac:dyDescent="0.25">
      <c r="A11" t="s">
        <v>35</v>
      </c>
      <c r="B11">
        <v>1.1544000000000001</v>
      </c>
      <c r="C11">
        <v>0.549068</v>
      </c>
      <c r="D11">
        <f t="shared" si="0"/>
        <v>47.563063063063062</v>
      </c>
      <c r="E11">
        <f t="shared" si="1"/>
        <v>0.60533200000000009</v>
      </c>
      <c r="G11" t="s">
        <v>35</v>
      </c>
      <c r="H11">
        <v>0.55468399999999995</v>
      </c>
      <c r="I11">
        <v>0.27251159999999996</v>
      </c>
      <c r="J11">
        <f t="shared" si="2"/>
        <v>49.129161829077454</v>
      </c>
      <c r="K11">
        <f t="shared" si="3"/>
        <v>0.28217239999999999</v>
      </c>
    </row>
    <row r="12" spans="1:11" x14ac:dyDescent="0.25">
      <c r="A12" t="s">
        <v>36</v>
      </c>
      <c r="B12">
        <v>1.0368200000000001</v>
      </c>
      <c r="C12">
        <v>0.64204499999999998</v>
      </c>
      <c r="D12">
        <f t="shared" si="0"/>
        <v>61.924442043942051</v>
      </c>
      <c r="E12">
        <f t="shared" si="1"/>
        <v>0.3947750000000001</v>
      </c>
      <c r="G12" t="s">
        <v>36</v>
      </c>
      <c r="H12">
        <v>0.66191599999999995</v>
      </c>
      <c r="I12">
        <v>0.31706600000000001</v>
      </c>
      <c r="J12">
        <f t="shared" si="2"/>
        <v>47.901244266644113</v>
      </c>
      <c r="K12">
        <f t="shared" si="3"/>
        <v>0.34484999999999993</v>
      </c>
    </row>
    <row r="13" spans="1:11" x14ac:dyDescent="0.25">
      <c r="A13" t="s">
        <v>37</v>
      </c>
      <c r="B13">
        <v>1.6920599999999999</v>
      </c>
      <c r="C13">
        <v>0.80966400000000005</v>
      </c>
      <c r="D13">
        <f t="shared" si="0"/>
        <v>47.850785433140672</v>
      </c>
      <c r="E13">
        <f t="shared" si="1"/>
        <v>0.88239599999999985</v>
      </c>
    </row>
    <row r="14" spans="1:11" x14ac:dyDescent="0.25">
      <c r="A14" t="s">
        <v>38</v>
      </c>
      <c r="B14">
        <v>1.53749</v>
      </c>
      <c r="C14">
        <v>0.81393300000000002</v>
      </c>
      <c r="D14">
        <f t="shared" si="0"/>
        <v>52.939076026510747</v>
      </c>
      <c r="E14">
        <f t="shared" si="1"/>
        <v>0.72355700000000001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26" workbookViewId="0">
      <selection activeCell="I11" sqref="I11"/>
    </sheetView>
  </sheetViews>
  <sheetFormatPr defaultColWidth="11" defaultRowHeight="15.75" x14ac:dyDescent="0.25"/>
  <cols>
    <col min="1" max="1" width="14.5" bestFit="1" customWidth="1"/>
    <col min="6" max="6" width="12.125" bestFit="1" customWidth="1"/>
  </cols>
  <sheetData>
    <row r="1" spans="1:5" x14ac:dyDescent="0.25">
      <c r="C1" t="s">
        <v>76</v>
      </c>
      <c r="D1" t="s">
        <v>4</v>
      </c>
      <c r="E1" t="s">
        <v>77</v>
      </c>
    </row>
    <row r="2" spans="1:5" x14ac:dyDescent="0.25">
      <c r="A2" t="s">
        <v>75</v>
      </c>
      <c r="B2" t="s">
        <v>27</v>
      </c>
      <c r="C2">
        <v>1.7680383216944699</v>
      </c>
      <c r="D2">
        <v>0.61269600000000002</v>
      </c>
      <c r="E2">
        <v>34.654000000000003</v>
      </c>
    </row>
    <row r="3" spans="1:5" x14ac:dyDescent="0.25">
      <c r="B3" t="s">
        <v>28</v>
      </c>
      <c r="C3">
        <v>1.6833669580811499</v>
      </c>
      <c r="D3">
        <v>0.51064600000000004</v>
      </c>
      <c r="E3">
        <v>30.334800000000001</v>
      </c>
    </row>
    <row r="4" spans="1:5" x14ac:dyDescent="0.25">
      <c r="B4" t="s">
        <v>29</v>
      </c>
      <c r="C4">
        <v>1.7839643652561248</v>
      </c>
      <c r="D4">
        <v>0.52385400000000004</v>
      </c>
      <c r="E4">
        <v>29.364599999999999</v>
      </c>
    </row>
    <row r="5" spans="1:5" x14ac:dyDescent="0.25">
      <c r="B5" t="s">
        <v>30</v>
      </c>
      <c r="C5">
        <v>1.6939217306448417</v>
      </c>
      <c r="D5">
        <v>0.45305800000000002</v>
      </c>
      <c r="E5">
        <v>26.746099999999998</v>
      </c>
    </row>
    <row r="6" spans="1:5" x14ac:dyDescent="0.25">
      <c r="B6" t="s">
        <v>31</v>
      </c>
      <c r="C6">
        <v>1.0491083772086838</v>
      </c>
      <c r="D6">
        <v>0.36046</v>
      </c>
      <c r="E6">
        <v>34.358699999999999</v>
      </c>
    </row>
    <row r="7" spans="1:5" x14ac:dyDescent="0.25">
      <c r="B7" t="s">
        <v>32</v>
      </c>
      <c r="C7">
        <v>0.92483648524667794</v>
      </c>
      <c r="D7">
        <v>0.31249300000000002</v>
      </c>
      <c r="E7">
        <v>33.789000000000001</v>
      </c>
    </row>
    <row r="8" spans="1:5" x14ac:dyDescent="0.25">
      <c r="B8" t="s">
        <v>33</v>
      </c>
      <c r="C8">
        <v>1.6501388127998899</v>
      </c>
      <c r="D8">
        <v>0.62350000000000005</v>
      </c>
      <c r="E8">
        <v>37.784700000000001</v>
      </c>
    </row>
    <row r="9" spans="1:5" x14ac:dyDescent="0.25">
      <c r="B9" t="s">
        <v>34</v>
      </c>
      <c r="C9">
        <v>1.5211704602446439</v>
      </c>
      <c r="D9">
        <v>0.53685300000000002</v>
      </c>
      <c r="E9">
        <v>35.292099999999998</v>
      </c>
    </row>
    <row r="10" spans="1:5" x14ac:dyDescent="0.25">
      <c r="B10" t="s">
        <v>35</v>
      </c>
      <c r="C10">
        <v>0.9666428185781043</v>
      </c>
      <c r="D10">
        <v>0.36344900000000002</v>
      </c>
      <c r="E10">
        <v>37.5991</v>
      </c>
    </row>
    <row r="11" spans="1:5" x14ac:dyDescent="0.25">
      <c r="B11" t="s">
        <v>36</v>
      </c>
      <c r="C11">
        <v>0.58737586555971699</v>
      </c>
      <c r="D11">
        <v>0.210623</v>
      </c>
      <c r="E11">
        <v>35.8583</v>
      </c>
    </row>
    <row r="12" spans="1:5" x14ac:dyDescent="0.25">
      <c r="B12" t="s">
        <v>37</v>
      </c>
      <c r="C12">
        <v>1.0775662152590231</v>
      </c>
      <c r="D12">
        <v>0.33316299999999999</v>
      </c>
      <c r="E12">
        <v>30.918099999999999</v>
      </c>
    </row>
    <row r="13" spans="1:5" x14ac:dyDescent="0.25">
      <c r="B13" t="s">
        <v>38</v>
      </c>
      <c r="C13">
        <v>1.5985126555793352</v>
      </c>
      <c r="D13">
        <v>0.53479200000000005</v>
      </c>
      <c r="E13">
        <v>33.455599999999997</v>
      </c>
    </row>
    <row r="17" spans="1:5" x14ac:dyDescent="0.25">
      <c r="C17" t="s">
        <v>76</v>
      </c>
      <c r="D17" t="s">
        <v>4</v>
      </c>
      <c r="E17" t="s">
        <v>77</v>
      </c>
    </row>
    <row r="18" spans="1:5" x14ac:dyDescent="0.25">
      <c r="A18" t="s">
        <v>78</v>
      </c>
      <c r="B18" t="s">
        <v>27</v>
      </c>
      <c r="C18">
        <v>2.5176412335815752</v>
      </c>
      <c r="D18">
        <v>0.75252799999999997</v>
      </c>
      <c r="E18">
        <v>29.8902</v>
      </c>
    </row>
    <row r="19" spans="1:5" x14ac:dyDescent="0.25">
      <c r="B19" t="s">
        <v>28</v>
      </c>
      <c r="C19">
        <v>1.7256542196556039</v>
      </c>
      <c r="D19">
        <v>0.49365100000000001</v>
      </c>
      <c r="E19">
        <v>28.6066</v>
      </c>
    </row>
    <row r="20" spans="1:5" x14ac:dyDescent="0.25">
      <c r="B20" t="s">
        <v>29</v>
      </c>
      <c r="C20">
        <v>2.0034280801676427</v>
      </c>
      <c r="D20">
        <v>0.55928699999999998</v>
      </c>
      <c r="E20">
        <v>27.916499999999999</v>
      </c>
    </row>
    <row r="21" spans="1:5" x14ac:dyDescent="0.25">
      <c r="B21" t="s">
        <v>30</v>
      </c>
      <c r="C21">
        <v>1.6033635521731735</v>
      </c>
      <c r="D21">
        <v>0.50900699999999999</v>
      </c>
      <c r="E21">
        <v>31.746200000000002</v>
      </c>
    </row>
    <row r="22" spans="1:5" x14ac:dyDescent="0.25">
      <c r="B22" t="s">
        <v>31</v>
      </c>
      <c r="C22">
        <v>1.8721726587311207</v>
      </c>
      <c r="D22">
        <v>0.61780199999999996</v>
      </c>
      <c r="E22">
        <v>32.999200000000002</v>
      </c>
    </row>
    <row r="23" spans="1:5" x14ac:dyDescent="0.25">
      <c r="B23" t="s">
        <v>32</v>
      </c>
      <c r="C23">
        <v>1.444448246461985</v>
      </c>
      <c r="D23">
        <v>0.50655499999999998</v>
      </c>
      <c r="E23">
        <v>35.069099999999999</v>
      </c>
    </row>
    <row r="24" spans="1:5" x14ac:dyDescent="0.25">
      <c r="B24" t="s">
        <v>33</v>
      </c>
      <c r="C24">
        <v>1.9958419825222316</v>
      </c>
      <c r="D24">
        <v>0.62303799999999998</v>
      </c>
      <c r="E24">
        <v>31.216799999999999</v>
      </c>
    </row>
    <row r="25" spans="1:5" x14ac:dyDescent="0.25">
      <c r="B25" t="s">
        <v>34</v>
      </c>
      <c r="C25">
        <v>2.0823980303815639</v>
      </c>
      <c r="D25">
        <v>0.83565800000000001</v>
      </c>
      <c r="E25">
        <v>40.129600000000003</v>
      </c>
    </row>
    <row r="26" spans="1:5" x14ac:dyDescent="0.25">
      <c r="B26" t="s">
        <v>80</v>
      </c>
      <c r="C26">
        <v>1.4813534625371123</v>
      </c>
      <c r="D26">
        <v>0.54085399999999995</v>
      </c>
      <c r="E26">
        <v>36.510800000000003</v>
      </c>
    </row>
    <row r="35" spans="1:5" x14ac:dyDescent="0.25">
      <c r="C35" t="s">
        <v>76</v>
      </c>
      <c r="D35" t="s">
        <v>4</v>
      </c>
      <c r="E35" t="s">
        <v>77</v>
      </c>
    </row>
    <row r="36" spans="1:5" x14ac:dyDescent="0.25">
      <c r="A36" t="s">
        <v>79</v>
      </c>
      <c r="B36" t="s">
        <v>27</v>
      </c>
      <c r="C36">
        <v>1.3202440456475264</v>
      </c>
      <c r="D36">
        <v>0.350773</v>
      </c>
      <c r="E36">
        <v>26.5688</v>
      </c>
    </row>
    <row r="37" spans="1:5" x14ac:dyDescent="0.25">
      <c r="B37" t="s">
        <v>28</v>
      </c>
      <c r="C37">
        <v>1.1392631533185522</v>
      </c>
      <c r="D37">
        <v>0.34067500000000001</v>
      </c>
      <c r="E37">
        <v>29.903099999999998</v>
      </c>
    </row>
    <row r="38" spans="1:5" x14ac:dyDescent="0.25">
      <c r="B38" t="s">
        <v>29</v>
      </c>
      <c r="C38">
        <v>2.4110499684694151</v>
      </c>
      <c r="D38">
        <v>0.64232299999999998</v>
      </c>
      <c r="E38">
        <v>26.640799999999999</v>
      </c>
    </row>
    <row r="39" spans="1:5" x14ac:dyDescent="0.25">
      <c r="B39" t="s">
        <v>30</v>
      </c>
      <c r="C39">
        <v>1.3470822669104205</v>
      </c>
      <c r="D39">
        <v>0.368427</v>
      </c>
      <c r="E39">
        <v>27.35</v>
      </c>
    </row>
    <row r="40" spans="1:5" x14ac:dyDescent="0.25">
      <c r="B40" t="s">
        <v>31</v>
      </c>
      <c r="C40">
        <v>1.1471502442647772</v>
      </c>
      <c r="D40">
        <v>0.40153699999999998</v>
      </c>
      <c r="E40">
        <v>35.003</v>
      </c>
    </row>
    <row r="41" spans="1:5" x14ac:dyDescent="0.25">
      <c r="B41" t="s">
        <v>32</v>
      </c>
      <c r="C41">
        <v>1.3257181076907441</v>
      </c>
      <c r="D41">
        <v>0.40434799999999999</v>
      </c>
      <c r="E41">
        <v>30.500299999999999</v>
      </c>
    </row>
    <row r="42" spans="1:5" x14ac:dyDescent="0.25">
      <c r="B42" t="s">
        <v>33</v>
      </c>
      <c r="C42">
        <v>1.8873645398566321</v>
      </c>
      <c r="D42">
        <v>0.54281000000000001</v>
      </c>
      <c r="E42">
        <v>35.867600000000003</v>
      </c>
    </row>
    <row r="43" spans="1:5" x14ac:dyDescent="0.25">
      <c r="B43" t="s">
        <v>34</v>
      </c>
      <c r="C43">
        <v>0.86744460700498849</v>
      </c>
      <c r="D43">
        <v>0.29526599999999997</v>
      </c>
      <c r="E43">
        <v>34.038600000000002</v>
      </c>
    </row>
    <row r="44" spans="1:5" x14ac:dyDescent="0.25">
      <c r="B44" t="s">
        <v>35</v>
      </c>
      <c r="C44">
        <v>1.5133713992572684</v>
      </c>
      <c r="D44">
        <v>0.54281000000000001</v>
      </c>
      <c r="E44">
        <v>35.867600000000003</v>
      </c>
    </row>
    <row r="45" spans="1:5" x14ac:dyDescent="0.25">
      <c r="B45" t="s">
        <v>36</v>
      </c>
      <c r="C45">
        <v>1.0469966317621273</v>
      </c>
      <c r="D45">
        <v>0.38264900000000002</v>
      </c>
      <c r="E45">
        <v>36.5473</v>
      </c>
    </row>
    <row r="46" spans="1:5" x14ac:dyDescent="0.25">
      <c r="B46" t="s">
        <v>37</v>
      </c>
      <c r="C46">
        <v>0.96226259688546434</v>
      </c>
      <c r="D46">
        <v>0.33880399999999999</v>
      </c>
      <c r="E46">
        <v>35.209099999999999</v>
      </c>
    </row>
    <row r="47" spans="1:5" x14ac:dyDescent="0.25">
      <c r="B47" t="s">
        <v>38</v>
      </c>
      <c r="C47">
        <v>0.97814346763997506</v>
      </c>
      <c r="D47">
        <v>0.34195700000000001</v>
      </c>
      <c r="E47">
        <v>34.959800000000001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B4" sqref="B4:D4"/>
    </sheetView>
  </sheetViews>
  <sheetFormatPr defaultColWidth="11" defaultRowHeight="15.75" x14ac:dyDescent="0.25"/>
  <cols>
    <col min="2" max="2" width="12.125" bestFit="1" customWidth="1"/>
    <col min="3" max="3" width="15.125" bestFit="1" customWidth="1"/>
    <col min="4" max="4" width="11.625" bestFit="1" customWidth="1"/>
    <col min="6" max="6" width="12.125" bestFit="1" customWidth="1"/>
    <col min="7" max="7" width="12.375" bestFit="1" customWidth="1"/>
    <col min="8" max="8" width="12.125" bestFit="1" customWidth="1"/>
    <col min="9" max="9" width="15.125" bestFit="1" customWidth="1"/>
    <col min="10" max="10" width="11.625" bestFit="1" customWidth="1"/>
  </cols>
  <sheetData>
    <row r="1" spans="1:10" ht="21" x14ac:dyDescent="0.35">
      <c r="A1" s="4" t="s">
        <v>82</v>
      </c>
    </row>
    <row r="3" spans="1:10" x14ac:dyDescent="0.25">
      <c r="A3" t="s">
        <v>81</v>
      </c>
      <c r="F3" t="s">
        <v>43</v>
      </c>
    </row>
    <row r="4" spans="1:10" x14ac:dyDescent="0.25">
      <c r="B4" t="s">
        <v>76</v>
      </c>
      <c r="C4" t="s">
        <v>83</v>
      </c>
      <c r="D4" t="s">
        <v>84</v>
      </c>
      <c r="H4" t="s">
        <v>76</v>
      </c>
      <c r="I4" t="s">
        <v>83</v>
      </c>
      <c r="J4" t="s">
        <v>84</v>
      </c>
    </row>
    <row r="5" spans="1:10" x14ac:dyDescent="0.25">
      <c r="A5" t="s">
        <v>27</v>
      </c>
      <c r="B5">
        <v>0.99917636756664074</v>
      </c>
      <c r="C5">
        <v>0.32633299999999998</v>
      </c>
      <c r="D5">
        <v>32.660200000000003</v>
      </c>
      <c r="F5" t="s">
        <v>27</v>
      </c>
      <c r="H5">
        <v>1.5571307869029418</v>
      </c>
      <c r="I5">
        <v>0.55103899999999995</v>
      </c>
      <c r="J5">
        <v>35.388100000000001</v>
      </c>
    </row>
    <row r="6" spans="1:10" x14ac:dyDescent="0.25">
      <c r="A6" t="s">
        <v>28</v>
      </c>
      <c r="B6">
        <v>0.73815577727711612</v>
      </c>
      <c r="C6">
        <v>0.27521400000000001</v>
      </c>
      <c r="D6">
        <v>37.283999999999999</v>
      </c>
      <c r="F6" t="s">
        <v>28</v>
      </c>
      <c r="H6">
        <v>1.576080458557513</v>
      </c>
      <c r="I6">
        <v>0.58264700000000003</v>
      </c>
      <c r="J6">
        <v>36.9681</v>
      </c>
    </row>
    <row r="7" spans="1:10" x14ac:dyDescent="0.25">
      <c r="A7" t="s">
        <v>29</v>
      </c>
      <c r="B7">
        <v>1.1771899311845719</v>
      </c>
      <c r="C7">
        <v>0.27131899999999998</v>
      </c>
      <c r="D7">
        <v>33.175699999999999</v>
      </c>
      <c r="F7" t="s">
        <v>29</v>
      </c>
      <c r="H7">
        <v>1.3296256360240595</v>
      </c>
      <c r="I7">
        <v>0.46488099999999999</v>
      </c>
      <c r="J7">
        <v>34.963299999999997</v>
      </c>
    </row>
    <row r="8" spans="1:10" x14ac:dyDescent="0.25">
      <c r="A8" t="s">
        <v>30</v>
      </c>
      <c r="B8">
        <v>1.1203095929726574</v>
      </c>
      <c r="C8">
        <v>0.28963699999999998</v>
      </c>
      <c r="D8">
        <v>25.853300000000001</v>
      </c>
      <c r="F8" t="s">
        <v>30</v>
      </c>
      <c r="H8">
        <v>1.3269659446713653</v>
      </c>
      <c r="I8">
        <v>0.41193800000000003</v>
      </c>
      <c r="J8">
        <v>31.043600000000001</v>
      </c>
    </row>
    <row r="9" spans="1:10" x14ac:dyDescent="0.25">
      <c r="A9" t="s">
        <v>31</v>
      </c>
      <c r="B9">
        <v>1.2166279202595855</v>
      </c>
      <c r="C9">
        <v>0.394067</v>
      </c>
      <c r="D9">
        <v>32.390099999999997</v>
      </c>
      <c r="F9" t="s">
        <v>31</v>
      </c>
      <c r="H9">
        <v>1.7863376350801066</v>
      </c>
      <c r="I9">
        <v>0.55492399999999997</v>
      </c>
      <c r="J9">
        <v>31.064900000000002</v>
      </c>
    </row>
    <row r="10" spans="1:10" x14ac:dyDescent="0.25">
      <c r="A10" t="s">
        <v>32</v>
      </c>
      <c r="B10">
        <v>0.90241035667931158</v>
      </c>
      <c r="C10">
        <v>0.32399600000000001</v>
      </c>
      <c r="D10">
        <v>35.903399999999998</v>
      </c>
      <c r="F10" t="s">
        <v>32</v>
      </c>
      <c r="H10">
        <v>1.7466639179835237</v>
      </c>
      <c r="I10">
        <v>0.44058199999999997</v>
      </c>
      <c r="J10">
        <v>25.2242</v>
      </c>
    </row>
    <row r="11" spans="1:10" x14ac:dyDescent="0.25">
      <c r="A11" t="s">
        <v>33</v>
      </c>
      <c r="B11">
        <v>1.1652396668238252</v>
      </c>
      <c r="C11">
        <v>0.37072100000000002</v>
      </c>
      <c r="D11">
        <v>31.815000000000001</v>
      </c>
      <c r="F11" t="s">
        <v>33</v>
      </c>
      <c r="H11">
        <v>1.3558229979635539</v>
      </c>
      <c r="I11">
        <v>0.36151800000000001</v>
      </c>
      <c r="J11">
        <v>26.664100000000001</v>
      </c>
    </row>
    <row r="12" spans="1:10" x14ac:dyDescent="0.25">
      <c r="A12" t="s">
        <v>34</v>
      </c>
      <c r="B12">
        <v>0.94525574267585954</v>
      </c>
      <c r="C12">
        <v>0.34726899999999999</v>
      </c>
      <c r="D12">
        <v>36.738100000000003</v>
      </c>
      <c r="F12" t="s">
        <v>34</v>
      </c>
      <c r="H12">
        <v>1.5324808960712537</v>
      </c>
      <c r="I12">
        <v>0.454235</v>
      </c>
      <c r="J12">
        <v>29.640499999999999</v>
      </c>
    </row>
    <row r="13" spans="1:10" x14ac:dyDescent="0.25">
      <c r="A13" t="s">
        <v>35</v>
      </c>
      <c r="B13">
        <v>1.1419581365725846</v>
      </c>
      <c r="C13">
        <v>0.346051</v>
      </c>
      <c r="D13">
        <v>30.3033</v>
      </c>
      <c r="F13" t="s">
        <v>35</v>
      </c>
      <c r="H13">
        <v>1.3378590208259034</v>
      </c>
      <c r="I13">
        <v>0.48392099999999999</v>
      </c>
      <c r="J13">
        <v>36.171300000000002</v>
      </c>
    </row>
    <row r="14" spans="1:10" x14ac:dyDescent="0.25">
      <c r="A14" t="s">
        <v>36</v>
      </c>
      <c r="B14">
        <v>0.83314444242576291</v>
      </c>
      <c r="C14">
        <v>0.28890199999999999</v>
      </c>
      <c r="D14">
        <v>34.676099999999998</v>
      </c>
      <c r="F14" t="s">
        <v>36</v>
      </c>
      <c r="H14">
        <v>1.3646865180308245</v>
      </c>
      <c r="I14">
        <v>0.50161100000000003</v>
      </c>
      <c r="J14">
        <v>36.756500000000003</v>
      </c>
    </row>
    <row r="15" spans="1:10" x14ac:dyDescent="0.25">
      <c r="A15" t="s">
        <v>37</v>
      </c>
      <c r="B15">
        <v>1.0693474212539844</v>
      </c>
      <c r="C15">
        <v>0.34855700000000001</v>
      </c>
      <c r="D15">
        <v>32.595300000000002</v>
      </c>
      <c r="F15" t="s">
        <v>37</v>
      </c>
      <c r="H15">
        <v>0.94172111783878776</v>
      </c>
      <c r="I15">
        <v>0.30654999999999999</v>
      </c>
      <c r="J15">
        <v>32.552100000000003</v>
      </c>
    </row>
    <row r="16" spans="1:10" x14ac:dyDescent="0.25">
      <c r="A16" t="s">
        <v>38</v>
      </c>
      <c r="B16">
        <v>0.7359747586031864</v>
      </c>
      <c r="C16">
        <v>0.25518600000000002</v>
      </c>
      <c r="D16">
        <v>34.673200000000001</v>
      </c>
      <c r="F16" t="s">
        <v>38</v>
      </c>
      <c r="H16">
        <v>1.2714041707527748</v>
      </c>
      <c r="I16">
        <v>0.39153399999999999</v>
      </c>
      <c r="J16">
        <v>30.795400000000001</v>
      </c>
    </row>
    <row r="17" spans="1:13" x14ac:dyDescent="0.25">
      <c r="F17" t="s">
        <v>85</v>
      </c>
      <c r="H17">
        <v>1.495599011013711</v>
      </c>
      <c r="I17">
        <v>0.49904399999999999</v>
      </c>
      <c r="J17">
        <v>33.3675</v>
      </c>
    </row>
    <row r="18" spans="1:13" x14ac:dyDescent="0.25">
      <c r="F18" t="s">
        <v>86</v>
      </c>
      <c r="H18">
        <v>1.4089037814119456</v>
      </c>
      <c r="I18">
        <v>0.44695499999999999</v>
      </c>
      <c r="J18">
        <v>31.723600000000001</v>
      </c>
    </row>
    <row r="19" spans="1:13" x14ac:dyDescent="0.25">
      <c r="F19" t="s">
        <v>87</v>
      </c>
      <c r="H19">
        <v>1.7557893547435359</v>
      </c>
      <c r="I19">
        <v>0.55939799999999995</v>
      </c>
      <c r="J19">
        <v>31.860199999999999</v>
      </c>
    </row>
    <row r="20" spans="1:13" x14ac:dyDescent="0.25">
      <c r="F20" t="s">
        <v>88</v>
      </c>
      <c r="H20">
        <v>1.3303642663716042</v>
      </c>
      <c r="I20">
        <v>0.45688699999999999</v>
      </c>
      <c r="J20">
        <v>34.343000000000004</v>
      </c>
    </row>
    <row r="25" spans="1:13" ht="21" x14ac:dyDescent="0.35">
      <c r="A25" s="4" t="s">
        <v>89</v>
      </c>
    </row>
    <row r="27" spans="1:13" x14ac:dyDescent="0.25">
      <c r="B27" t="s">
        <v>100</v>
      </c>
      <c r="C27" t="s">
        <v>90</v>
      </c>
      <c r="F27" t="s">
        <v>100</v>
      </c>
      <c r="G27" t="s">
        <v>90</v>
      </c>
    </row>
    <row r="28" spans="1:13" x14ac:dyDescent="0.25">
      <c r="A28" t="s">
        <v>35</v>
      </c>
      <c r="B28">
        <v>1</v>
      </c>
      <c r="C28">
        <v>4.4999999999999998E-2</v>
      </c>
      <c r="E28" t="s">
        <v>35</v>
      </c>
      <c r="F28">
        <v>0</v>
      </c>
      <c r="G28">
        <v>4.4999999999999998E-2</v>
      </c>
    </row>
    <row r="29" spans="1:13" x14ac:dyDescent="0.25">
      <c r="A29" t="s">
        <v>91</v>
      </c>
      <c r="B29">
        <v>0.5</v>
      </c>
      <c r="C29">
        <v>6.0999999999999999E-2</v>
      </c>
      <c r="E29" t="s">
        <v>91</v>
      </c>
      <c r="F29">
        <v>0</v>
      </c>
      <c r="G29">
        <v>0.06</v>
      </c>
    </row>
    <row r="30" spans="1:13" x14ac:dyDescent="0.25">
      <c r="A30" t="s">
        <v>92</v>
      </c>
      <c r="B30">
        <v>0.5</v>
      </c>
      <c r="C30">
        <v>7.0000000000000007E-2</v>
      </c>
      <c r="E30" t="s">
        <v>92</v>
      </c>
      <c r="F30">
        <v>0</v>
      </c>
      <c r="G30">
        <v>0.05</v>
      </c>
      <c r="L30" s="3"/>
      <c r="M30" s="3"/>
    </row>
    <row r="31" spans="1:13" x14ac:dyDescent="0.25">
      <c r="A31" t="s">
        <v>93</v>
      </c>
      <c r="B31">
        <v>0.5</v>
      </c>
      <c r="C31">
        <v>0.08</v>
      </c>
      <c r="E31" t="s">
        <v>93</v>
      </c>
      <c r="F31">
        <v>0</v>
      </c>
      <c r="G31">
        <v>2.8000000000000001E-2</v>
      </c>
      <c r="L31" s="3"/>
      <c r="M31" s="3"/>
    </row>
    <row r="32" spans="1:13" x14ac:dyDescent="0.25">
      <c r="A32" t="s">
        <v>94</v>
      </c>
      <c r="B32">
        <v>0.5</v>
      </c>
      <c r="C32">
        <v>7.1999999999999995E-2</v>
      </c>
      <c r="E32" t="s">
        <v>94</v>
      </c>
      <c r="F32">
        <v>0.5</v>
      </c>
      <c r="G32">
        <v>5.5E-2</v>
      </c>
      <c r="L32" s="3"/>
      <c r="M32" s="3"/>
    </row>
    <row r="33" spans="1:13" x14ac:dyDescent="0.25">
      <c r="A33" t="s">
        <v>95</v>
      </c>
      <c r="B33">
        <v>0.5</v>
      </c>
      <c r="C33">
        <v>5.8000000000000003E-2</v>
      </c>
      <c r="E33" t="s">
        <v>95</v>
      </c>
      <c r="F33">
        <v>0</v>
      </c>
      <c r="G33">
        <v>4.9000000000000002E-2</v>
      </c>
      <c r="L33" s="3"/>
      <c r="M33" s="3"/>
    </row>
    <row r="34" spans="1:13" x14ac:dyDescent="0.25">
      <c r="A34" t="s">
        <v>96</v>
      </c>
      <c r="B34">
        <v>0</v>
      </c>
      <c r="C34">
        <v>0.05</v>
      </c>
      <c r="E34" t="s">
        <v>96</v>
      </c>
      <c r="F34">
        <v>0</v>
      </c>
      <c r="G34">
        <v>5.5E-2</v>
      </c>
      <c r="L34" s="3"/>
      <c r="M34" s="3"/>
    </row>
    <row r="35" spans="1:13" x14ac:dyDescent="0.25">
      <c r="A35" t="s">
        <v>97</v>
      </c>
      <c r="B35">
        <v>1</v>
      </c>
      <c r="C35">
        <v>7.0000000000000007E-2</v>
      </c>
      <c r="E35" t="s">
        <v>97</v>
      </c>
      <c r="F35">
        <v>0</v>
      </c>
      <c r="G35" s="2">
        <v>4.6699999999999998E-2</v>
      </c>
      <c r="L35" s="3"/>
      <c r="M35" s="3"/>
    </row>
    <row r="36" spans="1:13" x14ac:dyDescent="0.25">
      <c r="A36" t="s">
        <v>98</v>
      </c>
      <c r="B36">
        <v>0</v>
      </c>
      <c r="C36" s="2">
        <v>4.5699999999999998E-2</v>
      </c>
      <c r="E36" t="s">
        <v>98</v>
      </c>
      <c r="F36">
        <v>0</v>
      </c>
      <c r="G36" s="2">
        <v>4.4999999999999998E-2</v>
      </c>
      <c r="L36" s="3"/>
      <c r="M36" s="3"/>
    </row>
    <row r="37" spans="1:13" x14ac:dyDescent="0.25">
      <c r="A37" t="s">
        <v>99</v>
      </c>
      <c r="B37">
        <v>1</v>
      </c>
      <c r="C37" s="2">
        <v>0.35299999999999998</v>
      </c>
      <c r="E37" t="s">
        <v>99</v>
      </c>
      <c r="F37">
        <v>1</v>
      </c>
      <c r="G37">
        <v>0.1799</v>
      </c>
      <c r="J37" s="2"/>
      <c r="L37" s="3"/>
      <c r="M37" s="3"/>
    </row>
    <row r="38" spans="1:13" x14ac:dyDescent="0.25">
      <c r="A38" t="s">
        <v>101</v>
      </c>
      <c r="B38">
        <v>0.5</v>
      </c>
      <c r="C38" s="2">
        <v>5.4100000000000002E-2</v>
      </c>
      <c r="E38" t="s">
        <v>101</v>
      </c>
      <c r="F38">
        <v>0</v>
      </c>
      <c r="G38">
        <v>0.34300000000000003</v>
      </c>
      <c r="J38" s="2"/>
      <c r="L38" s="3"/>
      <c r="M38" s="3"/>
    </row>
    <row r="39" spans="1:13" x14ac:dyDescent="0.25">
      <c r="A39" t="s">
        <v>102</v>
      </c>
      <c r="B39">
        <v>1</v>
      </c>
      <c r="C39" s="2">
        <v>7.8299999999999995E-2</v>
      </c>
      <c r="L39" s="3"/>
      <c r="M39" s="3"/>
    </row>
    <row r="40" spans="1:13" x14ac:dyDescent="0.25">
      <c r="A40" t="s">
        <v>103</v>
      </c>
      <c r="B40">
        <v>1</v>
      </c>
      <c r="C40" s="2">
        <v>0.129</v>
      </c>
      <c r="L40" s="3"/>
      <c r="M40" s="3"/>
    </row>
    <row r="41" spans="1:13" x14ac:dyDescent="0.25">
      <c r="L41" s="3"/>
      <c r="M41" s="3"/>
    </row>
    <row r="42" spans="1:13" x14ac:dyDescent="0.25">
      <c r="L42" s="3"/>
      <c r="M42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D57" sqref="D57"/>
    </sheetView>
  </sheetViews>
  <sheetFormatPr defaultColWidth="11" defaultRowHeight="15.75" x14ac:dyDescent="0.25"/>
  <cols>
    <col min="2" max="2" width="11.875" bestFit="1" customWidth="1"/>
    <col min="3" max="3" width="15.125" bestFit="1" customWidth="1"/>
    <col min="7" max="7" width="11.875" bestFit="1" customWidth="1"/>
    <col min="8" max="8" width="15.125" bestFit="1" customWidth="1"/>
  </cols>
  <sheetData>
    <row r="1" spans="1:9" ht="21" x14ac:dyDescent="0.35">
      <c r="A1" s="4" t="s">
        <v>117</v>
      </c>
    </row>
    <row r="4" spans="1:9" x14ac:dyDescent="0.25">
      <c r="A4" t="s">
        <v>105</v>
      </c>
      <c r="F4" t="s">
        <v>106</v>
      </c>
    </row>
    <row r="5" spans="1:9" x14ac:dyDescent="0.25">
      <c r="B5" t="s">
        <v>76</v>
      </c>
      <c r="C5" t="s">
        <v>83</v>
      </c>
      <c r="D5" t="s">
        <v>84</v>
      </c>
      <c r="G5" t="s">
        <v>76</v>
      </c>
      <c r="H5" t="s">
        <v>83</v>
      </c>
      <c r="I5" t="s">
        <v>84</v>
      </c>
    </row>
    <row r="6" spans="1:9" x14ac:dyDescent="0.25">
      <c r="A6" t="s">
        <v>27</v>
      </c>
      <c r="B6">
        <v>0.92040349765924767</v>
      </c>
      <c r="C6">
        <v>0.31515633450000002</v>
      </c>
      <c r="D6">
        <v>34.241105699999999</v>
      </c>
      <c r="F6" t="s">
        <v>27</v>
      </c>
      <c r="G6">
        <v>1.4112026675356093</v>
      </c>
      <c r="H6">
        <v>0.52543714499999994</v>
      </c>
      <c r="I6">
        <v>37.233287400000002</v>
      </c>
    </row>
    <row r="7" spans="1:9" x14ac:dyDescent="0.25">
      <c r="A7" t="s">
        <v>28</v>
      </c>
      <c r="B7">
        <v>1.3838116272755956</v>
      </c>
      <c r="C7">
        <v>0.47015486999999995</v>
      </c>
      <c r="D7">
        <v>33.9753519</v>
      </c>
      <c r="F7" t="s">
        <v>28</v>
      </c>
      <c r="G7">
        <v>1.0009311838701127</v>
      </c>
      <c r="H7">
        <v>0.35461761599999997</v>
      </c>
      <c r="I7">
        <v>35.428770900000004</v>
      </c>
    </row>
    <row r="8" spans="1:9" x14ac:dyDescent="0.25">
      <c r="A8" t="s">
        <v>29</v>
      </c>
      <c r="B8">
        <v>1.2423158927007178</v>
      </c>
      <c r="C8">
        <v>0.450988</v>
      </c>
      <c r="D8">
        <v>36.302199999999999</v>
      </c>
      <c r="F8" t="s">
        <v>29</v>
      </c>
      <c r="G8">
        <v>1.5968439933169671</v>
      </c>
      <c r="H8">
        <v>0.54573899999999997</v>
      </c>
      <c r="I8">
        <v>34.176099999999998</v>
      </c>
    </row>
    <row r="9" spans="1:9" x14ac:dyDescent="0.25">
      <c r="A9" t="s">
        <v>30</v>
      </c>
      <c r="B9">
        <v>0.43486292860958947</v>
      </c>
      <c r="C9">
        <v>0.13511799999999999</v>
      </c>
      <c r="D9">
        <v>31.071400000000001</v>
      </c>
      <c r="F9" t="s">
        <v>30</v>
      </c>
      <c r="G9">
        <v>1.4328269869080807</v>
      </c>
      <c r="H9">
        <v>0.426064</v>
      </c>
      <c r="I9">
        <v>29.735900000000001</v>
      </c>
    </row>
    <row r="10" spans="1:9" x14ac:dyDescent="0.25">
      <c r="A10" t="s">
        <v>31</v>
      </c>
      <c r="B10">
        <v>1.24307473706576</v>
      </c>
      <c r="C10">
        <v>0.37443399999999999</v>
      </c>
      <c r="D10">
        <v>30.121600000000001</v>
      </c>
      <c r="F10" t="s">
        <v>31</v>
      </c>
      <c r="G10">
        <v>2.0156400233133982</v>
      </c>
      <c r="H10">
        <v>0.54295899999999997</v>
      </c>
      <c r="I10">
        <v>26.9373</v>
      </c>
    </row>
    <row r="11" spans="1:9" x14ac:dyDescent="0.25">
      <c r="A11" t="s">
        <v>32</v>
      </c>
      <c r="B11">
        <v>1.334543140393966</v>
      </c>
      <c r="C11">
        <v>0.55764670499999991</v>
      </c>
      <c r="D11">
        <v>41.785588500000003</v>
      </c>
      <c r="F11" t="s">
        <v>32</v>
      </c>
      <c r="G11">
        <v>1.9393597936157279</v>
      </c>
      <c r="H11">
        <v>0.90254759999999989</v>
      </c>
      <c r="I11">
        <v>46.538429999999998</v>
      </c>
    </row>
    <row r="12" spans="1:9" x14ac:dyDescent="0.25">
      <c r="A12" t="s">
        <v>33</v>
      </c>
      <c r="B12">
        <v>0.926496015961497</v>
      </c>
      <c r="C12">
        <v>0.33417875549999998</v>
      </c>
      <c r="D12">
        <v>36.06909795</v>
      </c>
      <c r="F12" t="s">
        <v>33</v>
      </c>
      <c r="G12">
        <v>1.8149315247347266</v>
      </c>
      <c r="H12">
        <v>0.51432800000000001</v>
      </c>
      <c r="I12">
        <v>28.338699999999999</v>
      </c>
    </row>
    <row r="13" spans="1:9" x14ac:dyDescent="0.25">
      <c r="A13" t="s">
        <v>34</v>
      </c>
      <c r="B13">
        <v>1.5185014533417691</v>
      </c>
      <c r="C13">
        <v>0.55047517499999987</v>
      </c>
      <c r="D13">
        <v>36.251211599999998</v>
      </c>
      <c r="F13" t="s">
        <v>34</v>
      </c>
      <c r="G13">
        <v>1.750897952643321</v>
      </c>
      <c r="H13">
        <v>0.71024299999999996</v>
      </c>
      <c r="I13">
        <v>40.564500000000002</v>
      </c>
    </row>
    <row r="14" spans="1:9" x14ac:dyDescent="0.25">
      <c r="A14" t="s">
        <v>35</v>
      </c>
      <c r="B14">
        <v>2.2585474472150717</v>
      </c>
      <c r="C14">
        <v>0.71509</v>
      </c>
      <c r="D14">
        <v>31.6615</v>
      </c>
      <c r="F14" t="s">
        <v>35</v>
      </c>
      <c r="G14">
        <v>1.0095595848948458</v>
      </c>
      <c r="H14">
        <v>0.38201693249999996</v>
      </c>
      <c r="I14">
        <v>37.839958949999996</v>
      </c>
    </row>
    <row r="15" spans="1:9" x14ac:dyDescent="0.25">
      <c r="A15" t="s">
        <v>36</v>
      </c>
      <c r="B15">
        <v>1.2815788491678484</v>
      </c>
      <c r="C15">
        <v>0.41212500000000002</v>
      </c>
      <c r="D15">
        <v>32.157600000000002</v>
      </c>
      <c r="F15" t="s">
        <v>36</v>
      </c>
      <c r="G15">
        <v>1.7288650208246463</v>
      </c>
      <c r="H15">
        <v>0.599520795</v>
      </c>
      <c r="I15">
        <v>34.6771314</v>
      </c>
    </row>
    <row r="16" spans="1:9" x14ac:dyDescent="0.25">
      <c r="A16" t="s">
        <v>37</v>
      </c>
      <c r="B16">
        <v>1.7212921556340435</v>
      </c>
      <c r="C16">
        <v>0.48344900000000002</v>
      </c>
      <c r="D16">
        <v>28.086400000000001</v>
      </c>
      <c r="F16" t="s">
        <v>37</v>
      </c>
      <c r="G16">
        <v>1.3393917162168525</v>
      </c>
      <c r="H16">
        <v>0.44906824499999992</v>
      </c>
      <c r="I16">
        <v>33.527775300000002</v>
      </c>
    </row>
    <row r="17" spans="1:9" x14ac:dyDescent="0.25">
      <c r="A17" t="s">
        <v>38</v>
      </c>
      <c r="B17">
        <v>1.0472223421245737</v>
      </c>
      <c r="C17">
        <v>0.38817600000000002</v>
      </c>
      <c r="D17">
        <v>37.0672</v>
      </c>
      <c r="F17" t="s">
        <v>38</v>
      </c>
      <c r="G17">
        <v>0.98360164545346729</v>
      </c>
      <c r="H17">
        <v>0.31514399999999998</v>
      </c>
      <c r="I17">
        <v>32.0398</v>
      </c>
    </row>
    <row r="18" spans="1:9" x14ac:dyDescent="0.25">
      <c r="A18" t="s">
        <v>85</v>
      </c>
      <c r="B18">
        <v>1.125434746015098</v>
      </c>
      <c r="C18">
        <v>0.434581</v>
      </c>
      <c r="D18">
        <v>38.6145</v>
      </c>
      <c r="F18" t="s">
        <v>85</v>
      </c>
      <c r="G18">
        <v>1.5091075840505495</v>
      </c>
      <c r="H18">
        <v>0.46238000000000001</v>
      </c>
      <c r="I18">
        <v>30.639299999999999</v>
      </c>
    </row>
    <row r="19" spans="1:9" x14ac:dyDescent="0.25">
      <c r="A19" t="s">
        <v>86</v>
      </c>
      <c r="B19">
        <v>0.98877260114891652</v>
      </c>
      <c r="C19">
        <v>0.41550399999999998</v>
      </c>
      <c r="D19">
        <v>42.022199999999998</v>
      </c>
      <c r="F19" t="s">
        <v>86</v>
      </c>
      <c r="G19">
        <v>2.1184577217735328</v>
      </c>
      <c r="H19">
        <v>0.77536400000000005</v>
      </c>
      <c r="I19">
        <v>36.6004</v>
      </c>
    </row>
    <row r="20" spans="1:9" x14ac:dyDescent="0.25">
      <c r="A20" t="s">
        <v>87</v>
      </c>
      <c r="B20">
        <v>1.2730614383889964</v>
      </c>
      <c r="C20">
        <v>0.51257399999999997</v>
      </c>
      <c r="D20">
        <v>40.263100000000001</v>
      </c>
      <c r="F20" t="s">
        <v>87</v>
      </c>
      <c r="G20">
        <v>2.0750802189228668</v>
      </c>
      <c r="H20">
        <v>0.97632516000000003</v>
      </c>
      <c r="I20">
        <v>47.049996</v>
      </c>
    </row>
    <row r="21" spans="1:9" x14ac:dyDescent="0.25">
      <c r="A21" t="s">
        <v>88</v>
      </c>
      <c r="B21">
        <v>0.84675181303289193</v>
      </c>
      <c r="C21">
        <v>0.38810699999999998</v>
      </c>
      <c r="D21">
        <v>45.834800000000001</v>
      </c>
      <c r="F21" t="s">
        <v>88</v>
      </c>
      <c r="G21">
        <v>2.8029332880024174</v>
      </c>
      <c r="H21">
        <v>0.89039100000000004</v>
      </c>
      <c r="I21">
        <v>31.766400000000001</v>
      </c>
    </row>
    <row r="22" spans="1:9" x14ac:dyDescent="0.25">
      <c r="A22" t="s">
        <v>107</v>
      </c>
      <c r="B22">
        <v>1.0816050333229072</v>
      </c>
      <c r="C22">
        <v>0.53945699999999996</v>
      </c>
      <c r="D22">
        <v>49.875599999999999</v>
      </c>
      <c r="F22" t="s">
        <v>107</v>
      </c>
      <c r="G22">
        <v>2.1995889152449122</v>
      </c>
      <c r="H22">
        <v>0.84755000000000003</v>
      </c>
      <c r="I22">
        <v>38.532200000000003</v>
      </c>
    </row>
    <row r="23" spans="1:9" x14ac:dyDescent="0.25">
      <c r="A23" t="s">
        <v>108</v>
      </c>
      <c r="B23">
        <v>1.1009069021587774</v>
      </c>
      <c r="C23">
        <v>0.49018099999999998</v>
      </c>
      <c r="D23">
        <v>44.525199999999998</v>
      </c>
      <c r="F23" t="s">
        <v>108</v>
      </c>
      <c r="G23">
        <v>1.7513334104800278</v>
      </c>
      <c r="H23">
        <v>0.665906</v>
      </c>
      <c r="I23">
        <v>38.022799999999997</v>
      </c>
    </row>
    <row r="24" spans="1:9" x14ac:dyDescent="0.25">
      <c r="A24" t="s">
        <v>109</v>
      </c>
      <c r="B24">
        <v>1.2443521785823872</v>
      </c>
      <c r="C24">
        <v>0.51908399999999999</v>
      </c>
      <c r="D24">
        <v>41.715200000000003</v>
      </c>
      <c r="F24" t="s">
        <v>109</v>
      </c>
      <c r="G24">
        <v>1.273099930993826</v>
      </c>
      <c r="H24">
        <v>0.55716200000000005</v>
      </c>
      <c r="I24">
        <v>43.764200000000002</v>
      </c>
    </row>
    <row r="25" spans="1:9" x14ac:dyDescent="0.25">
      <c r="A25" t="s">
        <v>110</v>
      </c>
      <c r="B25">
        <v>1.2437770319987078</v>
      </c>
      <c r="C25">
        <v>0.415827</v>
      </c>
      <c r="D25">
        <v>33.432600000000001</v>
      </c>
      <c r="F25" t="s">
        <v>110</v>
      </c>
      <c r="G25">
        <v>1.4221046983980992</v>
      </c>
      <c r="H25">
        <v>0.55662599999999995</v>
      </c>
      <c r="I25">
        <v>39.140999999999998</v>
      </c>
    </row>
    <row r="26" spans="1:9" x14ac:dyDescent="0.25">
      <c r="A26" t="s">
        <v>111</v>
      </c>
      <c r="B26">
        <v>1.3355997446209624</v>
      </c>
      <c r="C26">
        <v>0.57319399999999998</v>
      </c>
      <c r="D26">
        <v>42.916600000000003</v>
      </c>
      <c r="F26" t="s">
        <v>111</v>
      </c>
      <c r="G26">
        <v>1.1542548972955824</v>
      </c>
      <c r="H26">
        <v>0.422066</v>
      </c>
      <c r="I26">
        <v>36.566099999999999</v>
      </c>
    </row>
    <row r="27" spans="1:9" x14ac:dyDescent="0.25">
      <c r="F27" t="s">
        <v>94</v>
      </c>
      <c r="G27">
        <v>1.08739222630055</v>
      </c>
      <c r="H27">
        <v>0.50510999999999995</v>
      </c>
      <c r="I27">
        <v>46.451500000000003</v>
      </c>
    </row>
    <row r="28" spans="1:9" x14ac:dyDescent="0.25">
      <c r="F28" t="s">
        <v>112</v>
      </c>
      <c r="G28">
        <v>1.249217353864988</v>
      </c>
      <c r="H28">
        <v>0.48163699999999998</v>
      </c>
      <c r="I28">
        <v>38.555100000000003</v>
      </c>
    </row>
    <row r="29" spans="1:9" x14ac:dyDescent="0.25">
      <c r="F29" t="s">
        <v>99</v>
      </c>
      <c r="G29">
        <v>1.6581940518919129</v>
      </c>
      <c r="H29">
        <v>0.67820800000000003</v>
      </c>
      <c r="I29">
        <v>40.900399999999998</v>
      </c>
    </row>
    <row r="30" spans="1:9" x14ac:dyDescent="0.25">
      <c r="F30" t="s">
        <v>113</v>
      </c>
      <c r="G30">
        <v>1.5996251973616256</v>
      </c>
      <c r="H30">
        <v>0.65042999999999995</v>
      </c>
      <c r="I30">
        <v>40.6614</v>
      </c>
    </row>
    <row r="31" spans="1:9" x14ac:dyDescent="0.25">
      <c r="F31" t="s">
        <v>114</v>
      </c>
      <c r="G31">
        <v>1.5390726628290945</v>
      </c>
      <c r="H31">
        <v>0.58446900000000002</v>
      </c>
      <c r="I31">
        <v>37.9754</v>
      </c>
    </row>
    <row r="32" spans="1:9" x14ac:dyDescent="0.25">
      <c r="F32" t="s">
        <v>115</v>
      </c>
      <c r="G32">
        <v>2.3405911327895268</v>
      </c>
      <c r="H32">
        <v>1.07057</v>
      </c>
      <c r="I32">
        <v>45.7393</v>
      </c>
    </row>
    <row r="33" spans="1:9" x14ac:dyDescent="0.25">
      <c r="F33" t="s">
        <v>116</v>
      </c>
      <c r="G33">
        <v>1.1208203611633014</v>
      </c>
      <c r="H33">
        <v>0.49573099999999998</v>
      </c>
      <c r="I33">
        <v>44.229300000000002</v>
      </c>
    </row>
    <row r="38" spans="1:9" ht="21" x14ac:dyDescent="0.35">
      <c r="A38" s="4" t="s">
        <v>118</v>
      </c>
    </row>
    <row r="39" spans="1:9" ht="21" x14ac:dyDescent="0.35">
      <c r="A39" s="4"/>
    </row>
    <row r="40" spans="1:9" x14ac:dyDescent="0.25">
      <c r="A40" t="s">
        <v>105</v>
      </c>
      <c r="F40" t="s">
        <v>106</v>
      </c>
    </row>
    <row r="41" spans="1:9" x14ac:dyDescent="0.25">
      <c r="B41" t="s">
        <v>120</v>
      </c>
      <c r="C41" t="s">
        <v>119</v>
      </c>
      <c r="G41" t="s">
        <v>120</v>
      </c>
      <c r="H41" t="s">
        <v>119</v>
      </c>
    </row>
    <row r="42" spans="1:9" x14ac:dyDescent="0.25">
      <c r="A42" t="s">
        <v>27</v>
      </c>
      <c r="B42">
        <v>0</v>
      </c>
      <c r="C42" s="3">
        <v>5.04E-2</v>
      </c>
      <c r="F42" t="s">
        <v>27</v>
      </c>
      <c r="G42">
        <v>1</v>
      </c>
      <c r="H42">
        <v>0.121</v>
      </c>
    </row>
    <row r="43" spans="1:9" x14ac:dyDescent="0.25">
      <c r="A43" t="s">
        <v>28</v>
      </c>
      <c r="B43">
        <v>0</v>
      </c>
      <c r="C43" s="3">
        <v>8.9499999999999996E-2</v>
      </c>
      <c r="F43" t="s">
        <v>28</v>
      </c>
      <c r="G43">
        <v>1</v>
      </c>
      <c r="H43">
        <v>0.219</v>
      </c>
    </row>
    <row r="44" spans="1:9" x14ac:dyDescent="0.25">
      <c r="A44" t="s">
        <v>29</v>
      </c>
      <c r="B44">
        <v>0</v>
      </c>
      <c r="C44" s="3">
        <v>6.8099999999999994E-2</v>
      </c>
      <c r="F44" t="s">
        <v>29</v>
      </c>
      <c r="G44">
        <v>0</v>
      </c>
      <c r="H44">
        <v>5.7799999999999997E-2</v>
      </c>
    </row>
    <row r="45" spans="1:9" x14ac:dyDescent="0.25">
      <c r="A45" t="s">
        <v>30</v>
      </c>
      <c r="B45">
        <v>1</v>
      </c>
      <c r="C45" s="3">
        <v>0.1179</v>
      </c>
      <c r="F45" t="s">
        <v>30</v>
      </c>
      <c r="G45">
        <v>0</v>
      </c>
      <c r="H45">
        <v>3.9399999999999998E-2</v>
      </c>
    </row>
    <row r="46" spans="1:9" x14ac:dyDescent="0.25">
      <c r="A46" t="s">
        <v>31</v>
      </c>
      <c r="B46">
        <v>0</v>
      </c>
      <c r="C46" s="3">
        <v>5.1400000000000001E-2</v>
      </c>
      <c r="F46" t="s">
        <v>31</v>
      </c>
      <c r="G46">
        <v>0.5</v>
      </c>
      <c r="H46">
        <v>4.7E-2</v>
      </c>
    </row>
    <row r="47" spans="1:9" x14ac:dyDescent="0.25">
      <c r="A47" t="s">
        <v>32</v>
      </c>
      <c r="B47">
        <v>0</v>
      </c>
      <c r="C47" s="3">
        <v>3.6700000000000003E-2</v>
      </c>
      <c r="F47" t="s">
        <v>32</v>
      </c>
      <c r="G47">
        <v>0.5</v>
      </c>
      <c r="H47">
        <v>5.7700000000000001E-2</v>
      </c>
    </row>
    <row r="48" spans="1:9" x14ac:dyDescent="0.25">
      <c r="A48" t="s">
        <v>33</v>
      </c>
      <c r="B48">
        <v>1</v>
      </c>
      <c r="C48" s="3">
        <v>0.1</v>
      </c>
      <c r="F48" t="s">
        <v>33</v>
      </c>
      <c r="G48">
        <v>0.5</v>
      </c>
      <c r="H48">
        <v>0.109</v>
      </c>
    </row>
    <row r="49" spans="1:8" x14ac:dyDescent="0.25">
      <c r="A49" t="s">
        <v>34</v>
      </c>
      <c r="B49">
        <v>1</v>
      </c>
      <c r="C49" s="3">
        <v>7.3599999999999999E-2</v>
      </c>
      <c r="F49" t="s">
        <v>34</v>
      </c>
      <c r="G49">
        <v>0</v>
      </c>
      <c r="H49">
        <v>7.22E-2</v>
      </c>
    </row>
    <row r="50" spans="1:8" x14ac:dyDescent="0.25">
      <c r="A50" t="s">
        <v>35</v>
      </c>
      <c r="B50">
        <v>0</v>
      </c>
      <c r="C50" s="3">
        <v>8.7099999999999997E-2</v>
      </c>
      <c r="F50" t="s">
        <v>35</v>
      </c>
      <c r="G50">
        <v>0</v>
      </c>
      <c r="H50">
        <v>5.3999999999999999E-2</v>
      </c>
    </row>
    <row r="51" spans="1:8" x14ac:dyDescent="0.25">
      <c r="A51" t="s">
        <v>36</v>
      </c>
      <c r="B51">
        <v>0</v>
      </c>
      <c r="C51" s="3">
        <v>6.4799999999999996E-2</v>
      </c>
      <c r="F51" t="s">
        <v>36</v>
      </c>
      <c r="G51">
        <v>1</v>
      </c>
      <c r="H51">
        <v>0.2802</v>
      </c>
    </row>
    <row r="52" spans="1:8" x14ac:dyDescent="0.25">
      <c r="A52" t="s">
        <v>37</v>
      </c>
      <c r="B52">
        <v>1</v>
      </c>
      <c r="C52" s="3">
        <v>0.1071</v>
      </c>
      <c r="F52" t="s">
        <v>37</v>
      </c>
      <c r="G52">
        <v>1</v>
      </c>
      <c r="H52">
        <v>0.252</v>
      </c>
    </row>
    <row r="53" spans="1:8" x14ac:dyDescent="0.25">
      <c r="A53" t="s">
        <v>38</v>
      </c>
      <c r="B53">
        <v>0</v>
      </c>
      <c r="C53" s="3">
        <v>7.1900000000000006E-2</v>
      </c>
      <c r="F53" t="s">
        <v>38</v>
      </c>
      <c r="G53">
        <v>0</v>
      </c>
      <c r="H53">
        <v>0.1321</v>
      </c>
    </row>
    <row r="54" spans="1:8" x14ac:dyDescent="0.25">
      <c r="A54" t="s">
        <v>85</v>
      </c>
      <c r="B54">
        <v>0</v>
      </c>
      <c r="C54" s="3">
        <v>0.1072</v>
      </c>
      <c r="F54" t="s">
        <v>85</v>
      </c>
      <c r="G54">
        <v>1</v>
      </c>
      <c r="H54">
        <v>0.30709999999999998</v>
      </c>
    </row>
    <row r="55" spans="1:8" x14ac:dyDescent="0.25">
      <c r="A55" t="s">
        <v>86</v>
      </c>
      <c r="B55">
        <v>0</v>
      </c>
      <c r="C55" s="3">
        <v>4.7199999999999999E-2</v>
      </c>
      <c r="F55" t="s">
        <v>86</v>
      </c>
      <c r="G55">
        <v>1</v>
      </c>
      <c r="H55">
        <v>0.16880000000000001</v>
      </c>
    </row>
    <row r="56" spans="1:8" x14ac:dyDescent="0.25">
      <c r="A56" t="s">
        <v>87</v>
      </c>
      <c r="B56">
        <v>0</v>
      </c>
      <c r="C56" s="3">
        <v>0.13200000000000001</v>
      </c>
      <c r="F56" t="s">
        <v>87</v>
      </c>
      <c r="G56">
        <v>0</v>
      </c>
      <c r="H56">
        <v>0.12920000000000001</v>
      </c>
    </row>
    <row r="57" spans="1:8" x14ac:dyDescent="0.25">
      <c r="A57" t="s">
        <v>88</v>
      </c>
      <c r="B57">
        <v>1</v>
      </c>
      <c r="C57">
        <v>0.1</v>
      </c>
      <c r="F57" t="s">
        <v>88</v>
      </c>
      <c r="G57">
        <v>0.5</v>
      </c>
      <c r="H57">
        <v>0.109</v>
      </c>
    </row>
    <row r="58" spans="1:8" x14ac:dyDescent="0.25">
      <c r="A58" t="s">
        <v>107</v>
      </c>
      <c r="B58">
        <v>1</v>
      </c>
      <c r="C58">
        <v>7.3599999999999999E-2</v>
      </c>
      <c r="F58" t="s">
        <v>107</v>
      </c>
      <c r="G58">
        <v>0</v>
      </c>
      <c r="H58">
        <v>7.22E-2</v>
      </c>
    </row>
    <row r="59" spans="1:8" x14ac:dyDescent="0.25">
      <c r="A59" t="s">
        <v>108</v>
      </c>
      <c r="B59">
        <v>0</v>
      </c>
      <c r="C59">
        <v>8.7099999999999997E-2</v>
      </c>
      <c r="F59" t="s">
        <v>108</v>
      </c>
      <c r="G59">
        <v>0</v>
      </c>
      <c r="H59">
        <v>5.3999999999999999E-2</v>
      </c>
    </row>
    <row r="60" spans="1:8" x14ac:dyDescent="0.25">
      <c r="A60" t="s">
        <v>109</v>
      </c>
      <c r="B60">
        <v>0</v>
      </c>
      <c r="C60">
        <v>6.4799999999999996E-2</v>
      </c>
      <c r="F60" t="s">
        <v>109</v>
      </c>
      <c r="G60">
        <v>1</v>
      </c>
      <c r="H60">
        <v>0.2802</v>
      </c>
    </row>
    <row r="61" spans="1:8" x14ac:dyDescent="0.25">
      <c r="A61" t="s">
        <v>110</v>
      </c>
      <c r="B61">
        <v>1</v>
      </c>
      <c r="C61">
        <v>0.1071</v>
      </c>
      <c r="F61" t="s">
        <v>110</v>
      </c>
      <c r="G61">
        <v>1</v>
      </c>
      <c r="H61">
        <v>0.252</v>
      </c>
    </row>
    <row r="62" spans="1:8" x14ac:dyDescent="0.25">
      <c r="A62" t="s">
        <v>111</v>
      </c>
      <c r="B62">
        <v>0</v>
      </c>
      <c r="C62">
        <v>7.1900000000000006E-2</v>
      </c>
      <c r="F62" t="s">
        <v>111</v>
      </c>
      <c r="G62">
        <v>0</v>
      </c>
      <c r="H62">
        <v>0.1321</v>
      </c>
    </row>
    <row r="63" spans="1:8" x14ac:dyDescent="0.25">
      <c r="A63" t="s">
        <v>94</v>
      </c>
      <c r="B63">
        <v>0</v>
      </c>
      <c r="C63">
        <v>0.1072</v>
      </c>
      <c r="F63" t="s">
        <v>94</v>
      </c>
      <c r="G63">
        <v>1</v>
      </c>
      <c r="H63">
        <v>0.30709999999999998</v>
      </c>
    </row>
    <row r="64" spans="1:8" x14ac:dyDescent="0.25">
      <c r="A64" t="s">
        <v>112</v>
      </c>
      <c r="B64">
        <v>0</v>
      </c>
      <c r="C64">
        <v>4.7199999999999999E-2</v>
      </c>
      <c r="F64" t="s">
        <v>112</v>
      </c>
      <c r="G64">
        <v>1</v>
      </c>
      <c r="H64">
        <v>0.16880000000000001</v>
      </c>
    </row>
    <row r="65" spans="1:8" x14ac:dyDescent="0.25">
      <c r="A65" t="s">
        <v>99</v>
      </c>
      <c r="B65">
        <v>0</v>
      </c>
      <c r="C65">
        <v>0.13200000000000001</v>
      </c>
      <c r="F65" t="s">
        <v>99</v>
      </c>
      <c r="G65">
        <v>0</v>
      </c>
      <c r="H65">
        <v>0.12920000000000001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H19" sqref="H19"/>
    </sheetView>
  </sheetViews>
  <sheetFormatPr defaultColWidth="11" defaultRowHeight="15.75" x14ac:dyDescent="0.25"/>
  <cols>
    <col min="2" max="2" width="14.125" bestFit="1" customWidth="1"/>
    <col min="3" max="3" width="17.875" bestFit="1" customWidth="1"/>
    <col min="5" max="5" width="13" bestFit="1" customWidth="1"/>
    <col min="10" max="10" width="14.125" bestFit="1" customWidth="1"/>
    <col min="11" max="11" width="17.875" bestFit="1" customWidth="1"/>
    <col min="13" max="13" width="13" bestFit="1" customWidth="1"/>
    <col min="14" max="14" width="12.625" bestFit="1" customWidth="1"/>
  </cols>
  <sheetData>
    <row r="1" spans="1:14" x14ac:dyDescent="0.25">
      <c r="A1" t="s">
        <v>0</v>
      </c>
    </row>
    <row r="2" spans="1:14" x14ac:dyDescent="0.25">
      <c r="A2" t="s">
        <v>2</v>
      </c>
      <c r="B2" t="s">
        <v>39</v>
      </c>
      <c r="C2" t="s">
        <v>40</v>
      </c>
      <c r="D2" t="s">
        <v>4</v>
      </c>
      <c r="E2" t="s">
        <v>5</v>
      </c>
      <c r="F2" t="s">
        <v>41</v>
      </c>
      <c r="I2" t="s">
        <v>6</v>
      </c>
      <c r="J2" t="s">
        <v>39</v>
      </c>
      <c r="K2" t="s">
        <v>40</v>
      </c>
      <c r="L2" t="s">
        <v>4</v>
      </c>
      <c r="M2" t="s">
        <v>5</v>
      </c>
      <c r="N2" t="s">
        <v>41</v>
      </c>
    </row>
    <row r="3" spans="1:14" x14ac:dyDescent="0.25">
      <c r="A3" t="s">
        <v>27</v>
      </c>
      <c r="B3">
        <v>1.7302095860399318</v>
      </c>
      <c r="C3">
        <v>7.6348168060533652</v>
      </c>
      <c r="D3">
        <f>766841/1000000</f>
        <v>0.76684099999999999</v>
      </c>
      <c r="E3">
        <v>44.320700000000002</v>
      </c>
      <c r="F3">
        <v>10.044</v>
      </c>
      <c r="I3" t="s">
        <v>27</v>
      </c>
      <c r="J3">
        <v>1.1508005559667143</v>
      </c>
      <c r="K3">
        <v>4.7641010312359882</v>
      </c>
      <c r="L3">
        <f>318766/1000000</f>
        <v>0.31876599999999999</v>
      </c>
      <c r="M3">
        <v>27.6995</v>
      </c>
      <c r="N3">
        <v>6.6909999999999998</v>
      </c>
    </row>
    <row r="4" spans="1:14" x14ac:dyDescent="0.25">
      <c r="A4" t="s">
        <v>28</v>
      </c>
      <c r="B4">
        <v>1.6549895188943176</v>
      </c>
      <c r="C4">
        <v>8.9499738117157204</v>
      </c>
      <c r="D4">
        <f>613450/1000000</f>
        <v>0.61345000000000005</v>
      </c>
      <c r="E4">
        <v>37.066699999999997</v>
      </c>
      <c r="F4">
        <v>6.8542100000000001</v>
      </c>
      <c r="I4" t="s">
        <v>28</v>
      </c>
      <c r="J4">
        <v>0.89345197494884354</v>
      </c>
      <c r="K4">
        <v>4.4478915369762415</v>
      </c>
      <c r="L4">
        <f>288174/1000000</f>
        <v>0.28817399999999999</v>
      </c>
      <c r="M4">
        <v>32.253999999999998</v>
      </c>
      <c r="N4">
        <v>6.4788899999999998</v>
      </c>
    </row>
    <row r="5" spans="1:14" x14ac:dyDescent="0.25">
      <c r="A5" t="s">
        <v>29</v>
      </c>
      <c r="B5">
        <v>2.0006364712847837</v>
      </c>
      <c r="C5">
        <v>11.101615390459607</v>
      </c>
      <c r="D5">
        <f>540652/1000000</f>
        <v>0.54065200000000002</v>
      </c>
      <c r="E5">
        <v>27.024000000000001</v>
      </c>
      <c r="F5">
        <v>4.8700299999999999</v>
      </c>
      <c r="I5" t="s">
        <v>29</v>
      </c>
      <c r="J5">
        <v>0.92783704155237223</v>
      </c>
      <c r="K5">
        <v>4.4533897685214532</v>
      </c>
      <c r="L5">
        <f>273981/1000000</f>
        <v>0.27398099999999997</v>
      </c>
      <c r="M5">
        <v>29.529</v>
      </c>
      <c r="N5">
        <v>6.15219</v>
      </c>
    </row>
    <row r="6" spans="1:14" x14ac:dyDescent="0.25">
      <c r="A6" t="s">
        <v>30</v>
      </c>
      <c r="B6">
        <v>1.5435892788047589</v>
      </c>
      <c r="C6">
        <v>7.2594347355651001</v>
      </c>
      <c r="D6">
        <f>442811/1000000</f>
        <v>0.44281100000000001</v>
      </c>
      <c r="E6">
        <v>28.687100000000001</v>
      </c>
      <c r="F6">
        <v>6.0998000000000001</v>
      </c>
      <c r="I6" t="s">
        <v>30</v>
      </c>
      <c r="J6">
        <v>1.0462235083617009</v>
      </c>
      <c r="K6">
        <v>4.1600647245034903</v>
      </c>
      <c r="L6">
        <f>323938/1000000</f>
        <v>0.323938</v>
      </c>
      <c r="M6">
        <v>30.962599999999998</v>
      </c>
      <c r="N6">
        <v>7.7868500000000003</v>
      </c>
    </row>
    <row r="7" spans="1:14" x14ac:dyDescent="0.25">
      <c r="A7" t="s">
        <v>31</v>
      </c>
      <c r="B7">
        <v>1.60453876192305</v>
      </c>
      <c r="C7">
        <v>7.0530218292073812</v>
      </c>
      <c r="D7">
        <f>(10025800/25)/1000000</f>
        <v>0.401032</v>
      </c>
      <c r="E7">
        <v>24.993600000000001</v>
      </c>
      <c r="F7">
        <v>5.6859599999999997</v>
      </c>
      <c r="I7" t="s">
        <v>31</v>
      </c>
      <c r="J7">
        <v>0.77085329112693857</v>
      </c>
      <c r="K7">
        <v>2.8521032253093357</v>
      </c>
      <c r="L7">
        <f>222089/1000000</f>
        <v>0.22208900000000001</v>
      </c>
      <c r="M7">
        <v>28.8108</v>
      </c>
      <c r="N7">
        <v>7.7868500000000003</v>
      </c>
    </row>
    <row r="8" spans="1:14" x14ac:dyDescent="0.25">
      <c r="A8" t="s">
        <v>32</v>
      </c>
      <c r="B8">
        <v>1.7126245124072368</v>
      </c>
      <c r="C8">
        <v>9.0144947749076021</v>
      </c>
      <c r="D8">
        <f>(9048840/25)/1000000</f>
        <v>0.36195359999999999</v>
      </c>
      <c r="E8">
        <v>21.134440000000001</v>
      </c>
      <c r="F8">
        <v>4.0152400000000004</v>
      </c>
      <c r="I8" t="s">
        <v>32</v>
      </c>
      <c r="J8">
        <v>0.78652127968792862</v>
      </c>
      <c r="K8">
        <v>4.2519210206335289</v>
      </c>
      <c r="L8">
        <f>289535/1000000</f>
        <v>0.28953499999999999</v>
      </c>
      <c r="M8">
        <v>34.637999999999998</v>
      </c>
      <c r="N8">
        <v>9.1370699999999996</v>
      </c>
    </row>
    <row r="9" spans="1:14" x14ac:dyDescent="0.25">
      <c r="A9" t="s">
        <v>33</v>
      </c>
      <c r="B9">
        <v>2.4418195730814025</v>
      </c>
      <c r="C9">
        <v>12.811419246567088</v>
      </c>
      <c r="D9">
        <f>(13817500/25)/1000000</f>
        <v>0.55269999999999997</v>
      </c>
      <c r="E9">
        <v>22.63476</v>
      </c>
      <c r="F9">
        <v>4.31412</v>
      </c>
      <c r="I9" t="s">
        <v>33</v>
      </c>
      <c r="J9">
        <v>1.1216034413072349</v>
      </c>
      <c r="K9">
        <v>3.799507370415717</v>
      </c>
      <c r="L9">
        <f>388501/1000000</f>
        <v>0.38850099999999999</v>
      </c>
      <c r="M9">
        <v>36.812100000000001</v>
      </c>
      <c r="N9">
        <v>7.62033</v>
      </c>
    </row>
    <row r="10" spans="1:14" x14ac:dyDescent="0.25">
      <c r="A10" t="s">
        <v>34</v>
      </c>
      <c r="B10">
        <v>1.5948509638200266</v>
      </c>
      <c r="C10">
        <v>6.7007287141873775</v>
      </c>
      <c r="D10">
        <f>(8468850/25)/1000000</f>
        <v>0.338754</v>
      </c>
      <c r="E10">
        <v>21.240480000000002</v>
      </c>
      <c r="F10">
        <v>5.0554800000000002</v>
      </c>
      <c r="I10" t="s">
        <v>34</v>
      </c>
      <c r="J10">
        <v>1.2014871280557775</v>
      </c>
      <c r="K10">
        <v>5.6887798541196712</v>
      </c>
      <c r="L10">
        <f>(6481170/25)/1000000</f>
        <v>0.2592468</v>
      </c>
      <c r="M10">
        <v>21.577159999999999</v>
      </c>
      <c r="N10">
        <v>4.5571599999999997</v>
      </c>
    </row>
    <row r="11" spans="1:14" x14ac:dyDescent="0.25">
      <c r="A11" t="s">
        <v>35</v>
      </c>
      <c r="B11">
        <v>2.0649999999999999</v>
      </c>
      <c r="C11">
        <v>8.7842728194823536</v>
      </c>
      <c r="D11">
        <f>549068/1000000</f>
        <v>0.549068</v>
      </c>
      <c r="E11">
        <f>31079200/1000000</f>
        <v>31.0792</v>
      </c>
      <c r="F11">
        <v>6.2505800000000002</v>
      </c>
      <c r="I11" t="s">
        <v>35</v>
      </c>
      <c r="J11">
        <v>1.2976460107507399</v>
      </c>
      <c r="K11">
        <v>6.8151981046976129</v>
      </c>
      <c r="L11">
        <f>(6875240/25)/1000000</f>
        <v>0.27500959999999997</v>
      </c>
      <c r="M11">
        <v>21.192959999999999</v>
      </c>
      <c r="N11">
        <v>4.0352399999999999</v>
      </c>
    </row>
    <row r="12" spans="1:14" x14ac:dyDescent="0.25">
      <c r="A12" t="s">
        <v>36</v>
      </c>
      <c r="B12">
        <v>1.5834600000000001</v>
      </c>
      <c r="C12">
        <v>10.365863503093395</v>
      </c>
      <c r="D12">
        <f>642045/1000000</f>
        <v>0.64204499999999998</v>
      </c>
      <c r="E12">
        <f>34675200/1000000</f>
        <v>34.675199999999997</v>
      </c>
      <c r="F12">
        <v>6.1938399999999998</v>
      </c>
      <c r="I12" t="s">
        <v>36</v>
      </c>
      <c r="J12">
        <v>1.1468397388094247</v>
      </c>
      <c r="K12">
        <v>5.1444849693043064</v>
      </c>
      <c r="L12">
        <f>(6812790/25)/1000000</f>
        <v>0.27251159999999996</v>
      </c>
      <c r="M12">
        <v>23.761959999999998</v>
      </c>
      <c r="N12">
        <v>5.2971599999999999</v>
      </c>
    </row>
    <row r="13" spans="1:14" x14ac:dyDescent="0.25">
      <c r="A13" t="s">
        <v>37</v>
      </c>
      <c r="B13">
        <v>1.9830030000000001</v>
      </c>
      <c r="C13">
        <v>9.3536704131532513</v>
      </c>
      <c r="D13">
        <f>809664/1000000</f>
        <v>0.80966400000000005</v>
      </c>
      <c r="E13">
        <f>40830200/1000000</f>
        <v>40.830199999999998</v>
      </c>
      <c r="F13">
        <v>8.65611</v>
      </c>
      <c r="I13" t="s">
        <v>37</v>
      </c>
      <c r="J13">
        <v>1.4054667926742992</v>
      </c>
      <c r="K13">
        <v>6.5440278052968761</v>
      </c>
      <c r="L13">
        <f>(7926650/25)/1000000</f>
        <v>0.31706600000000001</v>
      </c>
      <c r="M13">
        <v>22.559480000000001</v>
      </c>
      <c r="N13">
        <v>4.8451199999999996</v>
      </c>
    </row>
    <row r="14" spans="1:14" x14ac:dyDescent="0.25">
      <c r="A14" t="s">
        <v>38</v>
      </c>
      <c r="B14">
        <v>1.9420040000000001</v>
      </c>
      <c r="C14">
        <v>9.4506996299525916</v>
      </c>
      <c r="D14">
        <f>813933/1000000</f>
        <v>0.81393300000000002</v>
      </c>
      <c r="E14">
        <f>41907700/1000000</f>
        <v>41.907699999999998</v>
      </c>
      <c r="F14">
        <v>8.6124100000000006</v>
      </c>
    </row>
    <row r="19" spans="1:14" x14ac:dyDescent="0.25">
      <c r="A19" t="s">
        <v>42</v>
      </c>
    </row>
    <row r="20" spans="1:14" x14ac:dyDescent="0.25">
      <c r="A20" t="s">
        <v>2</v>
      </c>
      <c r="B20" t="s">
        <v>39</v>
      </c>
      <c r="C20" t="s">
        <v>40</v>
      </c>
      <c r="D20" t="s">
        <v>4</v>
      </c>
      <c r="E20" t="s">
        <v>5</v>
      </c>
      <c r="F20" t="s">
        <v>41</v>
      </c>
      <c r="I20" t="s">
        <v>6</v>
      </c>
      <c r="J20" t="s">
        <v>39</v>
      </c>
      <c r="K20" t="s">
        <v>40</v>
      </c>
      <c r="L20" t="s">
        <v>4</v>
      </c>
      <c r="M20" t="s">
        <v>5</v>
      </c>
      <c r="N20" t="s">
        <v>41</v>
      </c>
    </row>
    <row r="21" spans="1:14" x14ac:dyDescent="0.25">
      <c r="A21" t="s">
        <v>27</v>
      </c>
      <c r="B21">
        <v>1.5563823243923769</v>
      </c>
      <c r="C21">
        <v>7.5969222253235049</v>
      </c>
      <c r="D21">
        <v>0.64778500000000006</v>
      </c>
      <c r="E21">
        <v>41.621200000000002</v>
      </c>
      <c r="F21">
        <v>8.5269399999999997</v>
      </c>
      <c r="I21" t="s">
        <v>27</v>
      </c>
      <c r="J21">
        <v>0.856584313700539</v>
      </c>
      <c r="K21">
        <v>3.5917455362800221</v>
      </c>
      <c r="L21">
        <v>0.26925700000000002</v>
      </c>
      <c r="M21">
        <v>31.433800000000002</v>
      </c>
      <c r="N21">
        <v>7.49655</v>
      </c>
    </row>
    <row r="22" spans="1:14" x14ac:dyDescent="0.25">
      <c r="A22" t="s">
        <v>28</v>
      </c>
      <c r="B22">
        <v>1.8880249872022199</v>
      </c>
      <c r="C22">
        <v>9.4672718141403607</v>
      </c>
      <c r="D22">
        <v>0.76345499999999999</v>
      </c>
      <c r="E22">
        <v>40.436700000000002</v>
      </c>
      <c r="F22">
        <v>8.0641499999999997</v>
      </c>
      <c r="I22" t="s">
        <v>28</v>
      </c>
      <c r="J22">
        <v>1.3673531309285791</v>
      </c>
      <c r="K22">
        <v>6.3634147610306417</v>
      </c>
      <c r="L22">
        <v>0.42812099999999997</v>
      </c>
      <c r="M22">
        <v>31.310199999999998</v>
      </c>
      <c r="N22">
        <v>6.7278500000000001</v>
      </c>
    </row>
    <row r="23" spans="1:14" x14ac:dyDescent="0.25">
      <c r="A23" t="s">
        <v>29</v>
      </c>
      <c r="B23">
        <v>2.2698189885113162</v>
      </c>
      <c r="C23">
        <v>10.488154202248326</v>
      </c>
      <c r="D23">
        <v>0.955646</v>
      </c>
      <c r="E23">
        <v>42.1023</v>
      </c>
      <c r="F23">
        <v>9.1116700000000002</v>
      </c>
      <c r="I23" t="s">
        <v>29</v>
      </c>
      <c r="J23">
        <v>1.572875764930793</v>
      </c>
      <c r="K23">
        <v>7.0015991100604875</v>
      </c>
      <c r="L23">
        <v>0.50351999999999997</v>
      </c>
      <c r="M23">
        <v>32.012700000000002</v>
      </c>
      <c r="N23">
        <v>7.1914999999999996</v>
      </c>
    </row>
    <row r="24" spans="1:14" x14ac:dyDescent="0.25">
      <c r="A24" t="s">
        <v>30</v>
      </c>
      <c r="B24">
        <v>1.1625204418173347</v>
      </c>
      <c r="C24">
        <v>5.6490257621430127</v>
      </c>
      <c r="D24">
        <v>0.38173800000000002</v>
      </c>
      <c r="E24">
        <v>32.8371</v>
      </c>
      <c r="F24">
        <v>6.7575900000000004</v>
      </c>
      <c r="I24" t="s">
        <v>30</v>
      </c>
      <c r="J24">
        <v>1.2385676643959447</v>
      </c>
      <c r="K24">
        <v>6.0872680343553913</v>
      </c>
      <c r="L24">
        <v>0.41036099999999998</v>
      </c>
      <c r="M24">
        <v>33.131900000000002</v>
      </c>
      <c r="N24">
        <v>6.7412999999999998</v>
      </c>
    </row>
    <row r="25" spans="1:14" x14ac:dyDescent="0.25">
      <c r="A25" t="s">
        <v>31</v>
      </c>
      <c r="B25">
        <v>1.7432725789297319</v>
      </c>
      <c r="C25">
        <v>6.6029291658389067</v>
      </c>
      <c r="D25">
        <v>0.47861199999999998</v>
      </c>
      <c r="E25">
        <v>27.454799999999999</v>
      </c>
      <c r="F25">
        <v>7.2484799999999998</v>
      </c>
      <c r="I25" t="s">
        <v>31</v>
      </c>
      <c r="J25">
        <v>1.3847818042073501</v>
      </c>
      <c r="K25">
        <v>6.3984882629931334</v>
      </c>
      <c r="L25">
        <v>0.43781399999999998</v>
      </c>
      <c r="M25">
        <v>31.616099999999999</v>
      </c>
      <c r="N25">
        <v>6.84246</v>
      </c>
    </row>
    <row r="26" spans="1:14" x14ac:dyDescent="0.25">
      <c r="A26" t="s">
        <v>32</v>
      </c>
      <c r="B26">
        <v>1.2989219998760919</v>
      </c>
      <c r="C26">
        <v>5.6057432003368914</v>
      </c>
      <c r="D26">
        <v>0.41931800000000002</v>
      </c>
      <c r="E26">
        <v>32.281999999999996</v>
      </c>
      <c r="F26">
        <v>7.4801500000000001</v>
      </c>
      <c r="I26" t="s">
        <v>32</v>
      </c>
      <c r="J26">
        <v>0.86093218119926684</v>
      </c>
      <c r="K26">
        <v>4.4387559944978872</v>
      </c>
      <c r="L26">
        <v>0.29591099999999998</v>
      </c>
      <c r="M26">
        <v>34.371000000000002</v>
      </c>
      <c r="N26">
        <v>6.6665299999999998</v>
      </c>
    </row>
    <row r="27" spans="1:14" x14ac:dyDescent="0.25">
      <c r="A27" t="s">
        <v>33</v>
      </c>
      <c r="B27">
        <v>0.99644134823410746</v>
      </c>
      <c r="C27">
        <v>4.3724043218558171</v>
      </c>
      <c r="D27">
        <v>0.42280800000000002</v>
      </c>
      <c r="E27">
        <v>42.431800000000003</v>
      </c>
      <c r="F27">
        <v>9.6699199999999994</v>
      </c>
      <c r="I27" t="s">
        <v>33</v>
      </c>
      <c r="J27">
        <v>1.1724131867616587</v>
      </c>
      <c r="K27">
        <v>5.2765474761597</v>
      </c>
      <c r="L27">
        <v>0.40005200000000002</v>
      </c>
      <c r="M27">
        <v>34.122100000000003</v>
      </c>
      <c r="N27">
        <v>7.5816999999999997</v>
      </c>
    </row>
    <row r="28" spans="1:14" x14ac:dyDescent="0.25">
      <c r="A28" t="s">
        <v>34</v>
      </c>
      <c r="B28">
        <v>1.9242444021152743</v>
      </c>
      <c r="C28">
        <v>7.6920389983120607</v>
      </c>
      <c r="D28">
        <v>0.72229399999999999</v>
      </c>
      <c r="E28">
        <v>37.536499999999997</v>
      </c>
      <c r="F28">
        <v>9.3901500000000002</v>
      </c>
      <c r="I28" t="s">
        <v>34</v>
      </c>
      <c r="J28">
        <v>0.86695441487559533</v>
      </c>
      <c r="K28">
        <v>3.411523104018499</v>
      </c>
      <c r="L28">
        <v>0.30450300000000002</v>
      </c>
      <c r="M28">
        <v>35.1233</v>
      </c>
      <c r="N28">
        <v>8.9257200000000001</v>
      </c>
    </row>
    <row r="29" spans="1:14" x14ac:dyDescent="0.25">
      <c r="I29" t="s">
        <v>35</v>
      </c>
      <c r="J29">
        <v>0.85193902233787888</v>
      </c>
      <c r="K29">
        <v>4.0746970119273023</v>
      </c>
      <c r="L29">
        <v>0.33916800000000003</v>
      </c>
      <c r="M29">
        <v>39.811300000000003</v>
      </c>
      <c r="N29">
        <v>8.32376</v>
      </c>
    </row>
    <row r="30" spans="1:14" x14ac:dyDescent="0.25">
      <c r="I30" t="s">
        <v>36</v>
      </c>
      <c r="J30">
        <v>0.83155950059786066</v>
      </c>
      <c r="K30">
        <v>3.8172202524885401</v>
      </c>
      <c r="L30">
        <v>0.308778</v>
      </c>
      <c r="M30">
        <v>37.132399999999997</v>
      </c>
      <c r="N30">
        <v>8.0890799999999992</v>
      </c>
    </row>
    <row r="31" spans="1:14" x14ac:dyDescent="0.25">
      <c r="I31" t="s">
        <v>37</v>
      </c>
      <c r="J31">
        <v>0.55934672481782988</v>
      </c>
      <c r="K31">
        <v>2.6666144847510211</v>
      </c>
      <c r="L31">
        <v>0.18737500000000001</v>
      </c>
      <c r="M31">
        <v>33.498899999999999</v>
      </c>
      <c r="N31">
        <v>7.0266999999999999</v>
      </c>
    </row>
    <row r="32" spans="1:14" x14ac:dyDescent="0.25">
      <c r="I32" t="s">
        <v>38</v>
      </c>
      <c r="J32">
        <v>1.2216661792861438</v>
      </c>
      <c r="K32">
        <v>6.2335410091750862</v>
      </c>
      <c r="L32">
        <v>0.442832</v>
      </c>
      <c r="M32">
        <v>36.248199999999997</v>
      </c>
      <c r="N32">
        <v>7.1040200000000002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abSelected="1" workbookViewId="0">
      <selection activeCell="F3" sqref="F3"/>
    </sheetView>
  </sheetViews>
  <sheetFormatPr defaultRowHeight="15.75" x14ac:dyDescent="0.25"/>
  <cols>
    <col min="1" max="1" width="52" bestFit="1" customWidth="1"/>
    <col min="2" max="2" width="11.375" customWidth="1"/>
    <col min="3" max="3" width="18.875" customWidth="1"/>
  </cols>
  <sheetData>
    <row r="1" spans="1:3" x14ac:dyDescent="0.25">
      <c r="A1" t="s">
        <v>121</v>
      </c>
      <c r="B1" t="s">
        <v>122</v>
      </c>
      <c r="C1" t="s">
        <v>123</v>
      </c>
    </row>
    <row r="2" spans="1:3" x14ac:dyDescent="0.25">
      <c r="A2" t="s">
        <v>124</v>
      </c>
      <c r="B2">
        <v>0.437</v>
      </c>
      <c r="C2">
        <v>0.81594210857452087</v>
      </c>
    </row>
    <row r="3" spans="1:3" x14ac:dyDescent="0.25">
      <c r="A3" t="s">
        <v>124</v>
      </c>
      <c r="B3">
        <v>0.16800000000000001</v>
      </c>
      <c r="C3">
        <v>1.3034154641831495</v>
      </c>
    </row>
    <row r="4" spans="1:3" x14ac:dyDescent="0.25">
      <c r="A4" t="s">
        <v>124</v>
      </c>
      <c r="B4">
        <v>0.10299999999999999</v>
      </c>
      <c r="C4">
        <v>0.9417654262008428</v>
      </c>
    </row>
    <row r="5" spans="1:3" x14ac:dyDescent="0.25">
      <c r="A5" t="s">
        <v>124</v>
      </c>
      <c r="B5">
        <v>0.113</v>
      </c>
      <c r="C5">
        <v>0.81777207526609541</v>
      </c>
    </row>
    <row r="6" spans="1:3" x14ac:dyDescent="0.25">
      <c r="A6" t="s">
        <v>124</v>
      </c>
      <c r="B6">
        <v>0.10199999999999999</v>
      </c>
      <c r="C6">
        <v>0.97168168932512278</v>
      </c>
    </row>
    <row r="7" spans="1:3" x14ac:dyDescent="0.25">
      <c r="A7" t="s">
        <v>124</v>
      </c>
      <c r="B7">
        <v>8.5000000000000006E-2</v>
      </c>
      <c r="C7">
        <v>1.2295959245980224</v>
      </c>
    </row>
    <row r="8" spans="1:3" x14ac:dyDescent="0.25">
      <c r="A8" t="s">
        <v>104</v>
      </c>
      <c r="B8">
        <v>0.25</v>
      </c>
      <c r="C8">
        <v>1.4068349962048121</v>
      </c>
    </row>
    <row r="9" spans="1:3" x14ac:dyDescent="0.25">
      <c r="A9" t="s">
        <v>104</v>
      </c>
      <c r="B9">
        <v>0.28999999999999998</v>
      </c>
      <c r="C9">
        <v>1.3788077877866018</v>
      </c>
    </row>
    <row r="10" spans="1:3" x14ac:dyDescent="0.25">
      <c r="A10" t="s">
        <v>104</v>
      </c>
      <c r="B10">
        <v>0.57999999999999996</v>
      </c>
      <c r="C10">
        <v>1.9062558150172055</v>
      </c>
    </row>
    <row r="11" spans="1:3" x14ac:dyDescent="0.25">
      <c r="A11" t="s">
        <v>104</v>
      </c>
      <c r="B11">
        <v>0.21</v>
      </c>
      <c r="C11">
        <v>1.59570121995446</v>
      </c>
    </row>
    <row r="12" spans="1:3" x14ac:dyDescent="0.25">
      <c r="A12" t="s">
        <v>104</v>
      </c>
      <c r="B12">
        <v>0.22</v>
      </c>
      <c r="C12">
        <v>1.7273355916396866</v>
      </c>
    </row>
    <row r="13" spans="1:3" x14ac:dyDescent="0.25">
      <c r="A13" t="s">
        <v>104</v>
      </c>
      <c r="B13">
        <v>0.26</v>
      </c>
      <c r="C13">
        <v>1.4651532534449598</v>
      </c>
    </row>
    <row r="14" spans="1:3" x14ac:dyDescent="0.25">
      <c r="A14" t="s">
        <v>104</v>
      </c>
      <c r="B14">
        <v>0.215</v>
      </c>
      <c r="C14">
        <v>1.6908443085167062</v>
      </c>
    </row>
    <row r="15" spans="1:3" x14ac:dyDescent="0.25">
      <c r="A15" t="s">
        <v>125</v>
      </c>
      <c r="B15">
        <v>4.4999999999999998E-2</v>
      </c>
      <c r="C15">
        <v>1.5512434579735388</v>
      </c>
    </row>
    <row r="16" spans="1:3" x14ac:dyDescent="0.25">
      <c r="A16" t="s">
        <v>125</v>
      </c>
      <c r="B16">
        <v>6.0999999999999999E-2</v>
      </c>
      <c r="C16">
        <v>1.5324808960712537</v>
      </c>
    </row>
    <row r="17" spans="1:3" x14ac:dyDescent="0.25">
      <c r="A17" t="s">
        <v>125</v>
      </c>
      <c r="B17">
        <v>7.0000000000000007E-2</v>
      </c>
      <c r="C17">
        <v>1.5666056227302274</v>
      </c>
    </row>
    <row r="18" spans="1:3" x14ac:dyDescent="0.25">
      <c r="A18" t="s">
        <v>125</v>
      </c>
      <c r="B18">
        <v>0.08</v>
      </c>
      <c r="C18">
        <v>1.3296256360240595</v>
      </c>
    </row>
    <row r="19" spans="1:3" x14ac:dyDescent="0.25">
      <c r="A19" t="s">
        <v>125</v>
      </c>
      <c r="B19">
        <v>7.1999999999999995E-2</v>
      </c>
      <c r="C19">
        <v>1.3269659446713653</v>
      </c>
    </row>
    <row r="20" spans="1:3" x14ac:dyDescent="0.25">
      <c r="A20" t="s">
        <v>125</v>
      </c>
      <c r="B20">
        <v>5.8000000000000003E-2</v>
      </c>
      <c r="C20">
        <v>1.7863376350801066</v>
      </c>
    </row>
    <row r="21" spans="1:3" x14ac:dyDescent="0.25">
      <c r="A21" t="s">
        <v>125</v>
      </c>
      <c r="B21">
        <v>0.05</v>
      </c>
      <c r="C21">
        <v>1.3512727694283639</v>
      </c>
    </row>
    <row r="22" spans="1:3" x14ac:dyDescent="0.25">
      <c r="A22" t="s">
        <v>125</v>
      </c>
      <c r="B22">
        <v>4.5699999999999998E-2</v>
      </c>
      <c r="C22">
        <v>1.1065626442957812</v>
      </c>
    </row>
    <row r="23" spans="1:3" x14ac:dyDescent="0.25">
      <c r="A23" t="s">
        <v>125</v>
      </c>
      <c r="B23">
        <v>0.35299999999999998</v>
      </c>
      <c r="C23">
        <v>1.4522513962128283</v>
      </c>
    </row>
    <row r="24" spans="1:3" x14ac:dyDescent="0.25">
      <c r="A24" t="s">
        <v>125</v>
      </c>
      <c r="B24">
        <v>5.4100000000000002E-2</v>
      </c>
      <c r="C24">
        <v>1.5430768105575701</v>
      </c>
    </row>
    <row r="25" spans="1:3" x14ac:dyDescent="0.25">
      <c r="A25" t="s">
        <v>125</v>
      </c>
      <c r="B25">
        <v>7.8299999999999995E-2</v>
      </c>
      <c r="C25">
        <v>1.8796650971784612</v>
      </c>
    </row>
    <row r="26" spans="1:3" x14ac:dyDescent="0.25">
      <c r="A26" t="s">
        <v>125</v>
      </c>
      <c r="B26">
        <v>0.129</v>
      </c>
      <c r="C26">
        <v>1.6496691348018544</v>
      </c>
    </row>
    <row r="27" spans="1:3" x14ac:dyDescent="0.25">
      <c r="A27" t="s">
        <v>81</v>
      </c>
      <c r="B27">
        <v>4.4999999999999998E-2</v>
      </c>
      <c r="C27">
        <v>0.86866607242187843</v>
      </c>
    </row>
    <row r="28" spans="1:3" x14ac:dyDescent="0.25">
      <c r="A28" t="s">
        <v>81</v>
      </c>
      <c r="B28">
        <v>0.06</v>
      </c>
      <c r="C28">
        <v>1.1771899311845719</v>
      </c>
    </row>
    <row r="29" spans="1:3" x14ac:dyDescent="0.25">
      <c r="A29" t="s">
        <v>81</v>
      </c>
      <c r="B29">
        <v>0.05</v>
      </c>
      <c r="C29">
        <v>1.2166279202595855</v>
      </c>
    </row>
    <row r="30" spans="1:3" x14ac:dyDescent="0.25">
      <c r="A30" t="s">
        <v>81</v>
      </c>
      <c r="B30">
        <v>2.8000000000000001E-2</v>
      </c>
      <c r="C30">
        <v>0.90241035667931158</v>
      </c>
    </row>
    <row r="31" spans="1:3" x14ac:dyDescent="0.25">
      <c r="A31" t="s">
        <v>81</v>
      </c>
      <c r="B31">
        <v>5.5E-2</v>
      </c>
      <c r="C31">
        <v>1.0552477047498423</v>
      </c>
    </row>
    <row r="32" spans="1:3" x14ac:dyDescent="0.25">
      <c r="A32" t="s">
        <v>81</v>
      </c>
      <c r="B32">
        <v>4.9000000000000002E-2</v>
      </c>
      <c r="C32">
        <v>1.1419581365725846</v>
      </c>
    </row>
    <row r="33" spans="1:3" x14ac:dyDescent="0.25">
      <c r="A33" t="s">
        <v>81</v>
      </c>
      <c r="B33">
        <v>5.5E-2</v>
      </c>
      <c r="C33">
        <v>0.83314444242576291</v>
      </c>
    </row>
    <row r="34" spans="1:3" x14ac:dyDescent="0.25">
      <c r="A34" t="s">
        <v>81</v>
      </c>
      <c r="B34">
        <v>4.6699999999999998E-2</v>
      </c>
      <c r="C34">
        <v>1.0693474212539844</v>
      </c>
    </row>
    <row r="35" spans="1:3" x14ac:dyDescent="0.25">
      <c r="A35" t="s">
        <v>81</v>
      </c>
      <c r="B35">
        <v>4.4999999999999998E-2</v>
      </c>
      <c r="C35">
        <v>0.7359747586031864</v>
      </c>
    </row>
    <row r="36" spans="1:3" x14ac:dyDescent="0.25">
      <c r="A36" t="s">
        <v>81</v>
      </c>
      <c r="B36">
        <v>0.1799</v>
      </c>
      <c r="C36">
        <v>1.271602653556489</v>
      </c>
    </row>
    <row r="37" spans="1:3" x14ac:dyDescent="0.25">
      <c r="A37" t="s">
        <v>81</v>
      </c>
      <c r="B37">
        <v>0.34300000000000003</v>
      </c>
      <c r="C37">
        <v>1.1137602425132567</v>
      </c>
    </row>
    <row r="38" spans="1:3" x14ac:dyDescent="0.25">
      <c r="A38" t="s">
        <v>126</v>
      </c>
      <c r="B38">
        <v>0.121</v>
      </c>
      <c r="C38">
        <v>1.2103811262152275</v>
      </c>
    </row>
    <row r="39" spans="1:3" x14ac:dyDescent="0.25">
      <c r="A39" t="s">
        <v>126</v>
      </c>
      <c r="B39">
        <v>0.219</v>
      </c>
      <c r="C39">
        <v>1.4855072257353832</v>
      </c>
    </row>
    <row r="40" spans="1:3" x14ac:dyDescent="0.25">
      <c r="A40" t="s">
        <v>126</v>
      </c>
      <c r="B40">
        <v>5.7799999999999997E-2</v>
      </c>
      <c r="C40">
        <v>1.1701614500434827</v>
      </c>
    </row>
    <row r="41" spans="1:3" x14ac:dyDescent="0.25">
      <c r="A41" t="s">
        <v>126</v>
      </c>
      <c r="B41">
        <v>3.9399999999999998E-2</v>
      </c>
      <c r="C41">
        <v>1.2902228193852172</v>
      </c>
    </row>
    <row r="42" spans="1:3" x14ac:dyDescent="0.25">
      <c r="A42" t="s">
        <v>126</v>
      </c>
      <c r="B42">
        <v>4.7E-2</v>
      </c>
      <c r="C42">
        <v>1.4709672854793152</v>
      </c>
    </row>
    <row r="43" spans="1:3" x14ac:dyDescent="0.25">
      <c r="A43" t="s">
        <v>126</v>
      </c>
      <c r="B43">
        <v>5.7700000000000001E-2</v>
      </c>
      <c r="C43">
        <v>2.0670488725434657</v>
      </c>
    </row>
    <row r="44" spans="1:3" x14ac:dyDescent="0.25">
      <c r="A44" t="s">
        <v>126</v>
      </c>
      <c r="B44">
        <v>0.109</v>
      </c>
      <c r="C44">
        <v>2.0072200062692973</v>
      </c>
    </row>
    <row r="45" spans="1:3" x14ac:dyDescent="0.25">
      <c r="A45" t="s">
        <v>126</v>
      </c>
      <c r="B45">
        <v>7.22E-2</v>
      </c>
      <c r="C45">
        <v>2.3089324063685721</v>
      </c>
    </row>
    <row r="46" spans="1:3" x14ac:dyDescent="0.25">
      <c r="A46" t="s">
        <v>126</v>
      </c>
      <c r="B46">
        <v>5.3999999999999999E-2</v>
      </c>
      <c r="C46">
        <v>1.9752434339441165</v>
      </c>
    </row>
    <row r="47" spans="1:3" x14ac:dyDescent="0.25">
      <c r="A47" t="s">
        <v>126</v>
      </c>
      <c r="B47">
        <v>0.2802</v>
      </c>
      <c r="C47">
        <v>1.4527941535</v>
      </c>
    </row>
    <row r="48" spans="1:3" x14ac:dyDescent="0.25">
      <c r="A48" t="s">
        <v>126</v>
      </c>
      <c r="B48">
        <v>0.252</v>
      </c>
      <c r="C48">
        <v>1.1802460785</v>
      </c>
    </row>
    <row r="49" spans="1:3" x14ac:dyDescent="0.25">
      <c r="A49" t="s">
        <v>126</v>
      </c>
      <c r="B49">
        <v>0.1321</v>
      </c>
      <c r="C49">
        <v>1.3356610259999999</v>
      </c>
    </row>
    <row r="50" spans="1:3" x14ac:dyDescent="0.25">
      <c r="A50" t="s">
        <v>126</v>
      </c>
      <c r="B50">
        <v>0.30709999999999998</v>
      </c>
      <c r="C50">
        <v>1.730705747</v>
      </c>
    </row>
    <row r="51" spans="1:3" x14ac:dyDescent="0.25">
      <c r="A51" t="s">
        <v>126</v>
      </c>
      <c r="B51">
        <v>0.16880000000000001</v>
      </c>
      <c r="C51">
        <v>1.6289096244999999</v>
      </c>
    </row>
    <row r="52" spans="1:3" x14ac:dyDescent="0.25">
      <c r="A52" t="s">
        <v>126</v>
      </c>
      <c r="B52">
        <v>0.12920000000000001</v>
      </c>
      <c r="C52">
        <v>1.539072663</v>
      </c>
    </row>
    <row r="53" spans="1:3" x14ac:dyDescent="0.25">
      <c r="A53" t="s">
        <v>127</v>
      </c>
      <c r="B53">
        <v>5.04E-2</v>
      </c>
      <c r="C53">
        <v>1.1274733189999999</v>
      </c>
    </row>
    <row r="54" spans="1:3" x14ac:dyDescent="0.25">
      <c r="A54" t="s">
        <v>127</v>
      </c>
      <c r="B54">
        <v>8.9499999999999996E-2</v>
      </c>
      <c r="C54">
        <v>0.92649601599999998</v>
      </c>
    </row>
    <row r="55" spans="1:3" x14ac:dyDescent="0.25">
      <c r="A55" t="s">
        <v>127</v>
      </c>
      <c r="B55">
        <v>6.8099999999999994E-2</v>
      </c>
      <c r="C55">
        <v>1.4511565399999999</v>
      </c>
    </row>
    <row r="56" spans="1:3" x14ac:dyDescent="0.25">
      <c r="A56" t="s">
        <v>127</v>
      </c>
      <c r="B56">
        <v>0.1179</v>
      </c>
      <c r="C56">
        <v>1.75043167</v>
      </c>
    </row>
    <row r="57" spans="1:3" x14ac:dyDescent="0.25">
      <c r="A57" t="s">
        <v>127</v>
      </c>
      <c r="B57">
        <v>5.1400000000000001E-2</v>
      </c>
      <c r="C57">
        <v>0.85822088900000004</v>
      </c>
    </row>
    <row r="58" spans="1:3" x14ac:dyDescent="0.25">
      <c r="A58" t="s">
        <v>127</v>
      </c>
      <c r="B58">
        <v>3.6700000000000003E-2</v>
      </c>
      <c r="C58">
        <v>1.4821834460000001</v>
      </c>
    </row>
    <row r="59" spans="1:3" x14ac:dyDescent="0.25">
      <c r="A59" t="s">
        <v>127</v>
      </c>
      <c r="B59">
        <v>0.1</v>
      </c>
      <c r="C59">
        <v>1.16014189</v>
      </c>
    </row>
    <row r="60" spans="1:3" x14ac:dyDescent="0.25">
      <c r="A60" t="s">
        <v>127</v>
      </c>
      <c r="B60">
        <v>7.3599999999999999E-2</v>
      </c>
      <c r="C60">
        <v>1.125434746</v>
      </c>
    </row>
    <row r="61" spans="1:3" x14ac:dyDescent="0.25">
      <c r="A61" t="s">
        <v>127</v>
      </c>
      <c r="B61">
        <v>8.7099999999999997E-2</v>
      </c>
      <c r="C61">
        <v>0.98877260099999997</v>
      </c>
    </row>
    <row r="62" spans="1:3" x14ac:dyDescent="0.25">
      <c r="A62" t="s">
        <v>127</v>
      </c>
      <c r="B62">
        <v>6.4799999999999996E-2</v>
      </c>
      <c r="C62">
        <v>1.3355997449999999</v>
      </c>
    </row>
    <row r="63" spans="1:3" x14ac:dyDescent="0.25">
      <c r="A63" t="s">
        <v>127</v>
      </c>
      <c r="B63">
        <v>0.1071</v>
      </c>
      <c r="C63">
        <v>0.84675181300000002</v>
      </c>
    </row>
    <row r="64" spans="1:3" x14ac:dyDescent="0.25">
      <c r="A64" t="s">
        <v>127</v>
      </c>
      <c r="B64">
        <v>7.1900000000000006E-2</v>
      </c>
      <c r="C64">
        <v>1.091255968</v>
      </c>
    </row>
    <row r="65" spans="1:3" x14ac:dyDescent="0.25">
      <c r="A65" t="s">
        <v>127</v>
      </c>
      <c r="B65">
        <v>0.1072</v>
      </c>
      <c r="C65">
        <v>1.2443521790000001</v>
      </c>
    </row>
    <row r="66" spans="1:3" x14ac:dyDescent="0.25">
      <c r="A66" t="s">
        <v>127</v>
      </c>
      <c r="B66">
        <v>4.7199999999999999E-2</v>
      </c>
      <c r="C66">
        <v>1.2437770319999999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 1 E-G</vt:lpstr>
      <vt:lpstr>Fig 2 C-E</vt:lpstr>
      <vt:lpstr>Fig 3 C-E</vt:lpstr>
      <vt:lpstr>Fig 4 C-E</vt:lpstr>
      <vt:lpstr>Fig 5 E-G and I-J</vt:lpstr>
      <vt:lpstr>Fig 6 E-G and J-K</vt:lpstr>
      <vt:lpstr>S2</vt:lpstr>
      <vt:lpstr>S5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Constanze Lenschow</cp:lastModifiedBy>
  <dcterms:created xsi:type="dcterms:W3CDTF">2017-08-09T13:47:17Z</dcterms:created>
  <dcterms:modified xsi:type="dcterms:W3CDTF">2017-08-10T14:44:55Z</dcterms:modified>
</cp:coreProperties>
</file>