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ckin\Desktop\Kadow-2\4-1\"/>
    </mc:Choice>
  </mc:AlternateContent>
  <bookViews>
    <workbookView xWindow="0" yWindow="0" windowWidth="16170" windowHeight="6135" firstSheet="6" activeTab="10"/>
  </bookViews>
  <sheets>
    <sheet name="Figure 1 Data" sheetId="4" r:id="rId1"/>
    <sheet name="Figure 2 Data" sheetId="1" r:id="rId2"/>
    <sheet name="Figure 3 Data" sheetId="5" r:id="rId3"/>
    <sheet name="Figure 4 Data" sheetId="19" r:id="rId4"/>
    <sheet name="Figure 5 Data" sheetId="7" r:id="rId5"/>
    <sheet name="Figure 6 Data" sheetId="9" r:id="rId6"/>
    <sheet name="Figure S1 Data" sheetId="10" r:id="rId7"/>
    <sheet name="Figure S3 Data" sheetId="2" r:id="rId8"/>
    <sheet name="Figure S4 Data" sheetId="13" r:id="rId9"/>
    <sheet name="figure S6 Data" sheetId="21" r:id="rId10"/>
    <sheet name="Figure S7 Data" sheetId="18" r:id="rId11"/>
  </sheets>
  <calcPr calcId="152511"/>
</workbook>
</file>

<file path=xl/calcChain.xml><?xml version="1.0" encoding="utf-8"?>
<calcChain xmlns="http://schemas.openxmlformats.org/spreadsheetml/2006/main">
  <c r="I86" i="21" l="1"/>
  <c r="I88" i="21" s="1"/>
  <c r="C86" i="21"/>
  <c r="C88" i="21" s="1"/>
  <c r="I84" i="21"/>
  <c r="C84" i="21"/>
  <c r="I68" i="21"/>
  <c r="I70" i="21" s="1"/>
  <c r="C68" i="21"/>
  <c r="C70" i="21" s="1"/>
  <c r="I66" i="21"/>
  <c r="C66" i="21"/>
  <c r="F44" i="21"/>
  <c r="F46" i="21" s="1"/>
  <c r="E44" i="21"/>
  <c r="E46" i="21" s="1"/>
  <c r="D44" i="21"/>
  <c r="D46" i="21" s="1"/>
  <c r="C44" i="21"/>
  <c r="C46" i="21" s="1"/>
  <c r="F42" i="21"/>
  <c r="E42" i="21"/>
  <c r="D42" i="21"/>
  <c r="C42" i="21"/>
  <c r="J18" i="21"/>
  <c r="J20" i="21" s="1"/>
  <c r="I18" i="21"/>
  <c r="I20" i="21" s="1"/>
  <c r="D18" i="21"/>
  <c r="D20" i="21" s="1"/>
  <c r="C18" i="21"/>
  <c r="C20" i="21" s="1"/>
  <c r="J16" i="21"/>
  <c r="I16" i="21"/>
  <c r="D16" i="21"/>
  <c r="C16" i="21"/>
  <c r="C21" i="19"/>
  <c r="D21" i="19"/>
  <c r="E21" i="19"/>
  <c r="F21" i="19"/>
  <c r="K21" i="19"/>
  <c r="L21" i="19"/>
  <c r="M21" i="19"/>
  <c r="N21" i="19"/>
  <c r="C23" i="19"/>
  <c r="D23" i="19"/>
  <c r="E23" i="19"/>
  <c r="F23" i="19"/>
  <c r="K23" i="19"/>
  <c r="L23" i="19"/>
  <c r="M23" i="19"/>
  <c r="N23" i="19"/>
  <c r="C25" i="19"/>
  <c r="D25" i="19"/>
  <c r="E25" i="19"/>
  <c r="F25" i="19"/>
  <c r="K25" i="19"/>
  <c r="L25" i="19"/>
  <c r="M25" i="19"/>
  <c r="N25" i="19"/>
  <c r="C46" i="19"/>
  <c r="D46" i="19"/>
  <c r="E46" i="19"/>
  <c r="F46" i="19"/>
  <c r="K46" i="19"/>
  <c r="L46" i="19"/>
  <c r="M46" i="19"/>
  <c r="N46" i="19"/>
  <c r="C48" i="19"/>
  <c r="D48" i="19"/>
  <c r="E48" i="19"/>
  <c r="F48" i="19"/>
  <c r="K48" i="19"/>
  <c r="L48" i="19"/>
  <c r="M48" i="19"/>
  <c r="N48" i="19"/>
  <c r="C50" i="19"/>
  <c r="D50" i="19"/>
  <c r="E50" i="19"/>
  <c r="F50" i="19"/>
  <c r="K50" i="19"/>
  <c r="L50" i="19"/>
  <c r="M50" i="19"/>
  <c r="N50" i="19"/>
  <c r="C64" i="19"/>
  <c r="D64" i="19"/>
  <c r="E64" i="19"/>
  <c r="F64" i="19"/>
  <c r="K64" i="19"/>
  <c r="L64" i="19"/>
  <c r="M64" i="19"/>
  <c r="N64" i="19"/>
  <c r="C66" i="19"/>
  <c r="D66" i="19"/>
  <c r="E66" i="19"/>
  <c r="F66" i="19"/>
  <c r="K66" i="19"/>
  <c r="L66" i="19"/>
  <c r="M66" i="19"/>
  <c r="N66" i="19"/>
  <c r="C68" i="19"/>
  <c r="D68" i="19"/>
  <c r="E68" i="19"/>
  <c r="F68" i="19"/>
  <c r="K68" i="19"/>
  <c r="L68" i="19"/>
  <c r="M68" i="19"/>
  <c r="N68" i="19"/>
  <c r="C90" i="19"/>
  <c r="G90" i="19"/>
  <c r="C92" i="19"/>
  <c r="G92" i="19"/>
  <c r="C94" i="19"/>
  <c r="G94" i="19"/>
  <c r="C111" i="19"/>
  <c r="G111" i="19"/>
  <c r="C113" i="19"/>
  <c r="G113" i="19"/>
  <c r="C115" i="19"/>
  <c r="G115" i="19"/>
  <c r="AM195" i="18" l="1"/>
  <c r="AN195" i="18" s="1"/>
  <c r="AH195" i="18"/>
  <c r="AI195" i="18" s="1"/>
  <c r="AC195" i="18"/>
  <c r="AD195" i="18" s="1"/>
  <c r="X195" i="18"/>
  <c r="Y195" i="18" s="1"/>
  <c r="S195" i="18"/>
  <c r="T195" i="18" s="1"/>
  <c r="N195" i="18"/>
  <c r="O195" i="18" s="1"/>
  <c r="I195" i="18"/>
  <c r="J195" i="18" s="1"/>
  <c r="D195" i="18"/>
  <c r="E195" i="18" s="1"/>
  <c r="AM194" i="18"/>
  <c r="AN194" i="18" s="1"/>
  <c r="AH194" i="18"/>
  <c r="AI194" i="18" s="1"/>
  <c r="AC194" i="18"/>
  <c r="AD194" i="18" s="1"/>
  <c r="X194" i="18"/>
  <c r="Y194" i="18" s="1"/>
  <c r="S194" i="18"/>
  <c r="T194" i="18" s="1"/>
  <c r="N194" i="18"/>
  <c r="O194" i="18" s="1"/>
  <c r="I194" i="18"/>
  <c r="J194" i="18" s="1"/>
  <c r="D194" i="18"/>
  <c r="E194" i="18" s="1"/>
  <c r="AM193" i="18"/>
  <c r="AN193" i="18" s="1"/>
  <c r="AH193" i="18"/>
  <c r="AI193" i="18" s="1"/>
  <c r="AC193" i="18"/>
  <c r="AD193" i="18" s="1"/>
  <c r="X193" i="18"/>
  <c r="Y193" i="18" s="1"/>
  <c r="S193" i="18"/>
  <c r="T193" i="18" s="1"/>
  <c r="N193" i="18"/>
  <c r="O193" i="18" s="1"/>
  <c r="I193" i="18"/>
  <c r="J193" i="18" s="1"/>
  <c r="D193" i="18"/>
  <c r="E193" i="18" s="1"/>
  <c r="AM192" i="18"/>
  <c r="AN192" i="18" s="1"/>
  <c r="AH192" i="18"/>
  <c r="AI192" i="18" s="1"/>
  <c r="AC192" i="18"/>
  <c r="AD192" i="18" s="1"/>
  <c r="X192" i="18"/>
  <c r="Y192" i="18" s="1"/>
  <c r="S192" i="18"/>
  <c r="T192" i="18" s="1"/>
  <c r="N192" i="18"/>
  <c r="O192" i="18" s="1"/>
  <c r="I192" i="18"/>
  <c r="J192" i="18" s="1"/>
  <c r="D192" i="18"/>
  <c r="E192" i="18" s="1"/>
  <c r="AM191" i="18"/>
  <c r="AN191" i="18" s="1"/>
  <c r="AH191" i="18"/>
  <c r="AI191" i="18" s="1"/>
  <c r="AC191" i="18"/>
  <c r="AD191" i="18" s="1"/>
  <c r="X191" i="18"/>
  <c r="Y191" i="18" s="1"/>
  <c r="S191" i="18"/>
  <c r="T191" i="18" s="1"/>
  <c r="N191" i="18"/>
  <c r="O191" i="18" s="1"/>
  <c r="I191" i="18"/>
  <c r="J191" i="18" s="1"/>
  <c r="D191" i="18"/>
  <c r="E191" i="18" s="1"/>
  <c r="AM190" i="18"/>
  <c r="AN190" i="18" s="1"/>
  <c r="AH190" i="18"/>
  <c r="AI190" i="18" s="1"/>
  <c r="AC190" i="18"/>
  <c r="AD190" i="18" s="1"/>
  <c r="X190" i="18"/>
  <c r="Y190" i="18" s="1"/>
  <c r="S190" i="18"/>
  <c r="T190" i="18" s="1"/>
  <c r="N190" i="18"/>
  <c r="O190" i="18" s="1"/>
  <c r="I190" i="18"/>
  <c r="J190" i="18" s="1"/>
  <c r="D190" i="18"/>
  <c r="E190" i="18" s="1"/>
  <c r="AM189" i="18"/>
  <c r="AH189" i="18"/>
  <c r="AC189" i="18"/>
  <c r="X189" i="18"/>
  <c r="S189" i="18"/>
  <c r="N189" i="18"/>
  <c r="I189" i="18"/>
  <c r="D189" i="18"/>
  <c r="AM186" i="18"/>
  <c r="AN186" i="18" s="1"/>
  <c r="AH186" i="18"/>
  <c r="AI186" i="18" s="1"/>
  <c r="AC186" i="18"/>
  <c r="AD186" i="18" s="1"/>
  <c r="X186" i="18"/>
  <c r="Y186" i="18" s="1"/>
  <c r="S186" i="18"/>
  <c r="T186" i="18" s="1"/>
  <c r="N186" i="18"/>
  <c r="O186" i="18" s="1"/>
  <c r="I186" i="18"/>
  <c r="J186" i="18" s="1"/>
  <c r="D186" i="18"/>
  <c r="E186" i="18" s="1"/>
  <c r="AM185" i="18"/>
  <c r="AN185" i="18" s="1"/>
  <c r="AH185" i="18"/>
  <c r="AI185" i="18" s="1"/>
  <c r="AC185" i="18"/>
  <c r="AD185" i="18" s="1"/>
  <c r="X185" i="18"/>
  <c r="Y185" i="18" s="1"/>
  <c r="S185" i="18"/>
  <c r="T185" i="18" s="1"/>
  <c r="N185" i="18"/>
  <c r="O185" i="18" s="1"/>
  <c r="I185" i="18"/>
  <c r="J185" i="18" s="1"/>
  <c r="D185" i="18"/>
  <c r="E185" i="18" s="1"/>
  <c r="AM184" i="18"/>
  <c r="AN184" i="18" s="1"/>
  <c r="AH184" i="18"/>
  <c r="AI184" i="18" s="1"/>
  <c r="AC184" i="18"/>
  <c r="AD184" i="18" s="1"/>
  <c r="X184" i="18"/>
  <c r="Y184" i="18" s="1"/>
  <c r="S184" i="18"/>
  <c r="T184" i="18" s="1"/>
  <c r="N184" i="18"/>
  <c r="O184" i="18" s="1"/>
  <c r="I184" i="18"/>
  <c r="J184" i="18" s="1"/>
  <c r="D184" i="18"/>
  <c r="E184" i="18" s="1"/>
  <c r="AM183" i="18"/>
  <c r="AN183" i="18" s="1"/>
  <c r="AH183" i="18"/>
  <c r="AI183" i="18" s="1"/>
  <c r="AC183" i="18"/>
  <c r="AD183" i="18" s="1"/>
  <c r="X183" i="18"/>
  <c r="Y183" i="18" s="1"/>
  <c r="S183" i="18"/>
  <c r="T183" i="18" s="1"/>
  <c r="N183" i="18"/>
  <c r="O183" i="18" s="1"/>
  <c r="I183" i="18"/>
  <c r="J183" i="18" s="1"/>
  <c r="D183" i="18"/>
  <c r="E183" i="18" s="1"/>
  <c r="AM182" i="18"/>
  <c r="AN182" i="18" s="1"/>
  <c r="AH182" i="18"/>
  <c r="AI182" i="18" s="1"/>
  <c r="AC182" i="18"/>
  <c r="AD182" i="18" s="1"/>
  <c r="X182" i="18"/>
  <c r="Y182" i="18" s="1"/>
  <c r="S182" i="18"/>
  <c r="T182" i="18" s="1"/>
  <c r="N182" i="18"/>
  <c r="O182" i="18" s="1"/>
  <c r="I182" i="18"/>
  <c r="J182" i="18" s="1"/>
  <c r="D182" i="18"/>
  <c r="E182" i="18" s="1"/>
  <c r="AM181" i="18"/>
  <c r="AN181" i="18" s="1"/>
  <c r="AH181" i="18"/>
  <c r="AI181" i="18" s="1"/>
  <c r="AC181" i="18"/>
  <c r="AD181" i="18" s="1"/>
  <c r="X181" i="18"/>
  <c r="Y181" i="18" s="1"/>
  <c r="S181" i="18"/>
  <c r="T181" i="18" s="1"/>
  <c r="N181" i="18"/>
  <c r="O181" i="18" s="1"/>
  <c r="I181" i="18"/>
  <c r="J181" i="18" s="1"/>
  <c r="D181" i="18"/>
  <c r="E181" i="18" s="1"/>
  <c r="AM180" i="18"/>
  <c r="AH180" i="18"/>
  <c r="AC180" i="18"/>
  <c r="X180" i="18"/>
  <c r="S180" i="18"/>
  <c r="N180" i="18"/>
  <c r="I180" i="18"/>
  <c r="D180" i="18"/>
  <c r="AM175" i="18"/>
  <c r="AN175" i="18" s="1"/>
  <c r="AH175" i="18"/>
  <c r="AI175" i="18" s="1"/>
  <c r="AC175" i="18"/>
  <c r="AD175" i="18" s="1"/>
  <c r="X175" i="18"/>
  <c r="Y175" i="18" s="1"/>
  <c r="S175" i="18"/>
  <c r="T175" i="18" s="1"/>
  <c r="N175" i="18"/>
  <c r="O175" i="18" s="1"/>
  <c r="I175" i="18"/>
  <c r="J175" i="18" s="1"/>
  <c r="D175" i="18"/>
  <c r="E175" i="18" s="1"/>
  <c r="AM174" i="18"/>
  <c r="AN174" i="18" s="1"/>
  <c r="AH174" i="18"/>
  <c r="AI174" i="18" s="1"/>
  <c r="AC174" i="18"/>
  <c r="AD174" i="18" s="1"/>
  <c r="X174" i="18"/>
  <c r="Y174" i="18" s="1"/>
  <c r="S174" i="18"/>
  <c r="T174" i="18" s="1"/>
  <c r="N174" i="18"/>
  <c r="O174" i="18" s="1"/>
  <c r="I174" i="18"/>
  <c r="J174" i="18" s="1"/>
  <c r="D174" i="18"/>
  <c r="E174" i="18" s="1"/>
  <c r="AM173" i="18"/>
  <c r="AN173" i="18" s="1"/>
  <c r="AH173" i="18"/>
  <c r="AI173" i="18" s="1"/>
  <c r="AC173" i="18"/>
  <c r="AD173" i="18" s="1"/>
  <c r="X173" i="18"/>
  <c r="Y173" i="18" s="1"/>
  <c r="S173" i="18"/>
  <c r="T173" i="18" s="1"/>
  <c r="N173" i="18"/>
  <c r="O173" i="18" s="1"/>
  <c r="I173" i="18"/>
  <c r="J173" i="18" s="1"/>
  <c r="D173" i="18"/>
  <c r="E173" i="18" s="1"/>
  <c r="AM172" i="18"/>
  <c r="AN172" i="18" s="1"/>
  <c r="AH172" i="18"/>
  <c r="AI172" i="18" s="1"/>
  <c r="AC172" i="18"/>
  <c r="AD172" i="18" s="1"/>
  <c r="X172" i="18"/>
  <c r="Y172" i="18" s="1"/>
  <c r="S172" i="18"/>
  <c r="T172" i="18" s="1"/>
  <c r="N172" i="18"/>
  <c r="O172" i="18" s="1"/>
  <c r="I172" i="18"/>
  <c r="J172" i="18" s="1"/>
  <c r="D172" i="18"/>
  <c r="E172" i="18" s="1"/>
  <c r="AM171" i="18"/>
  <c r="AN171" i="18" s="1"/>
  <c r="AH171" i="18"/>
  <c r="AI171" i="18" s="1"/>
  <c r="AC171" i="18"/>
  <c r="AD171" i="18" s="1"/>
  <c r="X171" i="18"/>
  <c r="Y171" i="18" s="1"/>
  <c r="S171" i="18"/>
  <c r="T171" i="18" s="1"/>
  <c r="N171" i="18"/>
  <c r="O171" i="18" s="1"/>
  <c r="I171" i="18"/>
  <c r="J171" i="18" s="1"/>
  <c r="D171" i="18"/>
  <c r="E171" i="18" s="1"/>
  <c r="AM170" i="18"/>
  <c r="AN170" i="18" s="1"/>
  <c r="AH170" i="18"/>
  <c r="AI170" i="18" s="1"/>
  <c r="AC170" i="18"/>
  <c r="AD170" i="18" s="1"/>
  <c r="X170" i="18"/>
  <c r="Y170" i="18" s="1"/>
  <c r="S170" i="18"/>
  <c r="T170" i="18" s="1"/>
  <c r="N170" i="18"/>
  <c r="O170" i="18" s="1"/>
  <c r="I170" i="18"/>
  <c r="J170" i="18" s="1"/>
  <c r="D170" i="18"/>
  <c r="E170" i="18" s="1"/>
  <c r="AM169" i="18"/>
  <c r="AH169" i="18"/>
  <c r="AC169" i="18"/>
  <c r="X169" i="18"/>
  <c r="S169" i="18"/>
  <c r="N169" i="18"/>
  <c r="I169" i="18"/>
  <c r="D169" i="18"/>
  <c r="AN166" i="18"/>
  <c r="AM166" i="18"/>
  <c r="AI166" i="18"/>
  <c r="AH166" i="18"/>
  <c r="AD166" i="18"/>
  <c r="AC166" i="18"/>
  <c r="Y166" i="18"/>
  <c r="X166" i="18"/>
  <c r="T166" i="18"/>
  <c r="S166" i="18"/>
  <c r="O166" i="18"/>
  <c r="N166" i="18"/>
  <c r="J166" i="18"/>
  <c r="I166" i="18"/>
  <c r="E166" i="18"/>
  <c r="D166" i="18"/>
  <c r="AN165" i="18"/>
  <c r="AM165" i="18"/>
  <c r="AI165" i="18"/>
  <c r="AH165" i="18"/>
  <c r="AD165" i="18"/>
  <c r="AC165" i="18"/>
  <c r="Y165" i="18"/>
  <c r="X165" i="18"/>
  <c r="T165" i="18"/>
  <c r="S165" i="18"/>
  <c r="O165" i="18"/>
  <c r="N165" i="18"/>
  <c r="J165" i="18"/>
  <c r="I165" i="18"/>
  <c r="E165" i="18"/>
  <c r="D165" i="18"/>
  <c r="AN164" i="18"/>
  <c r="AM164" i="18"/>
  <c r="AI164" i="18"/>
  <c r="AH164" i="18"/>
  <c r="AD164" i="18"/>
  <c r="AC164" i="18"/>
  <c r="X164" i="18"/>
  <c r="Y164" i="18" s="1"/>
  <c r="S164" i="18"/>
  <c r="T164" i="18" s="1"/>
  <c r="N164" i="18"/>
  <c r="O164" i="18" s="1"/>
  <c r="I164" i="18"/>
  <c r="J164" i="18" s="1"/>
  <c r="D164" i="18"/>
  <c r="E164" i="18" s="1"/>
  <c r="AM163" i="18"/>
  <c r="AN163" i="18" s="1"/>
  <c r="AH163" i="18"/>
  <c r="AI163" i="18" s="1"/>
  <c r="AC163" i="18"/>
  <c r="AD163" i="18" s="1"/>
  <c r="Y163" i="18"/>
  <c r="X163" i="18"/>
  <c r="T163" i="18"/>
  <c r="S163" i="18"/>
  <c r="O163" i="18"/>
  <c r="N163" i="18"/>
  <c r="J163" i="18"/>
  <c r="I163" i="18"/>
  <c r="E163" i="18"/>
  <c r="D163" i="18"/>
  <c r="AM162" i="18"/>
  <c r="AN162" i="18" s="1"/>
  <c r="AH162" i="18"/>
  <c r="AI162" i="18" s="1"/>
  <c r="AD162" i="18"/>
  <c r="AC162" i="18"/>
  <c r="Y162" i="18"/>
  <c r="X162" i="18"/>
  <c r="T162" i="18"/>
  <c r="S162" i="18"/>
  <c r="O162" i="18"/>
  <c r="N162" i="18"/>
  <c r="J162" i="18"/>
  <c r="I162" i="18"/>
  <c r="E162" i="18"/>
  <c r="D162" i="18"/>
  <c r="AN161" i="18"/>
  <c r="AM161" i="18"/>
  <c r="AH161" i="18"/>
  <c r="AI161" i="18" s="1"/>
  <c r="AC161" i="18"/>
  <c r="AD161" i="18" s="1"/>
  <c r="X161" i="18"/>
  <c r="Y161" i="18" s="1"/>
  <c r="S161" i="18"/>
  <c r="T161" i="18" s="1"/>
  <c r="N161" i="18"/>
  <c r="O161" i="18" s="1"/>
  <c r="I161" i="18"/>
  <c r="J161" i="18" s="1"/>
  <c r="D161" i="18"/>
  <c r="E161" i="18" s="1"/>
  <c r="AM160" i="18"/>
  <c r="AH160" i="18"/>
  <c r="AC160" i="18"/>
  <c r="X160" i="18"/>
  <c r="S160" i="18"/>
  <c r="N160" i="18"/>
  <c r="I160" i="18"/>
  <c r="D160" i="18"/>
  <c r="AM155" i="18"/>
  <c r="AN155" i="18" s="1"/>
  <c r="AH155" i="18"/>
  <c r="AI155" i="18" s="1"/>
  <c r="AC155" i="18"/>
  <c r="AD155" i="18" s="1"/>
  <c r="X155" i="18"/>
  <c r="Y155" i="18" s="1"/>
  <c r="S155" i="18"/>
  <c r="T155" i="18" s="1"/>
  <c r="N155" i="18"/>
  <c r="O155" i="18" s="1"/>
  <c r="I155" i="18"/>
  <c r="J155" i="18" s="1"/>
  <c r="D155" i="18"/>
  <c r="E155" i="18" s="1"/>
  <c r="AM154" i="18"/>
  <c r="AN154" i="18" s="1"/>
  <c r="AH154" i="18"/>
  <c r="AI154" i="18" s="1"/>
  <c r="AC154" i="18"/>
  <c r="AD154" i="18" s="1"/>
  <c r="X154" i="18"/>
  <c r="Y154" i="18" s="1"/>
  <c r="S154" i="18"/>
  <c r="T154" i="18" s="1"/>
  <c r="N154" i="18"/>
  <c r="O154" i="18" s="1"/>
  <c r="I154" i="18"/>
  <c r="J154" i="18" s="1"/>
  <c r="D154" i="18"/>
  <c r="E154" i="18" s="1"/>
  <c r="AM153" i="18"/>
  <c r="AN153" i="18" s="1"/>
  <c r="AH153" i="18"/>
  <c r="AI153" i="18" s="1"/>
  <c r="AC153" i="18"/>
  <c r="AD153" i="18" s="1"/>
  <c r="X153" i="18"/>
  <c r="Y153" i="18" s="1"/>
  <c r="S153" i="18"/>
  <c r="T153" i="18" s="1"/>
  <c r="N153" i="18"/>
  <c r="O153" i="18" s="1"/>
  <c r="I153" i="18"/>
  <c r="J153" i="18" s="1"/>
  <c r="D153" i="18"/>
  <c r="E153" i="18" s="1"/>
  <c r="AM152" i="18"/>
  <c r="AN152" i="18" s="1"/>
  <c r="AH152" i="18"/>
  <c r="AI152" i="18" s="1"/>
  <c r="AC152" i="18"/>
  <c r="AD152" i="18" s="1"/>
  <c r="X152" i="18"/>
  <c r="Y152" i="18" s="1"/>
  <c r="S152" i="18"/>
  <c r="T152" i="18" s="1"/>
  <c r="N152" i="18"/>
  <c r="O152" i="18" s="1"/>
  <c r="I152" i="18"/>
  <c r="J152" i="18" s="1"/>
  <c r="D152" i="18"/>
  <c r="E152" i="18" s="1"/>
  <c r="AM151" i="18"/>
  <c r="AN151" i="18" s="1"/>
  <c r="AH151" i="18"/>
  <c r="AI151" i="18" s="1"/>
  <c r="AC151" i="18"/>
  <c r="AD151" i="18" s="1"/>
  <c r="X151" i="18"/>
  <c r="Y151" i="18" s="1"/>
  <c r="S151" i="18"/>
  <c r="T151" i="18" s="1"/>
  <c r="N151" i="18"/>
  <c r="O151" i="18" s="1"/>
  <c r="I151" i="18"/>
  <c r="J151" i="18" s="1"/>
  <c r="D151" i="18"/>
  <c r="E151" i="18" s="1"/>
  <c r="AM150" i="18"/>
  <c r="AN150" i="18" s="1"/>
  <c r="AH150" i="18"/>
  <c r="AI150" i="18" s="1"/>
  <c r="AC150" i="18"/>
  <c r="AD150" i="18" s="1"/>
  <c r="X150" i="18"/>
  <c r="Y150" i="18" s="1"/>
  <c r="S150" i="18"/>
  <c r="T150" i="18" s="1"/>
  <c r="N150" i="18"/>
  <c r="O150" i="18" s="1"/>
  <c r="I150" i="18"/>
  <c r="J150" i="18" s="1"/>
  <c r="D150" i="18"/>
  <c r="E150" i="18" s="1"/>
  <c r="AM149" i="18"/>
  <c r="AH149" i="18"/>
  <c r="AC149" i="18"/>
  <c r="X149" i="18"/>
  <c r="S149" i="18"/>
  <c r="N149" i="18"/>
  <c r="I149" i="18"/>
  <c r="D149" i="18"/>
  <c r="AM147" i="18"/>
  <c r="AN147" i="18" s="1"/>
  <c r="AH147" i="18"/>
  <c r="AI147" i="18" s="1"/>
  <c r="AC147" i="18"/>
  <c r="AD147" i="18" s="1"/>
  <c r="X147" i="18"/>
  <c r="Y147" i="18" s="1"/>
  <c r="S147" i="18"/>
  <c r="T147" i="18" s="1"/>
  <c r="N147" i="18"/>
  <c r="O147" i="18" s="1"/>
  <c r="I147" i="18"/>
  <c r="J147" i="18" s="1"/>
  <c r="D147" i="18"/>
  <c r="E147" i="18" s="1"/>
  <c r="AM146" i="18"/>
  <c r="AN146" i="18" s="1"/>
  <c r="AH146" i="18"/>
  <c r="AI146" i="18" s="1"/>
  <c r="AC146" i="18"/>
  <c r="AD146" i="18" s="1"/>
  <c r="X146" i="18"/>
  <c r="Y146" i="18" s="1"/>
  <c r="S146" i="18"/>
  <c r="T146" i="18" s="1"/>
  <c r="N146" i="18"/>
  <c r="O146" i="18" s="1"/>
  <c r="I146" i="18"/>
  <c r="J146" i="18" s="1"/>
  <c r="D146" i="18"/>
  <c r="E146" i="18" s="1"/>
  <c r="AM145" i="18"/>
  <c r="AN145" i="18" s="1"/>
  <c r="AH145" i="18"/>
  <c r="AI145" i="18" s="1"/>
  <c r="AC145" i="18"/>
  <c r="AD145" i="18" s="1"/>
  <c r="X145" i="18"/>
  <c r="Y145" i="18" s="1"/>
  <c r="S145" i="18"/>
  <c r="T145" i="18" s="1"/>
  <c r="N145" i="18"/>
  <c r="O145" i="18" s="1"/>
  <c r="I145" i="18"/>
  <c r="J145" i="18" s="1"/>
  <c r="D145" i="18"/>
  <c r="E145" i="18" s="1"/>
  <c r="AM144" i="18"/>
  <c r="AN144" i="18" s="1"/>
  <c r="AH144" i="18"/>
  <c r="AI144" i="18" s="1"/>
  <c r="AC144" i="18"/>
  <c r="AD144" i="18" s="1"/>
  <c r="X144" i="18"/>
  <c r="Y144" i="18" s="1"/>
  <c r="S144" i="18"/>
  <c r="T144" i="18" s="1"/>
  <c r="N144" i="18"/>
  <c r="O144" i="18" s="1"/>
  <c r="I144" i="18"/>
  <c r="J144" i="18" s="1"/>
  <c r="D144" i="18"/>
  <c r="E144" i="18" s="1"/>
  <c r="AM143" i="18"/>
  <c r="AN143" i="18" s="1"/>
  <c r="AH143" i="18"/>
  <c r="AI143" i="18" s="1"/>
  <c r="AC143" i="18"/>
  <c r="AD143" i="18" s="1"/>
  <c r="X143" i="18"/>
  <c r="Y143" i="18" s="1"/>
  <c r="S143" i="18"/>
  <c r="T143" i="18" s="1"/>
  <c r="N143" i="18"/>
  <c r="O143" i="18" s="1"/>
  <c r="I143" i="18"/>
  <c r="J143" i="18" s="1"/>
  <c r="D143" i="18"/>
  <c r="E143" i="18" s="1"/>
  <c r="AM142" i="18"/>
  <c r="AN142" i="18" s="1"/>
  <c r="AH142" i="18"/>
  <c r="AI142" i="18" s="1"/>
  <c r="AC142" i="18"/>
  <c r="AD142" i="18" s="1"/>
  <c r="X142" i="18"/>
  <c r="Y142" i="18" s="1"/>
  <c r="S142" i="18"/>
  <c r="T142" i="18" s="1"/>
  <c r="N142" i="18"/>
  <c r="O142" i="18" s="1"/>
  <c r="I142" i="18"/>
  <c r="J142" i="18" s="1"/>
  <c r="D142" i="18"/>
  <c r="E142" i="18" s="1"/>
  <c r="AM141" i="18"/>
  <c r="AH141" i="18"/>
  <c r="AC141" i="18"/>
  <c r="X141" i="18"/>
  <c r="S141" i="18"/>
  <c r="N141" i="18"/>
  <c r="I141" i="18"/>
  <c r="D141" i="18"/>
  <c r="AM137" i="18"/>
  <c r="AN137" i="18" s="1"/>
  <c r="AH137" i="18"/>
  <c r="AI137" i="18" s="1"/>
  <c r="AC137" i="18"/>
  <c r="AD137" i="18" s="1"/>
  <c r="X137" i="18"/>
  <c r="Y137" i="18" s="1"/>
  <c r="S137" i="18"/>
  <c r="T137" i="18" s="1"/>
  <c r="N137" i="18"/>
  <c r="O137" i="18" s="1"/>
  <c r="I137" i="18"/>
  <c r="J137" i="18" s="1"/>
  <c r="D137" i="18"/>
  <c r="E137" i="18" s="1"/>
  <c r="AM136" i="18"/>
  <c r="AN136" i="18" s="1"/>
  <c r="AH136" i="18"/>
  <c r="AI136" i="18" s="1"/>
  <c r="AC136" i="18"/>
  <c r="AD136" i="18" s="1"/>
  <c r="X136" i="18"/>
  <c r="Y136" i="18" s="1"/>
  <c r="S136" i="18"/>
  <c r="T136" i="18" s="1"/>
  <c r="N136" i="18"/>
  <c r="O136" i="18" s="1"/>
  <c r="I136" i="18"/>
  <c r="J136" i="18" s="1"/>
  <c r="D136" i="18"/>
  <c r="E136" i="18" s="1"/>
  <c r="AM135" i="18"/>
  <c r="AN135" i="18" s="1"/>
  <c r="AH135" i="18"/>
  <c r="AI135" i="18" s="1"/>
  <c r="AC135" i="18"/>
  <c r="AD135" i="18" s="1"/>
  <c r="X135" i="18"/>
  <c r="Y135" i="18" s="1"/>
  <c r="S135" i="18"/>
  <c r="T135" i="18" s="1"/>
  <c r="N135" i="18"/>
  <c r="O135" i="18" s="1"/>
  <c r="I135" i="18"/>
  <c r="J135" i="18" s="1"/>
  <c r="D135" i="18"/>
  <c r="E135" i="18" s="1"/>
  <c r="AM134" i="18"/>
  <c r="AN134" i="18" s="1"/>
  <c r="AH134" i="18"/>
  <c r="AI134" i="18" s="1"/>
  <c r="AC134" i="18"/>
  <c r="AD134" i="18" s="1"/>
  <c r="X134" i="18"/>
  <c r="Y134" i="18" s="1"/>
  <c r="S134" i="18"/>
  <c r="T134" i="18" s="1"/>
  <c r="N134" i="18"/>
  <c r="O134" i="18" s="1"/>
  <c r="I134" i="18"/>
  <c r="J134" i="18" s="1"/>
  <c r="D134" i="18"/>
  <c r="E134" i="18" s="1"/>
  <c r="AM133" i="18"/>
  <c r="AN133" i="18" s="1"/>
  <c r="AH133" i="18"/>
  <c r="AI133" i="18" s="1"/>
  <c r="AC133" i="18"/>
  <c r="AD133" i="18" s="1"/>
  <c r="X133" i="18"/>
  <c r="Y133" i="18" s="1"/>
  <c r="S133" i="18"/>
  <c r="T133" i="18" s="1"/>
  <c r="N133" i="18"/>
  <c r="O133" i="18" s="1"/>
  <c r="I133" i="18"/>
  <c r="J133" i="18" s="1"/>
  <c r="D133" i="18"/>
  <c r="E133" i="18" s="1"/>
  <c r="AM132" i="18"/>
  <c r="AN132" i="18" s="1"/>
  <c r="AH132" i="18"/>
  <c r="AI132" i="18" s="1"/>
  <c r="AC132" i="18"/>
  <c r="AD132" i="18" s="1"/>
  <c r="X132" i="18"/>
  <c r="Y132" i="18" s="1"/>
  <c r="S132" i="18"/>
  <c r="T132" i="18" s="1"/>
  <c r="N132" i="18"/>
  <c r="O132" i="18" s="1"/>
  <c r="I132" i="18"/>
  <c r="J132" i="18" s="1"/>
  <c r="D132" i="18"/>
  <c r="E132" i="18" s="1"/>
  <c r="AM131" i="18"/>
  <c r="AH131" i="18"/>
  <c r="AC131" i="18"/>
  <c r="X131" i="18"/>
  <c r="S131" i="18"/>
  <c r="N131" i="18"/>
  <c r="I131" i="18"/>
  <c r="D131" i="18"/>
  <c r="AM128" i="18"/>
  <c r="AN128" i="18" s="1"/>
  <c r="AH128" i="18"/>
  <c r="AI128" i="18" s="1"/>
  <c r="AC128" i="18"/>
  <c r="AD128" i="18" s="1"/>
  <c r="X128" i="18"/>
  <c r="Y128" i="18" s="1"/>
  <c r="S128" i="18"/>
  <c r="T128" i="18" s="1"/>
  <c r="N128" i="18"/>
  <c r="O128" i="18" s="1"/>
  <c r="I128" i="18"/>
  <c r="J128" i="18" s="1"/>
  <c r="D128" i="18"/>
  <c r="E128" i="18" s="1"/>
  <c r="AM127" i="18"/>
  <c r="AN127" i="18" s="1"/>
  <c r="AH127" i="18"/>
  <c r="AI127" i="18" s="1"/>
  <c r="AC127" i="18"/>
  <c r="AD127" i="18" s="1"/>
  <c r="X127" i="18"/>
  <c r="Y127" i="18" s="1"/>
  <c r="S127" i="18"/>
  <c r="T127" i="18" s="1"/>
  <c r="N127" i="18"/>
  <c r="O127" i="18" s="1"/>
  <c r="I127" i="18"/>
  <c r="J127" i="18" s="1"/>
  <c r="D127" i="18"/>
  <c r="E127" i="18" s="1"/>
  <c r="AM126" i="18"/>
  <c r="AN126" i="18" s="1"/>
  <c r="AH126" i="18"/>
  <c r="AI126" i="18" s="1"/>
  <c r="AC126" i="18"/>
  <c r="AD126" i="18" s="1"/>
  <c r="X126" i="18"/>
  <c r="Y126" i="18" s="1"/>
  <c r="S126" i="18"/>
  <c r="T126" i="18" s="1"/>
  <c r="N126" i="18"/>
  <c r="O126" i="18" s="1"/>
  <c r="I126" i="18"/>
  <c r="J126" i="18" s="1"/>
  <c r="D126" i="18"/>
  <c r="E126" i="18" s="1"/>
  <c r="AM125" i="18"/>
  <c r="AN125" i="18" s="1"/>
  <c r="AH125" i="18"/>
  <c r="AI125" i="18" s="1"/>
  <c r="AC125" i="18"/>
  <c r="AD125" i="18" s="1"/>
  <c r="X125" i="18"/>
  <c r="Y125" i="18" s="1"/>
  <c r="S125" i="18"/>
  <c r="T125" i="18" s="1"/>
  <c r="N125" i="18"/>
  <c r="O125" i="18" s="1"/>
  <c r="I125" i="18"/>
  <c r="J125" i="18" s="1"/>
  <c r="D125" i="18"/>
  <c r="E125" i="18" s="1"/>
  <c r="AM124" i="18"/>
  <c r="AN124" i="18" s="1"/>
  <c r="AH124" i="18"/>
  <c r="AI124" i="18" s="1"/>
  <c r="AC124" i="18"/>
  <c r="AD124" i="18" s="1"/>
  <c r="X124" i="18"/>
  <c r="Y124" i="18" s="1"/>
  <c r="S124" i="18"/>
  <c r="T124" i="18" s="1"/>
  <c r="N124" i="18"/>
  <c r="O124" i="18" s="1"/>
  <c r="I124" i="18"/>
  <c r="J124" i="18" s="1"/>
  <c r="D124" i="18"/>
  <c r="E124" i="18" s="1"/>
  <c r="AM123" i="18"/>
  <c r="AN123" i="18" s="1"/>
  <c r="AH123" i="18"/>
  <c r="AI123" i="18" s="1"/>
  <c r="AC123" i="18"/>
  <c r="AD123" i="18" s="1"/>
  <c r="X123" i="18"/>
  <c r="Y123" i="18" s="1"/>
  <c r="S123" i="18"/>
  <c r="T123" i="18" s="1"/>
  <c r="N123" i="18"/>
  <c r="O123" i="18" s="1"/>
  <c r="I123" i="18"/>
  <c r="J123" i="18" s="1"/>
  <c r="D123" i="18"/>
  <c r="E123" i="18" s="1"/>
  <c r="AM122" i="18"/>
  <c r="AH122" i="18"/>
  <c r="AC122" i="18"/>
  <c r="X122" i="18"/>
  <c r="S122" i="18"/>
  <c r="N122" i="18"/>
  <c r="I122" i="18"/>
  <c r="D122" i="18"/>
  <c r="AM118" i="18"/>
  <c r="AN118" i="18" s="1"/>
  <c r="AH118" i="18"/>
  <c r="AI118" i="18" s="1"/>
  <c r="AC118" i="18"/>
  <c r="AD118" i="18" s="1"/>
  <c r="X118" i="18"/>
  <c r="Y118" i="18" s="1"/>
  <c r="S118" i="18"/>
  <c r="T118" i="18" s="1"/>
  <c r="N118" i="18"/>
  <c r="O118" i="18" s="1"/>
  <c r="I118" i="18"/>
  <c r="J118" i="18" s="1"/>
  <c r="D118" i="18"/>
  <c r="E118" i="18" s="1"/>
  <c r="AM117" i="18"/>
  <c r="AN117" i="18" s="1"/>
  <c r="AH117" i="18"/>
  <c r="AI117" i="18" s="1"/>
  <c r="AC117" i="18"/>
  <c r="AD117" i="18" s="1"/>
  <c r="X117" i="18"/>
  <c r="Y117" i="18" s="1"/>
  <c r="S117" i="18"/>
  <c r="T117" i="18" s="1"/>
  <c r="N117" i="18"/>
  <c r="O117" i="18" s="1"/>
  <c r="I117" i="18"/>
  <c r="J117" i="18" s="1"/>
  <c r="D117" i="18"/>
  <c r="E117" i="18" s="1"/>
  <c r="AM116" i="18"/>
  <c r="AN116" i="18" s="1"/>
  <c r="AH116" i="18"/>
  <c r="AI116" i="18" s="1"/>
  <c r="AC116" i="18"/>
  <c r="AD116" i="18" s="1"/>
  <c r="X116" i="18"/>
  <c r="Y116" i="18" s="1"/>
  <c r="S116" i="18"/>
  <c r="T116" i="18" s="1"/>
  <c r="N116" i="18"/>
  <c r="O116" i="18" s="1"/>
  <c r="I116" i="18"/>
  <c r="J116" i="18" s="1"/>
  <c r="D116" i="18"/>
  <c r="E116" i="18" s="1"/>
  <c r="AM115" i="18"/>
  <c r="AN115" i="18" s="1"/>
  <c r="AH115" i="18"/>
  <c r="AI115" i="18" s="1"/>
  <c r="AC115" i="18"/>
  <c r="AD115" i="18" s="1"/>
  <c r="X115" i="18"/>
  <c r="Y115" i="18" s="1"/>
  <c r="S115" i="18"/>
  <c r="T115" i="18" s="1"/>
  <c r="N115" i="18"/>
  <c r="O115" i="18" s="1"/>
  <c r="I115" i="18"/>
  <c r="J115" i="18" s="1"/>
  <c r="D115" i="18"/>
  <c r="E115" i="18" s="1"/>
  <c r="AM114" i="18"/>
  <c r="AN114" i="18" s="1"/>
  <c r="AH114" i="18"/>
  <c r="AI114" i="18" s="1"/>
  <c r="AC114" i="18"/>
  <c r="AD114" i="18" s="1"/>
  <c r="X114" i="18"/>
  <c r="Y114" i="18" s="1"/>
  <c r="S114" i="18"/>
  <c r="T114" i="18" s="1"/>
  <c r="N114" i="18"/>
  <c r="O114" i="18" s="1"/>
  <c r="I114" i="18"/>
  <c r="J114" i="18" s="1"/>
  <c r="D114" i="18"/>
  <c r="E114" i="18" s="1"/>
  <c r="AM113" i="18"/>
  <c r="AN113" i="18" s="1"/>
  <c r="AH113" i="18"/>
  <c r="AI113" i="18" s="1"/>
  <c r="AC113" i="18"/>
  <c r="AD113" i="18" s="1"/>
  <c r="X113" i="18"/>
  <c r="Y113" i="18" s="1"/>
  <c r="S113" i="18"/>
  <c r="T113" i="18" s="1"/>
  <c r="N113" i="18"/>
  <c r="O113" i="18" s="1"/>
  <c r="I113" i="18"/>
  <c r="J113" i="18" s="1"/>
  <c r="D113" i="18"/>
  <c r="E113" i="18" s="1"/>
  <c r="AM112" i="18"/>
  <c r="AH112" i="18"/>
  <c r="AC112" i="18"/>
  <c r="X112" i="18"/>
  <c r="S112" i="18"/>
  <c r="N112" i="18"/>
  <c r="I112" i="18"/>
  <c r="D112" i="18"/>
  <c r="AM109" i="18"/>
  <c r="AN109" i="18" s="1"/>
  <c r="AH109" i="18"/>
  <c r="AI109" i="18" s="1"/>
  <c r="AC109" i="18"/>
  <c r="AD109" i="18" s="1"/>
  <c r="X109" i="18"/>
  <c r="Y109" i="18" s="1"/>
  <c r="S109" i="18"/>
  <c r="T109" i="18" s="1"/>
  <c r="N109" i="18"/>
  <c r="O109" i="18" s="1"/>
  <c r="I109" i="18"/>
  <c r="J109" i="18" s="1"/>
  <c r="D109" i="18"/>
  <c r="E109" i="18" s="1"/>
  <c r="AM108" i="18"/>
  <c r="AN108" i="18" s="1"/>
  <c r="AH108" i="18"/>
  <c r="AI108" i="18" s="1"/>
  <c r="AC108" i="18"/>
  <c r="AD108" i="18" s="1"/>
  <c r="X108" i="18"/>
  <c r="Y108" i="18" s="1"/>
  <c r="S108" i="18"/>
  <c r="T108" i="18" s="1"/>
  <c r="N108" i="18"/>
  <c r="O108" i="18" s="1"/>
  <c r="I108" i="18"/>
  <c r="J108" i="18" s="1"/>
  <c r="D108" i="18"/>
  <c r="E108" i="18" s="1"/>
  <c r="AM107" i="18"/>
  <c r="AN107" i="18" s="1"/>
  <c r="AH107" i="18"/>
  <c r="AI107" i="18" s="1"/>
  <c r="AC107" i="18"/>
  <c r="AD107" i="18" s="1"/>
  <c r="X107" i="18"/>
  <c r="Y107" i="18" s="1"/>
  <c r="S107" i="18"/>
  <c r="T107" i="18" s="1"/>
  <c r="N107" i="18"/>
  <c r="O107" i="18" s="1"/>
  <c r="I107" i="18"/>
  <c r="J107" i="18" s="1"/>
  <c r="D107" i="18"/>
  <c r="E107" i="18" s="1"/>
  <c r="AM106" i="18"/>
  <c r="AN106" i="18" s="1"/>
  <c r="AH106" i="18"/>
  <c r="AI106" i="18" s="1"/>
  <c r="AC106" i="18"/>
  <c r="AD106" i="18" s="1"/>
  <c r="X106" i="18"/>
  <c r="Y106" i="18" s="1"/>
  <c r="S106" i="18"/>
  <c r="T106" i="18" s="1"/>
  <c r="N106" i="18"/>
  <c r="O106" i="18" s="1"/>
  <c r="I106" i="18"/>
  <c r="J106" i="18" s="1"/>
  <c r="D106" i="18"/>
  <c r="E106" i="18" s="1"/>
  <c r="AM105" i="18"/>
  <c r="AN105" i="18" s="1"/>
  <c r="AH105" i="18"/>
  <c r="AI105" i="18" s="1"/>
  <c r="AC105" i="18"/>
  <c r="AD105" i="18" s="1"/>
  <c r="X105" i="18"/>
  <c r="Y105" i="18" s="1"/>
  <c r="S105" i="18"/>
  <c r="T105" i="18" s="1"/>
  <c r="N105" i="18"/>
  <c r="O105" i="18" s="1"/>
  <c r="I105" i="18"/>
  <c r="J105" i="18" s="1"/>
  <c r="D105" i="18"/>
  <c r="E105" i="18" s="1"/>
  <c r="AM104" i="18"/>
  <c r="AN104" i="18" s="1"/>
  <c r="AH104" i="18"/>
  <c r="AI104" i="18" s="1"/>
  <c r="AC104" i="18"/>
  <c r="AD104" i="18" s="1"/>
  <c r="X104" i="18"/>
  <c r="Y104" i="18" s="1"/>
  <c r="S104" i="18"/>
  <c r="T104" i="18" s="1"/>
  <c r="N104" i="18"/>
  <c r="O104" i="18" s="1"/>
  <c r="I104" i="18"/>
  <c r="J104" i="18" s="1"/>
  <c r="D104" i="18"/>
  <c r="E104" i="18" s="1"/>
  <c r="AM103" i="18"/>
  <c r="AH103" i="18"/>
  <c r="AC103" i="18"/>
  <c r="X103" i="18"/>
  <c r="S103" i="18"/>
  <c r="N103" i="18"/>
  <c r="I103" i="18"/>
  <c r="D103" i="18"/>
  <c r="AM97" i="18"/>
  <c r="AN97" i="18" s="1"/>
  <c r="AH97" i="18"/>
  <c r="AI97" i="18" s="1"/>
  <c r="AC97" i="18"/>
  <c r="AD97" i="18" s="1"/>
  <c r="X97" i="18"/>
  <c r="Y97" i="18" s="1"/>
  <c r="S97" i="18"/>
  <c r="T97" i="18" s="1"/>
  <c r="N97" i="18"/>
  <c r="O97" i="18" s="1"/>
  <c r="I97" i="18"/>
  <c r="J97" i="18" s="1"/>
  <c r="D97" i="18"/>
  <c r="E97" i="18" s="1"/>
  <c r="AM96" i="18"/>
  <c r="AN96" i="18" s="1"/>
  <c r="AH96" i="18"/>
  <c r="AI96" i="18" s="1"/>
  <c r="AC96" i="18"/>
  <c r="AD96" i="18" s="1"/>
  <c r="X96" i="18"/>
  <c r="Y96" i="18" s="1"/>
  <c r="S96" i="18"/>
  <c r="T96" i="18" s="1"/>
  <c r="N96" i="18"/>
  <c r="O96" i="18" s="1"/>
  <c r="I96" i="18"/>
  <c r="J96" i="18" s="1"/>
  <c r="D96" i="18"/>
  <c r="E96" i="18" s="1"/>
  <c r="AM95" i="18"/>
  <c r="AN95" i="18" s="1"/>
  <c r="AH95" i="18"/>
  <c r="AI95" i="18" s="1"/>
  <c r="AC95" i="18"/>
  <c r="AD95" i="18" s="1"/>
  <c r="X95" i="18"/>
  <c r="Y95" i="18" s="1"/>
  <c r="S95" i="18"/>
  <c r="T95" i="18" s="1"/>
  <c r="N95" i="18"/>
  <c r="O95" i="18" s="1"/>
  <c r="I95" i="18"/>
  <c r="J95" i="18" s="1"/>
  <c r="D95" i="18"/>
  <c r="E95" i="18" s="1"/>
  <c r="AM94" i="18"/>
  <c r="AN94" i="18" s="1"/>
  <c r="AH94" i="18"/>
  <c r="AI94" i="18" s="1"/>
  <c r="AC94" i="18"/>
  <c r="AD94" i="18" s="1"/>
  <c r="X94" i="18"/>
  <c r="Y94" i="18" s="1"/>
  <c r="S94" i="18"/>
  <c r="T94" i="18" s="1"/>
  <c r="N94" i="18"/>
  <c r="O94" i="18" s="1"/>
  <c r="I94" i="18"/>
  <c r="J94" i="18" s="1"/>
  <c r="D94" i="18"/>
  <c r="E94" i="18" s="1"/>
  <c r="AM93" i="18"/>
  <c r="AN93" i="18" s="1"/>
  <c r="AH93" i="18"/>
  <c r="AI93" i="18" s="1"/>
  <c r="AC93" i="18"/>
  <c r="AD93" i="18" s="1"/>
  <c r="X93" i="18"/>
  <c r="Y93" i="18" s="1"/>
  <c r="S93" i="18"/>
  <c r="T93" i="18" s="1"/>
  <c r="N93" i="18"/>
  <c r="O93" i="18" s="1"/>
  <c r="I93" i="18"/>
  <c r="J93" i="18" s="1"/>
  <c r="D93" i="18"/>
  <c r="E93" i="18" s="1"/>
  <c r="AM92" i="18"/>
  <c r="AN92" i="18" s="1"/>
  <c r="AH92" i="18"/>
  <c r="AI92" i="18" s="1"/>
  <c r="AC92" i="18"/>
  <c r="AD92" i="18" s="1"/>
  <c r="X92" i="18"/>
  <c r="Y92" i="18" s="1"/>
  <c r="S92" i="18"/>
  <c r="T92" i="18" s="1"/>
  <c r="N92" i="18"/>
  <c r="O92" i="18" s="1"/>
  <c r="I92" i="18"/>
  <c r="J92" i="18" s="1"/>
  <c r="D92" i="18"/>
  <c r="E92" i="18" s="1"/>
  <c r="AM91" i="18"/>
  <c r="AH91" i="18"/>
  <c r="AC91" i="18"/>
  <c r="X91" i="18"/>
  <c r="S91" i="18"/>
  <c r="N91" i="18"/>
  <c r="I91" i="18"/>
  <c r="D91" i="18"/>
  <c r="AM89" i="18"/>
  <c r="AN89" i="18" s="1"/>
  <c r="AH89" i="18"/>
  <c r="AI89" i="18" s="1"/>
  <c r="AC89" i="18"/>
  <c r="AD89" i="18" s="1"/>
  <c r="X89" i="18"/>
  <c r="Y89" i="18" s="1"/>
  <c r="S89" i="18"/>
  <c r="T89" i="18" s="1"/>
  <c r="N89" i="18"/>
  <c r="O89" i="18" s="1"/>
  <c r="I89" i="18"/>
  <c r="J89" i="18" s="1"/>
  <c r="D89" i="18"/>
  <c r="E89" i="18" s="1"/>
  <c r="AM88" i="18"/>
  <c r="AN88" i="18" s="1"/>
  <c r="AH88" i="18"/>
  <c r="AI88" i="18" s="1"/>
  <c r="AC88" i="18"/>
  <c r="AD88" i="18" s="1"/>
  <c r="X88" i="18"/>
  <c r="Y88" i="18" s="1"/>
  <c r="S88" i="18"/>
  <c r="T88" i="18" s="1"/>
  <c r="N88" i="18"/>
  <c r="O88" i="18" s="1"/>
  <c r="I88" i="18"/>
  <c r="J88" i="18" s="1"/>
  <c r="D88" i="18"/>
  <c r="E88" i="18" s="1"/>
  <c r="AM87" i="18"/>
  <c r="AN87" i="18" s="1"/>
  <c r="AH87" i="18"/>
  <c r="AI87" i="18" s="1"/>
  <c r="AC87" i="18"/>
  <c r="AD87" i="18" s="1"/>
  <c r="X87" i="18"/>
  <c r="Y87" i="18" s="1"/>
  <c r="S87" i="18"/>
  <c r="T87" i="18" s="1"/>
  <c r="N87" i="18"/>
  <c r="O87" i="18" s="1"/>
  <c r="I87" i="18"/>
  <c r="J87" i="18" s="1"/>
  <c r="D87" i="18"/>
  <c r="E87" i="18" s="1"/>
  <c r="AM86" i="18"/>
  <c r="AN86" i="18" s="1"/>
  <c r="AH86" i="18"/>
  <c r="AI86" i="18" s="1"/>
  <c r="AC86" i="18"/>
  <c r="AD86" i="18" s="1"/>
  <c r="X86" i="18"/>
  <c r="Y86" i="18" s="1"/>
  <c r="S86" i="18"/>
  <c r="T86" i="18" s="1"/>
  <c r="N86" i="18"/>
  <c r="O86" i="18" s="1"/>
  <c r="I86" i="18"/>
  <c r="J86" i="18" s="1"/>
  <c r="D86" i="18"/>
  <c r="E86" i="18" s="1"/>
  <c r="AM85" i="18"/>
  <c r="AN85" i="18" s="1"/>
  <c r="AH85" i="18"/>
  <c r="AI85" i="18" s="1"/>
  <c r="AC85" i="18"/>
  <c r="AD85" i="18" s="1"/>
  <c r="X85" i="18"/>
  <c r="Y85" i="18" s="1"/>
  <c r="S85" i="18"/>
  <c r="T85" i="18" s="1"/>
  <c r="N85" i="18"/>
  <c r="O85" i="18" s="1"/>
  <c r="I85" i="18"/>
  <c r="J85" i="18" s="1"/>
  <c r="D85" i="18"/>
  <c r="E85" i="18" s="1"/>
  <c r="AM84" i="18"/>
  <c r="AN84" i="18" s="1"/>
  <c r="AH84" i="18"/>
  <c r="AI84" i="18" s="1"/>
  <c r="AC84" i="18"/>
  <c r="AD84" i="18" s="1"/>
  <c r="X84" i="18"/>
  <c r="Y84" i="18" s="1"/>
  <c r="S84" i="18"/>
  <c r="T84" i="18" s="1"/>
  <c r="N84" i="18"/>
  <c r="O84" i="18" s="1"/>
  <c r="I84" i="18"/>
  <c r="J84" i="18" s="1"/>
  <c r="D84" i="18"/>
  <c r="E84" i="18" s="1"/>
  <c r="AM83" i="18"/>
  <c r="AH83" i="18"/>
  <c r="AC83" i="18"/>
  <c r="X83" i="18"/>
  <c r="S83" i="18"/>
  <c r="N83" i="18"/>
  <c r="I83" i="18"/>
  <c r="D83" i="18"/>
  <c r="AM79" i="18"/>
  <c r="AN79" i="18" s="1"/>
  <c r="AH79" i="18"/>
  <c r="AI79" i="18" s="1"/>
  <c r="AC79" i="18"/>
  <c r="AD79" i="18" s="1"/>
  <c r="X79" i="18"/>
  <c r="Y79" i="18" s="1"/>
  <c r="S79" i="18"/>
  <c r="T79" i="18" s="1"/>
  <c r="N79" i="18"/>
  <c r="O79" i="18" s="1"/>
  <c r="I79" i="18"/>
  <c r="J79" i="18" s="1"/>
  <c r="D79" i="18"/>
  <c r="E79" i="18" s="1"/>
  <c r="AM78" i="18"/>
  <c r="AN78" i="18" s="1"/>
  <c r="AH78" i="18"/>
  <c r="AI78" i="18" s="1"/>
  <c r="AC78" i="18"/>
  <c r="AD78" i="18" s="1"/>
  <c r="X78" i="18"/>
  <c r="Y78" i="18" s="1"/>
  <c r="S78" i="18"/>
  <c r="T78" i="18" s="1"/>
  <c r="N78" i="18"/>
  <c r="O78" i="18" s="1"/>
  <c r="I78" i="18"/>
  <c r="J78" i="18" s="1"/>
  <c r="D78" i="18"/>
  <c r="E78" i="18" s="1"/>
  <c r="AM77" i="18"/>
  <c r="AN77" i="18" s="1"/>
  <c r="AH77" i="18"/>
  <c r="AI77" i="18" s="1"/>
  <c r="AC77" i="18"/>
  <c r="AD77" i="18" s="1"/>
  <c r="X77" i="18"/>
  <c r="Y77" i="18" s="1"/>
  <c r="S77" i="18"/>
  <c r="T77" i="18" s="1"/>
  <c r="N77" i="18"/>
  <c r="O77" i="18" s="1"/>
  <c r="I77" i="18"/>
  <c r="J77" i="18" s="1"/>
  <c r="D77" i="18"/>
  <c r="E77" i="18" s="1"/>
  <c r="AM76" i="18"/>
  <c r="AN76" i="18" s="1"/>
  <c r="AH76" i="18"/>
  <c r="AI76" i="18" s="1"/>
  <c r="AC76" i="18"/>
  <c r="AD76" i="18" s="1"/>
  <c r="X76" i="18"/>
  <c r="Y76" i="18" s="1"/>
  <c r="S76" i="18"/>
  <c r="T76" i="18" s="1"/>
  <c r="N76" i="18"/>
  <c r="O76" i="18" s="1"/>
  <c r="I76" i="18"/>
  <c r="J76" i="18" s="1"/>
  <c r="D76" i="18"/>
  <c r="E76" i="18" s="1"/>
  <c r="AM75" i="18"/>
  <c r="AN75" i="18" s="1"/>
  <c r="AH75" i="18"/>
  <c r="AI75" i="18" s="1"/>
  <c r="AC75" i="18"/>
  <c r="AD75" i="18" s="1"/>
  <c r="X75" i="18"/>
  <c r="Y75" i="18" s="1"/>
  <c r="S75" i="18"/>
  <c r="T75" i="18" s="1"/>
  <c r="N75" i="18"/>
  <c r="O75" i="18" s="1"/>
  <c r="I75" i="18"/>
  <c r="J75" i="18" s="1"/>
  <c r="D75" i="18"/>
  <c r="E75" i="18" s="1"/>
  <c r="AM74" i="18"/>
  <c r="AN74" i="18" s="1"/>
  <c r="AH74" i="18"/>
  <c r="AI74" i="18" s="1"/>
  <c r="AC74" i="18"/>
  <c r="AD74" i="18" s="1"/>
  <c r="X74" i="18"/>
  <c r="Y74" i="18" s="1"/>
  <c r="S74" i="18"/>
  <c r="T74" i="18" s="1"/>
  <c r="N74" i="18"/>
  <c r="O74" i="18" s="1"/>
  <c r="I74" i="18"/>
  <c r="J74" i="18" s="1"/>
  <c r="D74" i="18"/>
  <c r="E74" i="18" s="1"/>
  <c r="AM73" i="18"/>
  <c r="AH73" i="18"/>
  <c r="AC73" i="18"/>
  <c r="X73" i="18"/>
  <c r="S73" i="18"/>
  <c r="N73" i="18"/>
  <c r="I73" i="18"/>
  <c r="D73" i="18"/>
  <c r="AM71" i="18"/>
  <c r="AN71" i="18" s="1"/>
  <c r="AH71" i="18"/>
  <c r="AI71" i="18" s="1"/>
  <c r="AC71" i="18"/>
  <c r="AD71" i="18" s="1"/>
  <c r="X71" i="18"/>
  <c r="Y71" i="18" s="1"/>
  <c r="S71" i="18"/>
  <c r="T71" i="18" s="1"/>
  <c r="N71" i="18"/>
  <c r="O71" i="18" s="1"/>
  <c r="I71" i="18"/>
  <c r="J71" i="18" s="1"/>
  <c r="D71" i="18"/>
  <c r="E71" i="18" s="1"/>
  <c r="AM70" i="18"/>
  <c r="AN70" i="18" s="1"/>
  <c r="AH70" i="18"/>
  <c r="AI70" i="18" s="1"/>
  <c r="AC70" i="18"/>
  <c r="AD70" i="18" s="1"/>
  <c r="X70" i="18"/>
  <c r="Y70" i="18" s="1"/>
  <c r="S70" i="18"/>
  <c r="T70" i="18" s="1"/>
  <c r="N70" i="18"/>
  <c r="O70" i="18" s="1"/>
  <c r="I70" i="18"/>
  <c r="J70" i="18" s="1"/>
  <c r="D70" i="18"/>
  <c r="E70" i="18" s="1"/>
  <c r="AM69" i="18"/>
  <c r="AN69" i="18" s="1"/>
  <c r="AH69" i="18"/>
  <c r="AI69" i="18" s="1"/>
  <c r="AC69" i="18"/>
  <c r="AD69" i="18" s="1"/>
  <c r="X69" i="18"/>
  <c r="Y69" i="18" s="1"/>
  <c r="S69" i="18"/>
  <c r="T69" i="18" s="1"/>
  <c r="N69" i="18"/>
  <c r="O69" i="18" s="1"/>
  <c r="I69" i="18"/>
  <c r="J69" i="18" s="1"/>
  <c r="D69" i="18"/>
  <c r="E69" i="18" s="1"/>
  <c r="AM68" i="18"/>
  <c r="AN68" i="18" s="1"/>
  <c r="AH68" i="18"/>
  <c r="AI68" i="18" s="1"/>
  <c r="AC68" i="18"/>
  <c r="AD68" i="18" s="1"/>
  <c r="X68" i="18"/>
  <c r="Y68" i="18" s="1"/>
  <c r="S68" i="18"/>
  <c r="T68" i="18" s="1"/>
  <c r="N68" i="18"/>
  <c r="O68" i="18" s="1"/>
  <c r="I68" i="18"/>
  <c r="J68" i="18" s="1"/>
  <c r="D68" i="18"/>
  <c r="E68" i="18" s="1"/>
  <c r="AM67" i="18"/>
  <c r="AN67" i="18" s="1"/>
  <c r="AH67" i="18"/>
  <c r="AI67" i="18" s="1"/>
  <c r="AC67" i="18"/>
  <c r="AD67" i="18" s="1"/>
  <c r="X67" i="18"/>
  <c r="Y67" i="18" s="1"/>
  <c r="S67" i="18"/>
  <c r="T67" i="18" s="1"/>
  <c r="N67" i="18"/>
  <c r="O67" i="18" s="1"/>
  <c r="I67" i="18"/>
  <c r="J67" i="18" s="1"/>
  <c r="D67" i="18"/>
  <c r="E67" i="18" s="1"/>
  <c r="AM66" i="18"/>
  <c r="AN66" i="18" s="1"/>
  <c r="AH66" i="18"/>
  <c r="AI66" i="18" s="1"/>
  <c r="AC66" i="18"/>
  <c r="AD66" i="18" s="1"/>
  <c r="X66" i="18"/>
  <c r="Y66" i="18" s="1"/>
  <c r="S66" i="18"/>
  <c r="T66" i="18" s="1"/>
  <c r="N66" i="18"/>
  <c r="O66" i="18" s="1"/>
  <c r="I66" i="18"/>
  <c r="J66" i="18" s="1"/>
  <c r="D66" i="18"/>
  <c r="E66" i="18" s="1"/>
  <c r="AM65" i="18"/>
  <c r="AH65" i="18"/>
  <c r="AC65" i="18"/>
  <c r="X65" i="18"/>
  <c r="S65" i="18"/>
  <c r="N65" i="18"/>
  <c r="I65" i="18"/>
  <c r="D65" i="18"/>
  <c r="AM59" i="18"/>
  <c r="AN59" i="18" s="1"/>
  <c r="AH59" i="18"/>
  <c r="AI59" i="18" s="1"/>
  <c r="AC59" i="18"/>
  <c r="AD59" i="18" s="1"/>
  <c r="X59" i="18"/>
  <c r="Y59" i="18" s="1"/>
  <c r="S59" i="18"/>
  <c r="T59" i="18" s="1"/>
  <c r="N59" i="18"/>
  <c r="O59" i="18" s="1"/>
  <c r="I59" i="18"/>
  <c r="J59" i="18" s="1"/>
  <c r="D59" i="18"/>
  <c r="E59" i="18" s="1"/>
  <c r="AM58" i="18"/>
  <c r="AN58" i="18" s="1"/>
  <c r="AH58" i="18"/>
  <c r="AI58" i="18" s="1"/>
  <c r="AC58" i="18"/>
  <c r="AD58" i="18" s="1"/>
  <c r="X58" i="18"/>
  <c r="Y58" i="18" s="1"/>
  <c r="S58" i="18"/>
  <c r="T58" i="18" s="1"/>
  <c r="N58" i="18"/>
  <c r="O58" i="18" s="1"/>
  <c r="I58" i="18"/>
  <c r="J58" i="18" s="1"/>
  <c r="D58" i="18"/>
  <c r="E58" i="18" s="1"/>
  <c r="AM57" i="18"/>
  <c r="AN57" i="18" s="1"/>
  <c r="AH57" i="18"/>
  <c r="AI57" i="18" s="1"/>
  <c r="AC57" i="18"/>
  <c r="AD57" i="18" s="1"/>
  <c r="X57" i="18"/>
  <c r="Y57" i="18" s="1"/>
  <c r="S57" i="18"/>
  <c r="T57" i="18" s="1"/>
  <c r="N57" i="18"/>
  <c r="O57" i="18" s="1"/>
  <c r="I57" i="18"/>
  <c r="J57" i="18" s="1"/>
  <c r="D57" i="18"/>
  <c r="E57" i="18" s="1"/>
  <c r="AM56" i="18"/>
  <c r="AN56" i="18" s="1"/>
  <c r="AH56" i="18"/>
  <c r="AI56" i="18" s="1"/>
  <c r="AC56" i="18"/>
  <c r="AD56" i="18" s="1"/>
  <c r="X56" i="18"/>
  <c r="Y56" i="18" s="1"/>
  <c r="S56" i="18"/>
  <c r="T56" i="18" s="1"/>
  <c r="N56" i="18"/>
  <c r="O56" i="18" s="1"/>
  <c r="I56" i="18"/>
  <c r="J56" i="18" s="1"/>
  <c r="D56" i="18"/>
  <c r="E56" i="18" s="1"/>
  <c r="AM55" i="18"/>
  <c r="AN55" i="18" s="1"/>
  <c r="AH55" i="18"/>
  <c r="AI55" i="18" s="1"/>
  <c r="AC55" i="18"/>
  <c r="AD55" i="18" s="1"/>
  <c r="X55" i="18"/>
  <c r="Y55" i="18" s="1"/>
  <c r="S55" i="18"/>
  <c r="T55" i="18" s="1"/>
  <c r="N55" i="18"/>
  <c r="O55" i="18" s="1"/>
  <c r="I55" i="18"/>
  <c r="J55" i="18" s="1"/>
  <c r="D55" i="18"/>
  <c r="E55" i="18" s="1"/>
  <c r="AM54" i="18"/>
  <c r="AN54" i="18" s="1"/>
  <c r="AH54" i="18"/>
  <c r="AI54" i="18" s="1"/>
  <c r="AC54" i="18"/>
  <c r="AD54" i="18" s="1"/>
  <c r="X54" i="18"/>
  <c r="Y54" i="18" s="1"/>
  <c r="S54" i="18"/>
  <c r="T54" i="18" s="1"/>
  <c r="N54" i="18"/>
  <c r="O54" i="18" s="1"/>
  <c r="I54" i="18"/>
  <c r="J54" i="18" s="1"/>
  <c r="D54" i="18"/>
  <c r="E54" i="18" s="1"/>
  <c r="AM53" i="18"/>
  <c r="AH53" i="18"/>
  <c r="AC53" i="18"/>
  <c r="X53" i="18"/>
  <c r="S53" i="18"/>
  <c r="N53" i="18"/>
  <c r="I53" i="18"/>
  <c r="D53" i="18"/>
  <c r="AM51" i="18"/>
  <c r="AN51" i="18" s="1"/>
  <c r="AH51" i="18"/>
  <c r="AI51" i="18" s="1"/>
  <c r="AC51" i="18"/>
  <c r="AD51" i="18" s="1"/>
  <c r="X51" i="18"/>
  <c r="Y51" i="18" s="1"/>
  <c r="S51" i="18"/>
  <c r="T51" i="18" s="1"/>
  <c r="N51" i="18"/>
  <c r="O51" i="18" s="1"/>
  <c r="I51" i="18"/>
  <c r="J51" i="18" s="1"/>
  <c r="D51" i="18"/>
  <c r="E51" i="18" s="1"/>
  <c r="AM50" i="18"/>
  <c r="AN50" i="18" s="1"/>
  <c r="AH50" i="18"/>
  <c r="AI50" i="18" s="1"/>
  <c r="AC50" i="18"/>
  <c r="AD50" i="18" s="1"/>
  <c r="X50" i="18"/>
  <c r="Y50" i="18" s="1"/>
  <c r="S50" i="18"/>
  <c r="T50" i="18" s="1"/>
  <c r="N50" i="18"/>
  <c r="O50" i="18" s="1"/>
  <c r="I50" i="18"/>
  <c r="J50" i="18" s="1"/>
  <c r="D50" i="18"/>
  <c r="E50" i="18" s="1"/>
  <c r="AM49" i="18"/>
  <c r="AN49" i="18" s="1"/>
  <c r="AH49" i="18"/>
  <c r="AI49" i="18" s="1"/>
  <c r="AC49" i="18"/>
  <c r="AD49" i="18" s="1"/>
  <c r="X49" i="18"/>
  <c r="Y49" i="18" s="1"/>
  <c r="S49" i="18"/>
  <c r="T49" i="18" s="1"/>
  <c r="N49" i="18"/>
  <c r="O49" i="18" s="1"/>
  <c r="I49" i="18"/>
  <c r="J49" i="18" s="1"/>
  <c r="D49" i="18"/>
  <c r="E49" i="18" s="1"/>
  <c r="AM48" i="18"/>
  <c r="AN48" i="18" s="1"/>
  <c r="AH48" i="18"/>
  <c r="AI48" i="18" s="1"/>
  <c r="AC48" i="18"/>
  <c r="AD48" i="18" s="1"/>
  <c r="X48" i="18"/>
  <c r="Y48" i="18" s="1"/>
  <c r="S48" i="18"/>
  <c r="T48" i="18" s="1"/>
  <c r="N48" i="18"/>
  <c r="O48" i="18" s="1"/>
  <c r="I48" i="18"/>
  <c r="J48" i="18" s="1"/>
  <c r="D48" i="18"/>
  <c r="E48" i="18" s="1"/>
  <c r="AM47" i="18"/>
  <c r="AN47" i="18" s="1"/>
  <c r="AH47" i="18"/>
  <c r="AI47" i="18" s="1"/>
  <c r="AC47" i="18"/>
  <c r="AD47" i="18" s="1"/>
  <c r="X47" i="18"/>
  <c r="Y47" i="18" s="1"/>
  <c r="S47" i="18"/>
  <c r="T47" i="18" s="1"/>
  <c r="N47" i="18"/>
  <c r="O47" i="18" s="1"/>
  <c r="I47" i="18"/>
  <c r="J47" i="18" s="1"/>
  <c r="D47" i="18"/>
  <c r="E47" i="18" s="1"/>
  <c r="AM46" i="18"/>
  <c r="AN46" i="18" s="1"/>
  <c r="AH46" i="18"/>
  <c r="AI46" i="18" s="1"/>
  <c r="AC46" i="18"/>
  <c r="AD46" i="18" s="1"/>
  <c r="X46" i="18"/>
  <c r="Y46" i="18" s="1"/>
  <c r="S46" i="18"/>
  <c r="T46" i="18" s="1"/>
  <c r="N46" i="18"/>
  <c r="O46" i="18" s="1"/>
  <c r="I46" i="18"/>
  <c r="J46" i="18" s="1"/>
  <c r="D46" i="18"/>
  <c r="E46" i="18" s="1"/>
  <c r="AM45" i="18"/>
  <c r="AH45" i="18"/>
  <c r="AC45" i="18"/>
  <c r="X45" i="18"/>
  <c r="S45" i="18"/>
  <c r="N45" i="18"/>
  <c r="I45" i="18"/>
  <c r="D45" i="18"/>
  <c r="AM39" i="18"/>
  <c r="AN39" i="18" s="1"/>
  <c r="AH39" i="18"/>
  <c r="AI39" i="18" s="1"/>
  <c r="AC39" i="18"/>
  <c r="AD39" i="18" s="1"/>
  <c r="X39" i="18"/>
  <c r="Y39" i="18" s="1"/>
  <c r="S39" i="18"/>
  <c r="T39" i="18" s="1"/>
  <c r="N39" i="18"/>
  <c r="O39" i="18" s="1"/>
  <c r="I39" i="18"/>
  <c r="J39" i="18" s="1"/>
  <c r="D39" i="18"/>
  <c r="E39" i="18" s="1"/>
  <c r="AM38" i="18"/>
  <c r="AN38" i="18" s="1"/>
  <c r="AH38" i="18"/>
  <c r="AI38" i="18" s="1"/>
  <c r="AC38" i="18"/>
  <c r="AD38" i="18" s="1"/>
  <c r="X38" i="18"/>
  <c r="Y38" i="18" s="1"/>
  <c r="S38" i="18"/>
  <c r="T38" i="18" s="1"/>
  <c r="N38" i="18"/>
  <c r="O38" i="18" s="1"/>
  <c r="I38" i="18"/>
  <c r="J38" i="18" s="1"/>
  <c r="D38" i="18"/>
  <c r="E38" i="18" s="1"/>
  <c r="AM37" i="18"/>
  <c r="AN37" i="18" s="1"/>
  <c r="AH37" i="18"/>
  <c r="AI37" i="18" s="1"/>
  <c r="AC37" i="18"/>
  <c r="AD37" i="18" s="1"/>
  <c r="X37" i="18"/>
  <c r="Y37" i="18" s="1"/>
  <c r="S37" i="18"/>
  <c r="T37" i="18" s="1"/>
  <c r="N37" i="18"/>
  <c r="O37" i="18" s="1"/>
  <c r="I37" i="18"/>
  <c r="J37" i="18" s="1"/>
  <c r="D37" i="18"/>
  <c r="E37" i="18" s="1"/>
  <c r="AM36" i="18"/>
  <c r="AN36" i="18" s="1"/>
  <c r="AH36" i="18"/>
  <c r="AI36" i="18" s="1"/>
  <c r="AC36" i="18"/>
  <c r="AD36" i="18" s="1"/>
  <c r="X36" i="18"/>
  <c r="Y36" i="18" s="1"/>
  <c r="S36" i="18"/>
  <c r="T36" i="18" s="1"/>
  <c r="N36" i="18"/>
  <c r="O36" i="18" s="1"/>
  <c r="I36" i="18"/>
  <c r="J36" i="18" s="1"/>
  <c r="D36" i="18"/>
  <c r="E36" i="18" s="1"/>
  <c r="AM35" i="18"/>
  <c r="AN35" i="18" s="1"/>
  <c r="AH35" i="18"/>
  <c r="AI35" i="18" s="1"/>
  <c r="AC35" i="18"/>
  <c r="AD35" i="18" s="1"/>
  <c r="X35" i="18"/>
  <c r="Y35" i="18" s="1"/>
  <c r="S35" i="18"/>
  <c r="T35" i="18" s="1"/>
  <c r="N35" i="18"/>
  <c r="O35" i="18" s="1"/>
  <c r="I35" i="18"/>
  <c r="J35" i="18" s="1"/>
  <c r="D35" i="18"/>
  <c r="E35" i="18" s="1"/>
  <c r="AM34" i="18"/>
  <c r="AN34" i="18" s="1"/>
  <c r="AH34" i="18"/>
  <c r="AI34" i="18" s="1"/>
  <c r="AC34" i="18"/>
  <c r="AD34" i="18" s="1"/>
  <c r="X34" i="18"/>
  <c r="Y34" i="18" s="1"/>
  <c r="S34" i="18"/>
  <c r="T34" i="18" s="1"/>
  <c r="O34" i="18"/>
  <c r="N34" i="18"/>
  <c r="I34" i="18"/>
  <c r="J34" i="18" s="1"/>
  <c r="D34" i="18"/>
  <c r="E34" i="18" s="1"/>
  <c r="AM33" i="18"/>
  <c r="AH33" i="18"/>
  <c r="AC33" i="18"/>
  <c r="X33" i="18"/>
  <c r="S33" i="18"/>
  <c r="N33" i="18"/>
  <c r="I33" i="18"/>
  <c r="D33" i="18"/>
  <c r="AM31" i="18"/>
  <c r="AN31" i="18" s="1"/>
  <c r="AH31" i="18"/>
  <c r="AI31" i="18" s="1"/>
  <c r="AC31" i="18"/>
  <c r="AD31" i="18" s="1"/>
  <c r="X31" i="18"/>
  <c r="Y31" i="18" s="1"/>
  <c r="S31" i="18"/>
  <c r="T31" i="18" s="1"/>
  <c r="N31" i="18"/>
  <c r="O31" i="18" s="1"/>
  <c r="I31" i="18"/>
  <c r="J31" i="18" s="1"/>
  <c r="D31" i="18"/>
  <c r="E31" i="18" s="1"/>
  <c r="AM30" i="18"/>
  <c r="AN30" i="18" s="1"/>
  <c r="AH30" i="18"/>
  <c r="AI30" i="18" s="1"/>
  <c r="AC30" i="18"/>
  <c r="AD30" i="18" s="1"/>
  <c r="X30" i="18"/>
  <c r="Y30" i="18" s="1"/>
  <c r="S30" i="18"/>
  <c r="T30" i="18" s="1"/>
  <c r="N30" i="18"/>
  <c r="O30" i="18" s="1"/>
  <c r="I30" i="18"/>
  <c r="J30" i="18" s="1"/>
  <c r="D30" i="18"/>
  <c r="E30" i="18" s="1"/>
  <c r="AM29" i="18"/>
  <c r="AN29" i="18" s="1"/>
  <c r="AH29" i="18"/>
  <c r="AI29" i="18" s="1"/>
  <c r="AC29" i="18"/>
  <c r="AD29" i="18" s="1"/>
  <c r="X29" i="18"/>
  <c r="Y29" i="18" s="1"/>
  <c r="S29" i="18"/>
  <c r="T29" i="18" s="1"/>
  <c r="N29" i="18"/>
  <c r="O29" i="18" s="1"/>
  <c r="I29" i="18"/>
  <c r="J29" i="18" s="1"/>
  <c r="D29" i="18"/>
  <c r="E29" i="18" s="1"/>
  <c r="AM28" i="18"/>
  <c r="AN28" i="18" s="1"/>
  <c r="AH28" i="18"/>
  <c r="AI28" i="18" s="1"/>
  <c r="AC28" i="18"/>
  <c r="AD28" i="18" s="1"/>
  <c r="X28" i="18"/>
  <c r="Y28" i="18" s="1"/>
  <c r="S28" i="18"/>
  <c r="T28" i="18" s="1"/>
  <c r="N28" i="18"/>
  <c r="O28" i="18" s="1"/>
  <c r="I28" i="18"/>
  <c r="J28" i="18" s="1"/>
  <c r="D28" i="18"/>
  <c r="E28" i="18" s="1"/>
  <c r="AM27" i="18"/>
  <c r="AN27" i="18" s="1"/>
  <c r="AH27" i="18"/>
  <c r="AI27" i="18" s="1"/>
  <c r="AC27" i="18"/>
  <c r="AD27" i="18" s="1"/>
  <c r="X27" i="18"/>
  <c r="Y27" i="18" s="1"/>
  <c r="S27" i="18"/>
  <c r="T27" i="18" s="1"/>
  <c r="N27" i="18"/>
  <c r="O27" i="18" s="1"/>
  <c r="J27" i="18"/>
  <c r="I27" i="18"/>
  <c r="E27" i="18"/>
  <c r="D27" i="18"/>
  <c r="AN26" i="18"/>
  <c r="AM26" i="18"/>
  <c r="AH26" i="18"/>
  <c r="AI26" i="18" s="1"/>
  <c r="AC26" i="18"/>
  <c r="AD26" i="18" s="1"/>
  <c r="X26" i="18"/>
  <c r="Y26" i="18" s="1"/>
  <c r="S26" i="18"/>
  <c r="T26" i="18" s="1"/>
  <c r="N26" i="18"/>
  <c r="O26" i="18" s="1"/>
  <c r="I26" i="18"/>
  <c r="J26" i="18" s="1"/>
  <c r="D26" i="18"/>
  <c r="E26" i="18" s="1"/>
  <c r="AM25" i="18"/>
  <c r="AH25" i="18"/>
  <c r="AC25" i="18"/>
  <c r="X25" i="18"/>
  <c r="S25" i="18"/>
  <c r="N25" i="18"/>
  <c r="I25" i="18"/>
  <c r="D25" i="18"/>
  <c r="AM19" i="18"/>
  <c r="AN19" i="18" s="1"/>
  <c r="AI19" i="18"/>
  <c r="AH19" i="18"/>
  <c r="AD19" i="18"/>
  <c r="AC19" i="18"/>
  <c r="X19" i="18"/>
  <c r="Y19" i="18" s="1"/>
  <c r="S19" i="18"/>
  <c r="T19" i="18" s="1"/>
  <c r="N19" i="18"/>
  <c r="O19" i="18" s="1"/>
  <c r="I19" i="18"/>
  <c r="J19" i="18" s="1"/>
  <c r="D19" i="18"/>
  <c r="E19" i="18" s="1"/>
  <c r="AM18" i="18"/>
  <c r="AN18" i="18" s="1"/>
  <c r="AH18" i="18"/>
  <c r="AI18" i="18" s="1"/>
  <c r="AC18" i="18"/>
  <c r="AD18" i="18" s="1"/>
  <c r="X18" i="18"/>
  <c r="Y18" i="18" s="1"/>
  <c r="S18" i="18"/>
  <c r="T18" i="18" s="1"/>
  <c r="N18" i="18"/>
  <c r="O18" i="18" s="1"/>
  <c r="I18" i="18"/>
  <c r="J18" i="18" s="1"/>
  <c r="D18" i="18"/>
  <c r="E18" i="18" s="1"/>
  <c r="AM17" i="18"/>
  <c r="AN17" i="18" s="1"/>
  <c r="AH17" i="18"/>
  <c r="AI17" i="18" s="1"/>
  <c r="AC17" i="18"/>
  <c r="AD17" i="18" s="1"/>
  <c r="X17" i="18"/>
  <c r="Y17" i="18" s="1"/>
  <c r="S17" i="18"/>
  <c r="T17" i="18" s="1"/>
  <c r="N17" i="18"/>
  <c r="O17" i="18" s="1"/>
  <c r="I17" i="18"/>
  <c r="J17" i="18" s="1"/>
  <c r="D17" i="18"/>
  <c r="E17" i="18" s="1"/>
  <c r="AM16" i="18"/>
  <c r="AN16" i="18" s="1"/>
  <c r="AH16" i="18"/>
  <c r="AI16" i="18" s="1"/>
  <c r="AC16" i="18"/>
  <c r="AD16" i="18" s="1"/>
  <c r="X16" i="18"/>
  <c r="Y16" i="18" s="1"/>
  <c r="S16" i="18"/>
  <c r="T16" i="18" s="1"/>
  <c r="N16" i="18"/>
  <c r="O16" i="18" s="1"/>
  <c r="I16" i="18"/>
  <c r="J16" i="18" s="1"/>
  <c r="D16" i="18"/>
  <c r="E16" i="18" s="1"/>
  <c r="AM15" i="18"/>
  <c r="AN15" i="18" s="1"/>
  <c r="AI15" i="18"/>
  <c r="AH15" i="18"/>
  <c r="AD15" i="18"/>
  <c r="AC15" i="18"/>
  <c r="X15" i="18"/>
  <c r="Y15" i="18" s="1"/>
  <c r="S15" i="18"/>
  <c r="T15" i="18" s="1"/>
  <c r="N15" i="18"/>
  <c r="O15" i="18" s="1"/>
  <c r="I15" i="18"/>
  <c r="J15" i="18" s="1"/>
  <c r="D15" i="18"/>
  <c r="E15" i="18" s="1"/>
  <c r="AM14" i="18"/>
  <c r="AN14" i="18" s="1"/>
  <c r="AI14" i="18"/>
  <c r="AH14" i="18"/>
  <c r="AD14" i="18"/>
  <c r="AC14" i="18"/>
  <c r="Y14" i="18"/>
  <c r="X14" i="18"/>
  <c r="S14" i="18"/>
  <c r="T14" i="18" s="1"/>
  <c r="N14" i="18"/>
  <c r="O14" i="18" s="1"/>
  <c r="I14" i="18"/>
  <c r="J14" i="18" s="1"/>
  <c r="D14" i="18"/>
  <c r="E14" i="18" s="1"/>
  <c r="AM13" i="18"/>
  <c r="AH13" i="18"/>
  <c r="AC13" i="18"/>
  <c r="X13" i="18"/>
  <c r="S13" i="18"/>
  <c r="N13" i="18"/>
  <c r="I13" i="18"/>
  <c r="D13" i="18"/>
  <c r="AN11" i="18"/>
  <c r="AM11" i="18"/>
  <c r="AI11" i="18"/>
  <c r="AH11" i="18"/>
  <c r="AD11" i="18"/>
  <c r="AC11" i="18"/>
  <c r="Y11" i="18"/>
  <c r="X11" i="18"/>
  <c r="T11" i="18"/>
  <c r="S11" i="18"/>
  <c r="O11" i="18"/>
  <c r="N11" i="18"/>
  <c r="J11" i="18"/>
  <c r="I11" i="18"/>
  <c r="D11" i="18"/>
  <c r="E11" i="18" s="1"/>
  <c r="AM10" i="18"/>
  <c r="AN10" i="18" s="1"/>
  <c r="AH10" i="18"/>
  <c r="AI10" i="18" s="1"/>
  <c r="AC10" i="18"/>
  <c r="AD10" i="18" s="1"/>
  <c r="X10" i="18"/>
  <c r="Y10" i="18" s="1"/>
  <c r="S10" i="18"/>
  <c r="T10" i="18" s="1"/>
  <c r="N10" i="18"/>
  <c r="O10" i="18" s="1"/>
  <c r="I10" i="18"/>
  <c r="J10" i="18" s="1"/>
  <c r="D10" i="18"/>
  <c r="E10" i="18" s="1"/>
  <c r="AM9" i="18"/>
  <c r="AN9" i="18" s="1"/>
  <c r="AH9" i="18"/>
  <c r="AI9" i="18" s="1"/>
  <c r="AC9" i="18"/>
  <c r="AD9" i="18" s="1"/>
  <c r="X9" i="18"/>
  <c r="Y9" i="18" s="1"/>
  <c r="S9" i="18"/>
  <c r="T9" i="18" s="1"/>
  <c r="N9" i="18"/>
  <c r="O9" i="18" s="1"/>
  <c r="I9" i="18"/>
  <c r="J9" i="18" s="1"/>
  <c r="D9" i="18"/>
  <c r="E9" i="18" s="1"/>
  <c r="AM8" i="18"/>
  <c r="AN8" i="18" s="1"/>
  <c r="AH8" i="18"/>
  <c r="AI8" i="18" s="1"/>
  <c r="AC8" i="18"/>
  <c r="AD8" i="18" s="1"/>
  <c r="X8" i="18"/>
  <c r="Y8" i="18" s="1"/>
  <c r="S8" i="18"/>
  <c r="T8" i="18" s="1"/>
  <c r="N8" i="18"/>
  <c r="O8" i="18" s="1"/>
  <c r="I8" i="18"/>
  <c r="J8" i="18" s="1"/>
  <c r="D8" i="18"/>
  <c r="E8" i="18" s="1"/>
  <c r="AM7" i="18"/>
  <c r="AN7" i="18" s="1"/>
  <c r="AH7" i="18"/>
  <c r="AI7" i="18" s="1"/>
  <c r="AC7" i="18"/>
  <c r="AD7" i="18" s="1"/>
  <c r="X7" i="18"/>
  <c r="Y7" i="18" s="1"/>
  <c r="S7" i="18"/>
  <c r="T7" i="18" s="1"/>
  <c r="N7" i="18"/>
  <c r="O7" i="18" s="1"/>
  <c r="I7" i="18"/>
  <c r="J7" i="18" s="1"/>
  <c r="D7" i="18"/>
  <c r="E7" i="18" s="1"/>
  <c r="AM6" i="18"/>
  <c r="AN6" i="18" s="1"/>
  <c r="AH6" i="18"/>
  <c r="AI6" i="18" s="1"/>
  <c r="AC6" i="18"/>
  <c r="AD6" i="18" s="1"/>
  <c r="X6" i="18"/>
  <c r="Y6" i="18" s="1"/>
  <c r="S6" i="18"/>
  <c r="T6" i="18" s="1"/>
  <c r="N6" i="18"/>
  <c r="O6" i="18" s="1"/>
  <c r="I6" i="18"/>
  <c r="J6" i="18" s="1"/>
  <c r="D6" i="18"/>
  <c r="E6" i="18" s="1"/>
  <c r="AM5" i="18"/>
  <c r="AH5" i="18"/>
  <c r="AC5" i="18"/>
  <c r="X5" i="18"/>
  <c r="S5" i="18"/>
  <c r="N5" i="18"/>
  <c r="I5" i="18"/>
  <c r="D5" i="18"/>
  <c r="C21" i="13"/>
  <c r="DV184" i="13"/>
  <c r="DV186" i="13" s="1"/>
  <c r="DU184" i="13"/>
  <c r="DU186" i="13" s="1"/>
  <c r="DR184" i="13"/>
  <c r="DR186" i="13" s="1"/>
  <c r="DQ184" i="13"/>
  <c r="DQ186" i="13" s="1"/>
  <c r="DN184" i="13"/>
  <c r="DN186" i="13" s="1"/>
  <c r="DM184" i="13"/>
  <c r="DM186" i="13" s="1"/>
  <c r="DJ184" i="13"/>
  <c r="DJ186" i="13" s="1"/>
  <c r="DI184" i="13"/>
  <c r="DI186" i="13" s="1"/>
  <c r="DF184" i="13"/>
  <c r="DF186" i="13" s="1"/>
  <c r="DE184" i="13"/>
  <c r="DE186" i="13" s="1"/>
  <c r="DB184" i="13"/>
  <c r="DB186" i="13" s="1"/>
  <c r="DA184" i="13"/>
  <c r="DA186" i="13" s="1"/>
  <c r="CX184" i="13"/>
  <c r="CX186" i="13" s="1"/>
  <c r="CW184" i="13"/>
  <c r="CW186" i="13" s="1"/>
  <c r="CT184" i="13"/>
  <c r="CT186" i="13" s="1"/>
  <c r="CS184" i="13"/>
  <c r="CS186" i="13" s="1"/>
  <c r="CP184" i="13"/>
  <c r="CP186" i="13" s="1"/>
  <c r="CO184" i="13"/>
  <c r="CO186" i="13" s="1"/>
  <c r="CL184" i="13"/>
  <c r="CL186" i="13" s="1"/>
  <c r="CK184" i="13"/>
  <c r="CK186" i="13" s="1"/>
  <c r="CH184" i="13"/>
  <c r="CH186" i="13" s="1"/>
  <c r="CG184" i="13"/>
  <c r="CG186" i="13" s="1"/>
  <c r="CD184" i="13"/>
  <c r="CD186" i="13" s="1"/>
  <c r="CC184" i="13"/>
  <c r="CC186" i="13" s="1"/>
  <c r="BZ184" i="13"/>
  <c r="BZ186" i="13" s="1"/>
  <c r="BY184" i="13"/>
  <c r="BY186" i="13" s="1"/>
  <c r="BV184" i="13"/>
  <c r="BV186" i="13" s="1"/>
  <c r="BU184" i="13"/>
  <c r="BU186" i="13" s="1"/>
  <c r="BR184" i="13"/>
  <c r="BR186" i="13" s="1"/>
  <c r="BQ184" i="13"/>
  <c r="BQ186" i="13" s="1"/>
  <c r="BN184" i="13"/>
  <c r="BN186" i="13" s="1"/>
  <c r="BM184" i="13"/>
  <c r="BM186" i="13" s="1"/>
  <c r="BJ184" i="13"/>
  <c r="BJ186" i="13" s="1"/>
  <c r="BI184" i="13"/>
  <c r="BI186" i="13" s="1"/>
  <c r="BF184" i="13"/>
  <c r="BF186" i="13" s="1"/>
  <c r="BE184" i="13"/>
  <c r="BE186" i="13" s="1"/>
  <c r="BB184" i="13"/>
  <c r="BB186" i="13" s="1"/>
  <c r="BA184" i="13"/>
  <c r="BA186" i="13" s="1"/>
  <c r="AX184" i="13"/>
  <c r="AX186" i="13" s="1"/>
  <c r="AW184" i="13"/>
  <c r="AW186" i="13" s="1"/>
  <c r="AT184" i="13"/>
  <c r="AT186" i="13" s="1"/>
  <c r="AS184" i="13"/>
  <c r="AS186" i="13" s="1"/>
  <c r="AP184" i="13"/>
  <c r="AP186" i="13" s="1"/>
  <c r="AO184" i="13"/>
  <c r="AO186" i="13" s="1"/>
  <c r="AL184" i="13"/>
  <c r="AL186" i="13" s="1"/>
  <c r="AK184" i="13"/>
  <c r="AK186" i="13" s="1"/>
  <c r="AH184" i="13"/>
  <c r="AH186" i="13" s="1"/>
  <c r="AG184" i="13"/>
  <c r="AG186" i="13" s="1"/>
  <c r="AD184" i="13"/>
  <c r="AD186" i="13" s="1"/>
  <c r="AC184" i="13"/>
  <c r="AC186" i="13" s="1"/>
  <c r="Z184" i="13"/>
  <c r="Z186" i="13" s="1"/>
  <c r="Y184" i="13"/>
  <c r="Y186" i="13" s="1"/>
  <c r="V184" i="13"/>
  <c r="V186" i="13" s="1"/>
  <c r="U184" i="13"/>
  <c r="U186" i="13" s="1"/>
  <c r="R184" i="13"/>
  <c r="R186" i="13" s="1"/>
  <c r="Q184" i="13"/>
  <c r="Q186" i="13" s="1"/>
  <c r="N184" i="13"/>
  <c r="N186" i="13" s="1"/>
  <c r="M184" i="13"/>
  <c r="M186" i="13" s="1"/>
  <c r="J184" i="13"/>
  <c r="J186" i="13" s="1"/>
  <c r="I184" i="13"/>
  <c r="I186" i="13" s="1"/>
  <c r="F184" i="13"/>
  <c r="F186" i="13" s="1"/>
  <c r="E184" i="13"/>
  <c r="E186" i="13" s="1"/>
  <c r="B184" i="13"/>
  <c r="B186" i="13" s="1"/>
  <c r="A184" i="13"/>
  <c r="A186" i="13" s="1"/>
  <c r="DV183" i="13"/>
  <c r="DU183" i="13"/>
  <c r="DR183" i="13"/>
  <c r="DQ183" i="13"/>
  <c r="DN183" i="13"/>
  <c r="DM183" i="13"/>
  <c r="DJ183" i="13"/>
  <c r="DI183" i="13"/>
  <c r="DF183" i="13"/>
  <c r="DE183" i="13"/>
  <c r="DB183" i="13"/>
  <c r="DA183" i="13"/>
  <c r="CX183" i="13"/>
  <c r="CW183" i="13"/>
  <c r="CT183" i="13"/>
  <c r="CS183" i="13"/>
  <c r="CP183" i="13"/>
  <c r="CO183" i="13"/>
  <c r="CL183" i="13"/>
  <c r="CK183" i="13"/>
  <c r="CH183" i="13"/>
  <c r="CG183" i="13"/>
  <c r="CD183" i="13"/>
  <c r="CC183" i="13"/>
  <c r="BZ183" i="13"/>
  <c r="BY183" i="13"/>
  <c r="BV183" i="13"/>
  <c r="BU183" i="13"/>
  <c r="BR183" i="13"/>
  <c r="BQ183" i="13"/>
  <c r="BN183" i="13"/>
  <c r="BM183" i="13"/>
  <c r="BJ183" i="13"/>
  <c r="BI183" i="13"/>
  <c r="BF183" i="13"/>
  <c r="BE183" i="13"/>
  <c r="BB183" i="13"/>
  <c r="BA183" i="13"/>
  <c r="AX183" i="13"/>
  <c r="AW183" i="13"/>
  <c r="AT183" i="13"/>
  <c r="AS183" i="13"/>
  <c r="AP183" i="13"/>
  <c r="AO183" i="13"/>
  <c r="AL183" i="13"/>
  <c r="AK183" i="13"/>
  <c r="AH183" i="13"/>
  <c r="AG183" i="13"/>
  <c r="AD183" i="13"/>
  <c r="AC183" i="13"/>
  <c r="Z183" i="13"/>
  <c r="Y183" i="13"/>
  <c r="V183" i="13"/>
  <c r="U183" i="13"/>
  <c r="R183" i="13"/>
  <c r="Q183" i="13"/>
  <c r="N183" i="13"/>
  <c r="M183" i="13"/>
  <c r="J183" i="13"/>
  <c r="I183" i="13"/>
  <c r="F183" i="13"/>
  <c r="E183" i="13"/>
  <c r="B183" i="13"/>
  <c r="A183" i="13"/>
  <c r="DX181" i="13"/>
  <c r="DW181" i="13"/>
  <c r="DT181" i="13"/>
  <c r="DS181" i="13"/>
  <c r="DP181" i="13"/>
  <c r="DO181" i="13"/>
  <c r="DL181" i="13"/>
  <c r="DK181" i="13"/>
  <c r="DH181" i="13"/>
  <c r="DG181" i="13"/>
  <c r="DD181" i="13"/>
  <c r="DC181" i="13"/>
  <c r="CZ181" i="13"/>
  <c r="CY181" i="13"/>
  <c r="CV181" i="13"/>
  <c r="CU181" i="13"/>
  <c r="CR181" i="13"/>
  <c r="CQ181" i="13"/>
  <c r="CN181" i="13"/>
  <c r="CM181" i="13"/>
  <c r="CJ181" i="13"/>
  <c r="CI181" i="13"/>
  <c r="CF181" i="13"/>
  <c r="CE181" i="13"/>
  <c r="CB181" i="13"/>
  <c r="CA181" i="13"/>
  <c r="BX181" i="13"/>
  <c r="BW181" i="13"/>
  <c r="BT181" i="13"/>
  <c r="BS181" i="13"/>
  <c r="BP181" i="13"/>
  <c r="BO181" i="13"/>
  <c r="BL181" i="13"/>
  <c r="BK181" i="13"/>
  <c r="BH181" i="13"/>
  <c r="BG181" i="13"/>
  <c r="BD181" i="13"/>
  <c r="BC181" i="13"/>
  <c r="AZ181" i="13"/>
  <c r="AY181" i="13"/>
  <c r="AV181" i="13"/>
  <c r="AU181" i="13"/>
  <c r="AR181" i="13"/>
  <c r="AQ181" i="13"/>
  <c r="AN181" i="13"/>
  <c r="AM181" i="13"/>
  <c r="AJ181" i="13"/>
  <c r="AI181" i="13"/>
  <c r="AF181" i="13"/>
  <c r="AE181" i="13"/>
  <c r="AB181" i="13"/>
  <c r="AA181" i="13"/>
  <c r="X181" i="13"/>
  <c r="W181" i="13"/>
  <c r="T181" i="13"/>
  <c r="S181" i="13"/>
  <c r="P181" i="13"/>
  <c r="O181" i="13"/>
  <c r="L181" i="13"/>
  <c r="K181" i="13"/>
  <c r="H181" i="13"/>
  <c r="G181" i="13"/>
  <c r="D181" i="13"/>
  <c r="C181" i="13"/>
  <c r="DX180" i="13"/>
  <c r="DW180" i="13"/>
  <c r="DT180" i="13"/>
  <c r="DS180" i="13"/>
  <c r="DP180" i="13"/>
  <c r="DO180" i="13"/>
  <c r="DL180" i="13"/>
  <c r="DK180" i="13"/>
  <c r="DH180" i="13"/>
  <c r="DG180" i="13"/>
  <c r="DD180" i="13"/>
  <c r="DC180" i="13"/>
  <c r="CZ180" i="13"/>
  <c r="CY180" i="13"/>
  <c r="CV180" i="13"/>
  <c r="CU180" i="13"/>
  <c r="CR180" i="13"/>
  <c r="CQ180" i="13"/>
  <c r="CN180" i="13"/>
  <c r="CM180" i="13"/>
  <c r="CJ180" i="13"/>
  <c r="CI180" i="13"/>
  <c r="CF180" i="13"/>
  <c r="CE180" i="13"/>
  <c r="CB180" i="13"/>
  <c r="CA180" i="13"/>
  <c r="BX180" i="13"/>
  <c r="BW180" i="13"/>
  <c r="BT180" i="13"/>
  <c r="BS180" i="13"/>
  <c r="BP180" i="13"/>
  <c r="BO180" i="13"/>
  <c r="BL180" i="13"/>
  <c r="BK180" i="13"/>
  <c r="BH180" i="13"/>
  <c r="BG180" i="13"/>
  <c r="BD180" i="13"/>
  <c r="BC180" i="13"/>
  <c r="AZ180" i="13"/>
  <c r="AY180" i="13"/>
  <c r="AV180" i="13"/>
  <c r="AU180" i="13"/>
  <c r="AR180" i="13"/>
  <c r="AQ180" i="13"/>
  <c r="AN180" i="13"/>
  <c r="AM180" i="13"/>
  <c r="AJ180" i="13"/>
  <c r="AI180" i="13"/>
  <c r="AF180" i="13"/>
  <c r="AE180" i="13"/>
  <c r="AB180" i="13"/>
  <c r="AA180" i="13"/>
  <c r="X180" i="13"/>
  <c r="W180" i="13"/>
  <c r="T180" i="13"/>
  <c r="O180" i="13"/>
  <c r="P180" i="13" s="1"/>
  <c r="K180" i="13"/>
  <c r="L180" i="13" s="1"/>
  <c r="G180" i="13"/>
  <c r="H180" i="13" s="1"/>
  <c r="C180" i="13"/>
  <c r="D180" i="13" s="1"/>
  <c r="DW179" i="13"/>
  <c r="DX179" i="13" s="1"/>
  <c r="DT179" i="13"/>
  <c r="DS179" i="13"/>
  <c r="DP179" i="13"/>
  <c r="DO179" i="13"/>
  <c r="DL179" i="13"/>
  <c r="DK179" i="13"/>
  <c r="DH179" i="13"/>
  <c r="DG179" i="13"/>
  <c r="DD179" i="13"/>
  <c r="DC179" i="13"/>
  <c r="CZ179" i="13"/>
  <c r="CY179" i="13"/>
  <c r="CV179" i="13"/>
  <c r="CU179" i="13"/>
  <c r="CR179" i="13"/>
  <c r="CQ179" i="13"/>
  <c r="CN179" i="13"/>
  <c r="CM179" i="13"/>
  <c r="CJ179" i="13"/>
  <c r="CI179" i="13"/>
  <c r="CF179" i="13"/>
  <c r="CE179" i="13"/>
  <c r="CB179" i="13"/>
  <c r="CA179" i="13"/>
  <c r="BX179" i="13"/>
  <c r="BW179" i="13"/>
  <c r="BT179" i="13"/>
  <c r="BS179" i="13"/>
  <c r="BP179" i="13"/>
  <c r="BO179" i="13"/>
  <c r="BL179" i="13"/>
  <c r="BK179" i="13"/>
  <c r="BH179" i="13"/>
  <c r="BG179" i="13"/>
  <c r="BD179" i="13"/>
  <c r="BC179" i="13"/>
  <c r="AZ179" i="13"/>
  <c r="AY179" i="13"/>
  <c r="AV179" i="13"/>
  <c r="AU179" i="13"/>
  <c r="AR179" i="13"/>
  <c r="AQ179" i="13"/>
  <c r="AN179" i="13"/>
  <c r="AM179" i="13"/>
  <c r="AJ179" i="13"/>
  <c r="AI179" i="13"/>
  <c r="AF179" i="13"/>
  <c r="AE179" i="13"/>
  <c r="AB179" i="13"/>
  <c r="AA179" i="13"/>
  <c r="X179" i="13"/>
  <c r="W179" i="13"/>
  <c r="T179" i="13"/>
  <c r="S179" i="13"/>
  <c r="P179" i="13"/>
  <c r="O179" i="13"/>
  <c r="L179" i="13"/>
  <c r="K179" i="13"/>
  <c r="H179" i="13"/>
  <c r="G179" i="13"/>
  <c r="D179" i="13"/>
  <c r="C179" i="13"/>
  <c r="DX178" i="13"/>
  <c r="DW178" i="13"/>
  <c r="DT178" i="13"/>
  <c r="DS178" i="13"/>
  <c r="DP178" i="13"/>
  <c r="DO178" i="13"/>
  <c r="DL178" i="13"/>
  <c r="DK178" i="13"/>
  <c r="DH178" i="13"/>
  <c r="DG178" i="13"/>
  <c r="DD178" i="13"/>
  <c r="DC178" i="13"/>
  <c r="CZ178" i="13"/>
  <c r="CY178" i="13"/>
  <c r="CV178" i="13"/>
  <c r="CU178" i="13"/>
  <c r="CR178" i="13"/>
  <c r="CQ178" i="13"/>
  <c r="CN178" i="13"/>
  <c r="CM178" i="13"/>
  <c r="CJ178" i="13"/>
  <c r="CI178" i="13"/>
  <c r="CF178" i="13"/>
  <c r="CE178" i="13"/>
  <c r="CB178" i="13"/>
  <c r="CA178" i="13"/>
  <c r="BX178" i="13"/>
  <c r="BW178" i="13"/>
  <c r="BT178" i="13"/>
  <c r="BS178" i="13"/>
  <c r="BP178" i="13"/>
  <c r="BO178" i="13"/>
  <c r="BL178" i="13"/>
  <c r="BK178" i="13"/>
  <c r="BH178" i="13"/>
  <c r="BG178" i="13"/>
  <c r="BD178" i="13"/>
  <c r="BC178" i="13"/>
  <c r="AZ178" i="13"/>
  <c r="AY178" i="13"/>
  <c r="AV178" i="13"/>
  <c r="AU178" i="13"/>
  <c r="AR178" i="13"/>
  <c r="AQ178" i="13"/>
  <c r="AN178" i="13"/>
  <c r="AM178" i="13"/>
  <c r="AJ178" i="13"/>
  <c r="AI178" i="13"/>
  <c r="AF178" i="13"/>
  <c r="AE178" i="13"/>
  <c r="AB178" i="13"/>
  <c r="AA178" i="13"/>
  <c r="X178" i="13"/>
  <c r="W178" i="13"/>
  <c r="T178" i="13"/>
  <c r="S178" i="13"/>
  <c r="P178" i="13"/>
  <c r="O178" i="13"/>
  <c r="L178" i="13"/>
  <c r="K178" i="13"/>
  <c r="H178" i="13"/>
  <c r="G178" i="13"/>
  <c r="D178" i="13"/>
  <c r="C178" i="13"/>
  <c r="DX177" i="13"/>
  <c r="DW177" i="13"/>
  <c r="DT177" i="13"/>
  <c r="DS177" i="13"/>
  <c r="DP177" i="13"/>
  <c r="DO177" i="13"/>
  <c r="DL177" i="13"/>
  <c r="DK177" i="13"/>
  <c r="DH177" i="13"/>
  <c r="DG177" i="13"/>
  <c r="DD177" i="13"/>
  <c r="DC177" i="13"/>
  <c r="CZ177" i="13"/>
  <c r="CY177" i="13"/>
  <c r="CV177" i="13"/>
  <c r="CU177" i="13"/>
  <c r="CR177" i="13"/>
  <c r="CQ177" i="13"/>
  <c r="CN177" i="13"/>
  <c r="CM177" i="13"/>
  <c r="CJ177" i="13"/>
  <c r="CI177" i="13"/>
  <c r="CF177" i="13"/>
  <c r="CE177" i="13"/>
  <c r="CB177" i="13"/>
  <c r="CA177" i="13"/>
  <c r="BX177" i="13"/>
  <c r="BW177" i="13"/>
  <c r="BT177" i="13"/>
  <c r="BS177" i="13"/>
  <c r="BP177" i="13"/>
  <c r="BO177" i="13"/>
  <c r="BL177" i="13"/>
  <c r="BK177" i="13"/>
  <c r="BH177" i="13"/>
  <c r="BG177" i="13"/>
  <c r="BD177" i="13"/>
  <c r="BC177" i="13"/>
  <c r="AZ177" i="13"/>
  <c r="AY177" i="13"/>
  <c r="AV177" i="13"/>
  <c r="AU177" i="13"/>
  <c r="AR177" i="13"/>
  <c r="AQ177" i="13"/>
  <c r="AN177" i="13"/>
  <c r="AM177" i="13"/>
  <c r="AJ177" i="13"/>
  <c r="AI177" i="13"/>
  <c r="AF177" i="13"/>
  <c r="AE177" i="13"/>
  <c r="AB177" i="13"/>
  <c r="AA177" i="13"/>
  <c r="X177" i="13"/>
  <c r="W177" i="13"/>
  <c r="T177" i="13"/>
  <c r="S177" i="13"/>
  <c r="P177" i="13"/>
  <c r="O177" i="13"/>
  <c r="L177" i="13"/>
  <c r="K177" i="13"/>
  <c r="H177" i="13"/>
  <c r="G177" i="13"/>
  <c r="D177" i="13"/>
  <c r="C177" i="13"/>
  <c r="DX176" i="13"/>
  <c r="DW176" i="13"/>
  <c r="DT176" i="13"/>
  <c r="DS176" i="13"/>
  <c r="DP176" i="13"/>
  <c r="DO176" i="13"/>
  <c r="DL176" i="13"/>
  <c r="DK176" i="13"/>
  <c r="DH176" i="13"/>
  <c r="DG176" i="13"/>
  <c r="DD176" i="13"/>
  <c r="DC176" i="13"/>
  <c r="CZ176" i="13"/>
  <c r="CY176" i="13"/>
  <c r="CV176" i="13"/>
  <c r="CU176" i="13"/>
  <c r="CR176" i="13"/>
  <c r="CQ176" i="13"/>
  <c r="CN176" i="13"/>
  <c r="CM176" i="13"/>
  <c r="CJ176" i="13"/>
  <c r="CI176" i="13"/>
  <c r="CF176" i="13"/>
  <c r="CE176" i="13"/>
  <c r="CB176" i="13"/>
  <c r="CA176" i="13"/>
  <c r="BX176" i="13"/>
  <c r="BW176" i="13"/>
  <c r="BT176" i="13"/>
  <c r="BS176" i="13"/>
  <c r="BP176" i="13"/>
  <c r="BO176" i="13"/>
  <c r="BL176" i="13"/>
  <c r="BK176" i="13"/>
  <c r="BH176" i="13"/>
  <c r="BG176" i="13"/>
  <c r="BD176" i="13"/>
  <c r="BC176" i="13"/>
  <c r="AZ176" i="13"/>
  <c r="AY176" i="13"/>
  <c r="AV176" i="13"/>
  <c r="AU176" i="13"/>
  <c r="AR176" i="13"/>
  <c r="AQ176" i="13"/>
  <c r="AN176" i="13"/>
  <c r="AM176" i="13"/>
  <c r="AJ176" i="13"/>
  <c r="AI176" i="13"/>
  <c r="AF176" i="13"/>
  <c r="AE176" i="13"/>
  <c r="AB176" i="13"/>
  <c r="AA176" i="13"/>
  <c r="X176" i="13"/>
  <c r="W176" i="13"/>
  <c r="T176" i="13"/>
  <c r="S176" i="13"/>
  <c r="P176" i="13"/>
  <c r="O176" i="13"/>
  <c r="L176" i="13"/>
  <c r="K176" i="13"/>
  <c r="H176" i="13"/>
  <c r="G176" i="13"/>
  <c r="D176" i="13"/>
  <c r="C176" i="13"/>
  <c r="DX175" i="13"/>
  <c r="DW175" i="13"/>
  <c r="DT175" i="13"/>
  <c r="DS175" i="13"/>
  <c r="DP175" i="13"/>
  <c r="DO175" i="13"/>
  <c r="DL175" i="13"/>
  <c r="DK175" i="13"/>
  <c r="DH175" i="13"/>
  <c r="DG175" i="13"/>
  <c r="DD175" i="13"/>
  <c r="DC175" i="13"/>
  <c r="CZ175" i="13"/>
  <c r="CY175" i="13"/>
  <c r="CV175" i="13"/>
  <c r="CU175" i="13"/>
  <c r="CR175" i="13"/>
  <c r="CQ175" i="13"/>
  <c r="CN175" i="13"/>
  <c r="CM175" i="13"/>
  <c r="CJ175" i="13"/>
  <c r="CI175" i="13"/>
  <c r="CF175" i="13"/>
  <c r="CE175" i="13"/>
  <c r="CB175" i="13"/>
  <c r="CA175" i="13"/>
  <c r="BX175" i="13"/>
  <c r="BW175" i="13"/>
  <c r="BT175" i="13"/>
  <c r="BS175" i="13"/>
  <c r="BP175" i="13"/>
  <c r="BO175" i="13"/>
  <c r="BL175" i="13"/>
  <c r="BK175" i="13"/>
  <c r="BH175" i="13"/>
  <c r="BG175" i="13"/>
  <c r="BD175" i="13"/>
  <c r="BC175" i="13"/>
  <c r="AZ175" i="13"/>
  <c r="AY175" i="13"/>
  <c r="AV175" i="13"/>
  <c r="AU175" i="13"/>
  <c r="AR175" i="13"/>
  <c r="AQ175" i="13"/>
  <c r="AN175" i="13"/>
  <c r="AM175" i="13"/>
  <c r="AJ175" i="13"/>
  <c r="AI175" i="13"/>
  <c r="AF175" i="13"/>
  <c r="AE175" i="13"/>
  <c r="AB175" i="13"/>
  <c r="AA175" i="13"/>
  <c r="X175" i="13"/>
  <c r="W175" i="13"/>
  <c r="T175" i="13"/>
  <c r="S175" i="13"/>
  <c r="P175" i="13"/>
  <c r="O175" i="13"/>
  <c r="L175" i="13"/>
  <c r="K175" i="13"/>
  <c r="H175" i="13"/>
  <c r="G175" i="13"/>
  <c r="D175" i="13"/>
  <c r="C175" i="13"/>
  <c r="DX174" i="13"/>
  <c r="DW174" i="13"/>
  <c r="DT174" i="13"/>
  <c r="DS174" i="13"/>
  <c r="DP174" i="13"/>
  <c r="DO174" i="13"/>
  <c r="DL174" i="13"/>
  <c r="DK174" i="13"/>
  <c r="DH174" i="13"/>
  <c r="DH184" i="13" s="1"/>
  <c r="DH186" i="13" s="1"/>
  <c r="DG174" i="13"/>
  <c r="DD174" i="13"/>
  <c r="DC174" i="13"/>
  <c r="CZ174" i="13"/>
  <c r="CZ184" i="13" s="1"/>
  <c r="CZ186" i="13" s="1"/>
  <c r="CY174" i="13"/>
  <c r="CV174" i="13"/>
  <c r="CU174" i="13"/>
  <c r="CR174" i="13"/>
  <c r="CR184" i="13" s="1"/>
  <c r="CR186" i="13" s="1"/>
  <c r="CQ174" i="13"/>
  <c r="CN174" i="13"/>
  <c r="CM174" i="13"/>
  <c r="CJ174" i="13"/>
  <c r="CJ184" i="13" s="1"/>
  <c r="CJ186" i="13" s="1"/>
  <c r="CI174" i="13"/>
  <c r="CF174" i="13"/>
  <c r="CE174" i="13"/>
  <c r="CB174" i="13"/>
  <c r="CB184" i="13" s="1"/>
  <c r="CB186" i="13" s="1"/>
  <c r="CA174" i="13"/>
  <c r="BX174" i="13"/>
  <c r="BW174" i="13"/>
  <c r="BT174" i="13"/>
  <c r="BT184" i="13" s="1"/>
  <c r="BT186" i="13" s="1"/>
  <c r="BS174" i="13"/>
  <c r="BP174" i="13"/>
  <c r="BO174" i="13"/>
  <c r="BL174" i="13"/>
  <c r="BL184" i="13" s="1"/>
  <c r="BL186" i="13" s="1"/>
  <c r="BK174" i="13"/>
  <c r="BH174" i="13"/>
  <c r="BG174" i="13"/>
  <c r="BD174" i="13"/>
  <c r="BD184" i="13" s="1"/>
  <c r="BD186" i="13" s="1"/>
  <c r="BC174" i="13"/>
  <c r="AZ174" i="13"/>
  <c r="AY174" i="13"/>
  <c r="AV174" i="13"/>
  <c r="AV184" i="13" s="1"/>
  <c r="AV186" i="13" s="1"/>
  <c r="AU174" i="13"/>
  <c r="AR174" i="13"/>
  <c r="AQ174" i="13"/>
  <c r="AN174" i="13"/>
  <c r="AN184" i="13" s="1"/>
  <c r="AN186" i="13" s="1"/>
  <c r="AM174" i="13"/>
  <c r="AJ174" i="13"/>
  <c r="AI174" i="13"/>
  <c r="AF174" i="13"/>
  <c r="AF184" i="13" s="1"/>
  <c r="AF186" i="13" s="1"/>
  <c r="AE174" i="13"/>
  <c r="AB174" i="13"/>
  <c r="AA174" i="13"/>
  <c r="X174" i="13"/>
  <c r="X184" i="13" s="1"/>
  <c r="X186" i="13" s="1"/>
  <c r="W174" i="13"/>
  <c r="T174" i="13"/>
  <c r="S174" i="13"/>
  <c r="P174" i="13"/>
  <c r="P184" i="13" s="1"/>
  <c r="P186" i="13" s="1"/>
  <c r="O174" i="13"/>
  <c r="L174" i="13"/>
  <c r="K174" i="13"/>
  <c r="H174" i="13"/>
  <c r="H184" i="13" s="1"/>
  <c r="H186" i="13" s="1"/>
  <c r="G174" i="13"/>
  <c r="D174" i="13"/>
  <c r="C174" i="13"/>
  <c r="C191" i="13"/>
  <c r="D191" i="13" s="1"/>
  <c r="G191" i="13"/>
  <c r="H191" i="13" s="1"/>
  <c r="K191" i="13"/>
  <c r="L191" i="13" s="1"/>
  <c r="O191" i="13"/>
  <c r="P191" i="13" s="1"/>
  <c r="S191" i="13"/>
  <c r="T191" i="13" s="1"/>
  <c r="W191" i="13"/>
  <c r="X191" i="13" s="1"/>
  <c r="AA191" i="13"/>
  <c r="AB191" i="13" s="1"/>
  <c r="AE191" i="13"/>
  <c r="AF191" i="13" s="1"/>
  <c r="C192" i="13"/>
  <c r="D192" i="13" s="1"/>
  <c r="G192" i="13"/>
  <c r="H192" i="13" s="1"/>
  <c r="K192" i="13"/>
  <c r="L192" i="13" s="1"/>
  <c r="O192" i="13"/>
  <c r="P192" i="13" s="1"/>
  <c r="S192" i="13"/>
  <c r="T192" i="13" s="1"/>
  <c r="W192" i="13"/>
  <c r="X192" i="13" s="1"/>
  <c r="AA192" i="13"/>
  <c r="AB192" i="13" s="1"/>
  <c r="AE192" i="13"/>
  <c r="AF192" i="13" s="1"/>
  <c r="C193" i="13"/>
  <c r="D193" i="13" s="1"/>
  <c r="G193" i="13"/>
  <c r="H193" i="13" s="1"/>
  <c r="K193" i="13"/>
  <c r="L193" i="13" s="1"/>
  <c r="O193" i="13"/>
  <c r="P193" i="13" s="1"/>
  <c r="S193" i="13"/>
  <c r="T193" i="13" s="1"/>
  <c r="W193" i="13"/>
  <c r="X193" i="13" s="1"/>
  <c r="AA193" i="13"/>
  <c r="AB193" i="13" s="1"/>
  <c r="AE193" i="13"/>
  <c r="AF193" i="13" s="1"/>
  <c r="C194" i="13"/>
  <c r="D194" i="13" s="1"/>
  <c r="G194" i="13"/>
  <c r="H194" i="13" s="1"/>
  <c r="K194" i="13"/>
  <c r="L194" i="13" s="1"/>
  <c r="O194" i="13"/>
  <c r="P194" i="13" s="1"/>
  <c r="S194" i="13"/>
  <c r="T194" i="13" s="1"/>
  <c r="W194" i="13"/>
  <c r="X194" i="13" s="1"/>
  <c r="AA194" i="13"/>
  <c r="AB194" i="13" s="1"/>
  <c r="AE194" i="13"/>
  <c r="AF194" i="13" s="1"/>
  <c r="C195" i="13"/>
  <c r="D195" i="13" s="1"/>
  <c r="G195" i="13"/>
  <c r="H195" i="13" s="1"/>
  <c r="K195" i="13"/>
  <c r="L195" i="13" s="1"/>
  <c r="O195" i="13"/>
  <c r="P195" i="13" s="1"/>
  <c r="S195" i="13"/>
  <c r="T195" i="13" s="1"/>
  <c r="W195" i="13"/>
  <c r="X195" i="13" s="1"/>
  <c r="AA195" i="13"/>
  <c r="AB195" i="13" s="1"/>
  <c r="AE195" i="13"/>
  <c r="AF195" i="13" s="1"/>
  <c r="C196" i="13"/>
  <c r="D196" i="13" s="1"/>
  <c r="G196" i="13"/>
  <c r="H196" i="13" s="1"/>
  <c r="K196" i="13"/>
  <c r="L196" i="13" s="1"/>
  <c r="O196" i="13"/>
  <c r="P196" i="13" s="1"/>
  <c r="S196" i="13"/>
  <c r="T196" i="13" s="1"/>
  <c r="W196" i="13"/>
  <c r="X196" i="13" s="1"/>
  <c r="AA196" i="13"/>
  <c r="AB196" i="13" s="1"/>
  <c r="AE196" i="13"/>
  <c r="AF196" i="13" s="1"/>
  <c r="C197" i="13"/>
  <c r="D197" i="13" s="1"/>
  <c r="G197" i="13"/>
  <c r="H197" i="13" s="1"/>
  <c r="K197" i="13"/>
  <c r="L197" i="13" s="1"/>
  <c r="O197" i="13"/>
  <c r="P197" i="13" s="1"/>
  <c r="S197" i="13"/>
  <c r="T197" i="13" s="1"/>
  <c r="W197" i="13"/>
  <c r="X197" i="13" s="1"/>
  <c r="AA197" i="13"/>
  <c r="AB197" i="13" s="1"/>
  <c r="AE197" i="13"/>
  <c r="AF197" i="13" s="1"/>
  <c r="C198" i="13"/>
  <c r="D198" i="13" s="1"/>
  <c r="G198" i="13"/>
  <c r="H198" i="13" s="1"/>
  <c r="K198" i="13"/>
  <c r="L198" i="13" s="1"/>
  <c r="O198" i="13"/>
  <c r="P198" i="13" s="1"/>
  <c r="S198" i="13"/>
  <c r="T198" i="13" s="1"/>
  <c r="W198" i="13"/>
  <c r="X198" i="13" s="1"/>
  <c r="AA198" i="13"/>
  <c r="AB198" i="13" s="1"/>
  <c r="AE198" i="13"/>
  <c r="AF198" i="13" s="1"/>
  <c r="A200" i="13"/>
  <c r="B200" i="13"/>
  <c r="C200" i="13"/>
  <c r="E200" i="13"/>
  <c r="F200" i="13"/>
  <c r="G200" i="13"/>
  <c r="I200" i="13"/>
  <c r="J200" i="13"/>
  <c r="K200" i="13"/>
  <c r="M200" i="13"/>
  <c r="N200" i="13"/>
  <c r="O200" i="13"/>
  <c r="Q200" i="13"/>
  <c r="R200" i="13"/>
  <c r="S200" i="13"/>
  <c r="U200" i="13"/>
  <c r="V200" i="13"/>
  <c r="W200" i="13"/>
  <c r="Y200" i="13"/>
  <c r="Z200" i="13"/>
  <c r="AA200" i="13"/>
  <c r="AC200" i="13"/>
  <c r="AD200" i="13"/>
  <c r="AE200" i="13"/>
  <c r="A201" i="13"/>
  <c r="B201" i="13"/>
  <c r="C201" i="13"/>
  <c r="E201" i="13"/>
  <c r="F201" i="13"/>
  <c r="G201" i="13"/>
  <c r="I201" i="13"/>
  <c r="J201" i="13"/>
  <c r="K201" i="13"/>
  <c r="M201" i="13"/>
  <c r="N201" i="13"/>
  <c r="O201" i="13"/>
  <c r="Q201" i="13"/>
  <c r="R201" i="13"/>
  <c r="S201" i="13"/>
  <c r="U201" i="13"/>
  <c r="V201" i="13"/>
  <c r="W201" i="13"/>
  <c r="Y201" i="13"/>
  <c r="Z201" i="13"/>
  <c r="AA201" i="13"/>
  <c r="AC201" i="13"/>
  <c r="AD201" i="13"/>
  <c r="AE201" i="13"/>
  <c r="A203" i="13"/>
  <c r="B203" i="13"/>
  <c r="C203" i="13"/>
  <c r="E203" i="13"/>
  <c r="F203" i="13"/>
  <c r="G203" i="13"/>
  <c r="I203" i="13"/>
  <c r="J203" i="13"/>
  <c r="K203" i="13"/>
  <c r="M203" i="13"/>
  <c r="N203" i="13"/>
  <c r="O203" i="13"/>
  <c r="Q203" i="13"/>
  <c r="R203" i="13"/>
  <c r="S203" i="13"/>
  <c r="U203" i="13"/>
  <c r="V203" i="13"/>
  <c r="W203" i="13"/>
  <c r="Y203" i="13"/>
  <c r="Z203" i="13"/>
  <c r="AA203" i="13"/>
  <c r="AC203" i="13"/>
  <c r="AD203" i="13"/>
  <c r="AE203" i="13"/>
  <c r="AF200" i="13" l="1"/>
  <c r="AF201" i="13"/>
  <c r="AF203" i="13" s="1"/>
  <c r="X200" i="13"/>
  <c r="X201" i="13"/>
  <c r="X203" i="13" s="1"/>
  <c r="P200" i="13"/>
  <c r="P201" i="13"/>
  <c r="P203" i="13" s="1"/>
  <c r="H200" i="13"/>
  <c r="H201" i="13"/>
  <c r="H203" i="13" s="1"/>
  <c r="AB200" i="13"/>
  <c r="AB201" i="13"/>
  <c r="AB203" i="13" s="1"/>
  <c r="T200" i="13"/>
  <c r="T201" i="13"/>
  <c r="T203" i="13" s="1"/>
  <c r="L200" i="13"/>
  <c r="L201" i="13"/>
  <c r="L203" i="13" s="1"/>
  <c r="D200" i="13"/>
  <c r="D201" i="13"/>
  <c r="D203" i="13" s="1"/>
  <c r="H183" i="13"/>
  <c r="X183" i="13"/>
  <c r="AN183" i="13"/>
  <c r="BD183" i="13"/>
  <c r="BT183" i="13"/>
  <c r="CJ183" i="13"/>
  <c r="CZ183" i="13"/>
  <c r="D184" i="13"/>
  <c r="D186" i="13" s="1"/>
  <c r="D183" i="13"/>
  <c r="L184" i="13"/>
  <c r="L186" i="13" s="1"/>
  <c r="L183" i="13"/>
  <c r="T184" i="13"/>
  <c r="T186" i="13" s="1"/>
  <c r="T183" i="13"/>
  <c r="AB184" i="13"/>
  <c r="AB186" i="13" s="1"/>
  <c r="AB183" i="13"/>
  <c r="AJ184" i="13"/>
  <c r="AJ186" i="13" s="1"/>
  <c r="AJ183" i="13"/>
  <c r="AR184" i="13"/>
  <c r="AR186" i="13" s="1"/>
  <c r="AR183" i="13"/>
  <c r="AZ184" i="13"/>
  <c r="AZ186" i="13" s="1"/>
  <c r="AZ183" i="13"/>
  <c r="BH184" i="13"/>
  <c r="BH186" i="13" s="1"/>
  <c r="BH183" i="13"/>
  <c r="BP184" i="13"/>
  <c r="BP186" i="13" s="1"/>
  <c r="BP183" i="13"/>
  <c r="BX184" i="13"/>
  <c r="BX186" i="13" s="1"/>
  <c r="BX183" i="13"/>
  <c r="CF184" i="13"/>
  <c r="CF186" i="13" s="1"/>
  <c r="CF183" i="13"/>
  <c r="CN184" i="13"/>
  <c r="CN186" i="13" s="1"/>
  <c r="CN183" i="13"/>
  <c r="CV184" i="13"/>
  <c r="CV186" i="13" s="1"/>
  <c r="CV183" i="13"/>
  <c r="DD184" i="13"/>
  <c r="DD186" i="13" s="1"/>
  <c r="DD183" i="13"/>
  <c r="DL184" i="13"/>
  <c r="DL186" i="13" s="1"/>
  <c r="DL183" i="13"/>
  <c r="DP184" i="13"/>
  <c r="DP186" i="13" s="1"/>
  <c r="DP183" i="13"/>
  <c r="DT184" i="13"/>
  <c r="DT186" i="13" s="1"/>
  <c r="DT183" i="13"/>
  <c r="DX184" i="13"/>
  <c r="DX186" i="13" s="1"/>
  <c r="DX183" i="13"/>
  <c r="P183" i="13"/>
  <c r="AF183" i="13"/>
  <c r="AV183" i="13"/>
  <c r="BL183" i="13"/>
  <c r="CB183" i="13"/>
  <c r="CR183" i="13"/>
  <c r="DH183" i="13"/>
  <c r="BF167" i="13" l="1"/>
  <c r="BF169" i="13" s="1"/>
  <c r="BE167" i="13"/>
  <c r="BE169" i="13" s="1"/>
  <c r="BB167" i="13"/>
  <c r="BB169" i="13" s="1"/>
  <c r="BA167" i="13"/>
  <c r="BA169" i="13" s="1"/>
  <c r="BF166" i="13"/>
  <c r="BE166" i="13"/>
  <c r="BB166" i="13"/>
  <c r="BA166" i="13"/>
  <c r="AX167" i="13"/>
  <c r="AX169" i="13" s="1"/>
  <c r="AW167" i="13"/>
  <c r="AW169" i="13" s="1"/>
  <c r="AT167" i="13"/>
  <c r="AT169" i="13" s="1"/>
  <c r="AS167" i="13"/>
  <c r="AS169" i="13" s="1"/>
  <c r="AX166" i="13"/>
  <c r="AW166" i="13"/>
  <c r="AT166" i="13"/>
  <c r="AS166" i="13"/>
  <c r="AP167" i="13"/>
  <c r="AP169" i="13" s="1"/>
  <c r="AO167" i="13"/>
  <c r="AO169" i="13" s="1"/>
  <c r="AL167" i="13"/>
  <c r="AL169" i="13" s="1"/>
  <c r="AK167" i="13"/>
  <c r="AK169" i="13" s="1"/>
  <c r="AP166" i="13"/>
  <c r="AO166" i="13"/>
  <c r="AL166" i="13"/>
  <c r="AK166" i="13"/>
  <c r="AH167" i="13"/>
  <c r="AH169" i="13" s="1"/>
  <c r="AG167" i="13"/>
  <c r="AG169" i="13" s="1"/>
  <c r="AD167" i="13"/>
  <c r="AD169" i="13" s="1"/>
  <c r="AC167" i="13"/>
  <c r="AC169" i="13" s="1"/>
  <c r="AH166" i="13"/>
  <c r="AG166" i="13"/>
  <c r="AD166" i="13"/>
  <c r="AC166" i="13"/>
  <c r="Z167" i="13"/>
  <c r="Z169" i="13" s="1"/>
  <c r="Y167" i="13"/>
  <c r="Y169" i="13" s="1"/>
  <c r="V167" i="13"/>
  <c r="V169" i="13" s="1"/>
  <c r="U167" i="13"/>
  <c r="U169" i="13" s="1"/>
  <c r="Z166" i="13"/>
  <c r="Y166" i="13"/>
  <c r="V166" i="13"/>
  <c r="U166" i="13"/>
  <c r="R167" i="13"/>
  <c r="R169" i="13" s="1"/>
  <c r="Q167" i="13"/>
  <c r="Q169" i="13" s="1"/>
  <c r="N167" i="13"/>
  <c r="N169" i="13" s="1"/>
  <c r="M167" i="13"/>
  <c r="M169" i="13" s="1"/>
  <c r="R166" i="13"/>
  <c r="Q166" i="13"/>
  <c r="N166" i="13"/>
  <c r="M166" i="13"/>
  <c r="E167" i="13"/>
  <c r="F167" i="13"/>
  <c r="F169" i="13" s="1"/>
  <c r="I167" i="13"/>
  <c r="I169" i="13" s="1"/>
  <c r="J167" i="13"/>
  <c r="J169" i="13" s="1"/>
  <c r="J166" i="13"/>
  <c r="I166" i="13"/>
  <c r="F166" i="13"/>
  <c r="E166" i="13"/>
  <c r="A167" i="13"/>
  <c r="A169" i="13" s="1"/>
  <c r="B167" i="13"/>
  <c r="B169" i="13" s="1"/>
  <c r="B166" i="13"/>
  <c r="A166" i="13"/>
  <c r="G157" i="13"/>
  <c r="H157" i="13" s="1"/>
  <c r="K157" i="13"/>
  <c r="L157" i="13" s="1"/>
  <c r="G158" i="13"/>
  <c r="H158" i="13" s="1"/>
  <c r="K158" i="13"/>
  <c r="L158" i="13" s="1"/>
  <c r="G159" i="13"/>
  <c r="H159" i="13" s="1"/>
  <c r="K159" i="13"/>
  <c r="L159" i="13" s="1"/>
  <c r="G160" i="13"/>
  <c r="H160" i="13" s="1"/>
  <c r="K160" i="13"/>
  <c r="L160" i="13" s="1"/>
  <c r="G161" i="13"/>
  <c r="H161" i="13" s="1"/>
  <c r="K161" i="13"/>
  <c r="L161" i="13" s="1"/>
  <c r="G162" i="13"/>
  <c r="H162" i="13" s="1"/>
  <c r="K162" i="13"/>
  <c r="L162" i="13" s="1"/>
  <c r="G163" i="13"/>
  <c r="H163" i="13" s="1"/>
  <c r="K163" i="13"/>
  <c r="L163" i="13" s="1"/>
  <c r="G164" i="13"/>
  <c r="H164" i="13" s="1"/>
  <c r="K164" i="13"/>
  <c r="L164" i="13" s="1"/>
  <c r="E169" i="13"/>
  <c r="BG164" i="13"/>
  <c r="BH164" i="13" s="1"/>
  <c r="BC164" i="13"/>
  <c r="BD164" i="13" s="1"/>
  <c r="AY164" i="13"/>
  <c r="AZ164" i="13" s="1"/>
  <c r="AU164" i="13"/>
  <c r="AV164" i="13" s="1"/>
  <c r="AQ164" i="13"/>
  <c r="AR164" i="13" s="1"/>
  <c r="AM164" i="13"/>
  <c r="AN164" i="13" s="1"/>
  <c r="AI164" i="13"/>
  <c r="AJ164" i="13" s="1"/>
  <c r="AE164" i="13"/>
  <c r="AF164" i="13" s="1"/>
  <c r="AA164" i="13"/>
  <c r="AB164" i="13" s="1"/>
  <c r="W164" i="13"/>
  <c r="X164" i="13" s="1"/>
  <c r="S164" i="13"/>
  <c r="T164" i="13" s="1"/>
  <c r="O164" i="13"/>
  <c r="P164" i="13" s="1"/>
  <c r="C164" i="13"/>
  <c r="D164" i="13" s="1"/>
  <c r="BG163" i="13"/>
  <c r="BH163" i="13" s="1"/>
  <c r="BC163" i="13"/>
  <c r="BD163" i="13" s="1"/>
  <c r="AY163" i="13"/>
  <c r="AZ163" i="13" s="1"/>
  <c r="AU163" i="13"/>
  <c r="AV163" i="13" s="1"/>
  <c r="AQ163" i="13"/>
  <c r="AR163" i="13" s="1"/>
  <c r="AM163" i="13"/>
  <c r="AN163" i="13" s="1"/>
  <c r="AI163" i="13"/>
  <c r="AJ163" i="13" s="1"/>
  <c r="AE163" i="13"/>
  <c r="AF163" i="13" s="1"/>
  <c r="AA163" i="13"/>
  <c r="AB163" i="13" s="1"/>
  <c r="W163" i="13"/>
  <c r="X163" i="13" s="1"/>
  <c r="S163" i="13"/>
  <c r="T163" i="13" s="1"/>
  <c r="O163" i="13"/>
  <c r="P163" i="13" s="1"/>
  <c r="C163" i="13"/>
  <c r="D163" i="13" s="1"/>
  <c r="BG162" i="13"/>
  <c r="BH162" i="13" s="1"/>
  <c r="BC162" i="13"/>
  <c r="BD162" i="13" s="1"/>
  <c r="AY162" i="13"/>
  <c r="AZ162" i="13" s="1"/>
  <c r="AU162" i="13"/>
  <c r="AV162" i="13" s="1"/>
  <c r="AQ162" i="13"/>
  <c r="AR162" i="13" s="1"/>
  <c r="AM162" i="13"/>
  <c r="AN162" i="13" s="1"/>
  <c r="AI162" i="13"/>
  <c r="AJ162" i="13" s="1"/>
  <c r="AE162" i="13"/>
  <c r="AF162" i="13" s="1"/>
  <c r="AA162" i="13"/>
  <c r="AB162" i="13" s="1"/>
  <c r="W162" i="13"/>
  <c r="X162" i="13" s="1"/>
  <c r="S162" i="13"/>
  <c r="T162" i="13" s="1"/>
  <c r="O162" i="13"/>
  <c r="P162" i="13" s="1"/>
  <c r="C162" i="13"/>
  <c r="D162" i="13" s="1"/>
  <c r="BG161" i="13"/>
  <c r="BH161" i="13" s="1"/>
  <c r="BC161" i="13"/>
  <c r="BD161" i="13" s="1"/>
  <c r="AY161" i="13"/>
  <c r="AZ161" i="13" s="1"/>
  <c r="AU161" i="13"/>
  <c r="AV161" i="13" s="1"/>
  <c r="AQ161" i="13"/>
  <c r="AR161" i="13" s="1"/>
  <c r="AM161" i="13"/>
  <c r="AN161" i="13" s="1"/>
  <c r="AI161" i="13"/>
  <c r="AJ161" i="13" s="1"/>
  <c r="AE161" i="13"/>
  <c r="AF161" i="13" s="1"/>
  <c r="AA161" i="13"/>
  <c r="AB161" i="13" s="1"/>
  <c r="W161" i="13"/>
  <c r="X161" i="13" s="1"/>
  <c r="S161" i="13"/>
  <c r="T161" i="13" s="1"/>
  <c r="O161" i="13"/>
  <c r="P161" i="13" s="1"/>
  <c r="C161" i="13"/>
  <c r="D161" i="13" s="1"/>
  <c r="BG160" i="13"/>
  <c r="BH160" i="13" s="1"/>
  <c r="BC160" i="13"/>
  <c r="BD160" i="13" s="1"/>
  <c r="AY160" i="13"/>
  <c r="AZ160" i="13" s="1"/>
  <c r="AU160" i="13"/>
  <c r="AV160" i="13" s="1"/>
  <c r="AQ160" i="13"/>
  <c r="AR160" i="13" s="1"/>
  <c r="AM160" i="13"/>
  <c r="AN160" i="13" s="1"/>
  <c r="AI160" i="13"/>
  <c r="AJ160" i="13" s="1"/>
  <c r="AE160" i="13"/>
  <c r="AF160" i="13" s="1"/>
  <c r="AA160" i="13"/>
  <c r="AB160" i="13" s="1"/>
  <c r="W160" i="13"/>
  <c r="X160" i="13" s="1"/>
  <c r="S160" i="13"/>
  <c r="T160" i="13" s="1"/>
  <c r="O160" i="13"/>
  <c r="P160" i="13" s="1"/>
  <c r="C160" i="13"/>
  <c r="D160" i="13" s="1"/>
  <c r="BG159" i="13"/>
  <c r="BH159" i="13" s="1"/>
  <c r="BC159" i="13"/>
  <c r="BD159" i="13" s="1"/>
  <c r="AY159" i="13"/>
  <c r="AZ159" i="13" s="1"/>
  <c r="AU159" i="13"/>
  <c r="AV159" i="13" s="1"/>
  <c r="AQ159" i="13"/>
  <c r="AR159" i="13" s="1"/>
  <c r="AM159" i="13"/>
  <c r="AN159" i="13" s="1"/>
  <c r="AI159" i="13"/>
  <c r="AJ159" i="13" s="1"/>
  <c r="AE159" i="13"/>
  <c r="AF159" i="13" s="1"/>
  <c r="AA159" i="13"/>
  <c r="AB159" i="13" s="1"/>
  <c r="W159" i="13"/>
  <c r="X159" i="13" s="1"/>
  <c r="S159" i="13"/>
  <c r="T159" i="13" s="1"/>
  <c r="O159" i="13"/>
  <c r="P159" i="13" s="1"/>
  <c r="C159" i="13"/>
  <c r="D159" i="13" s="1"/>
  <c r="BG158" i="13"/>
  <c r="BH158" i="13" s="1"/>
  <c r="BC158" i="13"/>
  <c r="BD158" i="13" s="1"/>
  <c r="AY158" i="13"/>
  <c r="AZ158" i="13" s="1"/>
  <c r="AZ167" i="13" s="1"/>
  <c r="AZ169" i="13" s="1"/>
  <c r="AU158" i="13"/>
  <c r="AV158" i="13" s="1"/>
  <c r="AQ158" i="13"/>
  <c r="AR158" i="13" s="1"/>
  <c r="AR167" i="13" s="1"/>
  <c r="AR169" i="13" s="1"/>
  <c r="AM158" i="13"/>
  <c r="AN158" i="13" s="1"/>
  <c r="AI158" i="13"/>
  <c r="AJ158" i="13" s="1"/>
  <c r="AJ167" i="13" s="1"/>
  <c r="AJ169" i="13" s="1"/>
  <c r="AE158" i="13"/>
  <c r="AF158" i="13" s="1"/>
  <c r="AA158" i="13"/>
  <c r="AB158" i="13" s="1"/>
  <c r="AB167" i="13" s="1"/>
  <c r="AB169" i="13" s="1"/>
  <c r="W158" i="13"/>
  <c r="X158" i="13" s="1"/>
  <c r="S158" i="13"/>
  <c r="T158" i="13" s="1"/>
  <c r="T167" i="13" s="1"/>
  <c r="T169" i="13" s="1"/>
  <c r="O158" i="13"/>
  <c r="P158" i="13" s="1"/>
  <c r="C158" i="13"/>
  <c r="D158" i="13" s="1"/>
  <c r="BG157" i="13"/>
  <c r="BH157" i="13" s="1"/>
  <c r="BC157" i="13"/>
  <c r="BD157" i="13" s="1"/>
  <c r="BD167" i="13" s="1"/>
  <c r="BD169" i="13" s="1"/>
  <c r="AY157" i="13"/>
  <c r="AZ157" i="13" s="1"/>
  <c r="AU157" i="13"/>
  <c r="AV157" i="13" s="1"/>
  <c r="AV167" i="13" s="1"/>
  <c r="AV169" i="13" s="1"/>
  <c r="AQ157" i="13"/>
  <c r="AR157" i="13" s="1"/>
  <c r="AM157" i="13"/>
  <c r="AN157" i="13" s="1"/>
  <c r="AN167" i="13" s="1"/>
  <c r="AN169" i="13" s="1"/>
  <c r="AI157" i="13"/>
  <c r="AJ157" i="13" s="1"/>
  <c r="AE157" i="13"/>
  <c r="AF157" i="13" s="1"/>
  <c r="AF167" i="13" s="1"/>
  <c r="AF169" i="13" s="1"/>
  <c r="AA157" i="13"/>
  <c r="AB157" i="13" s="1"/>
  <c r="W157" i="13"/>
  <c r="X157" i="13" s="1"/>
  <c r="X167" i="13" s="1"/>
  <c r="X169" i="13" s="1"/>
  <c r="S157" i="13"/>
  <c r="T157" i="13" s="1"/>
  <c r="O157" i="13"/>
  <c r="P157" i="13" s="1"/>
  <c r="P167" i="13" s="1"/>
  <c r="P169" i="13" s="1"/>
  <c r="C157" i="13"/>
  <c r="D157" i="13" s="1"/>
  <c r="BH167" i="13" l="1"/>
  <c r="BH169" i="13" s="1"/>
  <c r="H166" i="13"/>
  <c r="H167" i="13"/>
  <c r="H169" i="13" s="1"/>
  <c r="T166" i="13"/>
  <c r="AB166" i="13"/>
  <c r="AJ166" i="13"/>
  <c r="AR166" i="13"/>
  <c r="AZ166" i="13"/>
  <c r="BH166" i="13"/>
  <c r="D166" i="13"/>
  <c r="P166" i="13"/>
  <c r="X166" i="13"/>
  <c r="AF166" i="13"/>
  <c r="AN166" i="13"/>
  <c r="AV166" i="13"/>
  <c r="BD166" i="13"/>
  <c r="L166" i="13"/>
  <c r="L167" i="13"/>
  <c r="L169" i="13" s="1"/>
  <c r="D167" i="13"/>
  <c r="D169" i="13" s="1"/>
  <c r="N150" i="13" l="1"/>
  <c r="N152" i="13" s="1"/>
  <c r="M150" i="13"/>
  <c r="M152" i="13" s="1"/>
  <c r="J150" i="13"/>
  <c r="J152" i="13" s="1"/>
  <c r="I150" i="13"/>
  <c r="I152" i="13" s="1"/>
  <c r="F150" i="13"/>
  <c r="F152" i="13" s="1"/>
  <c r="E150" i="13"/>
  <c r="E152" i="13" s="1"/>
  <c r="B150" i="13"/>
  <c r="B152" i="13" s="1"/>
  <c r="A150" i="13"/>
  <c r="A152" i="13" s="1"/>
  <c r="N149" i="13"/>
  <c r="M149" i="13"/>
  <c r="J149" i="13"/>
  <c r="I149" i="13"/>
  <c r="F149" i="13"/>
  <c r="E149" i="13"/>
  <c r="B149" i="13"/>
  <c r="A149" i="13"/>
  <c r="O147" i="13"/>
  <c r="P147" i="13" s="1"/>
  <c r="K147" i="13"/>
  <c r="L147" i="13" s="1"/>
  <c r="G147" i="13"/>
  <c r="H147" i="13" s="1"/>
  <c r="C147" i="13"/>
  <c r="D147" i="13" s="1"/>
  <c r="O146" i="13"/>
  <c r="P146" i="13" s="1"/>
  <c r="K146" i="13"/>
  <c r="L146" i="13" s="1"/>
  <c r="G146" i="13"/>
  <c r="H146" i="13" s="1"/>
  <c r="C146" i="13"/>
  <c r="D146" i="13" s="1"/>
  <c r="O145" i="13"/>
  <c r="P145" i="13" s="1"/>
  <c r="K145" i="13"/>
  <c r="L145" i="13" s="1"/>
  <c r="G145" i="13"/>
  <c r="H145" i="13" s="1"/>
  <c r="C145" i="13"/>
  <c r="D145" i="13" s="1"/>
  <c r="O144" i="13"/>
  <c r="P144" i="13" s="1"/>
  <c r="K144" i="13"/>
  <c r="L144" i="13" s="1"/>
  <c r="G144" i="13"/>
  <c r="H144" i="13" s="1"/>
  <c r="C144" i="13"/>
  <c r="D144" i="13" s="1"/>
  <c r="O143" i="13"/>
  <c r="P143" i="13" s="1"/>
  <c r="K143" i="13"/>
  <c r="L143" i="13" s="1"/>
  <c r="G143" i="13"/>
  <c r="H143" i="13" s="1"/>
  <c r="C143" i="13"/>
  <c r="D143" i="13" s="1"/>
  <c r="O142" i="13"/>
  <c r="P142" i="13" s="1"/>
  <c r="K142" i="13"/>
  <c r="L142" i="13" s="1"/>
  <c r="G142" i="13"/>
  <c r="H142" i="13" s="1"/>
  <c r="C142" i="13"/>
  <c r="D142" i="13" s="1"/>
  <c r="O141" i="13"/>
  <c r="P141" i="13" s="1"/>
  <c r="K141" i="13"/>
  <c r="L141" i="13" s="1"/>
  <c r="G141" i="13"/>
  <c r="H141" i="13" s="1"/>
  <c r="C141" i="13"/>
  <c r="D141" i="13" s="1"/>
  <c r="O140" i="13"/>
  <c r="P140" i="13" s="1"/>
  <c r="K140" i="13"/>
  <c r="L140" i="13" s="1"/>
  <c r="G140" i="13"/>
  <c r="H140" i="13" s="1"/>
  <c r="C140" i="13"/>
  <c r="D140" i="13" s="1"/>
  <c r="B108" i="13"/>
  <c r="B110" i="13" s="1"/>
  <c r="A108" i="13"/>
  <c r="A110" i="13" s="1"/>
  <c r="B107" i="13"/>
  <c r="A107" i="13"/>
  <c r="D150" i="13" l="1"/>
  <c r="D152" i="13" s="1"/>
  <c r="D149" i="13"/>
  <c r="L150" i="13"/>
  <c r="L152" i="13" s="1"/>
  <c r="L149" i="13"/>
  <c r="H150" i="13"/>
  <c r="H152" i="13" s="1"/>
  <c r="H149" i="13"/>
  <c r="P150" i="13"/>
  <c r="P152" i="13" s="1"/>
  <c r="P149" i="13"/>
  <c r="C149" i="13"/>
  <c r="G149" i="13"/>
  <c r="K149" i="13"/>
  <c r="O149" i="13"/>
  <c r="C150" i="13"/>
  <c r="C152" i="13" s="1"/>
  <c r="G150" i="13"/>
  <c r="G152" i="13" s="1"/>
  <c r="K150" i="13"/>
  <c r="K152" i="13" s="1"/>
  <c r="O150" i="13"/>
  <c r="O152" i="13" s="1"/>
  <c r="F134" i="13" l="1"/>
  <c r="F135" i="13" s="1"/>
  <c r="E134" i="13"/>
  <c r="E135" i="13" s="1"/>
  <c r="B134" i="13"/>
  <c r="B135" i="13" s="1"/>
  <c r="A134" i="13"/>
  <c r="A135" i="13" s="1"/>
  <c r="F132" i="13"/>
  <c r="E132" i="13"/>
  <c r="B132" i="13"/>
  <c r="A132" i="13"/>
  <c r="H130" i="13"/>
  <c r="G130" i="13"/>
  <c r="D130" i="13"/>
  <c r="C130" i="13"/>
  <c r="H129" i="13"/>
  <c r="G129" i="13"/>
  <c r="D129" i="13"/>
  <c r="C129" i="13"/>
  <c r="H128" i="13"/>
  <c r="G128" i="13"/>
  <c r="D128" i="13"/>
  <c r="C128" i="13"/>
  <c r="H127" i="13"/>
  <c r="G127" i="13"/>
  <c r="D127" i="13"/>
  <c r="C127" i="13"/>
  <c r="BB126" i="13"/>
  <c r="BB127" i="13" s="1"/>
  <c r="BA126" i="13"/>
  <c r="BA127" i="13" s="1"/>
  <c r="AX126" i="13"/>
  <c r="AX127" i="13" s="1"/>
  <c r="AW126" i="13"/>
  <c r="AW127" i="13" s="1"/>
  <c r="AT126" i="13"/>
  <c r="AT127" i="13" s="1"/>
  <c r="AS126" i="13"/>
  <c r="AS127" i="13" s="1"/>
  <c r="AP126" i="13"/>
  <c r="AP127" i="13" s="1"/>
  <c r="AO126" i="13"/>
  <c r="AO127" i="13" s="1"/>
  <c r="AL126" i="13"/>
  <c r="AL127" i="13" s="1"/>
  <c r="AK126" i="13"/>
  <c r="AK127" i="13" s="1"/>
  <c r="AH126" i="13"/>
  <c r="AH127" i="13" s="1"/>
  <c r="AG126" i="13"/>
  <c r="AG127" i="13" s="1"/>
  <c r="AD126" i="13"/>
  <c r="AD127" i="13" s="1"/>
  <c r="AC126" i="13"/>
  <c r="AC127" i="13" s="1"/>
  <c r="Z126" i="13"/>
  <c r="Z127" i="13" s="1"/>
  <c r="Y126" i="13"/>
  <c r="Y127" i="13" s="1"/>
  <c r="H126" i="13"/>
  <c r="G126" i="13"/>
  <c r="D126" i="13"/>
  <c r="C126" i="13"/>
  <c r="V125" i="13"/>
  <c r="V127" i="13" s="1"/>
  <c r="U125" i="13"/>
  <c r="U127" i="13" s="1"/>
  <c r="R125" i="13"/>
  <c r="R127" i="13" s="1"/>
  <c r="Q125" i="13"/>
  <c r="Q127" i="13" s="1"/>
  <c r="N125" i="13"/>
  <c r="N127" i="13" s="1"/>
  <c r="M125" i="13"/>
  <c r="M127" i="13" s="1"/>
  <c r="J125" i="13"/>
  <c r="J127" i="13" s="1"/>
  <c r="I125" i="13"/>
  <c r="I127" i="13" s="1"/>
  <c r="H125" i="13"/>
  <c r="G125" i="13"/>
  <c r="D125" i="13"/>
  <c r="C125" i="13"/>
  <c r="BB124" i="13"/>
  <c r="BA124" i="13"/>
  <c r="AX124" i="13"/>
  <c r="AW124" i="13"/>
  <c r="AT124" i="13"/>
  <c r="AS124" i="13"/>
  <c r="AP124" i="13"/>
  <c r="AO124" i="13"/>
  <c r="AL124" i="13"/>
  <c r="AK124" i="13"/>
  <c r="AH124" i="13"/>
  <c r="AG124" i="13"/>
  <c r="AD124" i="13"/>
  <c r="AC124" i="13"/>
  <c r="Z124" i="13"/>
  <c r="Y124" i="13"/>
  <c r="V124" i="13"/>
  <c r="U124" i="13"/>
  <c r="R124" i="13"/>
  <c r="Q124" i="13"/>
  <c r="N124" i="13"/>
  <c r="M124" i="13"/>
  <c r="J124" i="13"/>
  <c r="I124" i="13"/>
  <c r="H124" i="13"/>
  <c r="G124" i="13"/>
  <c r="D124" i="13"/>
  <c r="C124" i="13"/>
  <c r="H123" i="13"/>
  <c r="G123" i="13"/>
  <c r="D123" i="13"/>
  <c r="C123" i="13"/>
  <c r="BD122" i="13"/>
  <c r="BC122" i="13"/>
  <c r="AZ122" i="13"/>
  <c r="AY122" i="13"/>
  <c r="AV122" i="13"/>
  <c r="AU122" i="13"/>
  <c r="AR122" i="13"/>
  <c r="AQ122" i="13"/>
  <c r="AN122" i="13"/>
  <c r="AM122" i="13"/>
  <c r="AJ122" i="13"/>
  <c r="AI122" i="13"/>
  <c r="AF122" i="13"/>
  <c r="AE122" i="13"/>
  <c r="AB122" i="13"/>
  <c r="AA122" i="13"/>
  <c r="W122" i="13"/>
  <c r="X122" i="13" s="1"/>
  <c r="S122" i="13"/>
  <c r="T122" i="13" s="1"/>
  <c r="O122" i="13"/>
  <c r="P122" i="13" s="1"/>
  <c r="K122" i="13"/>
  <c r="L122" i="13" s="1"/>
  <c r="H122" i="13"/>
  <c r="G122" i="13"/>
  <c r="D122" i="13"/>
  <c r="C122" i="13"/>
  <c r="BD121" i="13"/>
  <c r="BC121" i="13"/>
  <c r="AZ121" i="13"/>
  <c r="AY121" i="13"/>
  <c r="AV121" i="13"/>
  <c r="AU121" i="13"/>
  <c r="AR121" i="13"/>
  <c r="AQ121" i="13"/>
  <c r="AN121" i="13"/>
  <c r="AM121" i="13"/>
  <c r="AJ121" i="13"/>
  <c r="AI121" i="13"/>
  <c r="AF121" i="13"/>
  <c r="AE121" i="13"/>
  <c r="AB121" i="13"/>
  <c r="AA121" i="13"/>
  <c r="W121" i="13"/>
  <c r="X121" i="13" s="1"/>
  <c r="S121" i="13"/>
  <c r="T121" i="13" s="1"/>
  <c r="O121" i="13"/>
  <c r="P121" i="13" s="1"/>
  <c r="K121" i="13"/>
  <c r="L121" i="13" s="1"/>
  <c r="H121" i="13"/>
  <c r="G121" i="13"/>
  <c r="D121" i="13"/>
  <c r="C121" i="13"/>
  <c r="BD120" i="13"/>
  <c r="BC120" i="13"/>
  <c r="AZ120" i="13"/>
  <c r="AY120" i="13"/>
  <c r="AV120" i="13"/>
  <c r="AU120" i="13"/>
  <c r="AR120" i="13"/>
  <c r="AQ120" i="13"/>
  <c r="AN120" i="13"/>
  <c r="AM120" i="13"/>
  <c r="AJ120" i="13"/>
  <c r="AI120" i="13"/>
  <c r="AF120" i="13"/>
  <c r="AE120" i="13"/>
  <c r="AB120" i="13"/>
  <c r="AA120" i="13"/>
  <c r="W120" i="13"/>
  <c r="X120" i="13" s="1"/>
  <c r="S120" i="13"/>
  <c r="T120" i="13" s="1"/>
  <c r="O120" i="13"/>
  <c r="P120" i="13" s="1"/>
  <c r="K120" i="13"/>
  <c r="L120" i="13" s="1"/>
  <c r="H120" i="13"/>
  <c r="G120" i="13"/>
  <c r="D120" i="13"/>
  <c r="C120" i="13"/>
  <c r="BD119" i="13"/>
  <c r="BC119" i="13"/>
  <c r="AZ119" i="13"/>
  <c r="AY119" i="13"/>
  <c r="AV119" i="13"/>
  <c r="AU119" i="13"/>
  <c r="AR119" i="13"/>
  <c r="AQ119" i="13"/>
  <c r="AN119" i="13"/>
  <c r="AM119" i="13"/>
  <c r="AJ119" i="13"/>
  <c r="AI119" i="13"/>
  <c r="AF119" i="13"/>
  <c r="AE119" i="13"/>
  <c r="AB119" i="13"/>
  <c r="AA119" i="13"/>
  <c r="W119" i="13"/>
  <c r="X119" i="13" s="1"/>
  <c r="S119" i="13"/>
  <c r="T119" i="13" s="1"/>
  <c r="O119" i="13"/>
  <c r="P119" i="13" s="1"/>
  <c r="K119" i="13"/>
  <c r="L119" i="13" s="1"/>
  <c r="H119" i="13"/>
  <c r="G119" i="13"/>
  <c r="D119" i="13"/>
  <c r="C119" i="13"/>
  <c r="BD118" i="13"/>
  <c r="BC118" i="13"/>
  <c r="AZ118" i="13"/>
  <c r="AY118" i="13"/>
  <c r="AV118" i="13"/>
  <c r="AU118" i="13"/>
  <c r="AR118" i="13"/>
  <c r="AQ118" i="13"/>
  <c r="AN118" i="13"/>
  <c r="AM118" i="13"/>
  <c r="AJ118" i="13"/>
  <c r="AI118" i="13"/>
  <c r="AF118" i="13"/>
  <c r="AE118" i="13"/>
  <c r="AB118" i="13"/>
  <c r="AA118" i="13"/>
  <c r="W118" i="13"/>
  <c r="X118" i="13" s="1"/>
  <c r="S118" i="13"/>
  <c r="T118" i="13" s="1"/>
  <c r="O118" i="13"/>
  <c r="P118" i="13" s="1"/>
  <c r="K118" i="13"/>
  <c r="L118" i="13" s="1"/>
  <c r="H118" i="13"/>
  <c r="G118" i="13"/>
  <c r="D118" i="13"/>
  <c r="C118" i="13"/>
  <c r="BD117" i="13"/>
  <c r="BC117" i="13"/>
  <c r="AZ117" i="13"/>
  <c r="AY117" i="13"/>
  <c r="AV117" i="13"/>
  <c r="AU117" i="13"/>
  <c r="AR117" i="13"/>
  <c r="AQ117" i="13"/>
  <c r="AN117" i="13"/>
  <c r="AM117" i="13"/>
  <c r="AJ117" i="13"/>
  <c r="AI117" i="13"/>
  <c r="AF117" i="13"/>
  <c r="AE117" i="13"/>
  <c r="AB117" i="13"/>
  <c r="AA117" i="13"/>
  <c r="W117" i="13"/>
  <c r="X117" i="13" s="1"/>
  <c r="S117" i="13"/>
  <c r="T117" i="13" s="1"/>
  <c r="O117" i="13"/>
  <c r="P117" i="13" s="1"/>
  <c r="K117" i="13"/>
  <c r="L117" i="13" s="1"/>
  <c r="H117" i="13"/>
  <c r="G117" i="13"/>
  <c r="D117" i="13"/>
  <c r="C117" i="13"/>
  <c r="BD116" i="13"/>
  <c r="BC116" i="13"/>
  <c r="AZ116" i="13"/>
  <c r="AY116" i="13"/>
  <c r="AV116" i="13"/>
  <c r="AU116" i="13"/>
  <c r="AR116" i="13"/>
  <c r="AQ116" i="13"/>
  <c r="AN116" i="13"/>
  <c r="AM116" i="13"/>
  <c r="AJ116" i="13"/>
  <c r="AI116" i="13"/>
  <c r="AF116" i="13"/>
  <c r="AE116" i="13"/>
  <c r="AB116" i="13"/>
  <c r="AA116" i="13"/>
  <c r="W116" i="13"/>
  <c r="X116" i="13" s="1"/>
  <c r="S116" i="13"/>
  <c r="T116" i="13" s="1"/>
  <c r="O116" i="13"/>
  <c r="P116" i="13" s="1"/>
  <c r="K116" i="13"/>
  <c r="L116" i="13" s="1"/>
  <c r="H116" i="13"/>
  <c r="G116" i="13"/>
  <c r="D116" i="13"/>
  <c r="C116" i="13"/>
  <c r="BD115" i="13"/>
  <c r="BD126" i="13" s="1"/>
  <c r="BD127" i="13" s="1"/>
  <c r="BC115" i="13"/>
  <c r="BC126" i="13" s="1"/>
  <c r="BC127" i="13" s="1"/>
  <c r="AZ115" i="13"/>
  <c r="AZ126" i="13" s="1"/>
  <c r="AZ127" i="13" s="1"/>
  <c r="AY115" i="13"/>
  <c r="AY126" i="13" s="1"/>
  <c r="AY127" i="13" s="1"/>
  <c r="AV115" i="13"/>
  <c r="AV124" i="13" s="1"/>
  <c r="AU115" i="13"/>
  <c r="AU126" i="13" s="1"/>
  <c r="AU127" i="13" s="1"/>
  <c r="AR115" i="13"/>
  <c r="AR126" i="13" s="1"/>
  <c r="AR127" i="13" s="1"/>
  <c r="AQ115" i="13"/>
  <c r="AQ126" i="13" s="1"/>
  <c r="AQ127" i="13" s="1"/>
  <c r="AN115" i="13"/>
  <c r="AN124" i="13" s="1"/>
  <c r="AM115" i="13"/>
  <c r="AM126" i="13" s="1"/>
  <c r="AM127" i="13" s="1"/>
  <c r="AJ115" i="13"/>
  <c r="AJ126" i="13" s="1"/>
  <c r="AJ127" i="13" s="1"/>
  <c r="AI115" i="13"/>
  <c r="AI126" i="13" s="1"/>
  <c r="AI127" i="13" s="1"/>
  <c r="AF115" i="13"/>
  <c r="AF124" i="13" s="1"/>
  <c r="AE115" i="13"/>
  <c r="AE126" i="13" s="1"/>
  <c r="AE127" i="13" s="1"/>
  <c r="AB115" i="13"/>
  <c r="AB126" i="13" s="1"/>
  <c r="AB127" i="13" s="1"/>
  <c r="AA115" i="13"/>
  <c r="AA126" i="13" s="1"/>
  <c r="AA127" i="13" s="1"/>
  <c r="W115" i="13"/>
  <c r="W125" i="13" s="1"/>
  <c r="W127" i="13" s="1"/>
  <c r="S115" i="13"/>
  <c r="S125" i="13" s="1"/>
  <c r="S127" i="13" s="1"/>
  <c r="O115" i="13"/>
  <c r="P115" i="13" s="1"/>
  <c r="P124" i="13" s="1"/>
  <c r="K115" i="13"/>
  <c r="L115" i="13" s="1"/>
  <c r="H115" i="13"/>
  <c r="G115" i="13"/>
  <c r="G134" i="13" s="1"/>
  <c r="G135" i="13" s="1"/>
  <c r="D115" i="13"/>
  <c r="C115" i="13"/>
  <c r="C134" i="13" s="1"/>
  <c r="C135" i="13" s="1"/>
  <c r="R93" i="13"/>
  <c r="R95" i="13" s="1"/>
  <c r="Q93" i="13"/>
  <c r="Q95" i="13" s="1"/>
  <c r="N93" i="13"/>
  <c r="N95" i="13" s="1"/>
  <c r="M93" i="13"/>
  <c r="M95" i="13" s="1"/>
  <c r="J93" i="13"/>
  <c r="J95" i="13" s="1"/>
  <c r="I93" i="13"/>
  <c r="I95" i="13" s="1"/>
  <c r="F93" i="13"/>
  <c r="F95" i="13" s="1"/>
  <c r="E93" i="13"/>
  <c r="E95" i="13" s="1"/>
  <c r="B93" i="13"/>
  <c r="B95" i="13" s="1"/>
  <c r="A93" i="13"/>
  <c r="A95" i="13" s="1"/>
  <c r="R92" i="13"/>
  <c r="Q92" i="13"/>
  <c r="N92" i="13"/>
  <c r="M92" i="13"/>
  <c r="J92" i="13"/>
  <c r="I92" i="13"/>
  <c r="F92" i="13"/>
  <c r="E92" i="13"/>
  <c r="B92" i="13"/>
  <c r="A92" i="13"/>
  <c r="S90" i="13"/>
  <c r="T90" i="13" s="1"/>
  <c r="O90" i="13"/>
  <c r="P90" i="13" s="1"/>
  <c r="K90" i="13"/>
  <c r="L90" i="13" s="1"/>
  <c r="G90" i="13"/>
  <c r="H90" i="13" s="1"/>
  <c r="C90" i="13"/>
  <c r="D90" i="13" s="1"/>
  <c r="S89" i="13"/>
  <c r="T89" i="13" s="1"/>
  <c r="O89" i="13"/>
  <c r="P89" i="13" s="1"/>
  <c r="K89" i="13"/>
  <c r="L89" i="13" s="1"/>
  <c r="G89" i="13"/>
  <c r="H89" i="13" s="1"/>
  <c r="C89" i="13"/>
  <c r="D89" i="13" s="1"/>
  <c r="S88" i="13"/>
  <c r="T88" i="13" s="1"/>
  <c r="O88" i="13"/>
  <c r="P88" i="13" s="1"/>
  <c r="K88" i="13"/>
  <c r="L88" i="13" s="1"/>
  <c r="G88" i="13"/>
  <c r="H88" i="13" s="1"/>
  <c r="C88" i="13"/>
  <c r="D88" i="13" s="1"/>
  <c r="S87" i="13"/>
  <c r="T87" i="13" s="1"/>
  <c r="O87" i="13"/>
  <c r="P87" i="13" s="1"/>
  <c r="K87" i="13"/>
  <c r="L87" i="13" s="1"/>
  <c r="G87" i="13"/>
  <c r="H87" i="13" s="1"/>
  <c r="C87" i="13"/>
  <c r="D87" i="13" s="1"/>
  <c r="S86" i="13"/>
  <c r="T86" i="13" s="1"/>
  <c r="O86" i="13"/>
  <c r="P86" i="13" s="1"/>
  <c r="K86" i="13"/>
  <c r="L86" i="13" s="1"/>
  <c r="G86" i="13"/>
  <c r="H86" i="13" s="1"/>
  <c r="C86" i="13"/>
  <c r="D86" i="13" s="1"/>
  <c r="S85" i="13"/>
  <c r="T85" i="13" s="1"/>
  <c r="O85" i="13"/>
  <c r="P85" i="13" s="1"/>
  <c r="K85" i="13"/>
  <c r="L85" i="13" s="1"/>
  <c r="G85" i="13"/>
  <c r="H85" i="13" s="1"/>
  <c r="C85" i="13"/>
  <c r="D85" i="13" s="1"/>
  <c r="S84" i="13"/>
  <c r="T84" i="13" s="1"/>
  <c r="O84" i="13"/>
  <c r="P84" i="13" s="1"/>
  <c r="K84" i="13"/>
  <c r="L84" i="13" s="1"/>
  <c r="G84" i="13"/>
  <c r="H84" i="13" s="1"/>
  <c r="C84" i="13"/>
  <c r="D84" i="13" s="1"/>
  <c r="S83" i="13"/>
  <c r="T83" i="13" s="1"/>
  <c r="O83" i="13"/>
  <c r="P83" i="13" s="1"/>
  <c r="K83" i="13"/>
  <c r="L83" i="13" s="1"/>
  <c r="G83" i="13"/>
  <c r="H83" i="13" s="1"/>
  <c r="C83" i="13"/>
  <c r="D83" i="13" s="1"/>
  <c r="S82" i="13"/>
  <c r="T82" i="13" s="1"/>
  <c r="O82" i="13"/>
  <c r="P82" i="13" s="1"/>
  <c r="K82" i="13"/>
  <c r="L82" i="13" s="1"/>
  <c r="G82" i="13"/>
  <c r="H82" i="13" s="1"/>
  <c r="C82" i="13"/>
  <c r="D82" i="13" s="1"/>
  <c r="S81" i="13"/>
  <c r="T81" i="13" s="1"/>
  <c r="O81" i="13"/>
  <c r="P81" i="13" s="1"/>
  <c r="K81" i="13"/>
  <c r="L81" i="13" s="1"/>
  <c r="G81" i="13"/>
  <c r="H81" i="13" s="1"/>
  <c r="C81" i="13"/>
  <c r="D81" i="13" s="1"/>
  <c r="S80" i="13"/>
  <c r="T80" i="13" s="1"/>
  <c r="O80" i="13"/>
  <c r="P80" i="13" s="1"/>
  <c r="K80" i="13"/>
  <c r="L80" i="13" s="1"/>
  <c r="G80" i="13"/>
  <c r="H80" i="13" s="1"/>
  <c r="C80" i="13"/>
  <c r="D80" i="13" s="1"/>
  <c r="S79" i="13"/>
  <c r="T79" i="13" s="1"/>
  <c r="O79" i="13"/>
  <c r="P79" i="13" s="1"/>
  <c r="K79" i="13"/>
  <c r="L79" i="13" s="1"/>
  <c r="G79" i="13"/>
  <c r="H79" i="13" s="1"/>
  <c r="C79" i="13"/>
  <c r="D79" i="13" s="1"/>
  <c r="S78" i="13"/>
  <c r="T78" i="13" s="1"/>
  <c r="O78" i="13"/>
  <c r="P78" i="13" s="1"/>
  <c r="K78" i="13"/>
  <c r="L78" i="13" s="1"/>
  <c r="G78" i="13"/>
  <c r="H78" i="13" s="1"/>
  <c r="C78" i="13"/>
  <c r="D78" i="13" s="1"/>
  <c r="S77" i="13"/>
  <c r="T77" i="13" s="1"/>
  <c r="O77" i="13"/>
  <c r="P77" i="13" s="1"/>
  <c r="K77" i="13"/>
  <c r="L77" i="13" s="1"/>
  <c r="G77" i="13"/>
  <c r="H77" i="13" s="1"/>
  <c r="C77" i="13"/>
  <c r="D77" i="13" s="1"/>
  <c r="S76" i="13"/>
  <c r="T76" i="13" s="1"/>
  <c r="O76" i="13"/>
  <c r="P76" i="13" s="1"/>
  <c r="K76" i="13"/>
  <c r="L76" i="13" s="1"/>
  <c r="G76" i="13"/>
  <c r="H76" i="13" s="1"/>
  <c r="C76" i="13"/>
  <c r="D76" i="13" s="1"/>
  <c r="S75" i="13"/>
  <c r="T75" i="13" s="1"/>
  <c r="O75" i="13"/>
  <c r="P75" i="13" s="1"/>
  <c r="K75" i="13"/>
  <c r="L75" i="13" s="1"/>
  <c r="G75" i="13"/>
  <c r="H75" i="13" s="1"/>
  <c r="C75" i="13"/>
  <c r="D75" i="13" s="1"/>
  <c r="H92" i="13" l="1"/>
  <c r="P92" i="13"/>
  <c r="T115" i="13"/>
  <c r="T125" i="13" s="1"/>
  <c r="T127" i="13" s="1"/>
  <c r="X115" i="13"/>
  <c r="X124" i="13" s="1"/>
  <c r="L93" i="13"/>
  <c r="L95" i="13" s="1"/>
  <c r="T93" i="13"/>
  <c r="T95" i="13" s="1"/>
  <c r="D93" i="13"/>
  <c r="D95" i="13" s="1"/>
  <c r="D134" i="13"/>
  <c r="D135" i="13" s="1"/>
  <c r="D132" i="13"/>
  <c r="H134" i="13"/>
  <c r="H135" i="13" s="1"/>
  <c r="H132" i="13"/>
  <c r="L125" i="13"/>
  <c r="L127" i="13" s="1"/>
  <c r="L124" i="13"/>
  <c r="AB124" i="13"/>
  <c r="AJ124" i="13"/>
  <c r="AR124" i="13"/>
  <c r="AZ124" i="13"/>
  <c r="P125" i="13"/>
  <c r="P127" i="13" s="1"/>
  <c r="X125" i="13"/>
  <c r="X127" i="13" s="1"/>
  <c r="AF126" i="13"/>
  <c r="AF127" i="13" s="1"/>
  <c r="AN126" i="13"/>
  <c r="AN127" i="13" s="1"/>
  <c r="AV126" i="13"/>
  <c r="AV127" i="13" s="1"/>
  <c r="BD124" i="13"/>
  <c r="S124" i="13"/>
  <c r="W124" i="13"/>
  <c r="AA124" i="13"/>
  <c r="AE124" i="13"/>
  <c r="AI124" i="13"/>
  <c r="AM124" i="13"/>
  <c r="AQ124" i="13"/>
  <c r="AU124" i="13"/>
  <c r="AY124" i="13"/>
  <c r="BC124" i="13"/>
  <c r="C132" i="13"/>
  <c r="G132" i="13"/>
  <c r="D92" i="13"/>
  <c r="T92" i="13"/>
  <c r="P93" i="13"/>
  <c r="P95" i="13" s="1"/>
  <c r="L92" i="13"/>
  <c r="H93" i="13"/>
  <c r="H95" i="13" s="1"/>
  <c r="B69" i="13"/>
  <c r="A69" i="13"/>
  <c r="B67" i="13"/>
  <c r="A67" i="13"/>
  <c r="F69" i="13"/>
  <c r="F70" i="13" s="1"/>
  <c r="E69" i="13"/>
  <c r="E70" i="13" s="1"/>
  <c r="B70" i="13"/>
  <c r="A70" i="13"/>
  <c r="F67" i="13"/>
  <c r="E67" i="13"/>
  <c r="H65" i="13"/>
  <c r="G65" i="13"/>
  <c r="D65" i="13"/>
  <c r="C65" i="13"/>
  <c r="H64" i="13"/>
  <c r="G64" i="13"/>
  <c r="D64" i="13"/>
  <c r="C64" i="13"/>
  <c r="H63" i="13"/>
  <c r="G63" i="13"/>
  <c r="D63" i="13"/>
  <c r="C63" i="13"/>
  <c r="H62" i="13"/>
  <c r="G62" i="13"/>
  <c r="D62" i="13"/>
  <c r="C62" i="13"/>
  <c r="H61" i="13"/>
  <c r="G61" i="13"/>
  <c r="D61" i="13"/>
  <c r="C61" i="13"/>
  <c r="H60" i="13"/>
  <c r="G60" i="13"/>
  <c r="D60" i="13"/>
  <c r="C60" i="13"/>
  <c r="H59" i="13"/>
  <c r="G59" i="13"/>
  <c r="D59" i="13"/>
  <c r="C59" i="13"/>
  <c r="H58" i="13"/>
  <c r="G58" i="13"/>
  <c r="D58" i="13"/>
  <c r="C58" i="13"/>
  <c r="H57" i="13"/>
  <c r="G57" i="13"/>
  <c r="D57" i="13"/>
  <c r="C57" i="13"/>
  <c r="H56" i="13"/>
  <c r="G56" i="13"/>
  <c r="D56" i="13"/>
  <c r="C56" i="13"/>
  <c r="H55" i="13"/>
  <c r="G55" i="13"/>
  <c r="D55" i="13"/>
  <c r="C55" i="13"/>
  <c r="H54" i="13"/>
  <c r="G54" i="13"/>
  <c r="D54" i="13"/>
  <c r="C54" i="13"/>
  <c r="H53" i="13"/>
  <c r="G53" i="13"/>
  <c r="D53" i="13"/>
  <c r="C53" i="13"/>
  <c r="H52" i="13"/>
  <c r="G52" i="13"/>
  <c r="D52" i="13"/>
  <c r="C52" i="13"/>
  <c r="H51" i="13"/>
  <c r="G51" i="13"/>
  <c r="D51" i="13"/>
  <c r="C51" i="13"/>
  <c r="H50" i="13"/>
  <c r="G50" i="13"/>
  <c r="D50" i="13"/>
  <c r="C50" i="13"/>
  <c r="H49" i="13"/>
  <c r="G49" i="13"/>
  <c r="D49" i="13"/>
  <c r="C49" i="13"/>
  <c r="H48" i="13"/>
  <c r="G48" i="13"/>
  <c r="D48" i="13"/>
  <c r="C48" i="13"/>
  <c r="H47" i="13"/>
  <c r="G47" i="13"/>
  <c r="D47" i="13"/>
  <c r="C47" i="13"/>
  <c r="H46" i="13"/>
  <c r="G46" i="13"/>
  <c r="D46" i="13"/>
  <c r="C46" i="13"/>
  <c r="H45" i="13"/>
  <c r="G45" i="13"/>
  <c r="D45" i="13"/>
  <c r="C45" i="13"/>
  <c r="H44" i="13"/>
  <c r="G44" i="13"/>
  <c r="D44" i="13"/>
  <c r="C44" i="13"/>
  <c r="H43" i="13"/>
  <c r="G43" i="13"/>
  <c r="D43" i="13"/>
  <c r="C43" i="13"/>
  <c r="H42" i="13"/>
  <c r="G42" i="13"/>
  <c r="D42" i="13"/>
  <c r="C42" i="13"/>
  <c r="H41" i="13"/>
  <c r="G41" i="13"/>
  <c r="D41" i="13"/>
  <c r="C41" i="13"/>
  <c r="H40" i="13"/>
  <c r="G40" i="13"/>
  <c r="D40" i="13"/>
  <c r="C40" i="13"/>
  <c r="H39" i="13"/>
  <c r="G39" i="13"/>
  <c r="D39" i="13"/>
  <c r="C39" i="13"/>
  <c r="H38" i="13"/>
  <c r="G38" i="13"/>
  <c r="D38" i="13"/>
  <c r="C38" i="13"/>
  <c r="H37" i="13"/>
  <c r="G37" i="13"/>
  <c r="D37" i="13"/>
  <c r="C37" i="13"/>
  <c r="H36" i="13"/>
  <c r="H69" i="13" s="1"/>
  <c r="H70" i="13" s="1"/>
  <c r="G36" i="13"/>
  <c r="D36" i="13"/>
  <c r="D69" i="13" s="1"/>
  <c r="D70" i="13" s="1"/>
  <c r="C36" i="13"/>
  <c r="D39" i="5"/>
  <c r="C39" i="5"/>
  <c r="BB30" i="13"/>
  <c r="BB32" i="13" s="1"/>
  <c r="BA30" i="13"/>
  <c r="BA32" i="13" s="1"/>
  <c r="BB29" i="13"/>
  <c r="BA29" i="13"/>
  <c r="AX30" i="13"/>
  <c r="AX32" i="13" s="1"/>
  <c r="AW30" i="13"/>
  <c r="AW32" i="13" s="1"/>
  <c r="AX29" i="13"/>
  <c r="AW29" i="13"/>
  <c r="AT30" i="13"/>
  <c r="AT32" i="13" s="1"/>
  <c r="AS30" i="13"/>
  <c r="AS32" i="13" s="1"/>
  <c r="AT29" i="13"/>
  <c r="AS29" i="13"/>
  <c r="AP30" i="13"/>
  <c r="AP32" i="13" s="1"/>
  <c r="AO30" i="13"/>
  <c r="AO32" i="13" s="1"/>
  <c r="AP29" i="13"/>
  <c r="AO29" i="13"/>
  <c r="AL30" i="13"/>
  <c r="AL32" i="13" s="1"/>
  <c r="AK30" i="13"/>
  <c r="AK32" i="13" s="1"/>
  <c r="AL29" i="13"/>
  <c r="AK29" i="13"/>
  <c r="AH30" i="13"/>
  <c r="AH32" i="13" s="1"/>
  <c r="AG30" i="13"/>
  <c r="AG32" i="13" s="1"/>
  <c r="AH29" i="13"/>
  <c r="AG29" i="13"/>
  <c r="AD30" i="13"/>
  <c r="AD32" i="13" s="1"/>
  <c r="AC30" i="13"/>
  <c r="AC32" i="13" s="1"/>
  <c r="AD29" i="13"/>
  <c r="AC29" i="13"/>
  <c r="Z30" i="13"/>
  <c r="Z32" i="13" s="1"/>
  <c r="Y30" i="13"/>
  <c r="Y32" i="13" s="1"/>
  <c r="Z29" i="13"/>
  <c r="Y29" i="13"/>
  <c r="V30" i="13"/>
  <c r="V32" i="13" s="1"/>
  <c r="U30" i="13"/>
  <c r="U32" i="13" s="1"/>
  <c r="V29" i="13"/>
  <c r="U29" i="13"/>
  <c r="R30" i="13"/>
  <c r="R32" i="13" s="1"/>
  <c r="Q30" i="13"/>
  <c r="Q32" i="13" s="1"/>
  <c r="R29" i="13"/>
  <c r="Q29" i="13"/>
  <c r="N30" i="13"/>
  <c r="N32" i="13" s="1"/>
  <c r="M30" i="13"/>
  <c r="M32" i="13" s="1"/>
  <c r="N29" i="13"/>
  <c r="M29" i="13"/>
  <c r="J30" i="13"/>
  <c r="J32" i="13" s="1"/>
  <c r="I30" i="13"/>
  <c r="I32" i="13" s="1"/>
  <c r="J29" i="13"/>
  <c r="I29" i="13"/>
  <c r="F30" i="13"/>
  <c r="F32" i="13" s="1"/>
  <c r="E30" i="13"/>
  <c r="E32" i="13" s="1"/>
  <c r="F29" i="13"/>
  <c r="E29" i="13"/>
  <c r="B30" i="13"/>
  <c r="B32" i="13" s="1"/>
  <c r="A30" i="13"/>
  <c r="A32" i="13" s="1"/>
  <c r="B29" i="13"/>
  <c r="A29" i="13"/>
  <c r="BC27" i="13"/>
  <c r="BD27" i="13" s="1"/>
  <c r="AY27" i="13"/>
  <c r="AZ27" i="13" s="1"/>
  <c r="AU27" i="13"/>
  <c r="AV27" i="13" s="1"/>
  <c r="AQ27" i="13"/>
  <c r="AR27" i="13" s="1"/>
  <c r="AM27" i="13"/>
  <c r="AN27" i="13" s="1"/>
  <c r="AI27" i="13"/>
  <c r="AJ27" i="13" s="1"/>
  <c r="AE27" i="13"/>
  <c r="AF27" i="13" s="1"/>
  <c r="AA27" i="13"/>
  <c r="AB27" i="13" s="1"/>
  <c r="W27" i="13"/>
  <c r="X27" i="13" s="1"/>
  <c r="S27" i="13"/>
  <c r="T27" i="13" s="1"/>
  <c r="O27" i="13"/>
  <c r="P27" i="13" s="1"/>
  <c r="K27" i="13"/>
  <c r="L27" i="13" s="1"/>
  <c r="G27" i="13"/>
  <c r="H27" i="13" s="1"/>
  <c r="C27" i="13"/>
  <c r="D27" i="13" s="1"/>
  <c r="BC26" i="13"/>
  <c r="BD26" i="13" s="1"/>
  <c r="AY26" i="13"/>
  <c r="AZ26" i="13" s="1"/>
  <c r="AU26" i="13"/>
  <c r="AV26" i="13" s="1"/>
  <c r="AQ26" i="13"/>
  <c r="AR26" i="13" s="1"/>
  <c r="AM26" i="13"/>
  <c r="AN26" i="13" s="1"/>
  <c r="AI26" i="13"/>
  <c r="AJ26" i="13" s="1"/>
  <c r="AE26" i="13"/>
  <c r="AF26" i="13" s="1"/>
  <c r="AA26" i="13"/>
  <c r="AB26" i="13" s="1"/>
  <c r="W26" i="13"/>
  <c r="X26" i="13" s="1"/>
  <c r="S26" i="13"/>
  <c r="T26" i="13" s="1"/>
  <c r="O26" i="13"/>
  <c r="P26" i="13" s="1"/>
  <c r="K26" i="13"/>
  <c r="L26" i="13" s="1"/>
  <c r="G26" i="13"/>
  <c r="H26" i="13" s="1"/>
  <c r="C26" i="13"/>
  <c r="D26" i="13" s="1"/>
  <c r="BC25" i="13"/>
  <c r="BD25" i="13" s="1"/>
  <c r="AY25" i="13"/>
  <c r="AZ25" i="13" s="1"/>
  <c r="AU25" i="13"/>
  <c r="AV25" i="13" s="1"/>
  <c r="AQ25" i="13"/>
  <c r="AR25" i="13" s="1"/>
  <c r="AM25" i="13"/>
  <c r="AN25" i="13" s="1"/>
  <c r="AI25" i="13"/>
  <c r="AJ25" i="13" s="1"/>
  <c r="AE25" i="13"/>
  <c r="AF25" i="13" s="1"/>
  <c r="AA25" i="13"/>
  <c r="AB25" i="13" s="1"/>
  <c r="W25" i="13"/>
  <c r="X25" i="13" s="1"/>
  <c r="S25" i="13"/>
  <c r="T25" i="13" s="1"/>
  <c r="O25" i="13"/>
  <c r="P25" i="13" s="1"/>
  <c r="K25" i="13"/>
  <c r="L25" i="13" s="1"/>
  <c r="G25" i="13"/>
  <c r="H25" i="13" s="1"/>
  <c r="C25" i="13"/>
  <c r="D25" i="13" s="1"/>
  <c r="BC24" i="13"/>
  <c r="BD24" i="13" s="1"/>
  <c r="AY24" i="13"/>
  <c r="AZ24" i="13" s="1"/>
  <c r="AU24" i="13"/>
  <c r="AV24" i="13" s="1"/>
  <c r="AQ24" i="13"/>
  <c r="AR24" i="13" s="1"/>
  <c r="AM24" i="13"/>
  <c r="AN24" i="13" s="1"/>
  <c r="AI24" i="13"/>
  <c r="AJ24" i="13" s="1"/>
  <c r="AE24" i="13"/>
  <c r="AF24" i="13" s="1"/>
  <c r="AA24" i="13"/>
  <c r="AB24" i="13" s="1"/>
  <c r="W24" i="13"/>
  <c r="X24" i="13" s="1"/>
  <c r="S24" i="13"/>
  <c r="T24" i="13" s="1"/>
  <c r="O24" i="13"/>
  <c r="P24" i="13" s="1"/>
  <c r="K24" i="13"/>
  <c r="L24" i="13" s="1"/>
  <c r="G24" i="13"/>
  <c r="H24" i="13" s="1"/>
  <c r="C24" i="13"/>
  <c r="D24" i="13" s="1"/>
  <c r="BC23" i="13"/>
  <c r="BD23" i="13" s="1"/>
  <c r="AY23" i="13"/>
  <c r="AZ23" i="13" s="1"/>
  <c r="AU23" i="13"/>
  <c r="AV23" i="13" s="1"/>
  <c r="AQ23" i="13"/>
  <c r="AR23" i="13" s="1"/>
  <c r="AM23" i="13"/>
  <c r="AN23" i="13" s="1"/>
  <c r="AI23" i="13"/>
  <c r="AJ23" i="13" s="1"/>
  <c r="AE23" i="13"/>
  <c r="AF23" i="13" s="1"/>
  <c r="AA23" i="13"/>
  <c r="AB23" i="13" s="1"/>
  <c r="W23" i="13"/>
  <c r="X23" i="13" s="1"/>
  <c r="S23" i="13"/>
  <c r="T23" i="13" s="1"/>
  <c r="O23" i="13"/>
  <c r="P23" i="13" s="1"/>
  <c r="K23" i="13"/>
  <c r="L23" i="13" s="1"/>
  <c r="G23" i="13"/>
  <c r="H23" i="13" s="1"/>
  <c r="C23" i="13"/>
  <c r="D23" i="13" s="1"/>
  <c r="BC22" i="13"/>
  <c r="BD22" i="13" s="1"/>
  <c r="AY22" i="13"/>
  <c r="AZ22" i="13" s="1"/>
  <c r="AU22" i="13"/>
  <c r="AV22" i="13" s="1"/>
  <c r="AQ22" i="13"/>
  <c r="AR22" i="13" s="1"/>
  <c r="AM22" i="13"/>
  <c r="AN22" i="13" s="1"/>
  <c r="AI22" i="13"/>
  <c r="AJ22" i="13" s="1"/>
  <c r="AE22" i="13"/>
  <c r="AF22" i="13" s="1"/>
  <c r="AA22" i="13"/>
  <c r="AB22" i="13" s="1"/>
  <c r="W22" i="13"/>
  <c r="X22" i="13" s="1"/>
  <c r="S22" i="13"/>
  <c r="T22" i="13" s="1"/>
  <c r="O22" i="13"/>
  <c r="P22" i="13" s="1"/>
  <c r="K22" i="13"/>
  <c r="L22" i="13" s="1"/>
  <c r="G22" i="13"/>
  <c r="H22" i="13" s="1"/>
  <c r="C22" i="13"/>
  <c r="D22" i="13" s="1"/>
  <c r="BC21" i="13"/>
  <c r="BD21" i="13" s="1"/>
  <c r="AY21" i="13"/>
  <c r="AZ21" i="13" s="1"/>
  <c r="AU21" i="13"/>
  <c r="AV21" i="13" s="1"/>
  <c r="AQ21" i="13"/>
  <c r="AR21" i="13" s="1"/>
  <c r="AM21" i="13"/>
  <c r="AN21" i="13" s="1"/>
  <c r="AI21" i="13"/>
  <c r="AJ21" i="13" s="1"/>
  <c r="AE21" i="13"/>
  <c r="AF21" i="13" s="1"/>
  <c r="AA21" i="13"/>
  <c r="AB21" i="13" s="1"/>
  <c r="W21" i="13"/>
  <c r="X21" i="13" s="1"/>
  <c r="S21" i="13"/>
  <c r="T21" i="13" s="1"/>
  <c r="O21" i="13"/>
  <c r="P21" i="13" s="1"/>
  <c r="K21" i="13"/>
  <c r="L21" i="13" s="1"/>
  <c r="G21" i="13"/>
  <c r="H21" i="13" s="1"/>
  <c r="D21" i="13"/>
  <c r="BC20" i="13"/>
  <c r="BD20" i="13" s="1"/>
  <c r="BD29" i="13" s="1"/>
  <c r="AY20" i="13"/>
  <c r="AZ20" i="13" s="1"/>
  <c r="AZ29" i="13" s="1"/>
  <c r="AU20" i="13"/>
  <c r="AV20" i="13" s="1"/>
  <c r="AV30" i="13" s="1"/>
  <c r="AV32" i="13" s="1"/>
  <c r="AQ20" i="13"/>
  <c r="AR20" i="13" s="1"/>
  <c r="AR29" i="13" s="1"/>
  <c r="AM20" i="13"/>
  <c r="AN20" i="13" s="1"/>
  <c r="AN29" i="13" s="1"/>
  <c r="AI20" i="13"/>
  <c r="AJ20" i="13" s="1"/>
  <c r="AJ30" i="13" s="1"/>
  <c r="AJ32" i="13" s="1"/>
  <c r="AE20" i="13"/>
  <c r="AF20" i="13" s="1"/>
  <c r="AF30" i="13" s="1"/>
  <c r="AF32" i="13" s="1"/>
  <c r="AA20" i="13"/>
  <c r="AB20" i="13" s="1"/>
  <c r="AB30" i="13" s="1"/>
  <c r="AB32" i="13" s="1"/>
  <c r="W20" i="13"/>
  <c r="X20" i="13" s="1"/>
  <c r="X30" i="13" s="1"/>
  <c r="X32" i="13" s="1"/>
  <c r="S20" i="13"/>
  <c r="T20" i="13" s="1"/>
  <c r="T30" i="13" s="1"/>
  <c r="T32" i="13" s="1"/>
  <c r="O20" i="13"/>
  <c r="P20" i="13" s="1"/>
  <c r="P30" i="13" s="1"/>
  <c r="P32" i="13" s="1"/>
  <c r="K20" i="13"/>
  <c r="L20" i="13" s="1"/>
  <c r="L30" i="13" s="1"/>
  <c r="L32" i="13" s="1"/>
  <c r="G20" i="13"/>
  <c r="H20" i="13" s="1"/>
  <c r="H30" i="13" s="1"/>
  <c r="H32" i="13" s="1"/>
  <c r="C20" i="13"/>
  <c r="D20" i="13" s="1"/>
  <c r="D29" i="13" s="1"/>
  <c r="H29" i="13" l="1"/>
  <c r="X29" i="13"/>
  <c r="T124" i="13"/>
  <c r="P29" i="13"/>
  <c r="AV29" i="13"/>
  <c r="AF29" i="13"/>
  <c r="AN30" i="13"/>
  <c r="AN32" i="13" s="1"/>
  <c r="BD30" i="13"/>
  <c r="BD32" i="13" s="1"/>
  <c r="L29" i="13"/>
  <c r="T29" i="13"/>
  <c r="AB29" i="13"/>
  <c r="AJ29" i="13"/>
  <c r="AR30" i="13"/>
  <c r="AR32" i="13" s="1"/>
  <c r="AZ30" i="13"/>
  <c r="AZ32" i="13" s="1"/>
  <c r="H67" i="13"/>
  <c r="D67" i="13"/>
  <c r="D30" i="13"/>
  <c r="D32" i="13" s="1"/>
  <c r="AP13" i="13" l="1"/>
  <c r="AP15" i="13" s="1"/>
  <c r="AO13" i="13"/>
  <c r="AO15" i="13" s="1"/>
  <c r="AL13" i="13"/>
  <c r="AL15" i="13" s="1"/>
  <c r="AK13" i="13"/>
  <c r="AK15" i="13" s="1"/>
  <c r="AH13" i="13"/>
  <c r="AH15" i="13" s="1"/>
  <c r="AG13" i="13"/>
  <c r="AG15" i="13" s="1"/>
  <c r="AD13" i="13"/>
  <c r="AD15" i="13" s="1"/>
  <c r="AC13" i="13"/>
  <c r="AC15" i="13" s="1"/>
  <c r="Z13" i="13"/>
  <c r="Z15" i="13" s="1"/>
  <c r="Y13" i="13"/>
  <c r="Y15" i="13" s="1"/>
  <c r="V13" i="13"/>
  <c r="V15" i="13" s="1"/>
  <c r="U13" i="13"/>
  <c r="U15" i="13" s="1"/>
  <c r="R13" i="13"/>
  <c r="R15" i="13" s="1"/>
  <c r="Q13" i="13"/>
  <c r="Q15" i="13" s="1"/>
  <c r="N13" i="13"/>
  <c r="N15" i="13" s="1"/>
  <c r="M13" i="13"/>
  <c r="M15" i="13" s="1"/>
  <c r="J13" i="13"/>
  <c r="J15" i="13" s="1"/>
  <c r="I13" i="13"/>
  <c r="I15" i="13" s="1"/>
  <c r="F13" i="13"/>
  <c r="F15" i="13" s="1"/>
  <c r="E13" i="13"/>
  <c r="E15" i="13" s="1"/>
  <c r="B13" i="13"/>
  <c r="B15" i="13" s="1"/>
  <c r="A13" i="13"/>
  <c r="A15" i="13" s="1"/>
  <c r="AP12" i="13"/>
  <c r="AO12" i="13"/>
  <c r="AL12" i="13"/>
  <c r="AK12" i="13"/>
  <c r="AH12" i="13"/>
  <c r="AG12" i="13"/>
  <c r="AD12" i="13"/>
  <c r="AC12" i="13"/>
  <c r="Z12" i="13"/>
  <c r="Y12" i="13"/>
  <c r="V12" i="13"/>
  <c r="U12" i="13"/>
  <c r="R12" i="13"/>
  <c r="Q12" i="13"/>
  <c r="N12" i="13"/>
  <c r="M12" i="13"/>
  <c r="J12" i="13"/>
  <c r="I12" i="13"/>
  <c r="F12" i="13"/>
  <c r="E12" i="13"/>
  <c r="B12" i="13"/>
  <c r="A12" i="13"/>
  <c r="AQ10" i="13"/>
  <c r="AR10" i="13" s="1"/>
  <c r="AM10" i="13"/>
  <c r="AN10" i="13" s="1"/>
  <c r="AI10" i="13"/>
  <c r="AJ10" i="13" s="1"/>
  <c r="AE10" i="13"/>
  <c r="AF10" i="13" s="1"/>
  <c r="AA10" i="13"/>
  <c r="AB10" i="13" s="1"/>
  <c r="W10" i="13"/>
  <c r="X10" i="13" s="1"/>
  <c r="S10" i="13"/>
  <c r="T10" i="13" s="1"/>
  <c r="O10" i="13"/>
  <c r="P10" i="13" s="1"/>
  <c r="K10" i="13"/>
  <c r="L10" i="13" s="1"/>
  <c r="G10" i="13"/>
  <c r="H10" i="13" s="1"/>
  <c r="C10" i="13"/>
  <c r="D10" i="13" s="1"/>
  <c r="AQ9" i="13"/>
  <c r="AR9" i="13" s="1"/>
  <c r="AM9" i="13"/>
  <c r="AN9" i="13" s="1"/>
  <c r="AI9" i="13"/>
  <c r="AJ9" i="13" s="1"/>
  <c r="AE9" i="13"/>
  <c r="AF9" i="13" s="1"/>
  <c r="AA9" i="13"/>
  <c r="AB9" i="13" s="1"/>
  <c r="W9" i="13"/>
  <c r="X9" i="13" s="1"/>
  <c r="S9" i="13"/>
  <c r="T9" i="13" s="1"/>
  <c r="O9" i="13"/>
  <c r="P9" i="13" s="1"/>
  <c r="K9" i="13"/>
  <c r="L9" i="13" s="1"/>
  <c r="G9" i="13"/>
  <c r="H9" i="13" s="1"/>
  <c r="C9" i="13"/>
  <c r="D9" i="13" s="1"/>
  <c r="AQ8" i="13"/>
  <c r="AR8" i="13" s="1"/>
  <c r="AM8" i="13"/>
  <c r="AN8" i="13" s="1"/>
  <c r="AI8" i="13"/>
  <c r="AJ8" i="13" s="1"/>
  <c r="AE8" i="13"/>
  <c r="AF8" i="13" s="1"/>
  <c r="AA8" i="13"/>
  <c r="AB8" i="13" s="1"/>
  <c r="W8" i="13"/>
  <c r="X8" i="13" s="1"/>
  <c r="S8" i="13"/>
  <c r="T8" i="13" s="1"/>
  <c r="O8" i="13"/>
  <c r="P8" i="13" s="1"/>
  <c r="K8" i="13"/>
  <c r="L8" i="13" s="1"/>
  <c r="G8" i="13"/>
  <c r="H8" i="13" s="1"/>
  <c r="C8" i="13"/>
  <c r="D8" i="13" s="1"/>
  <c r="AQ7" i="13"/>
  <c r="AR7" i="13" s="1"/>
  <c r="AM7" i="13"/>
  <c r="AN7" i="13" s="1"/>
  <c r="AI7" i="13"/>
  <c r="AJ7" i="13" s="1"/>
  <c r="AE7" i="13"/>
  <c r="AF7" i="13" s="1"/>
  <c r="AA7" i="13"/>
  <c r="AB7" i="13" s="1"/>
  <c r="W7" i="13"/>
  <c r="X7" i="13" s="1"/>
  <c r="S7" i="13"/>
  <c r="T7" i="13" s="1"/>
  <c r="O7" i="13"/>
  <c r="P7" i="13" s="1"/>
  <c r="K7" i="13"/>
  <c r="L7" i="13" s="1"/>
  <c r="G7" i="13"/>
  <c r="H7" i="13" s="1"/>
  <c r="C7" i="13"/>
  <c r="D7" i="13" s="1"/>
  <c r="AQ6" i="13"/>
  <c r="AR6" i="13" s="1"/>
  <c r="AM6" i="13"/>
  <c r="AN6" i="13" s="1"/>
  <c r="AI6" i="13"/>
  <c r="AJ6" i="13" s="1"/>
  <c r="AE6" i="13"/>
  <c r="AF6" i="13" s="1"/>
  <c r="AA6" i="13"/>
  <c r="AB6" i="13" s="1"/>
  <c r="W6" i="13"/>
  <c r="X6" i="13" s="1"/>
  <c r="S6" i="13"/>
  <c r="T6" i="13" s="1"/>
  <c r="O6" i="13"/>
  <c r="P6" i="13" s="1"/>
  <c r="K6" i="13"/>
  <c r="L6" i="13" s="1"/>
  <c r="G6" i="13"/>
  <c r="H6" i="13" s="1"/>
  <c r="C6" i="13"/>
  <c r="D6" i="13" s="1"/>
  <c r="AQ5" i="13"/>
  <c r="AR5" i="13" s="1"/>
  <c r="AM5" i="13"/>
  <c r="AN5" i="13" s="1"/>
  <c r="AI5" i="13"/>
  <c r="AJ5" i="13" s="1"/>
  <c r="AE5" i="13"/>
  <c r="AF5" i="13" s="1"/>
  <c r="AA5" i="13"/>
  <c r="AB5" i="13" s="1"/>
  <c r="W5" i="13"/>
  <c r="X5" i="13" s="1"/>
  <c r="S5" i="13"/>
  <c r="T5" i="13" s="1"/>
  <c r="O5" i="13"/>
  <c r="P5" i="13" s="1"/>
  <c r="K5" i="13"/>
  <c r="L5" i="13" s="1"/>
  <c r="G5" i="13"/>
  <c r="H5" i="13" s="1"/>
  <c r="C5" i="13"/>
  <c r="D5" i="13" s="1"/>
  <c r="AQ4" i="13"/>
  <c r="AR4" i="13" s="1"/>
  <c r="AM4" i="13"/>
  <c r="AN4" i="13" s="1"/>
  <c r="AI4" i="13"/>
  <c r="AJ4" i="13" s="1"/>
  <c r="AE4" i="13"/>
  <c r="AF4" i="13" s="1"/>
  <c r="AA4" i="13"/>
  <c r="AB4" i="13" s="1"/>
  <c r="W4" i="13"/>
  <c r="X4" i="13" s="1"/>
  <c r="S4" i="13"/>
  <c r="T4" i="13" s="1"/>
  <c r="O4" i="13"/>
  <c r="P4" i="13" s="1"/>
  <c r="K4" i="13"/>
  <c r="L4" i="13" s="1"/>
  <c r="G4" i="13"/>
  <c r="H4" i="13" s="1"/>
  <c r="C4" i="13"/>
  <c r="D4" i="13" s="1"/>
  <c r="AQ3" i="13"/>
  <c r="AR3" i="13" s="1"/>
  <c r="AM3" i="13"/>
  <c r="AN3" i="13" s="1"/>
  <c r="AI3" i="13"/>
  <c r="AJ3" i="13" s="1"/>
  <c r="AE3" i="13"/>
  <c r="AF3" i="13" s="1"/>
  <c r="AA3" i="13"/>
  <c r="AB3" i="13" s="1"/>
  <c r="W3" i="13"/>
  <c r="X3" i="13" s="1"/>
  <c r="S3" i="13"/>
  <c r="T3" i="13" s="1"/>
  <c r="O3" i="13"/>
  <c r="P3" i="13" s="1"/>
  <c r="K3" i="13"/>
  <c r="L3" i="13" s="1"/>
  <c r="G3" i="13"/>
  <c r="H3" i="13" s="1"/>
  <c r="C3" i="13"/>
  <c r="D3" i="13" s="1"/>
  <c r="AP15" i="5"/>
  <c r="AR13" i="5"/>
  <c r="AR15" i="5" s="1"/>
  <c r="AP13" i="5"/>
  <c r="AO13" i="5"/>
  <c r="AO15" i="5" s="1"/>
  <c r="AR12" i="5"/>
  <c r="AP12" i="5"/>
  <c r="AO12" i="5"/>
  <c r="AL15" i="5"/>
  <c r="AN13" i="5"/>
  <c r="AN15" i="5" s="1"/>
  <c r="AL13" i="5"/>
  <c r="AK13" i="5"/>
  <c r="AK15" i="5" s="1"/>
  <c r="AN12" i="5"/>
  <c r="AL12" i="5"/>
  <c r="AK12" i="5"/>
  <c r="AJ15" i="5"/>
  <c r="AG15" i="5"/>
  <c r="AJ13" i="5"/>
  <c r="AH13" i="5"/>
  <c r="AH15" i="5" s="1"/>
  <c r="AG13" i="5"/>
  <c r="AJ12" i="5"/>
  <c r="AH12" i="5"/>
  <c r="AG12" i="5"/>
  <c r="AD15" i="5"/>
  <c r="AF13" i="5"/>
  <c r="AF15" i="5" s="1"/>
  <c r="AD13" i="5"/>
  <c r="AC13" i="5"/>
  <c r="AC15" i="5" s="1"/>
  <c r="AF12" i="5"/>
  <c r="AD12" i="5"/>
  <c r="AC12" i="5"/>
  <c r="AB15" i="5"/>
  <c r="Y15" i="5"/>
  <c r="AB13" i="5"/>
  <c r="Z13" i="5"/>
  <c r="Z15" i="5" s="1"/>
  <c r="Y13" i="5"/>
  <c r="AB12" i="5"/>
  <c r="Z12" i="5"/>
  <c r="Y12" i="5"/>
  <c r="V15" i="5"/>
  <c r="X13" i="5"/>
  <c r="X15" i="5" s="1"/>
  <c r="V13" i="5"/>
  <c r="U13" i="5"/>
  <c r="U15" i="5" s="1"/>
  <c r="X12" i="5"/>
  <c r="V12" i="5"/>
  <c r="U12" i="5"/>
  <c r="T13" i="5"/>
  <c r="T15" i="5" s="1"/>
  <c r="R13" i="5"/>
  <c r="R15" i="5" s="1"/>
  <c r="Q13" i="5"/>
  <c r="Q15" i="5" s="1"/>
  <c r="T12" i="5"/>
  <c r="R12" i="5"/>
  <c r="Q12" i="5"/>
  <c r="N15" i="5"/>
  <c r="P13" i="5"/>
  <c r="P15" i="5" s="1"/>
  <c r="N13" i="5"/>
  <c r="M13" i="5"/>
  <c r="M15" i="5" s="1"/>
  <c r="P12" i="5"/>
  <c r="N12" i="5"/>
  <c r="M12" i="5"/>
  <c r="L15" i="5"/>
  <c r="I15" i="5"/>
  <c r="L13" i="5"/>
  <c r="J13" i="5"/>
  <c r="J15" i="5" s="1"/>
  <c r="I13" i="5"/>
  <c r="L12" i="5"/>
  <c r="J12" i="5"/>
  <c r="I12" i="5"/>
  <c r="H13" i="5"/>
  <c r="H15" i="5" s="1"/>
  <c r="F13" i="5"/>
  <c r="F15" i="5" s="1"/>
  <c r="E13" i="5"/>
  <c r="E15" i="5" s="1"/>
  <c r="H12" i="5"/>
  <c r="F12" i="5"/>
  <c r="E12" i="5"/>
  <c r="D150" i="10"/>
  <c r="E150" i="10" s="1"/>
  <c r="I150" i="10"/>
  <c r="J150" i="10" s="1"/>
  <c r="N150" i="10"/>
  <c r="O150" i="10" s="1"/>
  <c r="S150" i="10"/>
  <c r="T150" i="10" s="1"/>
  <c r="X150" i="10"/>
  <c r="Y150" i="10" s="1"/>
  <c r="AC150" i="10"/>
  <c r="AD150" i="10" s="1"/>
  <c r="AH150" i="10"/>
  <c r="AI150" i="10" s="1"/>
  <c r="AM150" i="10"/>
  <c r="AN150" i="10" s="1"/>
  <c r="AR150" i="10"/>
  <c r="AS150" i="10" s="1"/>
  <c r="AW150" i="10"/>
  <c r="AX150" i="10" s="1"/>
  <c r="BB150" i="10"/>
  <c r="BC150" i="10" s="1"/>
  <c r="BG150" i="10"/>
  <c r="BH150" i="10" s="1"/>
  <c r="D151" i="10"/>
  <c r="I151" i="10"/>
  <c r="N151" i="10"/>
  <c r="S151" i="10"/>
  <c r="X151" i="10"/>
  <c r="AC151" i="10"/>
  <c r="AH151" i="10"/>
  <c r="AM151" i="10"/>
  <c r="AR151" i="10"/>
  <c r="AW151" i="10"/>
  <c r="BB151" i="10"/>
  <c r="BG151" i="10"/>
  <c r="D152" i="10"/>
  <c r="E152" i="10" s="1"/>
  <c r="I152" i="10"/>
  <c r="J152" i="10" s="1"/>
  <c r="N152" i="10"/>
  <c r="O152" i="10" s="1"/>
  <c r="S152" i="10"/>
  <c r="T152" i="10" s="1"/>
  <c r="X152" i="10"/>
  <c r="Y152" i="10" s="1"/>
  <c r="AC152" i="10"/>
  <c r="AD152" i="10" s="1"/>
  <c r="AH152" i="10"/>
  <c r="AI152" i="10" s="1"/>
  <c r="AM152" i="10"/>
  <c r="AN152" i="10" s="1"/>
  <c r="AR152" i="10"/>
  <c r="AS152" i="10" s="1"/>
  <c r="AW152" i="10"/>
  <c r="AX152" i="10" s="1"/>
  <c r="BB152" i="10"/>
  <c r="BC152" i="10" s="1"/>
  <c r="BG152" i="10"/>
  <c r="BH152" i="10" s="1"/>
  <c r="D153" i="10"/>
  <c r="I153" i="10"/>
  <c r="N153" i="10"/>
  <c r="S153" i="10"/>
  <c r="X153" i="10"/>
  <c r="AC153" i="10"/>
  <c r="AH153" i="10"/>
  <c r="AM153" i="10"/>
  <c r="AR153" i="10"/>
  <c r="AW153" i="10"/>
  <c r="BB153" i="10"/>
  <c r="BG153" i="10"/>
  <c r="D154" i="10"/>
  <c r="I154" i="10"/>
  <c r="N154" i="10"/>
  <c r="S154" i="10"/>
  <c r="X154" i="10"/>
  <c r="AC154" i="10"/>
  <c r="AH154" i="10"/>
  <c r="AM154" i="10"/>
  <c r="AR154" i="10"/>
  <c r="AW154" i="10"/>
  <c r="BB154" i="10"/>
  <c r="BG154" i="10"/>
  <c r="D155" i="10"/>
  <c r="E154" i="10" s="1"/>
  <c r="I155" i="10"/>
  <c r="J154" i="10" s="1"/>
  <c r="N155" i="10"/>
  <c r="O154" i="10" s="1"/>
  <c r="S155" i="10"/>
  <c r="T154" i="10" s="1"/>
  <c r="X155" i="10"/>
  <c r="Y154" i="10" s="1"/>
  <c r="AC155" i="10"/>
  <c r="AD154" i="10" s="1"/>
  <c r="AH155" i="10"/>
  <c r="AI154" i="10" s="1"/>
  <c r="AM155" i="10"/>
  <c r="AN154" i="10" s="1"/>
  <c r="AR155" i="10"/>
  <c r="AS154" i="10" s="1"/>
  <c r="AW155" i="10"/>
  <c r="AX154" i="10" s="1"/>
  <c r="BB155" i="10"/>
  <c r="BC154" i="10" s="1"/>
  <c r="BG155" i="10"/>
  <c r="BH154" i="10" s="1"/>
  <c r="D156" i="10"/>
  <c r="I156" i="10"/>
  <c r="N156" i="10"/>
  <c r="S156" i="10"/>
  <c r="X156" i="10"/>
  <c r="AC156" i="10"/>
  <c r="AH156" i="10"/>
  <c r="AM156" i="10"/>
  <c r="AR156" i="10"/>
  <c r="AW156" i="10"/>
  <c r="BB156" i="10"/>
  <c r="BG156" i="10"/>
  <c r="D157" i="10"/>
  <c r="E156" i="10" s="1"/>
  <c r="I157" i="10"/>
  <c r="J156" i="10" s="1"/>
  <c r="N157" i="10"/>
  <c r="O156" i="10" s="1"/>
  <c r="S157" i="10"/>
  <c r="T156" i="10" s="1"/>
  <c r="X157" i="10"/>
  <c r="Y156" i="10" s="1"/>
  <c r="AC157" i="10"/>
  <c r="AD156" i="10" s="1"/>
  <c r="AH157" i="10"/>
  <c r="AI156" i="10" s="1"/>
  <c r="AM157" i="10"/>
  <c r="AN156" i="10" s="1"/>
  <c r="AR157" i="10"/>
  <c r="AS156" i="10" s="1"/>
  <c r="AW157" i="10"/>
  <c r="AX156" i="10" s="1"/>
  <c r="BB157" i="10"/>
  <c r="BC156" i="10" s="1"/>
  <c r="BG157" i="10"/>
  <c r="BH156" i="10" s="1"/>
  <c r="D158" i="10"/>
  <c r="I158" i="10"/>
  <c r="N158" i="10"/>
  <c r="S158" i="10"/>
  <c r="X158" i="10"/>
  <c r="AC158" i="10"/>
  <c r="AH158" i="10"/>
  <c r="AM158" i="10"/>
  <c r="AR158" i="10"/>
  <c r="AW158" i="10"/>
  <c r="BB158" i="10"/>
  <c r="BG158" i="10"/>
  <c r="D159" i="10"/>
  <c r="E158" i="10" s="1"/>
  <c r="I159" i="10"/>
  <c r="J158" i="10" s="1"/>
  <c r="N159" i="10"/>
  <c r="O158" i="10" s="1"/>
  <c r="S159" i="10"/>
  <c r="T158" i="10" s="1"/>
  <c r="X159" i="10"/>
  <c r="Y158" i="10" s="1"/>
  <c r="AC159" i="10"/>
  <c r="AD158" i="10" s="1"/>
  <c r="AH159" i="10"/>
  <c r="AI158" i="10" s="1"/>
  <c r="AM159" i="10"/>
  <c r="AN158" i="10" s="1"/>
  <c r="AR159" i="10"/>
  <c r="AS158" i="10" s="1"/>
  <c r="AW159" i="10"/>
  <c r="AX158" i="10" s="1"/>
  <c r="BB159" i="10"/>
  <c r="BC158" i="10" s="1"/>
  <c r="BG159" i="10"/>
  <c r="BH158" i="10" s="1"/>
  <c r="D160" i="10"/>
  <c r="I160" i="10"/>
  <c r="N160" i="10"/>
  <c r="S160" i="10"/>
  <c r="X160" i="10"/>
  <c r="AC160" i="10"/>
  <c r="AH160" i="10"/>
  <c r="AM160" i="10"/>
  <c r="AR160" i="10"/>
  <c r="AW160" i="10"/>
  <c r="BB160" i="10"/>
  <c r="BG160" i="10"/>
  <c r="D161" i="10"/>
  <c r="E160" i="10" s="1"/>
  <c r="I161" i="10"/>
  <c r="J160" i="10" s="1"/>
  <c r="N161" i="10"/>
  <c r="O160" i="10" s="1"/>
  <c r="S161" i="10"/>
  <c r="T160" i="10" s="1"/>
  <c r="X161" i="10"/>
  <c r="Y160" i="10" s="1"/>
  <c r="AC161" i="10"/>
  <c r="AD160" i="10" s="1"/>
  <c r="AH161" i="10"/>
  <c r="AI160" i="10" s="1"/>
  <c r="AM161" i="10"/>
  <c r="AN160" i="10" s="1"/>
  <c r="AR161" i="10"/>
  <c r="AS160" i="10" s="1"/>
  <c r="AW161" i="10"/>
  <c r="AX160" i="10" s="1"/>
  <c r="BB161" i="10"/>
  <c r="BC160" i="10" s="1"/>
  <c r="BG161" i="10"/>
  <c r="BH160" i="10" s="1"/>
  <c r="D162" i="10"/>
  <c r="I162" i="10"/>
  <c r="N162" i="10"/>
  <c r="S162" i="10"/>
  <c r="X162" i="10"/>
  <c r="AC162" i="10"/>
  <c r="AH162" i="10"/>
  <c r="AM162" i="10"/>
  <c r="AR162" i="10"/>
  <c r="AW162" i="10"/>
  <c r="BB162" i="10"/>
  <c r="BC162" i="10"/>
  <c r="BG162" i="10"/>
  <c r="D163" i="10"/>
  <c r="E162" i="10" s="1"/>
  <c r="I163" i="10"/>
  <c r="J162" i="10" s="1"/>
  <c r="N163" i="10"/>
  <c r="O162" i="10" s="1"/>
  <c r="S163" i="10"/>
  <c r="T162" i="10" s="1"/>
  <c r="X163" i="10"/>
  <c r="Y162" i="10" s="1"/>
  <c r="AC163" i="10"/>
  <c r="AD162" i="10" s="1"/>
  <c r="AH163" i="10"/>
  <c r="AI162" i="10" s="1"/>
  <c r="AM163" i="10"/>
  <c r="AN162" i="10" s="1"/>
  <c r="AR163" i="10"/>
  <c r="AS162" i="10" s="1"/>
  <c r="AW163" i="10"/>
  <c r="AX162" i="10" s="1"/>
  <c r="BB163" i="10"/>
  <c r="BG163" i="10"/>
  <c r="BH162" i="10" s="1"/>
  <c r="D164" i="10"/>
  <c r="I164" i="10"/>
  <c r="N164" i="10"/>
  <c r="O164" i="10"/>
  <c r="S164" i="10"/>
  <c r="X164" i="10"/>
  <c r="AC164" i="10"/>
  <c r="AH164" i="10"/>
  <c r="AM164" i="10"/>
  <c r="AR164" i="10"/>
  <c r="AW164" i="10"/>
  <c r="BB164" i="10"/>
  <c r="BC164" i="10"/>
  <c r="BG164" i="10"/>
  <c r="D165" i="10"/>
  <c r="E164" i="10" s="1"/>
  <c r="I165" i="10"/>
  <c r="J164" i="10" s="1"/>
  <c r="N165" i="10"/>
  <c r="S165" i="10"/>
  <c r="T164" i="10" s="1"/>
  <c r="X165" i="10"/>
  <c r="Y164" i="10" s="1"/>
  <c r="AC165" i="10"/>
  <c r="AD164" i="10" s="1"/>
  <c r="AH165" i="10"/>
  <c r="AI164" i="10" s="1"/>
  <c r="AM165" i="10"/>
  <c r="AN164" i="10" s="1"/>
  <c r="AR165" i="10"/>
  <c r="AS164" i="10" s="1"/>
  <c r="AW165" i="10"/>
  <c r="AX164" i="10" s="1"/>
  <c r="BB165" i="10"/>
  <c r="BG165" i="10"/>
  <c r="BH164" i="10" s="1"/>
  <c r="E167" i="10"/>
  <c r="J167" i="10"/>
  <c r="O167" i="10"/>
  <c r="BC167" i="10"/>
  <c r="E169" i="10"/>
  <c r="J169" i="10"/>
  <c r="O169" i="10"/>
  <c r="BC169" i="10"/>
  <c r="E170" i="10"/>
  <c r="J170" i="10"/>
  <c r="O170" i="10"/>
  <c r="BC170" i="10"/>
  <c r="D12" i="13" l="1"/>
  <c r="L12" i="13"/>
  <c r="AB12" i="13"/>
  <c r="AJ12" i="13"/>
  <c r="AR12" i="13"/>
  <c r="AF13" i="13"/>
  <c r="AF15" i="13" s="1"/>
  <c r="AN13" i="13"/>
  <c r="AN15" i="13" s="1"/>
  <c r="H13" i="13"/>
  <c r="H15" i="13" s="1"/>
  <c r="P13" i="13"/>
  <c r="P15" i="13" s="1"/>
  <c r="T12" i="13"/>
  <c r="X13" i="13"/>
  <c r="X15" i="13" s="1"/>
  <c r="H12" i="13"/>
  <c r="P12" i="13"/>
  <c r="X12" i="13"/>
  <c r="AF12" i="13"/>
  <c r="AN12" i="13"/>
  <c r="D13" i="13"/>
  <c r="D15" i="13" s="1"/>
  <c r="L13" i="13"/>
  <c r="L15" i="13" s="1"/>
  <c r="T13" i="13"/>
  <c r="T15" i="13" s="1"/>
  <c r="AB13" i="13"/>
  <c r="AB15" i="13" s="1"/>
  <c r="AJ13" i="13"/>
  <c r="AJ15" i="13" s="1"/>
  <c r="AR13" i="13"/>
  <c r="AR15" i="13" s="1"/>
  <c r="BH167" i="10"/>
  <c r="BH169" i="10"/>
  <c r="BH170" i="10" s="1"/>
  <c r="AX167" i="10"/>
  <c r="AX169" i="10"/>
  <c r="AX170" i="10" s="1"/>
  <c r="AN167" i="10"/>
  <c r="AN169" i="10"/>
  <c r="AN170" i="10" s="1"/>
  <c r="AD167" i="10"/>
  <c r="AD169" i="10"/>
  <c r="AD170" i="10" s="1"/>
  <c r="T167" i="10"/>
  <c r="T169" i="10"/>
  <c r="T170" i="10" s="1"/>
  <c r="AS167" i="10"/>
  <c r="AS169" i="10"/>
  <c r="AS170" i="10" s="1"/>
  <c r="AI167" i="10"/>
  <c r="AI169" i="10"/>
  <c r="AI170" i="10" s="1"/>
  <c r="Y167" i="10"/>
  <c r="Y169" i="10"/>
  <c r="Y170" i="10" s="1"/>
  <c r="N140" i="10"/>
  <c r="S140" i="10"/>
  <c r="D140" i="10"/>
  <c r="I140" i="10"/>
  <c r="N139" i="10"/>
  <c r="O139" i="10" s="1"/>
  <c r="S139" i="10"/>
  <c r="T139" i="10" s="1"/>
  <c r="D139" i="10"/>
  <c r="E139" i="10" s="1"/>
  <c r="I139" i="10"/>
  <c r="J139" i="10" s="1"/>
  <c r="N138" i="10"/>
  <c r="S138" i="10"/>
  <c r="D138" i="10"/>
  <c r="I138" i="10"/>
  <c r="N137" i="10"/>
  <c r="O137" i="10" s="1"/>
  <c r="S137" i="10"/>
  <c r="T137" i="10" s="1"/>
  <c r="D137" i="10"/>
  <c r="E137" i="10" s="1"/>
  <c r="I137" i="10"/>
  <c r="J137" i="10" s="1"/>
  <c r="N136" i="10"/>
  <c r="S136" i="10"/>
  <c r="D136" i="10"/>
  <c r="I136" i="10"/>
  <c r="N135" i="10"/>
  <c r="O135" i="10" s="1"/>
  <c r="S135" i="10"/>
  <c r="D135" i="10"/>
  <c r="E135" i="10" s="1"/>
  <c r="I135" i="10"/>
  <c r="J135" i="10" s="1"/>
  <c r="N134" i="10"/>
  <c r="S134" i="10"/>
  <c r="D134" i="10"/>
  <c r="I134" i="10"/>
  <c r="N133" i="10"/>
  <c r="O133" i="10" s="1"/>
  <c r="S133" i="10"/>
  <c r="T133" i="10" s="1"/>
  <c r="D133" i="10"/>
  <c r="E133" i="10" s="1"/>
  <c r="I133" i="10"/>
  <c r="J133" i="10" s="1"/>
  <c r="N132" i="10"/>
  <c r="S132" i="10"/>
  <c r="D132" i="10"/>
  <c r="I132" i="10"/>
  <c r="N131" i="10"/>
  <c r="O131" i="10" s="1"/>
  <c r="S131" i="10"/>
  <c r="D131" i="10"/>
  <c r="E131" i="10" s="1"/>
  <c r="I131" i="10"/>
  <c r="N130" i="10"/>
  <c r="S130" i="10"/>
  <c r="D130" i="10"/>
  <c r="I130" i="10"/>
  <c r="N129" i="10"/>
  <c r="O129" i="10" s="1"/>
  <c r="S129" i="10"/>
  <c r="T129" i="10" s="1"/>
  <c r="D129" i="10"/>
  <c r="E129" i="10" s="1"/>
  <c r="I129" i="10"/>
  <c r="J129" i="10" s="1"/>
  <c r="N128" i="10"/>
  <c r="S128" i="10"/>
  <c r="D128" i="10"/>
  <c r="I128" i="10"/>
  <c r="N127" i="10"/>
  <c r="O127" i="10" s="1"/>
  <c r="S127" i="10"/>
  <c r="T127" i="10" s="1"/>
  <c r="D127" i="10"/>
  <c r="E127" i="10" s="1"/>
  <c r="I127" i="10"/>
  <c r="J127" i="10" s="1"/>
  <c r="N126" i="10"/>
  <c r="S126" i="10"/>
  <c r="D126" i="10"/>
  <c r="I126" i="10"/>
  <c r="N125" i="10"/>
  <c r="O125" i="10" s="1"/>
  <c r="S125" i="10"/>
  <c r="T125" i="10" s="1"/>
  <c r="D125" i="10"/>
  <c r="E125" i="10" s="1"/>
  <c r="I125" i="10"/>
  <c r="J125" i="10" s="1"/>
  <c r="I114" i="10"/>
  <c r="D114" i="10"/>
  <c r="I113" i="10"/>
  <c r="J113" i="10" s="1"/>
  <c r="D113" i="10"/>
  <c r="E113" i="10" s="1"/>
  <c r="I112" i="10"/>
  <c r="D112" i="10"/>
  <c r="I111" i="10"/>
  <c r="J111" i="10" s="1"/>
  <c r="D111" i="10"/>
  <c r="I110" i="10"/>
  <c r="D110" i="10"/>
  <c r="I109" i="10"/>
  <c r="J109" i="10" s="1"/>
  <c r="D109" i="10"/>
  <c r="I108" i="10"/>
  <c r="D108" i="10"/>
  <c r="I107" i="10"/>
  <c r="J107" i="10" s="1"/>
  <c r="D107" i="10"/>
  <c r="I106" i="10"/>
  <c r="D106" i="10"/>
  <c r="I105" i="10"/>
  <c r="J105" i="10" s="1"/>
  <c r="D105" i="10"/>
  <c r="I104" i="10"/>
  <c r="D104" i="10"/>
  <c r="I103" i="10"/>
  <c r="J103" i="10" s="1"/>
  <c r="D103" i="10"/>
  <c r="I102" i="10"/>
  <c r="D102" i="10"/>
  <c r="I101" i="10"/>
  <c r="J101" i="10" s="1"/>
  <c r="D101" i="10"/>
  <c r="I100" i="10"/>
  <c r="D100" i="10"/>
  <c r="I99" i="10"/>
  <c r="J99" i="10" s="1"/>
  <c r="D99" i="10"/>
  <c r="I81" i="10"/>
  <c r="I82" i="10"/>
  <c r="I83" i="10"/>
  <c r="I88" i="10"/>
  <c r="D88" i="10"/>
  <c r="I87" i="10"/>
  <c r="J87" i="10" s="1"/>
  <c r="D87" i="10"/>
  <c r="E87" i="10" s="1"/>
  <c r="I86" i="10"/>
  <c r="D86" i="10"/>
  <c r="I85" i="10"/>
  <c r="J85" i="10" s="1"/>
  <c r="D85" i="10"/>
  <c r="E85" i="10" s="1"/>
  <c r="I84" i="10"/>
  <c r="D84" i="10"/>
  <c r="D83" i="10"/>
  <c r="D82" i="10"/>
  <c r="D81" i="10"/>
  <c r="I80" i="10"/>
  <c r="D80" i="10"/>
  <c r="I79" i="10"/>
  <c r="J79" i="10" s="1"/>
  <c r="D79" i="10"/>
  <c r="E79" i="10" s="1"/>
  <c r="I78" i="10"/>
  <c r="D78" i="10"/>
  <c r="I77" i="10"/>
  <c r="J77" i="10" s="1"/>
  <c r="D77" i="10"/>
  <c r="I76" i="10"/>
  <c r="D76" i="10"/>
  <c r="I75" i="10"/>
  <c r="J75" i="10" s="1"/>
  <c r="D75" i="10"/>
  <c r="E75" i="10" s="1"/>
  <c r="I74" i="10"/>
  <c r="D74" i="10"/>
  <c r="I73" i="10"/>
  <c r="J73" i="10" s="1"/>
  <c r="D73" i="10"/>
  <c r="S89" i="10"/>
  <c r="N88" i="10"/>
  <c r="S88" i="10"/>
  <c r="T88" i="10" s="1"/>
  <c r="N87" i="10"/>
  <c r="O87" i="10" s="1"/>
  <c r="S87" i="10"/>
  <c r="N86" i="10"/>
  <c r="S86" i="10"/>
  <c r="T86" i="10" s="1"/>
  <c r="N85" i="10"/>
  <c r="O85" i="10" s="1"/>
  <c r="S85" i="10"/>
  <c r="N84" i="10"/>
  <c r="S84" i="10"/>
  <c r="T84" i="10" s="1"/>
  <c r="N83" i="10"/>
  <c r="O83" i="10" s="1"/>
  <c r="S83" i="10"/>
  <c r="N82" i="10"/>
  <c r="S82" i="10"/>
  <c r="T82" i="10" s="1"/>
  <c r="N81" i="10"/>
  <c r="O81" i="10" s="1"/>
  <c r="S81" i="10"/>
  <c r="N80" i="10"/>
  <c r="S80" i="10"/>
  <c r="T80" i="10" s="1"/>
  <c r="N79" i="10"/>
  <c r="O79" i="10" s="1"/>
  <c r="S79" i="10"/>
  <c r="N78" i="10"/>
  <c r="S78" i="10"/>
  <c r="T78" i="10" s="1"/>
  <c r="N77" i="10"/>
  <c r="O77" i="10" s="1"/>
  <c r="S77" i="10"/>
  <c r="N76" i="10"/>
  <c r="S76" i="10"/>
  <c r="T76" i="10" s="1"/>
  <c r="N75" i="10"/>
  <c r="O75" i="10" s="1"/>
  <c r="S75" i="10"/>
  <c r="N74" i="10"/>
  <c r="S74" i="10"/>
  <c r="T74" i="10" s="1"/>
  <c r="T92" i="10" s="1"/>
  <c r="T93" i="10" s="1"/>
  <c r="N73" i="10"/>
  <c r="O73" i="10" s="1"/>
  <c r="O90" i="10" s="1"/>
  <c r="J63" i="10"/>
  <c r="I63" i="10"/>
  <c r="E63" i="10"/>
  <c r="D63" i="10"/>
  <c r="J62" i="10"/>
  <c r="I62" i="10"/>
  <c r="E62" i="10"/>
  <c r="D62" i="10"/>
  <c r="J61" i="10"/>
  <c r="I61" i="10"/>
  <c r="E61" i="10"/>
  <c r="D61" i="10"/>
  <c r="J60" i="10"/>
  <c r="I60" i="10"/>
  <c r="E60" i="10"/>
  <c r="D60" i="10"/>
  <c r="J59" i="10"/>
  <c r="I59" i="10"/>
  <c r="E59" i="10"/>
  <c r="D59" i="10"/>
  <c r="J58" i="10"/>
  <c r="I58" i="10"/>
  <c r="E58" i="10"/>
  <c r="D58" i="10"/>
  <c r="J57" i="10"/>
  <c r="I57" i="10"/>
  <c r="E57" i="10"/>
  <c r="D57" i="10"/>
  <c r="J56" i="10"/>
  <c r="I56" i="10"/>
  <c r="E56" i="10"/>
  <c r="D56" i="10"/>
  <c r="J55" i="10"/>
  <c r="I55" i="10"/>
  <c r="E55" i="10"/>
  <c r="D55" i="10"/>
  <c r="J54" i="10"/>
  <c r="I54" i="10"/>
  <c r="E54" i="10"/>
  <c r="D54" i="10"/>
  <c r="J53" i="10"/>
  <c r="I53" i="10"/>
  <c r="E53" i="10"/>
  <c r="D53" i="10"/>
  <c r="J52" i="10"/>
  <c r="I52" i="10"/>
  <c r="E52" i="10"/>
  <c r="D52" i="10"/>
  <c r="J51" i="10"/>
  <c r="I51" i="10"/>
  <c r="E51" i="10"/>
  <c r="D51" i="10"/>
  <c r="J50" i="10"/>
  <c r="I50" i="10"/>
  <c r="E50" i="10"/>
  <c r="D50" i="10"/>
  <c r="J49" i="10"/>
  <c r="I49" i="10"/>
  <c r="E49" i="10"/>
  <c r="D49" i="10"/>
  <c r="J48" i="10"/>
  <c r="I48" i="10"/>
  <c r="E48" i="10"/>
  <c r="D48" i="10"/>
  <c r="J47" i="10"/>
  <c r="I47" i="10"/>
  <c r="E47" i="10"/>
  <c r="D47" i="10"/>
  <c r="J46" i="10"/>
  <c r="I46" i="10"/>
  <c r="E46" i="10"/>
  <c r="D46" i="10"/>
  <c r="J45" i="10"/>
  <c r="I45" i="10"/>
  <c r="E45" i="10"/>
  <c r="D45" i="10"/>
  <c r="J44" i="10"/>
  <c r="I44" i="10"/>
  <c r="E44" i="10"/>
  <c r="D44" i="10"/>
  <c r="J43" i="10"/>
  <c r="I43" i="10"/>
  <c r="E43" i="10"/>
  <c r="D43" i="10"/>
  <c r="J42" i="10"/>
  <c r="I42" i="10"/>
  <c r="E42" i="10"/>
  <c r="D42" i="10"/>
  <c r="J41" i="10"/>
  <c r="I41" i="10"/>
  <c r="E41" i="10"/>
  <c r="D41" i="10"/>
  <c r="J40" i="10"/>
  <c r="I40" i="10"/>
  <c r="E40" i="10"/>
  <c r="D40" i="10"/>
  <c r="J39" i="10"/>
  <c r="I39" i="10"/>
  <c r="E39" i="10"/>
  <c r="D39" i="10"/>
  <c r="J38" i="10"/>
  <c r="I38" i="10"/>
  <c r="E38" i="10"/>
  <c r="D38" i="10"/>
  <c r="J37" i="10"/>
  <c r="I37" i="10"/>
  <c r="E37" i="10"/>
  <c r="D37" i="10"/>
  <c r="J36" i="10"/>
  <c r="I36" i="10"/>
  <c r="E36" i="10"/>
  <c r="D36" i="10"/>
  <c r="J35" i="10"/>
  <c r="I35" i="10"/>
  <c r="E35" i="10"/>
  <c r="D35" i="10"/>
  <c r="J34" i="10"/>
  <c r="J66" i="10" s="1"/>
  <c r="J67" i="10" s="1"/>
  <c r="I34" i="10"/>
  <c r="E34" i="10"/>
  <c r="E66" i="10" s="1"/>
  <c r="E67" i="10" s="1"/>
  <c r="D34" i="10"/>
  <c r="O143" i="10" l="1"/>
  <c r="O145" i="10" s="1"/>
  <c r="O142" i="10"/>
  <c r="J131" i="10"/>
  <c r="J142" i="10" s="1"/>
  <c r="T135" i="10"/>
  <c r="T131" i="10"/>
  <c r="T143" i="10" s="1"/>
  <c r="T145" i="10" s="1"/>
  <c r="E142" i="10"/>
  <c r="J143" i="10"/>
  <c r="J145" i="10" s="1"/>
  <c r="E143" i="10"/>
  <c r="E145" i="10" s="1"/>
  <c r="E81" i="10"/>
  <c r="E83" i="10"/>
  <c r="O92" i="10"/>
  <c r="O93" i="10" s="1"/>
  <c r="E105" i="10"/>
  <c r="J117" i="10"/>
  <c r="J119" i="10" s="1"/>
  <c r="E101" i="10"/>
  <c r="E109" i="10"/>
  <c r="E99" i="10"/>
  <c r="E103" i="10"/>
  <c r="E107" i="10"/>
  <c r="E111" i="10"/>
  <c r="J116" i="10"/>
  <c r="J83" i="10"/>
  <c r="T90" i="10"/>
  <c r="J81" i="10"/>
  <c r="J90" i="10" s="1"/>
  <c r="E73" i="10"/>
  <c r="E77" i="10"/>
  <c r="J64" i="10"/>
  <c r="E64" i="10"/>
  <c r="T142" i="10" l="1"/>
  <c r="E117" i="10"/>
  <c r="E119" i="10" s="1"/>
  <c r="E116" i="10"/>
  <c r="J92" i="10"/>
  <c r="J93" i="10" s="1"/>
  <c r="E90" i="10"/>
  <c r="E92" i="10"/>
  <c r="E93" i="10" s="1"/>
  <c r="AH26" i="10"/>
  <c r="AC26" i="10"/>
  <c r="X26" i="10"/>
  <c r="S26" i="10"/>
  <c r="N26" i="10"/>
  <c r="I26" i="10"/>
  <c r="D26" i="10"/>
  <c r="AH25" i="10"/>
  <c r="AC25" i="10"/>
  <c r="X25" i="10"/>
  <c r="S25" i="10"/>
  <c r="N25" i="10"/>
  <c r="I25" i="10"/>
  <c r="D25" i="10"/>
  <c r="AH24" i="10"/>
  <c r="AC24" i="10"/>
  <c r="X24" i="10"/>
  <c r="S24" i="10"/>
  <c r="N24" i="10"/>
  <c r="I24" i="10"/>
  <c r="D24" i="10"/>
  <c r="AH23" i="10"/>
  <c r="AC23" i="10"/>
  <c r="X23" i="10"/>
  <c r="S23" i="10"/>
  <c r="N23" i="10"/>
  <c r="I23" i="10"/>
  <c r="D23" i="10"/>
  <c r="AH22" i="10"/>
  <c r="AC22" i="10"/>
  <c r="X22" i="10"/>
  <c r="S22" i="10"/>
  <c r="N22" i="10"/>
  <c r="I22" i="10"/>
  <c r="D22" i="10"/>
  <c r="AH21" i="10"/>
  <c r="AC21" i="10"/>
  <c r="X21" i="10"/>
  <c r="S21" i="10"/>
  <c r="N21" i="10"/>
  <c r="I21" i="10"/>
  <c r="D21" i="10"/>
  <c r="AH20" i="10"/>
  <c r="AC20" i="10"/>
  <c r="X20" i="10"/>
  <c r="S20" i="10"/>
  <c r="N20" i="10"/>
  <c r="I20" i="10"/>
  <c r="D20" i="10"/>
  <c r="AH19" i="10"/>
  <c r="AC19" i="10"/>
  <c r="X19" i="10"/>
  <c r="S19" i="10"/>
  <c r="N19" i="10"/>
  <c r="I19" i="10"/>
  <c r="D19" i="10"/>
  <c r="AH11" i="10"/>
  <c r="AC11" i="10"/>
  <c r="X11" i="10"/>
  <c r="S11" i="10"/>
  <c r="N11" i="10"/>
  <c r="I11" i="10"/>
  <c r="D11" i="10"/>
  <c r="AH10" i="10"/>
  <c r="AC10" i="10"/>
  <c r="X10" i="10"/>
  <c r="S10" i="10"/>
  <c r="N10" i="10"/>
  <c r="I10" i="10"/>
  <c r="D10" i="10"/>
  <c r="AH9" i="10"/>
  <c r="AC9" i="10"/>
  <c r="X9" i="10"/>
  <c r="S9" i="10"/>
  <c r="N9" i="10"/>
  <c r="I9" i="10"/>
  <c r="D9" i="10"/>
  <c r="AH8" i="10"/>
  <c r="AC8" i="10"/>
  <c r="X8" i="10"/>
  <c r="S8" i="10"/>
  <c r="N8" i="10"/>
  <c r="I8" i="10"/>
  <c r="D8" i="10"/>
  <c r="AH7" i="10"/>
  <c r="AC7" i="10"/>
  <c r="X7" i="10"/>
  <c r="S7" i="10"/>
  <c r="N7" i="10"/>
  <c r="I7" i="10"/>
  <c r="D7" i="10"/>
  <c r="AH6" i="10"/>
  <c r="AC6" i="10"/>
  <c r="X6" i="10"/>
  <c r="S6" i="10"/>
  <c r="N6" i="10"/>
  <c r="I6" i="10"/>
  <c r="D6" i="10"/>
  <c r="AH5" i="10"/>
  <c r="AC5" i="10"/>
  <c r="X5" i="10"/>
  <c r="S5" i="10"/>
  <c r="N5" i="10"/>
  <c r="I5" i="10"/>
  <c r="D5" i="10"/>
  <c r="AH4" i="10"/>
  <c r="AC4" i="10"/>
  <c r="X4" i="10"/>
  <c r="S4" i="10"/>
  <c r="N4" i="10"/>
  <c r="I4" i="10"/>
  <c r="D4" i="10"/>
  <c r="Q43" i="9"/>
  <c r="Q45" i="9" s="1"/>
  <c r="P43" i="9"/>
  <c r="P45" i="9" s="1"/>
  <c r="Q42" i="9"/>
  <c r="P42" i="9"/>
  <c r="N43" i="9"/>
  <c r="N45" i="9" s="1"/>
  <c r="M43" i="9"/>
  <c r="M45" i="9" s="1"/>
  <c r="N42" i="9"/>
  <c r="M42" i="9"/>
  <c r="K43" i="9"/>
  <c r="K45" i="9" s="1"/>
  <c r="J43" i="9"/>
  <c r="J45" i="9" s="1"/>
  <c r="K42" i="9"/>
  <c r="J42" i="9"/>
  <c r="H43" i="9"/>
  <c r="H45" i="9" s="1"/>
  <c r="G43" i="9"/>
  <c r="G45" i="9" s="1"/>
  <c r="H42" i="9"/>
  <c r="G42" i="9"/>
  <c r="E43" i="9"/>
  <c r="E45" i="9" s="1"/>
  <c r="D43" i="9"/>
  <c r="D45" i="9" s="1"/>
  <c r="E42" i="9"/>
  <c r="D42" i="9"/>
  <c r="B45" i="9"/>
  <c r="B43" i="9"/>
  <c r="B42" i="9"/>
  <c r="A43" i="9"/>
  <c r="A42" i="9"/>
  <c r="A45" i="9"/>
  <c r="AD169" i="5"/>
  <c r="AD171" i="5" s="1"/>
  <c r="AC169" i="5"/>
  <c r="AC171" i="5" s="1"/>
  <c r="Z169" i="5"/>
  <c r="Z171" i="5" s="1"/>
  <c r="Y169" i="5"/>
  <c r="Y171" i="5" s="1"/>
  <c r="V169" i="5"/>
  <c r="V171" i="5" s="1"/>
  <c r="U169" i="5"/>
  <c r="U171" i="5" s="1"/>
  <c r="R169" i="5"/>
  <c r="R171" i="5" s="1"/>
  <c r="Q169" i="5"/>
  <c r="Q171" i="5" s="1"/>
  <c r="N169" i="5"/>
  <c r="N171" i="5" s="1"/>
  <c r="M169" i="5"/>
  <c r="M171" i="5" s="1"/>
  <c r="J169" i="5"/>
  <c r="J171" i="5" s="1"/>
  <c r="I169" i="5"/>
  <c r="I171" i="5" s="1"/>
  <c r="F169" i="5"/>
  <c r="F171" i="5" s="1"/>
  <c r="E169" i="5"/>
  <c r="E171" i="5" s="1"/>
  <c r="B169" i="5"/>
  <c r="B171" i="5" s="1"/>
  <c r="A169" i="5"/>
  <c r="A171" i="5" s="1"/>
  <c r="AD168" i="5"/>
  <c r="AC168" i="5"/>
  <c r="Z168" i="5"/>
  <c r="Y168" i="5"/>
  <c r="V168" i="5"/>
  <c r="U168" i="5"/>
  <c r="R168" i="5"/>
  <c r="Q168" i="5"/>
  <c r="N168" i="5"/>
  <c r="M168" i="5"/>
  <c r="J168" i="5"/>
  <c r="I168" i="5"/>
  <c r="F168" i="5"/>
  <c r="E168" i="5"/>
  <c r="B168" i="5"/>
  <c r="A168" i="5"/>
  <c r="E21" i="10" l="1"/>
  <c r="O21" i="10"/>
  <c r="Y21" i="10"/>
  <c r="AD25" i="10"/>
  <c r="AI21" i="10"/>
  <c r="J21" i="10"/>
  <c r="T21" i="10"/>
  <c r="AD21" i="10"/>
  <c r="J25" i="10"/>
  <c r="T25" i="10"/>
  <c r="J8" i="10"/>
  <c r="T8" i="10"/>
  <c r="AD8" i="10"/>
  <c r="J10" i="10"/>
  <c r="T10" i="10"/>
  <c r="AD10" i="10"/>
  <c r="J19" i="10"/>
  <c r="T19" i="10"/>
  <c r="AD19" i="10"/>
  <c r="E23" i="10"/>
  <c r="O23" i="10"/>
  <c r="Y23" i="10"/>
  <c r="E25" i="10"/>
  <c r="O25" i="10"/>
  <c r="Y25" i="10"/>
  <c r="AI25" i="10"/>
  <c r="E4" i="10"/>
  <c r="O4" i="10"/>
  <c r="Y4" i="10"/>
  <c r="AI4" i="10"/>
  <c r="E8" i="10"/>
  <c r="O8" i="10"/>
  <c r="Y8" i="10"/>
  <c r="AI8" i="10"/>
  <c r="J4" i="10"/>
  <c r="T4" i="10"/>
  <c r="AD4" i="10"/>
  <c r="J6" i="10"/>
  <c r="T6" i="10"/>
  <c r="AD6" i="10"/>
  <c r="E10" i="10"/>
  <c r="E19" i="10"/>
  <c r="O19" i="10"/>
  <c r="Y19" i="10"/>
  <c r="Y27" i="10" s="1"/>
  <c r="AI19" i="10"/>
  <c r="J23" i="10"/>
  <c r="T23" i="10"/>
  <c r="AD23" i="10"/>
  <c r="O10" i="10"/>
  <c r="Y10" i="10"/>
  <c r="AI10" i="10"/>
  <c r="E6" i="10"/>
  <c r="O6" i="10"/>
  <c r="Y6" i="10"/>
  <c r="AI6" i="10"/>
  <c r="AI23" i="10"/>
  <c r="I41" i="9"/>
  <c r="I40" i="9"/>
  <c r="I39" i="9"/>
  <c r="I38" i="9"/>
  <c r="I37" i="9"/>
  <c r="I36" i="9"/>
  <c r="L37" i="9"/>
  <c r="L36" i="9"/>
  <c r="O39" i="9"/>
  <c r="O38" i="9"/>
  <c r="O37" i="9"/>
  <c r="O36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R7" i="9"/>
  <c r="R6" i="9"/>
  <c r="R5" i="9"/>
  <c r="R4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O6" i="9"/>
  <c r="O5" i="9"/>
  <c r="O4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F38" i="9"/>
  <c r="C4" i="9"/>
  <c r="G41" i="9"/>
  <c r="F37" i="9"/>
  <c r="F36" i="9"/>
  <c r="F35" i="9"/>
  <c r="C35" i="9"/>
  <c r="F34" i="9"/>
  <c r="C34" i="9"/>
  <c r="F33" i="9"/>
  <c r="C33" i="9"/>
  <c r="F32" i="9"/>
  <c r="C32" i="9"/>
  <c r="F31" i="9"/>
  <c r="C31" i="9"/>
  <c r="F30" i="9"/>
  <c r="C30" i="9"/>
  <c r="F29" i="9"/>
  <c r="C29" i="9"/>
  <c r="F28" i="9"/>
  <c r="C28" i="9"/>
  <c r="F27" i="9"/>
  <c r="C27" i="9"/>
  <c r="F26" i="9"/>
  <c r="C26" i="9"/>
  <c r="F25" i="9"/>
  <c r="C25" i="9"/>
  <c r="F24" i="9"/>
  <c r="C24" i="9"/>
  <c r="F23" i="9"/>
  <c r="C23" i="9"/>
  <c r="F22" i="9"/>
  <c r="C22" i="9"/>
  <c r="F21" i="9"/>
  <c r="C21" i="9"/>
  <c r="F20" i="9"/>
  <c r="C20" i="9"/>
  <c r="F19" i="9"/>
  <c r="C19" i="9"/>
  <c r="F18" i="9"/>
  <c r="C18" i="9"/>
  <c r="F17" i="9"/>
  <c r="C17" i="9"/>
  <c r="F16" i="9"/>
  <c r="C16" i="9"/>
  <c r="F15" i="9"/>
  <c r="C15" i="9"/>
  <c r="F14" i="9"/>
  <c r="C14" i="9"/>
  <c r="F13" i="9"/>
  <c r="C13" i="9"/>
  <c r="F12" i="9"/>
  <c r="C12" i="9"/>
  <c r="F11" i="9"/>
  <c r="C11" i="9"/>
  <c r="F10" i="9"/>
  <c r="C10" i="9"/>
  <c r="F9" i="9"/>
  <c r="C9" i="9"/>
  <c r="F8" i="9"/>
  <c r="C8" i="9"/>
  <c r="F7" i="9"/>
  <c r="C7" i="9"/>
  <c r="F6" i="9"/>
  <c r="C6" i="9"/>
  <c r="F5" i="9"/>
  <c r="C5" i="9"/>
  <c r="F4" i="9"/>
  <c r="E27" i="10" l="1"/>
  <c r="J12" i="10"/>
  <c r="AI12" i="10"/>
  <c r="O12" i="10"/>
  <c r="T27" i="10"/>
  <c r="AI28" i="10"/>
  <c r="AI30" i="10" s="1"/>
  <c r="O28" i="10"/>
  <c r="O30" i="10" s="1"/>
  <c r="T13" i="10"/>
  <c r="T15" i="10" s="1"/>
  <c r="AI13" i="10"/>
  <c r="AI15" i="10" s="1"/>
  <c r="Y12" i="10"/>
  <c r="J27" i="10"/>
  <c r="E12" i="10"/>
  <c r="AI27" i="10"/>
  <c r="O27" i="10"/>
  <c r="AD28" i="10"/>
  <c r="AD30" i="10" s="1"/>
  <c r="T12" i="10"/>
  <c r="Y28" i="10"/>
  <c r="Y30" i="10" s="1"/>
  <c r="AD13" i="10"/>
  <c r="AD15" i="10" s="1"/>
  <c r="Y13" i="10"/>
  <c r="Y15" i="10" s="1"/>
  <c r="E13" i="10"/>
  <c r="E15" i="10" s="1"/>
  <c r="E28" i="10"/>
  <c r="E30" i="10" s="1"/>
  <c r="AD27" i="10"/>
  <c r="J28" i="10"/>
  <c r="J30" i="10" s="1"/>
  <c r="T28" i="10"/>
  <c r="T30" i="10" s="1"/>
  <c r="AD12" i="10"/>
  <c r="O13" i="10"/>
  <c r="O15" i="10" s="1"/>
  <c r="J13" i="10"/>
  <c r="J15" i="10" s="1"/>
  <c r="AN364" i="7"/>
  <c r="AM364" i="7"/>
  <c r="AI364" i="7"/>
  <c r="AH364" i="7"/>
  <c r="AD364" i="7"/>
  <c r="AC364" i="7"/>
  <c r="Y364" i="7"/>
  <c r="X364" i="7"/>
  <c r="T364" i="7"/>
  <c r="S364" i="7"/>
  <c r="O364" i="7"/>
  <c r="N364" i="7"/>
  <c r="J364" i="7"/>
  <c r="I364" i="7"/>
  <c r="E364" i="7"/>
  <c r="D364" i="7"/>
  <c r="AN363" i="7"/>
  <c r="AM363" i="7"/>
  <c r="AI363" i="7"/>
  <c r="AH363" i="7"/>
  <c r="AD363" i="7"/>
  <c r="AC363" i="7"/>
  <c r="Y363" i="7"/>
  <c r="X363" i="7"/>
  <c r="T363" i="7"/>
  <c r="S363" i="7"/>
  <c r="O363" i="7"/>
  <c r="N363" i="7"/>
  <c r="J363" i="7"/>
  <c r="I363" i="7"/>
  <c r="E363" i="7"/>
  <c r="D363" i="7"/>
  <c r="AN362" i="7"/>
  <c r="AM362" i="7"/>
  <c r="AI362" i="7"/>
  <c r="AH362" i="7"/>
  <c r="AD362" i="7"/>
  <c r="AC362" i="7"/>
  <c r="Y362" i="7"/>
  <c r="X362" i="7"/>
  <c r="T362" i="7"/>
  <c r="S362" i="7"/>
  <c r="O362" i="7"/>
  <c r="N362" i="7"/>
  <c r="J362" i="7"/>
  <c r="I362" i="7"/>
  <c r="E362" i="7"/>
  <c r="D362" i="7"/>
  <c r="AN361" i="7"/>
  <c r="AM361" i="7"/>
  <c r="AI361" i="7"/>
  <c r="AH361" i="7"/>
  <c r="AD361" i="7"/>
  <c r="AC361" i="7"/>
  <c r="Y361" i="7"/>
  <c r="X361" i="7"/>
  <c r="T361" i="7"/>
  <c r="S361" i="7"/>
  <c r="O361" i="7"/>
  <c r="N361" i="7"/>
  <c r="J361" i="7"/>
  <c r="I361" i="7"/>
  <c r="E361" i="7"/>
  <c r="D361" i="7"/>
  <c r="AN360" i="7"/>
  <c r="AM360" i="7"/>
  <c r="AI360" i="7"/>
  <c r="AH360" i="7"/>
  <c r="AD360" i="7"/>
  <c r="AC360" i="7"/>
  <c r="Y360" i="7"/>
  <c r="X360" i="7"/>
  <c r="T360" i="7"/>
  <c r="S360" i="7"/>
  <c r="O360" i="7"/>
  <c r="N360" i="7"/>
  <c r="J360" i="7"/>
  <c r="I360" i="7"/>
  <c r="E360" i="7"/>
  <c r="D360" i="7"/>
  <c r="AN359" i="7"/>
  <c r="AM359" i="7"/>
  <c r="AI359" i="7"/>
  <c r="AH359" i="7"/>
  <c r="AD359" i="7"/>
  <c r="AC359" i="7"/>
  <c r="Y359" i="7"/>
  <c r="X359" i="7"/>
  <c r="T359" i="7"/>
  <c r="S359" i="7"/>
  <c r="O359" i="7"/>
  <c r="N359" i="7"/>
  <c r="J359" i="7"/>
  <c r="I359" i="7"/>
  <c r="E359" i="7"/>
  <c r="D359" i="7"/>
  <c r="AM358" i="7"/>
  <c r="AH358" i="7"/>
  <c r="AC358" i="7"/>
  <c r="X358" i="7"/>
  <c r="S358" i="7"/>
  <c r="N358" i="7"/>
  <c r="I358" i="7"/>
  <c r="D358" i="7"/>
  <c r="AN355" i="7"/>
  <c r="AM355" i="7"/>
  <c r="AI355" i="7"/>
  <c r="AH355" i="7"/>
  <c r="AD355" i="7"/>
  <c r="AC355" i="7"/>
  <c r="Y355" i="7"/>
  <c r="X355" i="7"/>
  <c r="T355" i="7"/>
  <c r="S355" i="7"/>
  <c r="O355" i="7"/>
  <c r="N355" i="7"/>
  <c r="J355" i="7"/>
  <c r="I355" i="7"/>
  <c r="E355" i="7"/>
  <c r="D355" i="7"/>
  <c r="AN354" i="7"/>
  <c r="AM354" i="7"/>
  <c r="AI354" i="7"/>
  <c r="AH354" i="7"/>
  <c r="AD354" i="7"/>
  <c r="AC354" i="7"/>
  <c r="Y354" i="7"/>
  <c r="X354" i="7"/>
  <c r="T354" i="7"/>
  <c r="S354" i="7"/>
  <c r="O354" i="7"/>
  <c r="N354" i="7"/>
  <c r="J354" i="7"/>
  <c r="I354" i="7"/>
  <c r="E354" i="7"/>
  <c r="D354" i="7"/>
  <c r="AN353" i="7"/>
  <c r="AM353" i="7"/>
  <c r="AI353" i="7"/>
  <c r="AH353" i="7"/>
  <c r="AD353" i="7"/>
  <c r="AC353" i="7"/>
  <c r="Y353" i="7"/>
  <c r="X353" i="7"/>
  <c r="T353" i="7"/>
  <c r="S353" i="7"/>
  <c r="O353" i="7"/>
  <c r="N353" i="7"/>
  <c r="J353" i="7"/>
  <c r="I353" i="7"/>
  <c r="E353" i="7"/>
  <c r="D353" i="7"/>
  <c r="AN352" i="7"/>
  <c r="AM352" i="7"/>
  <c r="AI352" i="7"/>
  <c r="AH352" i="7"/>
  <c r="AD352" i="7"/>
  <c r="AC352" i="7"/>
  <c r="Y352" i="7"/>
  <c r="X352" i="7"/>
  <c r="T352" i="7"/>
  <c r="S352" i="7"/>
  <c r="O352" i="7"/>
  <c r="N352" i="7"/>
  <c r="J352" i="7"/>
  <c r="I352" i="7"/>
  <c r="E352" i="7"/>
  <c r="D352" i="7"/>
  <c r="AN351" i="7"/>
  <c r="AM351" i="7"/>
  <c r="AI351" i="7"/>
  <c r="AH351" i="7"/>
  <c r="AD351" i="7"/>
  <c r="AC351" i="7"/>
  <c r="Y351" i="7"/>
  <c r="X351" i="7"/>
  <c r="T351" i="7"/>
  <c r="S351" i="7"/>
  <c r="O351" i="7"/>
  <c r="N351" i="7"/>
  <c r="J351" i="7"/>
  <c r="I351" i="7"/>
  <c r="E351" i="7"/>
  <c r="D351" i="7"/>
  <c r="AN350" i="7"/>
  <c r="AM350" i="7"/>
  <c r="AI350" i="7"/>
  <c r="AH350" i="7"/>
  <c r="AD350" i="7"/>
  <c r="AC350" i="7"/>
  <c r="Y350" i="7"/>
  <c r="X350" i="7"/>
  <c r="T350" i="7"/>
  <c r="S350" i="7"/>
  <c r="O350" i="7"/>
  <c r="N350" i="7"/>
  <c r="J350" i="7"/>
  <c r="I350" i="7"/>
  <c r="E350" i="7"/>
  <c r="D350" i="7"/>
  <c r="AM349" i="7"/>
  <c r="AH349" i="7"/>
  <c r="AC349" i="7"/>
  <c r="X349" i="7"/>
  <c r="S349" i="7"/>
  <c r="N349" i="7"/>
  <c r="I349" i="7"/>
  <c r="D349" i="7"/>
  <c r="AN345" i="7"/>
  <c r="AM345" i="7"/>
  <c r="AI345" i="7"/>
  <c r="AH345" i="7"/>
  <c r="AD345" i="7"/>
  <c r="AC345" i="7"/>
  <c r="Y345" i="7"/>
  <c r="X345" i="7"/>
  <c r="T345" i="7"/>
  <c r="S345" i="7"/>
  <c r="O345" i="7"/>
  <c r="N345" i="7"/>
  <c r="J345" i="7"/>
  <c r="I345" i="7"/>
  <c r="E345" i="7"/>
  <c r="D345" i="7"/>
  <c r="AN344" i="7"/>
  <c r="AM344" i="7"/>
  <c r="AI344" i="7"/>
  <c r="AH344" i="7"/>
  <c r="AD344" i="7"/>
  <c r="AC344" i="7"/>
  <c r="Y344" i="7"/>
  <c r="X344" i="7"/>
  <c r="T344" i="7"/>
  <c r="S344" i="7"/>
  <c r="O344" i="7"/>
  <c r="N344" i="7"/>
  <c r="J344" i="7"/>
  <c r="I344" i="7"/>
  <c r="E344" i="7"/>
  <c r="D344" i="7"/>
  <c r="AN343" i="7"/>
  <c r="AM343" i="7"/>
  <c r="AI343" i="7"/>
  <c r="AH343" i="7"/>
  <c r="AD343" i="7"/>
  <c r="AC343" i="7"/>
  <c r="Y343" i="7"/>
  <c r="X343" i="7"/>
  <c r="T343" i="7"/>
  <c r="S343" i="7"/>
  <c r="O343" i="7"/>
  <c r="N343" i="7"/>
  <c r="J343" i="7"/>
  <c r="I343" i="7"/>
  <c r="E343" i="7"/>
  <c r="D343" i="7"/>
  <c r="AN342" i="7"/>
  <c r="AM342" i="7"/>
  <c r="AI342" i="7"/>
  <c r="AH342" i="7"/>
  <c r="AD342" i="7"/>
  <c r="AC342" i="7"/>
  <c r="Y342" i="7"/>
  <c r="X342" i="7"/>
  <c r="T342" i="7"/>
  <c r="S342" i="7"/>
  <c r="O342" i="7"/>
  <c r="N342" i="7"/>
  <c r="J342" i="7"/>
  <c r="I342" i="7"/>
  <c r="E342" i="7"/>
  <c r="D342" i="7"/>
  <c r="AN341" i="7"/>
  <c r="AM341" i="7"/>
  <c r="AI341" i="7"/>
  <c r="AH341" i="7"/>
  <c r="AD341" i="7"/>
  <c r="AC341" i="7"/>
  <c r="Y341" i="7"/>
  <c r="X341" i="7"/>
  <c r="T341" i="7"/>
  <c r="S341" i="7"/>
  <c r="O341" i="7"/>
  <c r="N341" i="7"/>
  <c r="J341" i="7"/>
  <c r="I341" i="7"/>
  <c r="E341" i="7"/>
  <c r="D341" i="7"/>
  <c r="AN340" i="7"/>
  <c r="AM340" i="7"/>
  <c r="AI340" i="7"/>
  <c r="AH340" i="7"/>
  <c r="AD340" i="7"/>
  <c r="AC340" i="7"/>
  <c r="Y340" i="7"/>
  <c r="X340" i="7"/>
  <c r="T340" i="7"/>
  <c r="S340" i="7"/>
  <c r="O340" i="7"/>
  <c r="N340" i="7"/>
  <c r="J340" i="7"/>
  <c r="I340" i="7"/>
  <c r="E340" i="7"/>
  <c r="D340" i="7"/>
  <c r="AN339" i="7"/>
  <c r="AM339" i="7"/>
  <c r="AI339" i="7"/>
  <c r="AH339" i="7"/>
  <c r="AD339" i="7"/>
  <c r="AC339" i="7"/>
  <c r="Y339" i="7"/>
  <c r="X339" i="7"/>
  <c r="T339" i="7"/>
  <c r="S339" i="7"/>
  <c r="O339" i="7"/>
  <c r="N339" i="7"/>
  <c r="J339" i="7"/>
  <c r="I339" i="7"/>
  <c r="E339" i="7"/>
  <c r="D339" i="7"/>
  <c r="AN336" i="7"/>
  <c r="AM336" i="7"/>
  <c r="AI336" i="7"/>
  <c r="AH336" i="7"/>
  <c r="AD336" i="7"/>
  <c r="AC336" i="7"/>
  <c r="Y336" i="7"/>
  <c r="X336" i="7"/>
  <c r="T336" i="7"/>
  <c r="S336" i="7"/>
  <c r="O336" i="7"/>
  <c r="N336" i="7"/>
  <c r="J336" i="7"/>
  <c r="I336" i="7"/>
  <c r="E336" i="7"/>
  <c r="D336" i="7"/>
  <c r="AN335" i="7"/>
  <c r="AM335" i="7"/>
  <c r="AI335" i="7"/>
  <c r="AH335" i="7"/>
  <c r="AD335" i="7"/>
  <c r="AC335" i="7"/>
  <c r="Y335" i="7"/>
  <c r="X335" i="7"/>
  <c r="T335" i="7"/>
  <c r="S335" i="7"/>
  <c r="O335" i="7"/>
  <c r="N335" i="7"/>
  <c r="J335" i="7"/>
  <c r="I335" i="7"/>
  <c r="E335" i="7"/>
  <c r="D335" i="7"/>
  <c r="AN334" i="7"/>
  <c r="AM334" i="7"/>
  <c r="AI334" i="7"/>
  <c r="AH334" i="7"/>
  <c r="AD334" i="7"/>
  <c r="AC334" i="7"/>
  <c r="Y334" i="7"/>
  <c r="X334" i="7"/>
  <c r="T334" i="7"/>
  <c r="S334" i="7"/>
  <c r="O334" i="7"/>
  <c r="N334" i="7"/>
  <c r="J334" i="7"/>
  <c r="I334" i="7"/>
  <c r="E334" i="7"/>
  <c r="D334" i="7"/>
  <c r="AN333" i="7"/>
  <c r="AM333" i="7"/>
  <c r="AI333" i="7"/>
  <c r="AH333" i="7"/>
  <c r="AD333" i="7"/>
  <c r="AC333" i="7"/>
  <c r="Y333" i="7"/>
  <c r="X333" i="7"/>
  <c r="T333" i="7"/>
  <c r="S333" i="7"/>
  <c r="O333" i="7"/>
  <c r="N333" i="7"/>
  <c r="J333" i="7"/>
  <c r="I333" i="7"/>
  <c r="E333" i="7"/>
  <c r="D333" i="7"/>
  <c r="AN332" i="7"/>
  <c r="AM332" i="7"/>
  <c r="AI332" i="7"/>
  <c r="AH332" i="7"/>
  <c r="AD332" i="7"/>
  <c r="AC332" i="7"/>
  <c r="Y332" i="7"/>
  <c r="X332" i="7"/>
  <c r="T332" i="7"/>
  <c r="S332" i="7"/>
  <c r="O332" i="7"/>
  <c r="N332" i="7"/>
  <c r="J332" i="7"/>
  <c r="I332" i="7"/>
  <c r="E332" i="7"/>
  <c r="D332" i="7"/>
  <c r="AN331" i="7"/>
  <c r="AM331" i="7"/>
  <c r="AI331" i="7"/>
  <c r="AH331" i="7"/>
  <c r="AD331" i="7"/>
  <c r="AC331" i="7"/>
  <c r="Y331" i="7"/>
  <c r="X331" i="7"/>
  <c r="T331" i="7"/>
  <c r="S331" i="7"/>
  <c r="O331" i="7"/>
  <c r="N331" i="7"/>
  <c r="J331" i="7"/>
  <c r="I331" i="7"/>
  <c r="E331" i="7"/>
  <c r="D331" i="7"/>
  <c r="AN330" i="7"/>
  <c r="AM330" i="7"/>
  <c r="AI330" i="7"/>
  <c r="AH330" i="7"/>
  <c r="AD330" i="7"/>
  <c r="AC330" i="7"/>
  <c r="Y330" i="7"/>
  <c r="X330" i="7"/>
  <c r="T330" i="7"/>
  <c r="S330" i="7"/>
  <c r="O330" i="7"/>
  <c r="N330" i="7"/>
  <c r="J330" i="7"/>
  <c r="I330" i="7"/>
  <c r="E330" i="7"/>
  <c r="D330" i="7"/>
  <c r="AN326" i="7"/>
  <c r="AM326" i="7"/>
  <c r="AI326" i="7"/>
  <c r="AH326" i="7"/>
  <c r="AD326" i="7"/>
  <c r="AC326" i="7"/>
  <c r="Y326" i="7"/>
  <c r="X326" i="7"/>
  <c r="T326" i="7"/>
  <c r="S326" i="7"/>
  <c r="O326" i="7"/>
  <c r="N326" i="7"/>
  <c r="J326" i="7"/>
  <c r="I326" i="7"/>
  <c r="E326" i="7"/>
  <c r="D326" i="7"/>
  <c r="AN325" i="7"/>
  <c r="AM325" i="7"/>
  <c r="AI325" i="7"/>
  <c r="AH325" i="7"/>
  <c r="AD325" i="7"/>
  <c r="AC325" i="7"/>
  <c r="Y325" i="7"/>
  <c r="X325" i="7"/>
  <c r="T325" i="7"/>
  <c r="S325" i="7"/>
  <c r="O325" i="7"/>
  <c r="N325" i="7"/>
  <c r="J325" i="7"/>
  <c r="I325" i="7"/>
  <c r="E325" i="7"/>
  <c r="D325" i="7"/>
  <c r="AN324" i="7"/>
  <c r="AM324" i="7"/>
  <c r="AI324" i="7"/>
  <c r="AH324" i="7"/>
  <c r="AD324" i="7"/>
  <c r="AC324" i="7"/>
  <c r="Y324" i="7"/>
  <c r="X324" i="7"/>
  <c r="T324" i="7"/>
  <c r="S324" i="7"/>
  <c r="O324" i="7"/>
  <c r="N324" i="7"/>
  <c r="J324" i="7"/>
  <c r="I324" i="7"/>
  <c r="E324" i="7"/>
  <c r="D324" i="7"/>
  <c r="AN323" i="7"/>
  <c r="AM323" i="7"/>
  <c r="AI323" i="7"/>
  <c r="AH323" i="7"/>
  <c r="AD323" i="7"/>
  <c r="AC323" i="7"/>
  <c r="Y323" i="7"/>
  <c r="X323" i="7"/>
  <c r="T323" i="7"/>
  <c r="S323" i="7"/>
  <c r="O323" i="7"/>
  <c r="N323" i="7"/>
  <c r="J323" i="7"/>
  <c r="I323" i="7"/>
  <c r="E323" i="7"/>
  <c r="D323" i="7"/>
  <c r="AN322" i="7"/>
  <c r="AM322" i="7"/>
  <c r="AI322" i="7"/>
  <c r="AH322" i="7"/>
  <c r="AD322" i="7"/>
  <c r="AC322" i="7"/>
  <c r="Y322" i="7"/>
  <c r="X322" i="7"/>
  <c r="T322" i="7"/>
  <c r="S322" i="7"/>
  <c r="O322" i="7"/>
  <c r="N322" i="7"/>
  <c r="J322" i="7"/>
  <c r="I322" i="7"/>
  <c r="E322" i="7"/>
  <c r="D322" i="7"/>
  <c r="AN321" i="7"/>
  <c r="AM321" i="7"/>
  <c r="AI321" i="7"/>
  <c r="AH321" i="7"/>
  <c r="AD321" i="7"/>
  <c r="AC321" i="7"/>
  <c r="Y321" i="7"/>
  <c r="X321" i="7"/>
  <c r="T321" i="7"/>
  <c r="S321" i="7"/>
  <c r="O321" i="7"/>
  <c r="N321" i="7"/>
  <c r="J321" i="7"/>
  <c r="I321" i="7"/>
  <c r="E321" i="7"/>
  <c r="D321" i="7"/>
  <c r="AM320" i="7"/>
  <c r="AH320" i="7"/>
  <c r="AC320" i="7"/>
  <c r="X320" i="7"/>
  <c r="S320" i="7"/>
  <c r="N320" i="7"/>
  <c r="I320" i="7"/>
  <c r="D320" i="7"/>
  <c r="AN317" i="7"/>
  <c r="AM317" i="7"/>
  <c r="AI317" i="7"/>
  <c r="AH317" i="7"/>
  <c r="AD317" i="7"/>
  <c r="AC317" i="7"/>
  <c r="Y317" i="7"/>
  <c r="X317" i="7"/>
  <c r="T317" i="7"/>
  <c r="S317" i="7"/>
  <c r="O317" i="7"/>
  <c r="N317" i="7"/>
  <c r="J317" i="7"/>
  <c r="I317" i="7"/>
  <c r="E317" i="7"/>
  <c r="D317" i="7"/>
  <c r="AN316" i="7"/>
  <c r="AM316" i="7"/>
  <c r="AI316" i="7"/>
  <c r="AH316" i="7"/>
  <c r="AD316" i="7"/>
  <c r="AC316" i="7"/>
  <c r="Y316" i="7"/>
  <c r="X316" i="7"/>
  <c r="T316" i="7"/>
  <c r="S316" i="7"/>
  <c r="O316" i="7"/>
  <c r="N316" i="7"/>
  <c r="J316" i="7"/>
  <c r="I316" i="7"/>
  <c r="E316" i="7"/>
  <c r="D316" i="7"/>
  <c r="AN315" i="7"/>
  <c r="AM315" i="7"/>
  <c r="AI315" i="7"/>
  <c r="AH315" i="7"/>
  <c r="AD315" i="7"/>
  <c r="AC315" i="7"/>
  <c r="Y315" i="7"/>
  <c r="X315" i="7"/>
  <c r="T315" i="7"/>
  <c r="S315" i="7"/>
  <c r="O315" i="7"/>
  <c r="N315" i="7"/>
  <c r="J315" i="7"/>
  <c r="I315" i="7"/>
  <c r="E315" i="7"/>
  <c r="D315" i="7"/>
  <c r="AN314" i="7"/>
  <c r="AM314" i="7"/>
  <c r="AI314" i="7"/>
  <c r="AH314" i="7"/>
  <c r="AD314" i="7"/>
  <c r="AC314" i="7"/>
  <c r="Y314" i="7"/>
  <c r="X314" i="7"/>
  <c r="T314" i="7"/>
  <c r="S314" i="7"/>
  <c r="O314" i="7"/>
  <c r="N314" i="7"/>
  <c r="J314" i="7"/>
  <c r="I314" i="7"/>
  <c r="E314" i="7"/>
  <c r="D314" i="7"/>
  <c r="AN313" i="7"/>
  <c r="AM313" i="7"/>
  <c r="AI313" i="7"/>
  <c r="AH313" i="7"/>
  <c r="AD313" i="7"/>
  <c r="AC313" i="7"/>
  <c r="Y313" i="7"/>
  <c r="X313" i="7"/>
  <c r="T313" i="7"/>
  <c r="S313" i="7"/>
  <c r="O313" i="7"/>
  <c r="N313" i="7"/>
  <c r="J313" i="7"/>
  <c r="I313" i="7"/>
  <c r="E313" i="7"/>
  <c r="D313" i="7"/>
  <c r="AN312" i="7"/>
  <c r="AM312" i="7"/>
  <c r="AI312" i="7"/>
  <c r="AH312" i="7"/>
  <c r="AD312" i="7"/>
  <c r="AC312" i="7"/>
  <c r="Y312" i="7"/>
  <c r="X312" i="7"/>
  <c r="T312" i="7"/>
  <c r="S312" i="7"/>
  <c r="O312" i="7"/>
  <c r="N312" i="7"/>
  <c r="J312" i="7"/>
  <c r="I312" i="7"/>
  <c r="E312" i="7"/>
  <c r="D312" i="7"/>
  <c r="AM311" i="7"/>
  <c r="AH311" i="7"/>
  <c r="AC311" i="7"/>
  <c r="X311" i="7"/>
  <c r="S311" i="7"/>
  <c r="N311" i="7"/>
  <c r="I311" i="7"/>
  <c r="D311" i="7"/>
  <c r="AN307" i="7"/>
  <c r="AM307" i="7"/>
  <c r="AI307" i="7"/>
  <c r="AH307" i="7"/>
  <c r="AD307" i="7"/>
  <c r="AC307" i="7"/>
  <c r="Y307" i="7"/>
  <c r="X307" i="7"/>
  <c r="T307" i="7"/>
  <c r="S307" i="7"/>
  <c r="O307" i="7"/>
  <c r="N307" i="7"/>
  <c r="J307" i="7"/>
  <c r="I307" i="7"/>
  <c r="E307" i="7"/>
  <c r="D307" i="7"/>
  <c r="AN306" i="7"/>
  <c r="AM306" i="7"/>
  <c r="AI306" i="7"/>
  <c r="AH306" i="7"/>
  <c r="AD306" i="7"/>
  <c r="AC306" i="7"/>
  <c r="Y306" i="7"/>
  <c r="X306" i="7"/>
  <c r="T306" i="7"/>
  <c r="S306" i="7"/>
  <c r="O306" i="7"/>
  <c r="N306" i="7"/>
  <c r="J306" i="7"/>
  <c r="I306" i="7"/>
  <c r="E306" i="7"/>
  <c r="D306" i="7"/>
  <c r="AN305" i="7"/>
  <c r="AM305" i="7"/>
  <c r="AI305" i="7"/>
  <c r="AH305" i="7"/>
  <c r="AD305" i="7"/>
  <c r="AC305" i="7"/>
  <c r="Y305" i="7"/>
  <c r="X305" i="7"/>
  <c r="T305" i="7"/>
  <c r="S305" i="7"/>
  <c r="O305" i="7"/>
  <c r="N305" i="7"/>
  <c r="J305" i="7"/>
  <c r="I305" i="7"/>
  <c r="E305" i="7"/>
  <c r="D305" i="7"/>
  <c r="AN304" i="7"/>
  <c r="AM304" i="7"/>
  <c r="AI304" i="7"/>
  <c r="AH304" i="7"/>
  <c r="AD304" i="7"/>
  <c r="AC304" i="7"/>
  <c r="Y304" i="7"/>
  <c r="X304" i="7"/>
  <c r="T304" i="7"/>
  <c r="S304" i="7"/>
  <c r="O304" i="7"/>
  <c r="N304" i="7"/>
  <c r="J304" i="7"/>
  <c r="I304" i="7"/>
  <c r="E304" i="7"/>
  <c r="D304" i="7"/>
  <c r="AN303" i="7"/>
  <c r="AM303" i="7"/>
  <c r="AI303" i="7"/>
  <c r="AH303" i="7"/>
  <c r="AD303" i="7"/>
  <c r="AC303" i="7"/>
  <c r="Y303" i="7"/>
  <c r="X303" i="7"/>
  <c r="T303" i="7"/>
  <c r="S303" i="7"/>
  <c r="O303" i="7"/>
  <c r="N303" i="7"/>
  <c r="J303" i="7"/>
  <c r="I303" i="7"/>
  <c r="E303" i="7"/>
  <c r="D303" i="7"/>
  <c r="AN302" i="7"/>
  <c r="AM302" i="7"/>
  <c r="AI302" i="7"/>
  <c r="AH302" i="7"/>
  <c r="AD302" i="7"/>
  <c r="AC302" i="7"/>
  <c r="Y302" i="7"/>
  <c r="X302" i="7"/>
  <c r="T302" i="7"/>
  <c r="S302" i="7"/>
  <c r="O302" i="7"/>
  <c r="N302" i="7"/>
  <c r="J302" i="7"/>
  <c r="I302" i="7"/>
  <c r="E302" i="7"/>
  <c r="D302" i="7"/>
  <c r="AN301" i="7"/>
  <c r="AM301" i="7"/>
  <c r="AI301" i="7"/>
  <c r="AH301" i="7"/>
  <c r="AD301" i="7"/>
  <c r="AC301" i="7"/>
  <c r="Y301" i="7"/>
  <c r="X301" i="7"/>
  <c r="T301" i="7"/>
  <c r="S301" i="7"/>
  <c r="O301" i="7"/>
  <c r="N301" i="7"/>
  <c r="J301" i="7"/>
  <c r="I301" i="7"/>
  <c r="E301" i="7"/>
  <c r="D301" i="7"/>
  <c r="AN299" i="7"/>
  <c r="AM299" i="7"/>
  <c r="AI299" i="7"/>
  <c r="AH299" i="7"/>
  <c r="AD299" i="7"/>
  <c r="AC299" i="7"/>
  <c r="Y299" i="7"/>
  <c r="X299" i="7"/>
  <c r="T299" i="7"/>
  <c r="S299" i="7"/>
  <c r="O299" i="7"/>
  <c r="N299" i="7"/>
  <c r="J299" i="7"/>
  <c r="I299" i="7"/>
  <c r="E299" i="7"/>
  <c r="D299" i="7"/>
  <c r="AN298" i="7"/>
  <c r="AM298" i="7"/>
  <c r="AI298" i="7"/>
  <c r="AH298" i="7"/>
  <c r="AD298" i="7"/>
  <c r="AC298" i="7"/>
  <c r="Y298" i="7"/>
  <c r="X298" i="7"/>
  <c r="T298" i="7"/>
  <c r="S298" i="7"/>
  <c r="O298" i="7"/>
  <c r="N298" i="7"/>
  <c r="J298" i="7"/>
  <c r="I298" i="7"/>
  <c r="E298" i="7"/>
  <c r="D298" i="7"/>
  <c r="AN297" i="7"/>
  <c r="AM297" i="7"/>
  <c r="AI297" i="7"/>
  <c r="AH297" i="7"/>
  <c r="AD297" i="7"/>
  <c r="AC297" i="7"/>
  <c r="Y297" i="7"/>
  <c r="X297" i="7"/>
  <c r="T297" i="7"/>
  <c r="S297" i="7"/>
  <c r="O297" i="7"/>
  <c r="N297" i="7"/>
  <c r="J297" i="7"/>
  <c r="I297" i="7"/>
  <c r="E297" i="7"/>
  <c r="D297" i="7"/>
  <c r="AN296" i="7"/>
  <c r="AM296" i="7"/>
  <c r="AI296" i="7"/>
  <c r="AH296" i="7"/>
  <c r="AD296" i="7"/>
  <c r="AC296" i="7"/>
  <c r="Y296" i="7"/>
  <c r="X296" i="7"/>
  <c r="T296" i="7"/>
  <c r="S296" i="7"/>
  <c r="O296" i="7"/>
  <c r="N296" i="7"/>
  <c r="J296" i="7"/>
  <c r="I296" i="7"/>
  <c r="E296" i="7"/>
  <c r="D296" i="7"/>
  <c r="AN295" i="7"/>
  <c r="AM295" i="7"/>
  <c r="AI295" i="7"/>
  <c r="AH295" i="7"/>
  <c r="AD295" i="7"/>
  <c r="AC295" i="7"/>
  <c r="Y295" i="7"/>
  <c r="X295" i="7"/>
  <c r="T295" i="7"/>
  <c r="S295" i="7"/>
  <c r="O295" i="7"/>
  <c r="N295" i="7"/>
  <c r="J295" i="7"/>
  <c r="I295" i="7"/>
  <c r="E295" i="7"/>
  <c r="D295" i="7"/>
  <c r="AN294" i="7"/>
  <c r="AM294" i="7"/>
  <c r="AI294" i="7"/>
  <c r="AH294" i="7"/>
  <c r="AD294" i="7"/>
  <c r="AC294" i="7"/>
  <c r="Y294" i="7"/>
  <c r="X294" i="7"/>
  <c r="T294" i="7"/>
  <c r="S294" i="7"/>
  <c r="O294" i="7"/>
  <c r="N294" i="7"/>
  <c r="J294" i="7"/>
  <c r="I294" i="7"/>
  <c r="E294" i="7"/>
  <c r="D294" i="7"/>
  <c r="AN293" i="7"/>
  <c r="AM293" i="7"/>
  <c r="AI293" i="7"/>
  <c r="AH293" i="7"/>
  <c r="AD293" i="7"/>
  <c r="AC293" i="7"/>
  <c r="Y293" i="7"/>
  <c r="X293" i="7"/>
  <c r="T293" i="7"/>
  <c r="S293" i="7"/>
  <c r="O293" i="7"/>
  <c r="N293" i="7"/>
  <c r="J293" i="7"/>
  <c r="I293" i="7"/>
  <c r="E293" i="7"/>
  <c r="D293" i="7"/>
  <c r="AN289" i="7"/>
  <c r="AM289" i="7"/>
  <c r="AI289" i="7"/>
  <c r="AH289" i="7"/>
  <c r="AD289" i="7"/>
  <c r="AC289" i="7"/>
  <c r="Y289" i="7"/>
  <c r="X289" i="7"/>
  <c r="T289" i="7"/>
  <c r="S289" i="7"/>
  <c r="O289" i="7"/>
  <c r="N289" i="7"/>
  <c r="J289" i="7"/>
  <c r="I289" i="7"/>
  <c r="E289" i="7"/>
  <c r="D289" i="7"/>
  <c r="AN288" i="7"/>
  <c r="AM288" i="7"/>
  <c r="AI288" i="7"/>
  <c r="AH288" i="7"/>
  <c r="AD288" i="7"/>
  <c r="AC288" i="7"/>
  <c r="Y288" i="7"/>
  <c r="X288" i="7"/>
  <c r="T288" i="7"/>
  <c r="S288" i="7"/>
  <c r="O288" i="7"/>
  <c r="N288" i="7"/>
  <c r="J288" i="7"/>
  <c r="I288" i="7"/>
  <c r="E288" i="7"/>
  <c r="D288" i="7"/>
  <c r="AN287" i="7"/>
  <c r="AM287" i="7"/>
  <c r="AI287" i="7"/>
  <c r="AH287" i="7"/>
  <c r="AD287" i="7"/>
  <c r="AC287" i="7"/>
  <c r="Y287" i="7"/>
  <c r="X287" i="7"/>
  <c r="T287" i="7"/>
  <c r="S287" i="7"/>
  <c r="O287" i="7"/>
  <c r="N287" i="7"/>
  <c r="J287" i="7"/>
  <c r="I287" i="7"/>
  <c r="E287" i="7"/>
  <c r="D287" i="7"/>
  <c r="AN286" i="7"/>
  <c r="AM286" i="7"/>
  <c r="AI286" i="7"/>
  <c r="AH286" i="7"/>
  <c r="AD286" i="7"/>
  <c r="AC286" i="7"/>
  <c r="Y286" i="7"/>
  <c r="X286" i="7"/>
  <c r="T286" i="7"/>
  <c r="S286" i="7"/>
  <c r="O286" i="7"/>
  <c r="N286" i="7"/>
  <c r="J286" i="7"/>
  <c r="I286" i="7"/>
  <c r="E286" i="7"/>
  <c r="D286" i="7"/>
  <c r="AN285" i="7"/>
  <c r="AM285" i="7"/>
  <c r="AI285" i="7"/>
  <c r="AH285" i="7"/>
  <c r="AD285" i="7"/>
  <c r="AC285" i="7"/>
  <c r="Y285" i="7"/>
  <c r="X285" i="7"/>
  <c r="T285" i="7"/>
  <c r="S285" i="7"/>
  <c r="O285" i="7"/>
  <c r="N285" i="7"/>
  <c r="J285" i="7"/>
  <c r="I285" i="7"/>
  <c r="E285" i="7"/>
  <c r="D285" i="7"/>
  <c r="AN284" i="7"/>
  <c r="AM284" i="7"/>
  <c r="AI284" i="7"/>
  <c r="AH284" i="7"/>
  <c r="AD284" i="7"/>
  <c r="AC284" i="7"/>
  <c r="Y284" i="7"/>
  <c r="X284" i="7"/>
  <c r="T284" i="7"/>
  <c r="S284" i="7"/>
  <c r="O284" i="7"/>
  <c r="N284" i="7"/>
  <c r="J284" i="7"/>
  <c r="I284" i="7"/>
  <c r="E284" i="7"/>
  <c r="D284" i="7"/>
  <c r="AM283" i="7"/>
  <c r="AH283" i="7"/>
  <c r="AC283" i="7"/>
  <c r="X283" i="7"/>
  <c r="S283" i="7"/>
  <c r="N283" i="7"/>
  <c r="I283" i="7"/>
  <c r="D283" i="7"/>
  <c r="AN281" i="7"/>
  <c r="AM281" i="7"/>
  <c r="AI281" i="7"/>
  <c r="AH281" i="7"/>
  <c r="AD281" i="7"/>
  <c r="AC281" i="7"/>
  <c r="Y281" i="7"/>
  <c r="X281" i="7"/>
  <c r="T281" i="7"/>
  <c r="S281" i="7"/>
  <c r="O281" i="7"/>
  <c r="N281" i="7"/>
  <c r="J281" i="7"/>
  <c r="I281" i="7"/>
  <c r="E281" i="7"/>
  <c r="D281" i="7"/>
  <c r="AN280" i="7"/>
  <c r="AM280" i="7"/>
  <c r="AI280" i="7"/>
  <c r="AH280" i="7"/>
  <c r="AD280" i="7"/>
  <c r="AC280" i="7"/>
  <c r="Y280" i="7"/>
  <c r="X280" i="7"/>
  <c r="T280" i="7"/>
  <c r="S280" i="7"/>
  <c r="O280" i="7"/>
  <c r="N280" i="7"/>
  <c r="J280" i="7"/>
  <c r="I280" i="7"/>
  <c r="E280" i="7"/>
  <c r="D280" i="7"/>
  <c r="AN279" i="7"/>
  <c r="AM279" i="7"/>
  <c r="AI279" i="7"/>
  <c r="AH279" i="7"/>
  <c r="AD279" i="7"/>
  <c r="AC279" i="7"/>
  <c r="Y279" i="7"/>
  <c r="X279" i="7"/>
  <c r="T279" i="7"/>
  <c r="S279" i="7"/>
  <c r="O279" i="7"/>
  <c r="N279" i="7"/>
  <c r="J279" i="7"/>
  <c r="I279" i="7"/>
  <c r="E279" i="7"/>
  <c r="D279" i="7"/>
  <c r="AN278" i="7"/>
  <c r="AM278" i="7"/>
  <c r="AI278" i="7"/>
  <c r="AH278" i="7"/>
  <c r="AD278" i="7"/>
  <c r="AC278" i="7"/>
  <c r="Y278" i="7"/>
  <c r="X278" i="7"/>
  <c r="T278" i="7"/>
  <c r="S278" i="7"/>
  <c r="O278" i="7"/>
  <c r="N278" i="7"/>
  <c r="J278" i="7"/>
  <c r="I278" i="7"/>
  <c r="E278" i="7"/>
  <c r="D278" i="7"/>
  <c r="AN277" i="7"/>
  <c r="AM277" i="7"/>
  <c r="AI277" i="7"/>
  <c r="AH277" i="7"/>
  <c r="AD277" i="7"/>
  <c r="AC277" i="7"/>
  <c r="Y277" i="7"/>
  <c r="X277" i="7"/>
  <c r="T277" i="7"/>
  <c r="S277" i="7"/>
  <c r="O277" i="7"/>
  <c r="N277" i="7"/>
  <c r="J277" i="7"/>
  <c r="I277" i="7"/>
  <c r="E277" i="7"/>
  <c r="D277" i="7"/>
  <c r="AN276" i="7"/>
  <c r="AM276" i="7"/>
  <c r="AI276" i="7"/>
  <c r="AH276" i="7"/>
  <c r="AD276" i="7"/>
  <c r="AC276" i="7"/>
  <c r="Y276" i="7"/>
  <c r="X276" i="7"/>
  <c r="T276" i="7"/>
  <c r="S276" i="7"/>
  <c r="O276" i="7"/>
  <c r="N276" i="7"/>
  <c r="J276" i="7"/>
  <c r="I276" i="7"/>
  <c r="E276" i="7"/>
  <c r="D276" i="7"/>
  <c r="AM275" i="7"/>
  <c r="AH275" i="7"/>
  <c r="AC275" i="7"/>
  <c r="X275" i="7"/>
  <c r="S275" i="7"/>
  <c r="N275" i="7"/>
  <c r="I275" i="7"/>
  <c r="D275" i="7"/>
  <c r="AN272" i="7"/>
  <c r="AM272" i="7"/>
  <c r="AI272" i="7"/>
  <c r="AH272" i="7"/>
  <c r="AD272" i="7"/>
  <c r="AC272" i="7"/>
  <c r="Y272" i="7"/>
  <c r="X272" i="7"/>
  <c r="T272" i="7"/>
  <c r="S272" i="7"/>
  <c r="O272" i="7"/>
  <c r="N272" i="7"/>
  <c r="J272" i="7"/>
  <c r="I272" i="7"/>
  <c r="E272" i="7"/>
  <c r="D272" i="7"/>
  <c r="AN271" i="7"/>
  <c r="AM271" i="7"/>
  <c r="AI271" i="7"/>
  <c r="AH271" i="7"/>
  <c r="AD271" i="7"/>
  <c r="AC271" i="7"/>
  <c r="Y271" i="7"/>
  <c r="X271" i="7"/>
  <c r="T271" i="7"/>
  <c r="S271" i="7"/>
  <c r="O271" i="7"/>
  <c r="N271" i="7"/>
  <c r="J271" i="7"/>
  <c r="I271" i="7"/>
  <c r="E271" i="7"/>
  <c r="D271" i="7"/>
  <c r="AN270" i="7"/>
  <c r="AM270" i="7"/>
  <c r="AI270" i="7"/>
  <c r="AH270" i="7"/>
  <c r="AD270" i="7"/>
  <c r="AC270" i="7"/>
  <c r="Y270" i="7"/>
  <c r="X270" i="7"/>
  <c r="T270" i="7"/>
  <c r="S270" i="7"/>
  <c r="O270" i="7"/>
  <c r="N270" i="7"/>
  <c r="J270" i="7"/>
  <c r="I270" i="7"/>
  <c r="E270" i="7"/>
  <c r="D270" i="7"/>
  <c r="AN269" i="7"/>
  <c r="AM269" i="7"/>
  <c r="AI269" i="7"/>
  <c r="AH269" i="7"/>
  <c r="AD269" i="7"/>
  <c r="AC269" i="7"/>
  <c r="Y269" i="7"/>
  <c r="X269" i="7"/>
  <c r="T269" i="7"/>
  <c r="S269" i="7"/>
  <c r="O269" i="7"/>
  <c r="N269" i="7"/>
  <c r="J269" i="7"/>
  <c r="I269" i="7"/>
  <c r="E269" i="7"/>
  <c r="D269" i="7"/>
  <c r="AN268" i="7"/>
  <c r="AM268" i="7"/>
  <c r="AI268" i="7"/>
  <c r="AH268" i="7"/>
  <c r="AD268" i="7"/>
  <c r="AC268" i="7"/>
  <c r="Y268" i="7"/>
  <c r="X268" i="7"/>
  <c r="T268" i="7"/>
  <c r="S268" i="7"/>
  <c r="O268" i="7"/>
  <c r="N268" i="7"/>
  <c r="J268" i="7"/>
  <c r="I268" i="7"/>
  <c r="E268" i="7"/>
  <c r="D268" i="7"/>
  <c r="AN267" i="7"/>
  <c r="AM267" i="7"/>
  <c r="AI267" i="7"/>
  <c r="AH267" i="7"/>
  <c r="AD267" i="7"/>
  <c r="AC267" i="7"/>
  <c r="Y267" i="7"/>
  <c r="X267" i="7"/>
  <c r="T267" i="7"/>
  <c r="S267" i="7"/>
  <c r="O267" i="7"/>
  <c r="N267" i="7"/>
  <c r="J267" i="7"/>
  <c r="I267" i="7"/>
  <c r="E267" i="7"/>
  <c r="D267" i="7"/>
  <c r="AN266" i="7"/>
  <c r="AM266" i="7"/>
  <c r="AI266" i="7"/>
  <c r="AH266" i="7"/>
  <c r="AD266" i="7"/>
  <c r="AC266" i="7"/>
  <c r="Y266" i="7"/>
  <c r="X266" i="7"/>
  <c r="T266" i="7"/>
  <c r="S266" i="7"/>
  <c r="O266" i="7"/>
  <c r="N266" i="7"/>
  <c r="J266" i="7"/>
  <c r="I266" i="7"/>
  <c r="E266" i="7"/>
  <c r="D266" i="7"/>
  <c r="AN264" i="7"/>
  <c r="AM264" i="7"/>
  <c r="AI264" i="7"/>
  <c r="AH264" i="7"/>
  <c r="AD264" i="7"/>
  <c r="AC264" i="7"/>
  <c r="Y264" i="7"/>
  <c r="X264" i="7"/>
  <c r="T264" i="7"/>
  <c r="S264" i="7"/>
  <c r="O264" i="7"/>
  <c r="N264" i="7"/>
  <c r="J264" i="7"/>
  <c r="I264" i="7"/>
  <c r="E264" i="7"/>
  <c r="D264" i="7"/>
  <c r="AN263" i="7"/>
  <c r="AM263" i="7"/>
  <c r="AI263" i="7"/>
  <c r="AH263" i="7"/>
  <c r="AD263" i="7"/>
  <c r="AC263" i="7"/>
  <c r="Y263" i="7"/>
  <c r="X263" i="7"/>
  <c r="T263" i="7"/>
  <c r="S263" i="7"/>
  <c r="O263" i="7"/>
  <c r="N263" i="7"/>
  <c r="J263" i="7"/>
  <c r="I263" i="7"/>
  <c r="E263" i="7"/>
  <c r="D263" i="7"/>
  <c r="AN262" i="7"/>
  <c r="AM262" i="7"/>
  <c r="AI262" i="7"/>
  <c r="AH262" i="7"/>
  <c r="AD262" i="7"/>
  <c r="AC262" i="7"/>
  <c r="Y262" i="7"/>
  <c r="X262" i="7"/>
  <c r="T262" i="7"/>
  <c r="S262" i="7"/>
  <c r="O262" i="7"/>
  <c r="N262" i="7"/>
  <c r="J262" i="7"/>
  <c r="I262" i="7"/>
  <c r="E262" i="7"/>
  <c r="D262" i="7"/>
  <c r="AN261" i="7"/>
  <c r="AM261" i="7"/>
  <c r="AI261" i="7"/>
  <c r="AH261" i="7"/>
  <c r="AD261" i="7"/>
  <c r="AC261" i="7"/>
  <c r="Y261" i="7"/>
  <c r="X261" i="7"/>
  <c r="T261" i="7"/>
  <c r="S261" i="7"/>
  <c r="O261" i="7"/>
  <c r="N261" i="7"/>
  <c r="J261" i="7"/>
  <c r="I261" i="7"/>
  <c r="E261" i="7"/>
  <c r="D261" i="7"/>
  <c r="AN260" i="7"/>
  <c r="AM260" i="7"/>
  <c r="AI260" i="7"/>
  <c r="AH260" i="7"/>
  <c r="AD260" i="7"/>
  <c r="AC260" i="7"/>
  <c r="Y260" i="7"/>
  <c r="X260" i="7"/>
  <c r="T260" i="7"/>
  <c r="S260" i="7"/>
  <c r="O260" i="7"/>
  <c r="N260" i="7"/>
  <c r="J260" i="7"/>
  <c r="I260" i="7"/>
  <c r="E260" i="7"/>
  <c r="D260" i="7"/>
  <c r="AN259" i="7"/>
  <c r="AM259" i="7"/>
  <c r="AI259" i="7"/>
  <c r="AH259" i="7"/>
  <c r="AD259" i="7"/>
  <c r="AC259" i="7"/>
  <c r="Y259" i="7"/>
  <c r="X259" i="7"/>
  <c r="T259" i="7"/>
  <c r="S259" i="7"/>
  <c r="O259" i="7"/>
  <c r="N259" i="7"/>
  <c r="J259" i="7"/>
  <c r="I259" i="7"/>
  <c r="E259" i="7"/>
  <c r="D259" i="7"/>
  <c r="AN258" i="7"/>
  <c r="AM258" i="7"/>
  <c r="AI258" i="7"/>
  <c r="AH258" i="7"/>
  <c r="AD258" i="7"/>
  <c r="AC258" i="7"/>
  <c r="Y258" i="7"/>
  <c r="X258" i="7"/>
  <c r="T258" i="7"/>
  <c r="S258" i="7"/>
  <c r="O258" i="7"/>
  <c r="N258" i="7"/>
  <c r="J258" i="7"/>
  <c r="I258" i="7"/>
  <c r="E258" i="7"/>
  <c r="D258" i="7"/>
  <c r="AN254" i="7"/>
  <c r="AM254" i="7"/>
  <c r="AI254" i="7"/>
  <c r="AH254" i="7"/>
  <c r="AD254" i="7"/>
  <c r="AC254" i="7"/>
  <c r="Y254" i="7"/>
  <c r="X254" i="7"/>
  <c r="T254" i="7"/>
  <c r="S254" i="7"/>
  <c r="O254" i="7"/>
  <c r="N254" i="7"/>
  <c r="J254" i="7"/>
  <c r="I254" i="7"/>
  <c r="E254" i="7"/>
  <c r="D254" i="7"/>
  <c r="AN253" i="7"/>
  <c r="AM253" i="7"/>
  <c r="AI253" i="7"/>
  <c r="AH253" i="7"/>
  <c r="AD253" i="7"/>
  <c r="AC253" i="7"/>
  <c r="Y253" i="7"/>
  <c r="X253" i="7"/>
  <c r="T253" i="7"/>
  <c r="S253" i="7"/>
  <c r="O253" i="7"/>
  <c r="N253" i="7"/>
  <c r="J253" i="7"/>
  <c r="I253" i="7"/>
  <c r="E253" i="7"/>
  <c r="D253" i="7"/>
  <c r="AN252" i="7"/>
  <c r="AM252" i="7"/>
  <c r="AI252" i="7"/>
  <c r="AH252" i="7"/>
  <c r="AD252" i="7"/>
  <c r="AC252" i="7"/>
  <c r="Y252" i="7"/>
  <c r="X252" i="7"/>
  <c r="T252" i="7"/>
  <c r="S252" i="7"/>
  <c r="O252" i="7"/>
  <c r="N252" i="7"/>
  <c r="J252" i="7"/>
  <c r="I252" i="7"/>
  <c r="E252" i="7"/>
  <c r="D252" i="7"/>
  <c r="AN251" i="7"/>
  <c r="AM251" i="7"/>
  <c r="AI251" i="7"/>
  <c r="AH251" i="7"/>
  <c r="AD251" i="7"/>
  <c r="AC251" i="7"/>
  <c r="Y251" i="7"/>
  <c r="X251" i="7"/>
  <c r="T251" i="7"/>
  <c r="S251" i="7"/>
  <c r="O251" i="7"/>
  <c r="N251" i="7"/>
  <c r="J251" i="7"/>
  <c r="I251" i="7"/>
  <c r="E251" i="7"/>
  <c r="D251" i="7"/>
  <c r="AN250" i="7"/>
  <c r="AM250" i="7"/>
  <c r="AI250" i="7"/>
  <c r="AH250" i="7"/>
  <c r="AD250" i="7"/>
  <c r="AC250" i="7"/>
  <c r="Y250" i="7"/>
  <c r="X250" i="7"/>
  <c r="T250" i="7"/>
  <c r="S250" i="7"/>
  <c r="O250" i="7"/>
  <c r="N250" i="7"/>
  <c r="J250" i="7"/>
  <c r="I250" i="7"/>
  <c r="E250" i="7"/>
  <c r="D250" i="7"/>
  <c r="AN249" i="7"/>
  <c r="AM249" i="7"/>
  <c r="AI249" i="7"/>
  <c r="AH249" i="7"/>
  <c r="AD249" i="7"/>
  <c r="AC249" i="7"/>
  <c r="Y249" i="7"/>
  <c r="X249" i="7"/>
  <c r="T249" i="7"/>
  <c r="S249" i="7"/>
  <c r="O249" i="7"/>
  <c r="N249" i="7"/>
  <c r="J249" i="7"/>
  <c r="I249" i="7"/>
  <c r="E249" i="7"/>
  <c r="D249" i="7"/>
  <c r="AM248" i="7"/>
  <c r="AH248" i="7"/>
  <c r="AC248" i="7"/>
  <c r="X248" i="7"/>
  <c r="S248" i="7"/>
  <c r="N248" i="7"/>
  <c r="I248" i="7"/>
  <c r="D248" i="7"/>
  <c r="AN245" i="7"/>
  <c r="AM245" i="7"/>
  <c r="AI245" i="7"/>
  <c r="AH245" i="7"/>
  <c r="AD245" i="7"/>
  <c r="AC245" i="7"/>
  <c r="Y245" i="7"/>
  <c r="X245" i="7"/>
  <c r="T245" i="7"/>
  <c r="S245" i="7"/>
  <c r="O245" i="7"/>
  <c r="N245" i="7"/>
  <c r="J245" i="7"/>
  <c r="I245" i="7"/>
  <c r="E245" i="7"/>
  <c r="D245" i="7"/>
  <c r="AN244" i="7"/>
  <c r="AM244" i="7"/>
  <c r="AI244" i="7"/>
  <c r="AH244" i="7"/>
  <c r="AD244" i="7"/>
  <c r="AC244" i="7"/>
  <c r="Y244" i="7"/>
  <c r="X244" i="7"/>
  <c r="T244" i="7"/>
  <c r="S244" i="7"/>
  <c r="O244" i="7"/>
  <c r="N244" i="7"/>
  <c r="J244" i="7"/>
  <c r="I244" i="7"/>
  <c r="E244" i="7"/>
  <c r="D244" i="7"/>
  <c r="AN243" i="7"/>
  <c r="AM243" i="7"/>
  <c r="AI243" i="7"/>
  <c r="AH243" i="7"/>
  <c r="AD243" i="7"/>
  <c r="AC243" i="7"/>
  <c r="Y243" i="7"/>
  <c r="X243" i="7"/>
  <c r="T243" i="7"/>
  <c r="S243" i="7"/>
  <c r="O243" i="7"/>
  <c r="N243" i="7"/>
  <c r="J243" i="7"/>
  <c r="I243" i="7"/>
  <c r="E243" i="7"/>
  <c r="D243" i="7"/>
  <c r="AN242" i="7"/>
  <c r="AM242" i="7"/>
  <c r="AI242" i="7"/>
  <c r="AH242" i="7"/>
  <c r="AD242" i="7"/>
  <c r="AC242" i="7"/>
  <c r="Y242" i="7"/>
  <c r="X242" i="7"/>
  <c r="T242" i="7"/>
  <c r="S242" i="7"/>
  <c r="O242" i="7"/>
  <c r="N242" i="7"/>
  <c r="J242" i="7"/>
  <c r="I242" i="7"/>
  <c r="E242" i="7"/>
  <c r="D242" i="7"/>
  <c r="AN241" i="7"/>
  <c r="AM241" i="7"/>
  <c r="AI241" i="7"/>
  <c r="AH241" i="7"/>
  <c r="AD241" i="7"/>
  <c r="AC241" i="7"/>
  <c r="Y241" i="7"/>
  <c r="X241" i="7"/>
  <c r="T241" i="7"/>
  <c r="S241" i="7"/>
  <c r="O241" i="7"/>
  <c r="N241" i="7"/>
  <c r="J241" i="7"/>
  <c r="I241" i="7"/>
  <c r="E241" i="7"/>
  <c r="D241" i="7"/>
  <c r="AN240" i="7"/>
  <c r="AM240" i="7"/>
  <c r="AI240" i="7"/>
  <c r="AH240" i="7"/>
  <c r="AD240" i="7"/>
  <c r="AC240" i="7"/>
  <c r="Y240" i="7"/>
  <c r="X240" i="7"/>
  <c r="T240" i="7"/>
  <c r="S240" i="7"/>
  <c r="O240" i="7"/>
  <c r="N240" i="7"/>
  <c r="J240" i="7"/>
  <c r="I240" i="7"/>
  <c r="E240" i="7"/>
  <c r="D240" i="7"/>
  <c r="AM239" i="7"/>
  <c r="AH239" i="7"/>
  <c r="AC239" i="7"/>
  <c r="X239" i="7"/>
  <c r="S239" i="7"/>
  <c r="N239" i="7"/>
  <c r="I239" i="7"/>
  <c r="D239" i="7"/>
  <c r="AN236" i="7"/>
  <c r="AM236" i="7"/>
  <c r="AI236" i="7"/>
  <c r="AH236" i="7"/>
  <c r="AD236" i="7"/>
  <c r="AC236" i="7"/>
  <c r="Y236" i="7"/>
  <c r="X236" i="7"/>
  <c r="T236" i="7"/>
  <c r="S236" i="7"/>
  <c r="O236" i="7"/>
  <c r="N236" i="7"/>
  <c r="J236" i="7"/>
  <c r="I236" i="7"/>
  <c r="E236" i="7"/>
  <c r="D236" i="7"/>
  <c r="AN235" i="7"/>
  <c r="AM235" i="7"/>
  <c r="AI235" i="7"/>
  <c r="AH235" i="7"/>
  <c r="AD235" i="7"/>
  <c r="AC235" i="7"/>
  <c r="Y235" i="7"/>
  <c r="X235" i="7"/>
  <c r="T235" i="7"/>
  <c r="S235" i="7"/>
  <c r="O235" i="7"/>
  <c r="N235" i="7"/>
  <c r="J235" i="7"/>
  <c r="I235" i="7"/>
  <c r="E235" i="7"/>
  <c r="D235" i="7"/>
  <c r="AN234" i="7"/>
  <c r="AM234" i="7"/>
  <c r="AI234" i="7"/>
  <c r="AH234" i="7"/>
  <c r="AD234" i="7"/>
  <c r="AC234" i="7"/>
  <c r="Y234" i="7"/>
  <c r="X234" i="7"/>
  <c r="T234" i="7"/>
  <c r="S234" i="7"/>
  <c r="O234" i="7"/>
  <c r="N234" i="7"/>
  <c r="J234" i="7"/>
  <c r="I234" i="7"/>
  <c r="E234" i="7"/>
  <c r="D234" i="7"/>
  <c r="AN233" i="7"/>
  <c r="AM233" i="7"/>
  <c r="AI233" i="7"/>
  <c r="AH233" i="7"/>
  <c r="AD233" i="7"/>
  <c r="AC233" i="7"/>
  <c r="Y233" i="7"/>
  <c r="X233" i="7"/>
  <c r="T233" i="7"/>
  <c r="S233" i="7"/>
  <c r="O233" i="7"/>
  <c r="N233" i="7"/>
  <c r="J233" i="7"/>
  <c r="I233" i="7"/>
  <c r="E233" i="7"/>
  <c r="D233" i="7"/>
  <c r="AN232" i="7"/>
  <c r="AM232" i="7"/>
  <c r="AI232" i="7"/>
  <c r="AH232" i="7"/>
  <c r="AD232" i="7"/>
  <c r="AC232" i="7"/>
  <c r="Y232" i="7"/>
  <c r="X232" i="7"/>
  <c r="T232" i="7"/>
  <c r="S232" i="7"/>
  <c r="O232" i="7"/>
  <c r="N232" i="7"/>
  <c r="J232" i="7"/>
  <c r="I232" i="7"/>
  <c r="E232" i="7"/>
  <c r="D232" i="7"/>
  <c r="AN231" i="7"/>
  <c r="AM231" i="7"/>
  <c r="AI231" i="7"/>
  <c r="AH231" i="7"/>
  <c r="AD231" i="7"/>
  <c r="AC231" i="7"/>
  <c r="Y231" i="7"/>
  <c r="X231" i="7"/>
  <c r="T231" i="7"/>
  <c r="S231" i="7"/>
  <c r="O231" i="7"/>
  <c r="N231" i="7"/>
  <c r="J231" i="7"/>
  <c r="I231" i="7"/>
  <c r="E231" i="7"/>
  <c r="D231" i="7"/>
  <c r="AN230" i="7"/>
  <c r="AM230" i="7"/>
  <c r="AI230" i="7"/>
  <c r="AH230" i="7"/>
  <c r="AD230" i="7"/>
  <c r="AC230" i="7"/>
  <c r="Y230" i="7"/>
  <c r="X230" i="7"/>
  <c r="T230" i="7"/>
  <c r="S230" i="7"/>
  <c r="O230" i="7"/>
  <c r="N230" i="7"/>
  <c r="J230" i="7"/>
  <c r="I230" i="7"/>
  <c r="E230" i="7"/>
  <c r="D230" i="7"/>
  <c r="AN228" i="7"/>
  <c r="AM228" i="7"/>
  <c r="AI228" i="7"/>
  <c r="AH228" i="7"/>
  <c r="AD228" i="7"/>
  <c r="AC228" i="7"/>
  <c r="Y228" i="7"/>
  <c r="X228" i="7"/>
  <c r="T228" i="7"/>
  <c r="S228" i="7"/>
  <c r="O228" i="7"/>
  <c r="N228" i="7"/>
  <c r="J228" i="7"/>
  <c r="I228" i="7"/>
  <c r="E228" i="7"/>
  <c r="D228" i="7"/>
  <c r="AN227" i="7"/>
  <c r="AM227" i="7"/>
  <c r="AI227" i="7"/>
  <c r="AH227" i="7"/>
  <c r="AD227" i="7"/>
  <c r="AC227" i="7"/>
  <c r="Y227" i="7"/>
  <c r="X227" i="7"/>
  <c r="T227" i="7"/>
  <c r="S227" i="7"/>
  <c r="O227" i="7"/>
  <c r="N227" i="7"/>
  <c r="J227" i="7"/>
  <c r="I227" i="7"/>
  <c r="E227" i="7"/>
  <c r="D227" i="7"/>
  <c r="AN226" i="7"/>
  <c r="AM226" i="7"/>
  <c r="AI226" i="7"/>
  <c r="AH226" i="7"/>
  <c r="AD226" i="7"/>
  <c r="AC226" i="7"/>
  <c r="Y226" i="7"/>
  <c r="X226" i="7"/>
  <c r="T226" i="7"/>
  <c r="S226" i="7"/>
  <c r="O226" i="7"/>
  <c r="N226" i="7"/>
  <c r="J226" i="7"/>
  <c r="I226" i="7"/>
  <c r="E226" i="7"/>
  <c r="D226" i="7"/>
  <c r="AN225" i="7"/>
  <c r="AM225" i="7"/>
  <c r="AI225" i="7"/>
  <c r="AH225" i="7"/>
  <c r="AD225" i="7"/>
  <c r="AC225" i="7"/>
  <c r="Y225" i="7"/>
  <c r="X225" i="7"/>
  <c r="T225" i="7"/>
  <c r="S225" i="7"/>
  <c r="O225" i="7"/>
  <c r="N225" i="7"/>
  <c r="J225" i="7"/>
  <c r="I225" i="7"/>
  <c r="E225" i="7"/>
  <c r="D225" i="7"/>
  <c r="AN224" i="7"/>
  <c r="AM224" i="7"/>
  <c r="AI224" i="7"/>
  <c r="AH224" i="7"/>
  <c r="AD224" i="7"/>
  <c r="AC224" i="7"/>
  <c r="Y224" i="7"/>
  <c r="X224" i="7"/>
  <c r="T224" i="7"/>
  <c r="S224" i="7"/>
  <c r="O224" i="7"/>
  <c r="N224" i="7"/>
  <c r="J224" i="7"/>
  <c r="I224" i="7"/>
  <c r="E224" i="7"/>
  <c r="D224" i="7"/>
  <c r="AN223" i="7"/>
  <c r="AM223" i="7"/>
  <c r="AI223" i="7"/>
  <c r="AH223" i="7"/>
  <c r="AD223" i="7"/>
  <c r="AC223" i="7"/>
  <c r="Y223" i="7"/>
  <c r="X223" i="7"/>
  <c r="T223" i="7"/>
  <c r="S223" i="7"/>
  <c r="O223" i="7"/>
  <c r="N223" i="7"/>
  <c r="J223" i="7"/>
  <c r="I223" i="7"/>
  <c r="E223" i="7"/>
  <c r="D223" i="7"/>
  <c r="AN222" i="7"/>
  <c r="AM222" i="7"/>
  <c r="AI222" i="7"/>
  <c r="AH222" i="7"/>
  <c r="AD222" i="7"/>
  <c r="AC222" i="7"/>
  <c r="Y222" i="7"/>
  <c r="X222" i="7"/>
  <c r="T222" i="7"/>
  <c r="S222" i="7"/>
  <c r="O222" i="7"/>
  <c r="N222" i="7"/>
  <c r="J222" i="7"/>
  <c r="I222" i="7"/>
  <c r="E222" i="7"/>
  <c r="D222" i="7"/>
  <c r="AN218" i="7"/>
  <c r="AM218" i="7"/>
  <c r="AI218" i="7"/>
  <c r="AH218" i="7"/>
  <c r="AD218" i="7"/>
  <c r="AC218" i="7"/>
  <c r="Y218" i="7"/>
  <c r="X218" i="7"/>
  <c r="T218" i="7"/>
  <c r="S218" i="7"/>
  <c r="O218" i="7"/>
  <c r="N218" i="7"/>
  <c r="J218" i="7"/>
  <c r="I218" i="7"/>
  <c r="E218" i="7"/>
  <c r="D218" i="7"/>
  <c r="AN217" i="7"/>
  <c r="AM217" i="7"/>
  <c r="AI217" i="7"/>
  <c r="AH217" i="7"/>
  <c r="AD217" i="7"/>
  <c r="AC217" i="7"/>
  <c r="Y217" i="7"/>
  <c r="X217" i="7"/>
  <c r="T217" i="7"/>
  <c r="S217" i="7"/>
  <c r="O217" i="7"/>
  <c r="N217" i="7"/>
  <c r="J217" i="7"/>
  <c r="I217" i="7"/>
  <c r="E217" i="7"/>
  <c r="D217" i="7"/>
  <c r="AN216" i="7"/>
  <c r="AM216" i="7"/>
  <c r="AI216" i="7"/>
  <c r="AH216" i="7"/>
  <c r="AD216" i="7"/>
  <c r="AC216" i="7"/>
  <c r="Y216" i="7"/>
  <c r="X216" i="7"/>
  <c r="T216" i="7"/>
  <c r="S216" i="7"/>
  <c r="O216" i="7"/>
  <c r="N216" i="7"/>
  <c r="J216" i="7"/>
  <c r="I216" i="7"/>
  <c r="E216" i="7"/>
  <c r="D216" i="7"/>
  <c r="AN215" i="7"/>
  <c r="AM215" i="7"/>
  <c r="AI215" i="7"/>
  <c r="AH215" i="7"/>
  <c r="AD215" i="7"/>
  <c r="AC215" i="7"/>
  <c r="Y215" i="7"/>
  <c r="X215" i="7"/>
  <c r="T215" i="7"/>
  <c r="S215" i="7"/>
  <c r="O215" i="7"/>
  <c r="N215" i="7"/>
  <c r="J215" i="7"/>
  <c r="I215" i="7"/>
  <c r="E215" i="7"/>
  <c r="D215" i="7"/>
  <c r="AN214" i="7"/>
  <c r="AM214" i="7"/>
  <c r="AI214" i="7"/>
  <c r="AH214" i="7"/>
  <c r="AD214" i="7"/>
  <c r="AC214" i="7"/>
  <c r="Y214" i="7"/>
  <c r="X214" i="7"/>
  <c r="T214" i="7"/>
  <c r="S214" i="7"/>
  <c r="O214" i="7"/>
  <c r="N214" i="7"/>
  <c r="J214" i="7"/>
  <c r="I214" i="7"/>
  <c r="E214" i="7"/>
  <c r="D214" i="7"/>
  <c r="AN213" i="7"/>
  <c r="AM213" i="7"/>
  <c r="AI213" i="7"/>
  <c r="AH213" i="7"/>
  <c r="AD213" i="7"/>
  <c r="AC213" i="7"/>
  <c r="Y213" i="7"/>
  <c r="X213" i="7"/>
  <c r="T213" i="7"/>
  <c r="S213" i="7"/>
  <c r="O213" i="7"/>
  <c r="N213" i="7"/>
  <c r="J213" i="7"/>
  <c r="I213" i="7"/>
  <c r="E213" i="7"/>
  <c r="D213" i="7"/>
  <c r="AM212" i="7"/>
  <c r="AH212" i="7"/>
  <c r="AC212" i="7"/>
  <c r="X212" i="7"/>
  <c r="S212" i="7"/>
  <c r="N212" i="7"/>
  <c r="I212" i="7"/>
  <c r="D212" i="7"/>
  <c r="AN209" i="7"/>
  <c r="AM209" i="7"/>
  <c r="AI209" i="7"/>
  <c r="AH209" i="7"/>
  <c r="AD209" i="7"/>
  <c r="AC209" i="7"/>
  <c r="Y209" i="7"/>
  <c r="X209" i="7"/>
  <c r="T209" i="7"/>
  <c r="S209" i="7"/>
  <c r="O209" i="7"/>
  <c r="N209" i="7"/>
  <c r="J209" i="7"/>
  <c r="I209" i="7"/>
  <c r="E209" i="7"/>
  <c r="D209" i="7"/>
  <c r="AN208" i="7"/>
  <c r="AM208" i="7"/>
  <c r="AI208" i="7"/>
  <c r="AH208" i="7"/>
  <c r="AD208" i="7"/>
  <c r="AC208" i="7"/>
  <c r="Y208" i="7"/>
  <c r="X208" i="7"/>
  <c r="T208" i="7"/>
  <c r="S208" i="7"/>
  <c r="O208" i="7"/>
  <c r="N208" i="7"/>
  <c r="J208" i="7"/>
  <c r="I208" i="7"/>
  <c r="E208" i="7"/>
  <c r="D208" i="7"/>
  <c r="AN207" i="7"/>
  <c r="AM207" i="7"/>
  <c r="AI207" i="7"/>
  <c r="AH207" i="7"/>
  <c r="AD207" i="7"/>
  <c r="AC207" i="7"/>
  <c r="Y207" i="7"/>
  <c r="X207" i="7"/>
  <c r="T207" i="7"/>
  <c r="S207" i="7"/>
  <c r="O207" i="7"/>
  <c r="N207" i="7"/>
  <c r="J207" i="7"/>
  <c r="I207" i="7"/>
  <c r="E207" i="7"/>
  <c r="D207" i="7"/>
  <c r="AN206" i="7"/>
  <c r="AM206" i="7"/>
  <c r="AI206" i="7"/>
  <c r="AH206" i="7"/>
  <c r="AD206" i="7"/>
  <c r="AC206" i="7"/>
  <c r="Y206" i="7"/>
  <c r="X206" i="7"/>
  <c r="T206" i="7"/>
  <c r="S206" i="7"/>
  <c r="O206" i="7"/>
  <c r="N206" i="7"/>
  <c r="J206" i="7"/>
  <c r="I206" i="7"/>
  <c r="E206" i="7"/>
  <c r="D206" i="7"/>
  <c r="AN205" i="7"/>
  <c r="AM205" i="7"/>
  <c r="AI205" i="7"/>
  <c r="AH205" i="7"/>
  <c r="AD205" i="7"/>
  <c r="AC205" i="7"/>
  <c r="Y205" i="7"/>
  <c r="X205" i="7"/>
  <c r="T205" i="7"/>
  <c r="S205" i="7"/>
  <c r="O205" i="7"/>
  <c r="N205" i="7"/>
  <c r="J205" i="7"/>
  <c r="I205" i="7"/>
  <c r="E205" i="7"/>
  <c r="D205" i="7"/>
  <c r="AN204" i="7"/>
  <c r="AM204" i="7"/>
  <c r="AI204" i="7"/>
  <c r="AH204" i="7"/>
  <c r="AD204" i="7"/>
  <c r="AC204" i="7"/>
  <c r="Y204" i="7"/>
  <c r="X204" i="7"/>
  <c r="T204" i="7"/>
  <c r="S204" i="7"/>
  <c r="O204" i="7"/>
  <c r="N204" i="7"/>
  <c r="J204" i="7"/>
  <c r="I204" i="7"/>
  <c r="E204" i="7"/>
  <c r="D204" i="7"/>
  <c r="AM203" i="7"/>
  <c r="AH203" i="7"/>
  <c r="AC203" i="7"/>
  <c r="X203" i="7"/>
  <c r="S203" i="7"/>
  <c r="N203" i="7"/>
  <c r="I203" i="7"/>
  <c r="D203" i="7"/>
  <c r="AN199" i="7"/>
  <c r="AM199" i="7"/>
  <c r="AI199" i="7"/>
  <c r="AH199" i="7"/>
  <c r="AD199" i="7"/>
  <c r="AC199" i="7"/>
  <c r="Y199" i="7"/>
  <c r="X199" i="7"/>
  <c r="T199" i="7"/>
  <c r="S199" i="7"/>
  <c r="O199" i="7"/>
  <c r="N199" i="7"/>
  <c r="J199" i="7"/>
  <c r="I199" i="7"/>
  <c r="E199" i="7"/>
  <c r="D199" i="7"/>
  <c r="AN198" i="7"/>
  <c r="AM198" i="7"/>
  <c r="AI198" i="7"/>
  <c r="AH198" i="7"/>
  <c r="AD198" i="7"/>
  <c r="AC198" i="7"/>
  <c r="Y198" i="7"/>
  <c r="X198" i="7"/>
  <c r="T198" i="7"/>
  <c r="S198" i="7"/>
  <c r="O198" i="7"/>
  <c r="N198" i="7"/>
  <c r="J198" i="7"/>
  <c r="I198" i="7"/>
  <c r="E198" i="7"/>
  <c r="D198" i="7"/>
  <c r="AN197" i="7"/>
  <c r="AM197" i="7"/>
  <c r="AI197" i="7"/>
  <c r="AH197" i="7"/>
  <c r="AD197" i="7"/>
  <c r="AC197" i="7"/>
  <c r="Y197" i="7"/>
  <c r="X197" i="7"/>
  <c r="T197" i="7"/>
  <c r="S197" i="7"/>
  <c r="O197" i="7"/>
  <c r="N197" i="7"/>
  <c r="J197" i="7"/>
  <c r="I197" i="7"/>
  <c r="E197" i="7"/>
  <c r="D197" i="7"/>
  <c r="AN196" i="7"/>
  <c r="AM196" i="7"/>
  <c r="AI196" i="7"/>
  <c r="AH196" i="7"/>
  <c r="AD196" i="7"/>
  <c r="AC196" i="7"/>
  <c r="Y196" i="7"/>
  <c r="X196" i="7"/>
  <c r="T196" i="7"/>
  <c r="S196" i="7"/>
  <c r="O196" i="7"/>
  <c r="N196" i="7"/>
  <c r="J196" i="7"/>
  <c r="I196" i="7"/>
  <c r="E196" i="7"/>
  <c r="D196" i="7"/>
  <c r="AN195" i="7"/>
  <c r="AM195" i="7"/>
  <c r="AI195" i="7"/>
  <c r="AH195" i="7"/>
  <c r="AD195" i="7"/>
  <c r="AC195" i="7"/>
  <c r="Y195" i="7"/>
  <c r="X195" i="7"/>
  <c r="T195" i="7"/>
  <c r="S195" i="7"/>
  <c r="O195" i="7"/>
  <c r="N195" i="7"/>
  <c r="J195" i="7"/>
  <c r="I195" i="7"/>
  <c r="E195" i="7"/>
  <c r="D195" i="7"/>
  <c r="AN194" i="7"/>
  <c r="AM194" i="7"/>
  <c r="AI194" i="7"/>
  <c r="AH194" i="7"/>
  <c r="AD194" i="7"/>
  <c r="AC194" i="7"/>
  <c r="Y194" i="7"/>
  <c r="X194" i="7"/>
  <c r="T194" i="7"/>
  <c r="S194" i="7"/>
  <c r="O194" i="7"/>
  <c r="N194" i="7"/>
  <c r="J194" i="7"/>
  <c r="I194" i="7"/>
  <c r="E194" i="7"/>
  <c r="D194" i="7"/>
  <c r="AN193" i="7"/>
  <c r="AM193" i="7"/>
  <c r="AI193" i="7"/>
  <c r="AH193" i="7"/>
  <c r="AD193" i="7"/>
  <c r="AC193" i="7"/>
  <c r="Y193" i="7"/>
  <c r="X193" i="7"/>
  <c r="T193" i="7"/>
  <c r="S193" i="7"/>
  <c r="O193" i="7"/>
  <c r="N193" i="7"/>
  <c r="J193" i="7"/>
  <c r="I193" i="7"/>
  <c r="E193" i="7"/>
  <c r="D193" i="7"/>
  <c r="AN190" i="7"/>
  <c r="AM190" i="7"/>
  <c r="AI190" i="7"/>
  <c r="AH190" i="7"/>
  <c r="AD190" i="7"/>
  <c r="AC190" i="7"/>
  <c r="Y190" i="7"/>
  <c r="X190" i="7"/>
  <c r="T190" i="7"/>
  <c r="S190" i="7"/>
  <c r="O190" i="7"/>
  <c r="N190" i="7"/>
  <c r="J190" i="7"/>
  <c r="I190" i="7"/>
  <c r="E190" i="7"/>
  <c r="D190" i="7"/>
  <c r="AN189" i="7"/>
  <c r="AM189" i="7"/>
  <c r="AI189" i="7"/>
  <c r="AH189" i="7"/>
  <c r="AD189" i="7"/>
  <c r="AC189" i="7"/>
  <c r="Y189" i="7"/>
  <c r="X189" i="7"/>
  <c r="T189" i="7"/>
  <c r="S189" i="7"/>
  <c r="O189" i="7"/>
  <c r="N189" i="7"/>
  <c r="J189" i="7"/>
  <c r="I189" i="7"/>
  <c r="E189" i="7"/>
  <c r="D189" i="7"/>
  <c r="AN188" i="7"/>
  <c r="AM188" i="7"/>
  <c r="AI188" i="7"/>
  <c r="AH188" i="7"/>
  <c r="AD188" i="7"/>
  <c r="AC188" i="7"/>
  <c r="Y188" i="7"/>
  <c r="X188" i="7"/>
  <c r="T188" i="7"/>
  <c r="S188" i="7"/>
  <c r="O188" i="7"/>
  <c r="N188" i="7"/>
  <c r="J188" i="7"/>
  <c r="I188" i="7"/>
  <c r="E188" i="7"/>
  <c r="D188" i="7"/>
  <c r="AN187" i="7"/>
  <c r="AM187" i="7"/>
  <c r="AI187" i="7"/>
  <c r="AH187" i="7"/>
  <c r="AD187" i="7"/>
  <c r="AC187" i="7"/>
  <c r="Y187" i="7"/>
  <c r="X187" i="7"/>
  <c r="T187" i="7"/>
  <c r="S187" i="7"/>
  <c r="O187" i="7"/>
  <c r="N187" i="7"/>
  <c r="J187" i="7"/>
  <c r="I187" i="7"/>
  <c r="E187" i="7"/>
  <c r="D187" i="7"/>
  <c r="AN186" i="7"/>
  <c r="AM186" i="7"/>
  <c r="AI186" i="7"/>
  <c r="AH186" i="7"/>
  <c r="AD186" i="7"/>
  <c r="AC186" i="7"/>
  <c r="Y186" i="7"/>
  <c r="X186" i="7"/>
  <c r="T186" i="7"/>
  <c r="S186" i="7"/>
  <c r="O186" i="7"/>
  <c r="N186" i="7"/>
  <c r="J186" i="7"/>
  <c r="I186" i="7"/>
  <c r="E186" i="7"/>
  <c r="D186" i="7"/>
  <c r="AN185" i="7"/>
  <c r="AM185" i="7"/>
  <c r="AI185" i="7"/>
  <c r="AH185" i="7"/>
  <c r="AD185" i="7"/>
  <c r="AC185" i="7"/>
  <c r="Y185" i="7"/>
  <c r="X185" i="7"/>
  <c r="T185" i="7"/>
  <c r="S185" i="7"/>
  <c r="O185" i="7"/>
  <c r="N185" i="7"/>
  <c r="J185" i="7"/>
  <c r="I185" i="7"/>
  <c r="E185" i="7"/>
  <c r="D185" i="7"/>
  <c r="AN184" i="7"/>
  <c r="AM184" i="7"/>
  <c r="AI184" i="7"/>
  <c r="AH184" i="7"/>
  <c r="AD184" i="7"/>
  <c r="AC184" i="7"/>
  <c r="Y184" i="7"/>
  <c r="X184" i="7"/>
  <c r="T184" i="7"/>
  <c r="S184" i="7"/>
  <c r="O184" i="7"/>
  <c r="N184" i="7"/>
  <c r="J184" i="7"/>
  <c r="I184" i="7"/>
  <c r="E184" i="7"/>
  <c r="D184" i="7"/>
  <c r="AN180" i="7"/>
  <c r="AM180" i="7"/>
  <c r="AI180" i="7"/>
  <c r="AH180" i="7"/>
  <c r="AD180" i="7"/>
  <c r="AC180" i="7"/>
  <c r="Y180" i="7"/>
  <c r="X180" i="7"/>
  <c r="T180" i="7"/>
  <c r="S180" i="7"/>
  <c r="O180" i="7"/>
  <c r="N180" i="7"/>
  <c r="J180" i="7"/>
  <c r="I180" i="7"/>
  <c r="E180" i="7"/>
  <c r="D180" i="7"/>
  <c r="AN179" i="7"/>
  <c r="AM179" i="7"/>
  <c r="AI179" i="7"/>
  <c r="AH179" i="7"/>
  <c r="AD179" i="7"/>
  <c r="AC179" i="7"/>
  <c r="Y179" i="7"/>
  <c r="X179" i="7"/>
  <c r="T179" i="7"/>
  <c r="S179" i="7"/>
  <c r="O179" i="7"/>
  <c r="N179" i="7"/>
  <c r="J179" i="7"/>
  <c r="I179" i="7"/>
  <c r="E179" i="7"/>
  <c r="D179" i="7"/>
  <c r="AN178" i="7"/>
  <c r="AM178" i="7"/>
  <c r="AI178" i="7"/>
  <c r="AH178" i="7"/>
  <c r="AD178" i="7"/>
  <c r="AC178" i="7"/>
  <c r="Y178" i="7"/>
  <c r="X178" i="7"/>
  <c r="T178" i="7"/>
  <c r="S178" i="7"/>
  <c r="O178" i="7"/>
  <c r="N178" i="7"/>
  <c r="J178" i="7"/>
  <c r="I178" i="7"/>
  <c r="E178" i="7"/>
  <c r="D178" i="7"/>
  <c r="AN177" i="7"/>
  <c r="AM177" i="7"/>
  <c r="AI177" i="7"/>
  <c r="AH177" i="7"/>
  <c r="AD177" i="7"/>
  <c r="AC177" i="7"/>
  <c r="Y177" i="7"/>
  <c r="X177" i="7"/>
  <c r="T177" i="7"/>
  <c r="S177" i="7"/>
  <c r="O177" i="7"/>
  <c r="N177" i="7"/>
  <c r="J177" i="7"/>
  <c r="I177" i="7"/>
  <c r="E177" i="7"/>
  <c r="D177" i="7"/>
  <c r="AN176" i="7"/>
  <c r="AM176" i="7"/>
  <c r="AI176" i="7"/>
  <c r="AH176" i="7"/>
  <c r="AD176" i="7"/>
  <c r="AC176" i="7"/>
  <c r="Y176" i="7"/>
  <c r="X176" i="7"/>
  <c r="T176" i="7"/>
  <c r="S176" i="7"/>
  <c r="O176" i="7"/>
  <c r="N176" i="7"/>
  <c r="J176" i="7"/>
  <c r="I176" i="7"/>
  <c r="E176" i="7"/>
  <c r="D176" i="7"/>
  <c r="AN175" i="7"/>
  <c r="AM175" i="7"/>
  <c r="AI175" i="7"/>
  <c r="AH175" i="7"/>
  <c r="AD175" i="7"/>
  <c r="AC175" i="7"/>
  <c r="Y175" i="7"/>
  <c r="X175" i="7"/>
  <c r="T175" i="7"/>
  <c r="S175" i="7"/>
  <c r="O175" i="7"/>
  <c r="N175" i="7"/>
  <c r="J175" i="7"/>
  <c r="I175" i="7"/>
  <c r="E175" i="7"/>
  <c r="D175" i="7"/>
  <c r="AM174" i="7"/>
  <c r="AH174" i="7"/>
  <c r="AC174" i="7"/>
  <c r="X174" i="7"/>
  <c r="S174" i="7"/>
  <c r="N174" i="7"/>
  <c r="I174" i="7"/>
  <c r="D174" i="7"/>
  <c r="AN172" i="7"/>
  <c r="AM172" i="7"/>
  <c r="AI172" i="7"/>
  <c r="AH172" i="7"/>
  <c r="AD172" i="7"/>
  <c r="AC172" i="7"/>
  <c r="Y172" i="7"/>
  <c r="X172" i="7"/>
  <c r="T172" i="7"/>
  <c r="S172" i="7"/>
  <c r="O172" i="7"/>
  <c r="N172" i="7"/>
  <c r="J172" i="7"/>
  <c r="I172" i="7"/>
  <c r="E172" i="7"/>
  <c r="D172" i="7"/>
  <c r="AN171" i="7"/>
  <c r="AM171" i="7"/>
  <c r="AI171" i="7"/>
  <c r="AH171" i="7"/>
  <c r="AD171" i="7"/>
  <c r="AC171" i="7"/>
  <c r="Y171" i="7"/>
  <c r="X171" i="7"/>
  <c r="T171" i="7"/>
  <c r="S171" i="7"/>
  <c r="O171" i="7"/>
  <c r="N171" i="7"/>
  <c r="J171" i="7"/>
  <c r="I171" i="7"/>
  <c r="E171" i="7"/>
  <c r="D171" i="7"/>
  <c r="AN170" i="7"/>
  <c r="AM170" i="7"/>
  <c r="AI170" i="7"/>
  <c r="AH170" i="7"/>
  <c r="AD170" i="7"/>
  <c r="AC170" i="7"/>
  <c r="Y170" i="7"/>
  <c r="X170" i="7"/>
  <c r="T170" i="7"/>
  <c r="S170" i="7"/>
  <c r="O170" i="7"/>
  <c r="N170" i="7"/>
  <c r="J170" i="7"/>
  <c r="I170" i="7"/>
  <c r="E170" i="7"/>
  <c r="D170" i="7"/>
  <c r="AN169" i="7"/>
  <c r="AM169" i="7"/>
  <c r="AI169" i="7"/>
  <c r="AH169" i="7"/>
  <c r="AD169" i="7"/>
  <c r="AC169" i="7"/>
  <c r="Y169" i="7"/>
  <c r="X169" i="7"/>
  <c r="T169" i="7"/>
  <c r="S169" i="7"/>
  <c r="O169" i="7"/>
  <c r="N169" i="7"/>
  <c r="J169" i="7"/>
  <c r="I169" i="7"/>
  <c r="E169" i="7"/>
  <c r="D169" i="7"/>
  <c r="AN168" i="7"/>
  <c r="AM168" i="7"/>
  <c r="AI168" i="7"/>
  <c r="AH168" i="7"/>
  <c r="AD168" i="7"/>
  <c r="AC168" i="7"/>
  <c r="Y168" i="7"/>
  <c r="X168" i="7"/>
  <c r="T168" i="7"/>
  <c r="S168" i="7"/>
  <c r="O168" i="7"/>
  <c r="N168" i="7"/>
  <c r="J168" i="7"/>
  <c r="I168" i="7"/>
  <c r="E168" i="7"/>
  <c r="D168" i="7"/>
  <c r="AN167" i="7"/>
  <c r="AM167" i="7"/>
  <c r="AI167" i="7"/>
  <c r="AH167" i="7"/>
  <c r="AD167" i="7"/>
  <c r="AC167" i="7"/>
  <c r="Y167" i="7"/>
  <c r="X167" i="7"/>
  <c r="T167" i="7"/>
  <c r="S167" i="7"/>
  <c r="O167" i="7"/>
  <c r="N167" i="7"/>
  <c r="J167" i="7"/>
  <c r="I167" i="7"/>
  <c r="E167" i="7"/>
  <c r="D167" i="7"/>
  <c r="AM166" i="7"/>
  <c r="AH166" i="7"/>
  <c r="AC166" i="7"/>
  <c r="X166" i="7"/>
  <c r="S166" i="7"/>
  <c r="N166" i="7"/>
  <c r="I166" i="7"/>
  <c r="D166" i="7"/>
  <c r="AN163" i="7"/>
  <c r="AM163" i="7"/>
  <c r="AI163" i="7"/>
  <c r="AH163" i="7"/>
  <c r="AD163" i="7"/>
  <c r="AC163" i="7"/>
  <c r="Y163" i="7"/>
  <c r="X163" i="7"/>
  <c r="T163" i="7"/>
  <c r="S163" i="7"/>
  <c r="O163" i="7"/>
  <c r="N163" i="7"/>
  <c r="J163" i="7"/>
  <c r="I163" i="7"/>
  <c r="E163" i="7"/>
  <c r="D163" i="7"/>
  <c r="AN162" i="7"/>
  <c r="AM162" i="7"/>
  <c r="AI162" i="7"/>
  <c r="AH162" i="7"/>
  <c r="AD162" i="7"/>
  <c r="AC162" i="7"/>
  <c r="Y162" i="7"/>
  <c r="X162" i="7"/>
  <c r="T162" i="7"/>
  <c r="S162" i="7"/>
  <c r="O162" i="7"/>
  <c r="N162" i="7"/>
  <c r="J162" i="7"/>
  <c r="I162" i="7"/>
  <c r="E162" i="7"/>
  <c r="D162" i="7"/>
  <c r="AN161" i="7"/>
  <c r="AM161" i="7"/>
  <c r="AI161" i="7"/>
  <c r="AH161" i="7"/>
  <c r="AD161" i="7"/>
  <c r="AC161" i="7"/>
  <c r="Y161" i="7"/>
  <c r="X161" i="7"/>
  <c r="T161" i="7"/>
  <c r="S161" i="7"/>
  <c r="O161" i="7"/>
  <c r="N161" i="7"/>
  <c r="J161" i="7"/>
  <c r="I161" i="7"/>
  <c r="E161" i="7"/>
  <c r="D161" i="7"/>
  <c r="AN160" i="7"/>
  <c r="AM160" i="7"/>
  <c r="AI160" i="7"/>
  <c r="AH160" i="7"/>
  <c r="AD160" i="7"/>
  <c r="AC160" i="7"/>
  <c r="Y160" i="7"/>
  <c r="X160" i="7"/>
  <c r="T160" i="7"/>
  <c r="S160" i="7"/>
  <c r="O160" i="7"/>
  <c r="N160" i="7"/>
  <c r="J160" i="7"/>
  <c r="I160" i="7"/>
  <c r="E160" i="7"/>
  <c r="D160" i="7"/>
  <c r="AN159" i="7"/>
  <c r="AM159" i="7"/>
  <c r="AI159" i="7"/>
  <c r="AH159" i="7"/>
  <c r="AD159" i="7"/>
  <c r="AC159" i="7"/>
  <c r="Y159" i="7"/>
  <c r="X159" i="7"/>
  <c r="T159" i="7"/>
  <c r="S159" i="7"/>
  <c r="O159" i="7"/>
  <c r="N159" i="7"/>
  <c r="J159" i="7"/>
  <c r="I159" i="7"/>
  <c r="E159" i="7"/>
  <c r="D159" i="7"/>
  <c r="AN158" i="7"/>
  <c r="AM158" i="7"/>
  <c r="AI158" i="7"/>
  <c r="AH158" i="7"/>
  <c r="AD158" i="7"/>
  <c r="AC158" i="7"/>
  <c r="Y158" i="7"/>
  <c r="X158" i="7"/>
  <c r="T158" i="7"/>
  <c r="S158" i="7"/>
  <c r="O158" i="7"/>
  <c r="N158" i="7"/>
  <c r="J158" i="7"/>
  <c r="I158" i="7"/>
  <c r="E158" i="7"/>
  <c r="D158" i="7"/>
  <c r="AN157" i="7"/>
  <c r="AM157" i="7"/>
  <c r="AI157" i="7"/>
  <c r="AH157" i="7"/>
  <c r="AD157" i="7"/>
  <c r="AC157" i="7"/>
  <c r="Y157" i="7"/>
  <c r="X157" i="7"/>
  <c r="T157" i="7"/>
  <c r="S157" i="7"/>
  <c r="O157" i="7"/>
  <c r="N157" i="7"/>
  <c r="J157" i="7"/>
  <c r="I157" i="7"/>
  <c r="E157" i="7"/>
  <c r="D157" i="7"/>
  <c r="AN155" i="7"/>
  <c r="AM155" i="7"/>
  <c r="AI155" i="7"/>
  <c r="AH155" i="7"/>
  <c r="AD155" i="7"/>
  <c r="AC155" i="7"/>
  <c r="Y155" i="7"/>
  <c r="X155" i="7"/>
  <c r="T155" i="7"/>
  <c r="S155" i="7"/>
  <c r="O155" i="7"/>
  <c r="N155" i="7"/>
  <c r="J155" i="7"/>
  <c r="I155" i="7"/>
  <c r="E155" i="7"/>
  <c r="D155" i="7"/>
  <c r="AN154" i="7"/>
  <c r="AM154" i="7"/>
  <c r="AI154" i="7"/>
  <c r="AH154" i="7"/>
  <c r="AD154" i="7"/>
  <c r="AC154" i="7"/>
  <c r="Y154" i="7"/>
  <c r="X154" i="7"/>
  <c r="T154" i="7"/>
  <c r="S154" i="7"/>
  <c r="O154" i="7"/>
  <c r="N154" i="7"/>
  <c r="J154" i="7"/>
  <c r="I154" i="7"/>
  <c r="E154" i="7"/>
  <c r="D154" i="7"/>
  <c r="AN153" i="7"/>
  <c r="AM153" i="7"/>
  <c r="AI153" i="7"/>
  <c r="AH153" i="7"/>
  <c r="AD153" i="7"/>
  <c r="AC153" i="7"/>
  <c r="Y153" i="7"/>
  <c r="X153" i="7"/>
  <c r="T153" i="7"/>
  <c r="S153" i="7"/>
  <c r="O153" i="7"/>
  <c r="N153" i="7"/>
  <c r="J153" i="7"/>
  <c r="I153" i="7"/>
  <c r="E153" i="7"/>
  <c r="D153" i="7"/>
  <c r="AN152" i="7"/>
  <c r="AM152" i="7"/>
  <c r="AI152" i="7"/>
  <c r="AH152" i="7"/>
  <c r="AD152" i="7"/>
  <c r="AC152" i="7"/>
  <c r="Y152" i="7"/>
  <c r="X152" i="7"/>
  <c r="T152" i="7"/>
  <c r="S152" i="7"/>
  <c r="O152" i="7"/>
  <c r="N152" i="7"/>
  <c r="J152" i="7"/>
  <c r="I152" i="7"/>
  <c r="E152" i="7"/>
  <c r="D152" i="7"/>
  <c r="AN151" i="7"/>
  <c r="AM151" i="7"/>
  <c r="AI151" i="7"/>
  <c r="AH151" i="7"/>
  <c r="AD151" i="7"/>
  <c r="AC151" i="7"/>
  <c r="Y151" i="7"/>
  <c r="X151" i="7"/>
  <c r="T151" i="7"/>
  <c r="S151" i="7"/>
  <c r="O151" i="7"/>
  <c r="N151" i="7"/>
  <c r="J151" i="7"/>
  <c r="I151" i="7"/>
  <c r="E151" i="7"/>
  <c r="D151" i="7"/>
  <c r="AN150" i="7"/>
  <c r="AM150" i="7"/>
  <c r="AI150" i="7"/>
  <c r="AH150" i="7"/>
  <c r="AD150" i="7"/>
  <c r="AC150" i="7"/>
  <c r="Y150" i="7"/>
  <c r="X150" i="7"/>
  <c r="T150" i="7"/>
  <c r="S150" i="7"/>
  <c r="O150" i="7"/>
  <c r="N150" i="7"/>
  <c r="J150" i="7"/>
  <c r="I150" i="7"/>
  <c r="E150" i="7"/>
  <c r="D150" i="7"/>
  <c r="AN149" i="7"/>
  <c r="AM149" i="7"/>
  <c r="AI149" i="7"/>
  <c r="AH149" i="7"/>
  <c r="AD149" i="7"/>
  <c r="AC149" i="7"/>
  <c r="Y149" i="7"/>
  <c r="X149" i="7"/>
  <c r="T149" i="7"/>
  <c r="S149" i="7"/>
  <c r="O149" i="7"/>
  <c r="N149" i="7"/>
  <c r="J149" i="7"/>
  <c r="I149" i="7"/>
  <c r="E149" i="7"/>
  <c r="D149" i="7"/>
  <c r="AN145" i="7"/>
  <c r="AM145" i="7"/>
  <c r="AI145" i="7"/>
  <c r="AH145" i="7"/>
  <c r="AD145" i="7"/>
  <c r="AC145" i="7"/>
  <c r="Y145" i="7"/>
  <c r="X145" i="7"/>
  <c r="T145" i="7"/>
  <c r="S145" i="7"/>
  <c r="O145" i="7"/>
  <c r="N145" i="7"/>
  <c r="J145" i="7"/>
  <c r="I145" i="7"/>
  <c r="E145" i="7"/>
  <c r="D145" i="7"/>
  <c r="AN144" i="7"/>
  <c r="AM144" i="7"/>
  <c r="AI144" i="7"/>
  <c r="AH144" i="7"/>
  <c r="AD144" i="7"/>
  <c r="AC144" i="7"/>
  <c r="Y144" i="7"/>
  <c r="X144" i="7"/>
  <c r="T144" i="7"/>
  <c r="S144" i="7"/>
  <c r="O144" i="7"/>
  <c r="N144" i="7"/>
  <c r="J144" i="7"/>
  <c r="I144" i="7"/>
  <c r="E144" i="7"/>
  <c r="D144" i="7"/>
  <c r="AN143" i="7"/>
  <c r="AM143" i="7"/>
  <c r="AI143" i="7"/>
  <c r="AH143" i="7"/>
  <c r="AD143" i="7"/>
  <c r="AC143" i="7"/>
  <c r="Y143" i="7"/>
  <c r="X143" i="7"/>
  <c r="T143" i="7"/>
  <c r="S143" i="7"/>
  <c r="O143" i="7"/>
  <c r="N143" i="7"/>
  <c r="J143" i="7"/>
  <c r="I143" i="7"/>
  <c r="E143" i="7"/>
  <c r="D143" i="7"/>
  <c r="AN142" i="7"/>
  <c r="AM142" i="7"/>
  <c r="AI142" i="7"/>
  <c r="AH142" i="7"/>
  <c r="AD142" i="7"/>
  <c r="AC142" i="7"/>
  <c r="Y142" i="7"/>
  <c r="X142" i="7"/>
  <c r="T142" i="7"/>
  <c r="S142" i="7"/>
  <c r="O142" i="7"/>
  <c r="N142" i="7"/>
  <c r="J142" i="7"/>
  <c r="I142" i="7"/>
  <c r="E142" i="7"/>
  <c r="D142" i="7"/>
  <c r="AN141" i="7"/>
  <c r="AM141" i="7"/>
  <c r="AI141" i="7"/>
  <c r="AH141" i="7"/>
  <c r="AD141" i="7"/>
  <c r="AC141" i="7"/>
  <c r="Y141" i="7"/>
  <c r="X141" i="7"/>
  <c r="T141" i="7"/>
  <c r="S141" i="7"/>
  <c r="O141" i="7"/>
  <c r="N141" i="7"/>
  <c r="J141" i="7"/>
  <c r="I141" i="7"/>
  <c r="E141" i="7"/>
  <c r="D141" i="7"/>
  <c r="AN140" i="7"/>
  <c r="AM140" i="7"/>
  <c r="AI140" i="7"/>
  <c r="AH140" i="7"/>
  <c r="AD140" i="7"/>
  <c r="AC140" i="7"/>
  <c r="Y140" i="7"/>
  <c r="X140" i="7"/>
  <c r="T140" i="7"/>
  <c r="S140" i="7"/>
  <c r="O140" i="7"/>
  <c r="N140" i="7"/>
  <c r="J140" i="7"/>
  <c r="I140" i="7"/>
  <c r="E140" i="7"/>
  <c r="D140" i="7"/>
  <c r="AM139" i="7"/>
  <c r="AH139" i="7"/>
  <c r="AC139" i="7"/>
  <c r="X139" i="7"/>
  <c r="S139" i="7"/>
  <c r="N139" i="7"/>
  <c r="I139" i="7"/>
  <c r="D139" i="7"/>
  <c r="AN137" i="7"/>
  <c r="AM137" i="7"/>
  <c r="AI137" i="7"/>
  <c r="AH137" i="7"/>
  <c r="AD137" i="7"/>
  <c r="AC137" i="7"/>
  <c r="Y137" i="7"/>
  <c r="X137" i="7"/>
  <c r="T137" i="7"/>
  <c r="S137" i="7"/>
  <c r="O137" i="7"/>
  <c r="N137" i="7"/>
  <c r="J137" i="7"/>
  <c r="I137" i="7"/>
  <c r="E137" i="7"/>
  <c r="D137" i="7"/>
  <c r="AN136" i="7"/>
  <c r="AM136" i="7"/>
  <c r="AI136" i="7"/>
  <c r="AH136" i="7"/>
  <c r="AD136" i="7"/>
  <c r="AC136" i="7"/>
  <c r="Y136" i="7"/>
  <c r="X136" i="7"/>
  <c r="T136" i="7"/>
  <c r="S136" i="7"/>
  <c r="O136" i="7"/>
  <c r="N136" i="7"/>
  <c r="J136" i="7"/>
  <c r="I136" i="7"/>
  <c r="E136" i="7"/>
  <c r="D136" i="7"/>
  <c r="AN135" i="7"/>
  <c r="AM135" i="7"/>
  <c r="AI135" i="7"/>
  <c r="AH135" i="7"/>
  <c r="AD135" i="7"/>
  <c r="AC135" i="7"/>
  <c r="Y135" i="7"/>
  <c r="X135" i="7"/>
  <c r="T135" i="7"/>
  <c r="S135" i="7"/>
  <c r="O135" i="7"/>
  <c r="N135" i="7"/>
  <c r="J135" i="7"/>
  <c r="I135" i="7"/>
  <c r="E135" i="7"/>
  <c r="D135" i="7"/>
  <c r="AN134" i="7"/>
  <c r="AM134" i="7"/>
  <c r="AI134" i="7"/>
  <c r="AH134" i="7"/>
  <c r="AD134" i="7"/>
  <c r="AC134" i="7"/>
  <c r="Y134" i="7"/>
  <c r="X134" i="7"/>
  <c r="T134" i="7"/>
  <c r="S134" i="7"/>
  <c r="O134" i="7"/>
  <c r="N134" i="7"/>
  <c r="J134" i="7"/>
  <c r="I134" i="7"/>
  <c r="E134" i="7"/>
  <c r="D134" i="7"/>
  <c r="AN133" i="7"/>
  <c r="AM133" i="7"/>
  <c r="AI133" i="7"/>
  <c r="AH133" i="7"/>
  <c r="AD133" i="7"/>
  <c r="AC133" i="7"/>
  <c r="Y133" i="7"/>
  <c r="X133" i="7"/>
  <c r="T133" i="7"/>
  <c r="S133" i="7"/>
  <c r="O133" i="7"/>
  <c r="N133" i="7"/>
  <c r="J133" i="7"/>
  <c r="I133" i="7"/>
  <c r="E133" i="7"/>
  <c r="D133" i="7"/>
  <c r="AN132" i="7"/>
  <c r="AM132" i="7"/>
  <c r="AI132" i="7"/>
  <c r="AH132" i="7"/>
  <c r="AD132" i="7"/>
  <c r="AC132" i="7"/>
  <c r="Y132" i="7"/>
  <c r="X132" i="7"/>
  <c r="T132" i="7"/>
  <c r="S132" i="7"/>
  <c r="O132" i="7"/>
  <c r="N132" i="7"/>
  <c r="J132" i="7"/>
  <c r="I132" i="7"/>
  <c r="E132" i="7"/>
  <c r="D132" i="7"/>
  <c r="AM131" i="7"/>
  <c r="AH131" i="7"/>
  <c r="AC131" i="7"/>
  <c r="X131" i="7"/>
  <c r="S131" i="7"/>
  <c r="N131" i="7"/>
  <c r="I131" i="7"/>
  <c r="D131" i="7"/>
  <c r="AN128" i="7"/>
  <c r="AM128" i="7"/>
  <c r="AI128" i="7"/>
  <c r="AH128" i="7"/>
  <c r="AD128" i="7"/>
  <c r="AC128" i="7"/>
  <c r="Y128" i="7"/>
  <c r="X128" i="7"/>
  <c r="T128" i="7"/>
  <c r="S128" i="7"/>
  <c r="O128" i="7"/>
  <c r="N128" i="7"/>
  <c r="J128" i="7"/>
  <c r="I128" i="7"/>
  <c r="E128" i="7"/>
  <c r="D128" i="7"/>
  <c r="AN127" i="7"/>
  <c r="AM127" i="7"/>
  <c r="AI127" i="7"/>
  <c r="AH127" i="7"/>
  <c r="AD127" i="7"/>
  <c r="AC127" i="7"/>
  <c r="Y127" i="7"/>
  <c r="X127" i="7"/>
  <c r="T127" i="7"/>
  <c r="S127" i="7"/>
  <c r="O127" i="7"/>
  <c r="N127" i="7"/>
  <c r="J127" i="7"/>
  <c r="I127" i="7"/>
  <c r="E127" i="7"/>
  <c r="D127" i="7"/>
  <c r="AN126" i="7"/>
  <c r="AM126" i="7"/>
  <c r="AI126" i="7"/>
  <c r="AH126" i="7"/>
  <c r="AD126" i="7"/>
  <c r="AC126" i="7"/>
  <c r="Y126" i="7"/>
  <c r="X126" i="7"/>
  <c r="T126" i="7"/>
  <c r="S126" i="7"/>
  <c r="O126" i="7"/>
  <c r="N126" i="7"/>
  <c r="J126" i="7"/>
  <c r="I126" i="7"/>
  <c r="E126" i="7"/>
  <c r="D126" i="7"/>
  <c r="AN125" i="7"/>
  <c r="AM125" i="7"/>
  <c r="AI125" i="7"/>
  <c r="AH125" i="7"/>
  <c r="AD125" i="7"/>
  <c r="AC125" i="7"/>
  <c r="Y125" i="7"/>
  <c r="X125" i="7"/>
  <c r="T125" i="7"/>
  <c r="S125" i="7"/>
  <c r="O125" i="7"/>
  <c r="N125" i="7"/>
  <c r="J125" i="7"/>
  <c r="I125" i="7"/>
  <c r="E125" i="7"/>
  <c r="D125" i="7"/>
  <c r="AN124" i="7"/>
  <c r="AM124" i="7"/>
  <c r="AI124" i="7"/>
  <c r="AH124" i="7"/>
  <c r="AD124" i="7"/>
  <c r="AC124" i="7"/>
  <c r="Y124" i="7"/>
  <c r="X124" i="7"/>
  <c r="T124" i="7"/>
  <c r="S124" i="7"/>
  <c r="O124" i="7"/>
  <c r="N124" i="7"/>
  <c r="J124" i="7"/>
  <c r="I124" i="7"/>
  <c r="E124" i="7"/>
  <c r="D124" i="7"/>
  <c r="AN123" i="7"/>
  <c r="AM123" i="7"/>
  <c r="AI123" i="7"/>
  <c r="AH123" i="7"/>
  <c r="AD123" i="7"/>
  <c r="AC123" i="7"/>
  <c r="Y123" i="7"/>
  <c r="X123" i="7"/>
  <c r="T123" i="7"/>
  <c r="S123" i="7"/>
  <c r="O123" i="7"/>
  <c r="N123" i="7"/>
  <c r="J123" i="7"/>
  <c r="I123" i="7"/>
  <c r="E123" i="7"/>
  <c r="D123" i="7"/>
  <c r="AN122" i="7"/>
  <c r="AM122" i="7"/>
  <c r="AI122" i="7"/>
  <c r="AH122" i="7"/>
  <c r="AD122" i="7"/>
  <c r="AC122" i="7"/>
  <c r="Y122" i="7"/>
  <c r="X122" i="7"/>
  <c r="T122" i="7"/>
  <c r="S122" i="7"/>
  <c r="O122" i="7"/>
  <c r="N122" i="7"/>
  <c r="J122" i="7"/>
  <c r="I122" i="7"/>
  <c r="E122" i="7"/>
  <c r="D122" i="7"/>
  <c r="AN120" i="7"/>
  <c r="AM120" i="7"/>
  <c r="AI120" i="7"/>
  <c r="AH120" i="7"/>
  <c r="AD120" i="7"/>
  <c r="AC120" i="7"/>
  <c r="Y120" i="7"/>
  <c r="X120" i="7"/>
  <c r="T120" i="7"/>
  <c r="S120" i="7"/>
  <c r="O120" i="7"/>
  <c r="N120" i="7"/>
  <c r="J120" i="7"/>
  <c r="I120" i="7"/>
  <c r="E120" i="7"/>
  <c r="D120" i="7"/>
  <c r="AN119" i="7"/>
  <c r="AM119" i="7"/>
  <c r="AI119" i="7"/>
  <c r="AH119" i="7"/>
  <c r="AD119" i="7"/>
  <c r="AC119" i="7"/>
  <c r="Y119" i="7"/>
  <c r="X119" i="7"/>
  <c r="T119" i="7"/>
  <c r="S119" i="7"/>
  <c r="O119" i="7"/>
  <c r="N119" i="7"/>
  <c r="J119" i="7"/>
  <c r="I119" i="7"/>
  <c r="E119" i="7"/>
  <c r="D119" i="7"/>
  <c r="AN118" i="7"/>
  <c r="AM118" i="7"/>
  <c r="AI118" i="7"/>
  <c r="AH118" i="7"/>
  <c r="AD118" i="7"/>
  <c r="AC118" i="7"/>
  <c r="Y118" i="7"/>
  <c r="X118" i="7"/>
  <c r="T118" i="7"/>
  <c r="S118" i="7"/>
  <c r="O118" i="7"/>
  <c r="N118" i="7"/>
  <c r="J118" i="7"/>
  <c r="I118" i="7"/>
  <c r="E118" i="7"/>
  <c r="D118" i="7"/>
  <c r="AN117" i="7"/>
  <c r="AM117" i="7"/>
  <c r="AI117" i="7"/>
  <c r="AH117" i="7"/>
  <c r="AD117" i="7"/>
  <c r="AC117" i="7"/>
  <c r="Y117" i="7"/>
  <c r="X117" i="7"/>
  <c r="T117" i="7"/>
  <c r="S117" i="7"/>
  <c r="O117" i="7"/>
  <c r="N117" i="7"/>
  <c r="J117" i="7"/>
  <c r="I117" i="7"/>
  <c r="E117" i="7"/>
  <c r="D117" i="7"/>
  <c r="AN116" i="7"/>
  <c r="AM116" i="7"/>
  <c r="AI116" i="7"/>
  <c r="AH116" i="7"/>
  <c r="AD116" i="7"/>
  <c r="AC116" i="7"/>
  <c r="Y116" i="7"/>
  <c r="X116" i="7"/>
  <c r="T116" i="7"/>
  <c r="S116" i="7"/>
  <c r="O116" i="7"/>
  <c r="N116" i="7"/>
  <c r="J116" i="7"/>
  <c r="I116" i="7"/>
  <c r="E116" i="7"/>
  <c r="D116" i="7"/>
  <c r="AN115" i="7"/>
  <c r="AM115" i="7"/>
  <c r="AI115" i="7"/>
  <c r="AH115" i="7"/>
  <c r="AD115" i="7"/>
  <c r="AC115" i="7"/>
  <c r="Y115" i="7"/>
  <c r="X115" i="7"/>
  <c r="T115" i="7"/>
  <c r="S115" i="7"/>
  <c r="O115" i="7"/>
  <c r="N115" i="7"/>
  <c r="J115" i="7"/>
  <c r="I115" i="7"/>
  <c r="E115" i="7"/>
  <c r="D115" i="7"/>
  <c r="AN114" i="7"/>
  <c r="AM114" i="7"/>
  <c r="AI114" i="7"/>
  <c r="AH114" i="7"/>
  <c r="AD114" i="7"/>
  <c r="AC114" i="7"/>
  <c r="Y114" i="7"/>
  <c r="X114" i="7"/>
  <c r="T114" i="7"/>
  <c r="S114" i="7"/>
  <c r="O114" i="7"/>
  <c r="N114" i="7"/>
  <c r="J114" i="7"/>
  <c r="I114" i="7"/>
  <c r="E114" i="7"/>
  <c r="D114" i="7"/>
  <c r="D77" i="7" l="1"/>
  <c r="E77" i="7" s="1"/>
  <c r="I77" i="7"/>
  <c r="J77" i="7"/>
  <c r="N77" i="7"/>
  <c r="O77" i="7"/>
  <c r="S77" i="7"/>
  <c r="T77" i="7" s="1"/>
  <c r="X77" i="7"/>
  <c r="Y77" i="7" s="1"/>
  <c r="AC77" i="7"/>
  <c r="AD77" i="7" s="1"/>
  <c r="AH77" i="7"/>
  <c r="AI77" i="7" s="1"/>
  <c r="AM77" i="7"/>
  <c r="AN77" i="7" s="1"/>
  <c r="D78" i="7"/>
  <c r="E78" i="7" s="1"/>
  <c r="I78" i="7"/>
  <c r="J78" i="7" s="1"/>
  <c r="N78" i="7"/>
  <c r="O78" i="7" s="1"/>
  <c r="S78" i="7"/>
  <c r="T78" i="7" s="1"/>
  <c r="X78" i="7"/>
  <c r="Y78" i="7" s="1"/>
  <c r="AC78" i="7"/>
  <c r="AD78" i="7" s="1"/>
  <c r="AH78" i="7"/>
  <c r="AI78" i="7" s="1"/>
  <c r="AM78" i="7"/>
  <c r="AN78" i="7" s="1"/>
  <c r="D79" i="7"/>
  <c r="E79" i="7" s="1"/>
  <c r="I79" i="7"/>
  <c r="J79" i="7" s="1"/>
  <c r="N79" i="7"/>
  <c r="O79" i="7" s="1"/>
  <c r="S79" i="7"/>
  <c r="T79" i="7" s="1"/>
  <c r="X79" i="7"/>
  <c r="Y79" i="7" s="1"/>
  <c r="AC79" i="7"/>
  <c r="AD79" i="7" s="1"/>
  <c r="AH79" i="7"/>
  <c r="AI79" i="7" s="1"/>
  <c r="AM79" i="7"/>
  <c r="AN79" i="7" s="1"/>
  <c r="D80" i="7"/>
  <c r="E80" i="7" s="1"/>
  <c r="I80" i="7"/>
  <c r="J80" i="7" s="1"/>
  <c r="N80" i="7"/>
  <c r="O80" i="7" s="1"/>
  <c r="S80" i="7"/>
  <c r="T80" i="7" s="1"/>
  <c r="X80" i="7"/>
  <c r="Y80" i="7" s="1"/>
  <c r="AC80" i="7"/>
  <c r="AD80" i="7" s="1"/>
  <c r="AH80" i="7"/>
  <c r="AI80" i="7" s="1"/>
  <c r="AM80" i="7"/>
  <c r="AN80" i="7" s="1"/>
  <c r="D81" i="7"/>
  <c r="E81" i="7" s="1"/>
  <c r="I81" i="7"/>
  <c r="J81" i="7" s="1"/>
  <c r="N81" i="7"/>
  <c r="O81" i="7" s="1"/>
  <c r="S81" i="7"/>
  <c r="T81" i="7" s="1"/>
  <c r="X81" i="7"/>
  <c r="Y81" i="7" s="1"/>
  <c r="AC81" i="7"/>
  <c r="AD81" i="7" s="1"/>
  <c r="AH81" i="7"/>
  <c r="AI81" i="7" s="1"/>
  <c r="AM81" i="7"/>
  <c r="AN81" i="7" s="1"/>
  <c r="D82" i="7"/>
  <c r="E82" i="7" s="1"/>
  <c r="I82" i="7"/>
  <c r="J82" i="7" s="1"/>
  <c r="N82" i="7"/>
  <c r="O82" i="7" s="1"/>
  <c r="S82" i="7"/>
  <c r="T82" i="7" s="1"/>
  <c r="X82" i="7"/>
  <c r="Y82" i="7" s="1"/>
  <c r="AC82" i="7"/>
  <c r="AD82" i="7" s="1"/>
  <c r="AH82" i="7"/>
  <c r="AI82" i="7" s="1"/>
  <c r="AM82" i="7"/>
  <c r="AN82" i="7" s="1"/>
  <c r="D83" i="7"/>
  <c r="E83" i="7" s="1"/>
  <c r="I83" i="7"/>
  <c r="J83" i="7" s="1"/>
  <c r="N83" i="7"/>
  <c r="O83" i="7" s="1"/>
  <c r="S83" i="7"/>
  <c r="T83" i="7" s="1"/>
  <c r="X83" i="7"/>
  <c r="Y83" i="7" s="1"/>
  <c r="AC83" i="7"/>
  <c r="AD83" i="7" s="1"/>
  <c r="AH83" i="7"/>
  <c r="AI83" i="7" s="1"/>
  <c r="AM83" i="7"/>
  <c r="AN83" i="7" s="1"/>
  <c r="D85" i="7"/>
  <c r="E85" i="7" s="1"/>
  <c r="I85" i="7"/>
  <c r="J85" i="7" s="1"/>
  <c r="N85" i="7"/>
  <c r="O85" i="7" s="1"/>
  <c r="S85" i="7"/>
  <c r="T85" i="7" s="1"/>
  <c r="X85" i="7"/>
  <c r="Y85" i="7"/>
  <c r="AC85" i="7"/>
  <c r="AD85" i="7" s="1"/>
  <c r="AH85" i="7"/>
  <c r="AI85" i="7" s="1"/>
  <c r="AM85" i="7"/>
  <c r="AN85" i="7" s="1"/>
  <c r="D86" i="7"/>
  <c r="E86" i="7" s="1"/>
  <c r="I86" i="7"/>
  <c r="J86" i="7" s="1"/>
  <c r="N86" i="7"/>
  <c r="O86" i="7" s="1"/>
  <c r="S86" i="7"/>
  <c r="T86" i="7" s="1"/>
  <c r="X86" i="7"/>
  <c r="Y86" i="7" s="1"/>
  <c r="AC86" i="7"/>
  <c r="AD86" i="7" s="1"/>
  <c r="AH86" i="7"/>
  <c r="AI86" i="7" s="1"/>
  <c r="AM86" i="7"/>
  <c r="AN86" i="7" s="1"/>
  <c r="D87" i="7"/>
  <c r="E87" i="7" s="1"/>
  <c r="I87" i="7"/>
  <c r="J87" i="7" s="1"/>
  <c r="N87" i="7"/>
  <c r="O87" i="7" s="1"/>
  <c r="S87" i="7"/>
  <c r="T87" i="7" s="1"/>
  <c r="X87" i="7"/>
  <c r="Y87" i="7" s="1"/>
  <c r="AC87" i="7"/>
  <c r="AD87" i="7" s="1"/>
  <c r="AH87" i="7"/>
  <c r="AI87" i="7" s="1"/>
  <c r="AM87" i="7"/>
  <c r="AN87" i="7" s="1"/>
  <c r="D88" i="7"/>
  <c r="E88" i="7" s="1"/>
  <c r="I88" i="7"/>
  <c r="J88" i="7" s="1"/>
  <c r="N88" i="7"/>
  <c r="O88" i="7" s="1"/>
  <c r="S88" i="7"/>
  <c r="T88" i="7" s="1"/>
  <c r="X88" i="7"/>
  <c r="Y88" i="7" s="1"/>
  <c r="AC88" i="7"/>
  <c r="AD88" i="7" s="1"/>
  <c r="AH88" i="7"/>
  <c r="AI88" i="7" s="1"/>
  <c r="AM88" i="7"/>
  <c r="AN88" i="7" s="1"/>
  <c r="D89" i="7"/>
  <c r="E89" i="7" s="1"/>
  <c r="I89" i="7"/>
  <c r="J89" i="7" s="1"/>
  <c r="N89" i="7"/>
  <c r="O89" i="7" s="1"/>
  <c r="S89" i="7"/>
  <c r="T89" i="7" s="1"/>
  <c r="X89" i="7"/>
  <c r="Y89" i="7" s="1"/>
  <c r="AC89" i="7"/>
  <c r="AD89" i="7" s="1"/>
  <c r="AH89" i="7"/>
  <c r="AI89" i="7" s="1"/>
  <c r="AM89" i="7"/>
  <c r="AN89" i="7" s="1"/>
  <c r="D90" i="7"/>
  <c r="E90" i="7" s="1"/>
  <c r="I90" i="7"/>
  <c r="J90" i="7" s="1"/>
  <c r="N90" i="7"/>
  <c r="O90" i="7" s="1"/>
  <c r="S90" i="7"/>
  <c r="T90" i="7" s="1"/>
  <c r="X90" i="7"/>
  <c r="Y90" i="7" s="1"/>
  <c r="AC90" i="7"/>
  <c r="AD90" i="7" s="1"/>
  <c r="AH90" i="7"/>
  <c r="AI90" i="7" s="1"/>
  <c r="AM90" i="7"/>
  <c r="AN90" i="7" s="1"/>
  <c r="D91" i="7"/>
  <c r="E91" i="7" s="1"/>
  <c r="I91" i="7"/>
  <c r="J91" i="7" s="1"/>
  <c r="N91" i="7"/>
  <c r="O91" i="7" s="1"/>
  <c r="S91" i="7"/>
  <c r="T91" i="7" s="1"/>
  <c r="X91" i="7"/>
  <c r="Y91" i="7" s="1"/>
  <c r="AC91" i="7"/>
  <c r="AD91" i="7" s="1"/>
  <c r="AH91" i="7"/>
  <c r="AI91" i="7" s="1"/>
  <c r="AM91" i="7"/>
  <c r="AN91" i="7" s="1"/>
  <c r="D94" i="7"/>
  <c r="I94" i="7"/>
  <c r="N94" i="7"/>
  <c r="S94" i="7"/>
  <c r="X94" i="7"/>
  <c r="AC94" i="7"/>
  <c r="AH94" i="7"/>
  <c r="AM94" i="7"/>
  <c r="D95" i="7"/>
  <c r="E95" i="7" s="1"/>
  <c r="I95" i="7"/>
  <c r="J95" i="7" s="1"/>
  <c r="N95" i="7"/>
  <c r="O95" i="7" s="1"/>
  <c r="S95" i="7"/>
  <c r="T95" i="7" s="1"/>
  <c r="X95" i="7"/>
  <c r="Y95" i="7" s="1"/>
  <c r="AC95" i="7"/>
  <c r="AD95" i="7" s="1"/>
  <c r="AH95" i="7"/>
  <c r="AI95" i="7" s="1"/>
  <c r="AM95" i="7"/>
  <c r="AN95" i="7" s="1"/>
  <c r="D96" i="7"/>
  <c r="E96" i="7" s="1"/>
  <c r="I96" i="7"/>
  <c r="J96" i="7" s="1"/>
  <c r="N96" i="7"/>
  <c r="O96" i="7" s="1"/>
  <c r="S96" i="7"/>
  <c r="T96" i="7" s="1"/>
  <c r="X96" i="7"/>
  <c r="Y96" i="7" s="1"/>
  <c r="AC96" i="7"/>
  <c r="AD96" i="7" s="1"/>
  <c r="AH96" i="7"/>
  <c r="AI96" i="7" s="1"/>
  <c r="AM96" i="7"/>
  <c r="AN96" i="7" s="1"/>
  <c r="D97" i="7"/>
  <c r="E97" i="7" s="1"/>
  <c r="I97" i="7"/>
  <c r="J97" i="7" s="1"/>
  <c r="N97" i="7"/>
  <c r="O97" i="7" s="1"/>
  <c r="S97" i="7"/>
  <c r="T97" i="7" s="1"/>
  <c r="X97" i="7"/>
  <c r="Y97" i="7" s="1"/>
  <c r="AC97" i="7"/>
  <c r="AD97" i="7" s="1"/>
  <c r="AH97" i="7"/>
  <c r="AI97" i="7" s="1"/>
  <c r="AM97" i="7"/>
  <c r="AN97" i="7" s="1"/>
  <c r="D98" i="7"/>
  <c r="E98" i="7" s="1"/>
  <c r="I98" i="7"/>
  <c r="J98" i="7" s="1"/>
  <c r="N98" i="7"/>
  <c r="O98" i="7" s="1"/>
  <c r="S98" i="7"/>
  <c r="T98" i="7" s="1"/>
  <c r="X98" i="7"/>
  <c r="Y98" i="7" s="1"/>
  <c r="AC98" i="7"/>
  <c r="AD98" i="7" s="1"/>
  <c r="AH98" i="7"/>
  <c r="AI98" i="7" s="1"/>
  <c r="AM98" i="7"/>
  <c r="AN98" i="7" s="1"/>
  <c r="D99" i="7"/>
  <c r="E99" i="7" s="1"/>
  <c r="I99" i="7"/>
  <c r="J99" i="7" s="1"/>
  <c r="N99" i="7"/>
  <c r="O99" i="7" s="1"/>
  <c r="S99" i="7"/>
  <c r="T99" i="7" s="1"/>
  <c r="X99" i="7"/>
  <c r="Y99" i="7" s="1"/>
  <c r="AC99" i="7"/>
  <c r="AD99" i="7" s="1"/>
  <c r="AH99" i="7"/>
  <c r="AI99" i="7" s="1"/>
  <c r="AM99" i="7"/>
  <c r="AN99" i="7"/>
  <c r="D100" i="7"/>
  <c r="E100" i="7"/>
  <c r="I100" i="7"/>
  <c r="J100" i="7"/>
  <c r="N100" i="7"/>
  <c r="O100" i="7"/>
  <c r="S100" i="7"/>
  <c r="T100" i="7"/>
  <c r="X100" i="7"/>
  <c r="Y100" i="7"/>
  <c r="AC100" i="7"/>
  <c r="AD100" i="7"/>
  <c r="AH100" i="7"/>
  <c r="AI100" i="7"/>
  <c r="AM100" i="7"/>
  <c r="AN100" i="7"/>
  <c r="D102" i="7"/>
  <c r="I102" i="7"/>
  <c r="N102" i="7"/>
  <c r="S102" i="7"/>
  <c r="X102" i="7"/>
  <c r="AC102" i="7"/>
  <c r="AH102" i="7"/>
  <c r="AM102" i="7"/>
  <c r="D103" i="7"/>
  <c r="E103" i="7"/>
  <c r="I103" i="7"/>
  <c r="J103" i="7"/>
  <c r="N103" i="7"/>
  <c r="O103" i="7"/>
  <c r="S103" i="7"/>
  <c r="T103" i="7"/>
  <c r="X103" i="7"/>
  <c r="Y103" i="7"/>
  <c r="AC103" i="7"/>
  <c r="AD103" i="7"/>
  <c r="AH103" i="7"/>
  <c r="AI103" i="7"/>
  <c r="AM103" i="7"/>
  <c r="AN103" i="7"/>
  <c r="D104" i="7"/>
  <c r="E104" i="7"/>
  <c r="I104" i="7"/>
  <c r="J104" i="7"/>
  <c r="N104" i="7"/>
  <c r="O104" i="7"/>
  <c r="S104" i="7"/>
  <c r="T104" i="7" s="1"/>
  <c r="X104" i="7"/>
  <c r="Y104" i="7" s="1"/>
  <c r="AC104" i="7"/>
  <c r="AD104" i="7" s="1"/>
  <c r="AH104" i="7"/>
  <c r="AI104" i="7" s="1"/>
  <c r="AM104" i="7"/>
  <c r="AN104" i="7" s="1"/>
  <c r="D105" i="7"/>
  <c r="E105" i="7" s="1"/>
  <c r="I105" i="7"/>
  <c r="J105" i="7"/>
  <c r="N105" i="7"/>
  <c r="O105" i="7" s="1"/>
  <c r="S105" i="7"/>
  <c r="T105" i="7" s="1"/>
  <c r="X105" i="7"/>
  <c r="Y105" i="7" s="1"/>
  <c r="AC105" i="7"/>
  <c r="AD105" i="7" s="1"/>
  <c r="AH105" i="7"/>
  <c r="AI105" i="7" s="1"/>
  <c r="AM105" i="7"/>
  <c r="AN105" i="7" s="1"/>
  <c r="D106" i="7"/>
  <c r="E106" i="7" s="1"/>
  <c r="I106" i="7"/>
  <c r="J106" i="7" s="1"/>
  <c r="N106" i="7"/>
  <c r="O106" i="7" s="1"/>
  <c r="S106" i="7"/>
  <c r="T106" i="7" s="1"/>
  <c r="X106" i="7"/>
  <c r="Y106" i="7" s="1"/>
  <c r="AC106" i="7"/>
  <c r="AD106" i="7" s="1"/>
  <c r="AH106" i="7"/>
  <c r="AI106" i="7" s="1"/>
  <c r="AM106" i="7"/>
  <c r="AN106" i="7" s="1"/>
  <c r="D107" i="7"/>
  <c r="E107" i="7" s="1"/>
  <c r="I107" i="7"/>
  <c r="J107" i="7" s="1"/>
  <c r="N107" i="7"/>
  <c r="O107" i="7" s="1"/>
  <c r="S107" i="7"/>
  <c r="T107" i="7" s="1"/>
  <c r="X107" i="7"/>
  <c r="Y107" i="7" s="1"/>
  <c r="AC107" i="7"/>
  <c r="AD107" i="7" s="1"/>
  <c r="AH107" i="7"/>
  <c r="AI107" i="7" s="1"/>
  <c r="AM107" i="7"/>
  <c r="AN107" i="7" s="1"/>
  <c r="D108" i="7"/>
  <c r="E108" i="7" s="1"/>
  <c r="I108" i="7"/>
  <c r="J108" i="7" s="1"/>
  <c r="N108" i="7"/>
  <c r="O108" i="7" s="1"/>
  <c r="S108" i="7"/>
  <c r="T108" i="7" s="1"/>
  <c r="X108" i="7"/>
  <c r="Y108" i="7" s="1"/>
  <c r="AC108" i="7"/>
  <c r="AD108" i="7" s="1"/>
  <c r="AH108" i="7"/>
  <c r="AI108" i="7" s="1"/>
  <c r="AM108" i="7"/>
  <c r="AN108" i="7" s="1"/>
  <c r="D42" i="7"/>
  <c r="E42" i="7" s="1"/>
  <c r="I42" i="7"/>
  <c r="J42" i="7" s="1"/>
  <c r="N42" i="7"/>
  <c r="O42" i="7" s="1"/>
  <c r="S42" i="7"/>
  <c r="T42" i="7" s="1"/>
  <c r="X42" i="7"/>
  <c r="Y42" i="7" s="1"/>
  <c r="AC42" i="7"/>
  <c r="AD42" i="7" s="1"/>
  <c r="AH42" i="7"/>
  <c r="AI42" i="7" s="1"/>
  <c r="AM42" i="7"/>
  <c r="AN42" i="7" s="1"/>
  <c r="D43" i="7"/>
  <c r="E43" i="7" s="1"/>
  <c r="I43" i="7"/>
  <c r="J43" i="7" s="1"/>
  <c r="N43" i="7"/>
  <c r="O43" i="7" s="1"/>
  <c r="S43" i="7"/>
  <c r="T43" i="7" s="1"/>
  <c r="X43" i="7"/>
  <c r="Y43" i="7" s="1"/>
  <c r="AC43" i="7"/>
  <c r="AD43" i="7" s="1"/>
  <c r="AH43" i="7"/>
  <c r="AI43" i="7" s="1"/>
  <c r="AM43" i="7"/>
  <c r="AN43" i="7" s="1"/>
  <c r="D44" i="7"/>
  <c r="E44" i="7" s="1"/>
  <c r="I44" i="7"/>
  <c r="J44" i="7" s="1"/>
  <c r="N44" i="7"/>
  <c r="O44" i="7" s="1"/>
  <c r="S44" i="7"/>
  <c r="T44" i="7" s="1"/>
  <c r="X44" i="7"/>
  <c r="Y44" i="7" s="1"/>
  <c r="AC44" i="7"/>
  <c r="AD44" i="7" s="1"/>
  <c r="AH44" i="7"/>
  <c r="AI44" i="7" s="1"/>
  <c r="AM44" i="7"/>
  <c r="AN44" i="7" s="1"/>
  <c r="D45" i="7"/>
  <c r="E45" i="7" s="1"/>
  <c r="I45" i="7"/>
  <c r="J45" i="7" s="1"/>
  <c r="N45" i="7"/>
  <c r="O45" i="7" s="1"/>
  <c r="S45" i="7"/>
  <c r="T45" i="7" s="1"/>
  <c r="X45" i="7"/>
  <c r="Y45" i="7" s="1"/>
  <c r="AC45" i="7"/>
  <c r="AD45" i="7" s="1"/>
  <c r="AH45" i="7"/>
  <c r="AI45" i="7" s="1"/>
  <c r="AM45" i="7"/>
  <c r="AN45" i="7" s="1"/>
  <c r="D46" i="7"/>
  <c r="E46" i="7" s="1"/>
  <c r="I46" i="7"/>
  <c r="J46" i="7" s="1"/>
  <c r="N46" i="7"/>
  <c r="O46" i="7" s="1"/>
  <c r="S46" i="7"/>
  <c r="T46" i="7" s="1"/>
  <c r="X46" i="7"/>
  <c r="Y46" i="7" s="1"/>
  <c r="AC46" i="7"/>
  <c r="AD46" i="7" s="1"/>
  <c r="AH46" i="7"/>
  <c r="AI46" i="7" s="1"/>
  <c r="AM46" i="7"/>
  <c r="AN46" i="7" s="1"/>
  <c r="D47" i="7"/>
  <c r="E47" i="7" s="1"/>
  <c r="I47" i="7"/>
  <c r="J47" i="7" s="1"/>
  <c r="N47" i="7"/>
  <c r="O47" i="7" s="1"/>
  <c r="S47" i="7"/>
  <c r="T47" i="7" s="1"/>
  <c r="X47" i="7"/>
  <c r="Y47" i="7" s="1"/>
  <c r="AC47" i="7"/>
  <c r="AD47" i="7" s="1"/>
  <c r="AH47" i="7"/>
  <c r="AI47" i="7" s="1"/>
  <c r="AM47" i="7"/>
  <c r="AN47" i="7" s="1"/>
  <c r="D48" i="7"/>
  <c r="E48" i="7" s="1"/>
  <c r="I48" i="7"/>
  <c r="J48" i="7" s="1"/>
  <c r="N48" i="7"/>
  <c r="O48" i="7" s="1"/>
  <c r="S48" i="7"/>
  <c r="T48" i="7" s="1"/>
  <c r="X48" i="7"/>
  <c r="Y48" i="7" s="1"/>
  <c r="AC48" i="7"/>
  <c r="AD48" i="7" s="1"/>
  <c r="AH48" i="7"/>
  <c r="AI48" i="7" s="1"/>
  <c r="AM48" i="7"/>
  <c r="AN48" i="7" s="1"/>
  <c r="D50" i="7"/>
  <c r="E50" i="7" s="1"/>
  <c r="I50" i="7"/>
  <c r="J50" i="7" s="1"/>
  <c r="N50" i="7"/>
  <c r="O50" i="7" s="1"/>
  <c r="S50" i="7"/>
  <c r="T50" i="7" s="1"/>
  <c r="X50" i="7"/>
  <c r="Y50" i="7" s="1"/>
  <c r="AC50" i="7"/>
  <c r="AD50" i="7" s="1"/>
  <c r="AH50" i="7"/>
  <c r="AI50" i="7" s="1"/>
  <c r="AM50" i="7"/>
  <c r="AN50" i="7" s="1"/>
  <c r="D51" i="7"/>
  <c r="E51" i="7" s="1"/>
  <c r="I51" i="7"/>
  <c r="J51" i="7" s="1"/>
  <c r="N51" i="7"/>
  <c r="O51" i="7" s="1"/>
  <c r="S51" i="7"/>
  <c r="T51" i="7" s="1"/>
  <c r="X51" i="7"/>
  <c r="Y51" i="7" s="1"/>
  <c r="AC51" i="7"/>
  <c r="AD51" i="7" s="1"/>
  <c r="AH51" i="7"/>
  <c r="AI51" i="7" s="1"/>
  <c r="AM51" i="7"/>
  <c r="AN51" i="7" s="1"/>
  <c r="D52" i="7"/>
  <c r="E52" i="7" s="1"/>
  <c r="I52" i="7"/>
  <c r="J52" i="7" s="1"/>
  <c r="N52" i="7"/>
  <c r="O52" i="7" s="1"/>
  <c r="S52" i="7"/>
  <c r="T52" i="7" s="1"/>
  <c r="X52" i="7"/>
  <c r="Y52" i="7" s="1"/>
  <c r="AC52" i="7"/>
  <c r="AD52" i="7" s="1"/>
  <c r="AH52" i="7"/>
  <c r="AI52" i="7" s="1"/>
  <c r="AM52" i="7"/>
  <c r="AN52" i="7" s="1"/>
  <c r="D53" i="7"/>
  <c r="E53" i="7" s="1"/>
  <c r="I53" i="7"/>
  <c r="J53" i="7" s="1"/>
  <c r="N53" i="7"/>
  <c r="O53" i="7" s="1"/>
  <c r="S53" i="7"/>
  <c r="T53" i="7" s="1"/>
  <c r="X53" i="7"/>
  <c r="Y53" i="7" s="1"/>
  <c r="AC53" i="7"/>
  <c r="AD53" i="7" s="1"/>
  <c r="AH53" i="7"/>
  <c r="AI53" i="7" s="1"/>
  <c r="AM53" i="7"/>
  <c r="AN53" i="7" s="1"/>
  <c r="D54" i="7"/>
  <c r="E54" i="7" s="1"/>
  <c r="I54" i="7"/>
  <c r="J54" i="7" s="1"/>
  <c r="N54" i="7"/>
  <c r="O54" i="7" s="1"/>
  <c r="S54" i="7"/>
  <c r="T54" i="7" s="1"/>
  <c r="X54" i="7"/>
  <c r="Y54" i="7" s="1"/>
  <c r="AC54" i="7"/>
  <c r="AD54" i="7" s="1"/>
  <c r="AH54" i="7"/>
  <c r="AI54" i="7" s="1"/>
  <c r="AM54" i="7"/>
  <c r="AN54" i="7" s="1"/>
  <c r="D55" i="7"/>
  <c r="E55" i="7" s="1"/>
  <c r="I55" i="7"/>
  <c r="J55" i="7" s="1"/>
  <c r="N55" i="7"/>
  <c r="O55" i="7" s="1"/>
  <c r="S55" i="7"/>
  <c r="T55" i="7" s="1"/>
  <c r="X55" i="7"/>
  <c r="Y55" i="7" s="1"/>
  <c r="AC55" i="7"/>
  <c r="AD55" i="7" s="1"/>
  <c r="AH55" i="7"/>
  <c r="AI55" i="7" s="1"/>
  <c r="AM55" i="7"/>
  <c r="AN55" i="7" s="1"/>
  <c r="D56" i="7"/>
  <c r="E56" i="7" s="1"/>
  <c r="I56" i="7"/>
  <c r="J56" i="7" s="1"/>
  <c r="N56" i="7"/>
  <c r="O56" i="7" s="1"/>
  <c r="S56" i="7"/>
  <c r="T56" i="7" s="1"/>
  <c r="X56" i="7"/>
  <c r="Y56" i="7" s="1"/>
  <c r="AC56" i="7"/>
  <c r="AD56" i="7" s="1"/>
  <c r="AH56" i="7"/>
  <c r="AI56" i="7" s="1"/>
  <c r="AM56" i="7"/>
  <c r="AN56" i="7" s="1"/>
  <c r="D59" i="7"/>
  <c r="I59" i="7"/>
  <c r="N59" i="7"/>
  <c r="S59" i="7"/>
  <c r="X59" i="7"/>
  <c r="AC59" i="7"/>
  <c r="AH59" i="7"/>
  <c r="AM59" i="7"/>
  <c r="D60" i="7"/>
  <c r="E60" i="7" s="1"/>
  <c r="I60" i="7"/>
  <c r="J60" i="7" s="1"/>
  <c r="N60" i="7"/>
  <c r="O60" i="7" s="1"/>
  <c r="S60" i="7"/>
  <c r="T60" i="7" s="1"/>
  <c r="X60" i="7"/>
  <c r="Y60" i="7" s="1"/>
  <c r="AC60" i="7"/>
  <c r="AD60" i="7" s="1"/>
  <c r="AH60" i="7"/>
  <c r="AI60" i="7" s="1"/>
  <c r="AM60" i="7"/>
  <c r="AN60" i="7" s="1"/>
  <c r="D61" i="7"/>
  <c r="E61" i="7" s="1"/>
  <c r="I61" i="7"/>
  <c r="J61" i="7" s="1"/>
  <c r="N61" i="7"/>
  <c r="O61" i="7" s="1"/>
  <c r="S61" i="7"/>
  <c r="T61" i="7" s="1"/>
  <c r="X61" i="7"/>
  <c r="Y61" i="7" s="1"/>
  <c r="AC61" i="7"/>
  <c r="AD61" i="7" s="1"/>
  <c r="AH61" i="7"/>
  <c r="AI61" i="7" s="1"/>
  <c r="AM61" i="7"/>
  <c r="AN61" i="7" s="1"/>
  <c r="D62" i="7"/>
  <c r="E62" i="7" s="1"/>
  <c r="I62" i="7"/>
  <c r="J62" i="7" s="1"/>
  <c r="N62" i="7"/>
  <c r="O62" i="7" s="1"/>
  <c r="S62" i="7"/>
  <c r="T62" i="7" s="1"/>
  <c r="X62" i="7"/>
  <c r="Y62" i="7" s="1"/>
  <c r="AC62" i="7"/>
  <c r="AD62" i="7" s="1"/>
  <c r="AH62" i="7"/>
  <c r="AI62" i="7" s="1"/>
  <c r="AM62" i="7"/>
  <c r="AN62" i="7" s="1"/>
  <c r="D63" i="7"/>
  <c r="E63" i="7" s="1"/>
  <c r="I63" i="7"/>
  <c r="J63" i="7" s="1"/>
  <c r="N63" i="7"/>
  <c r="O63" i="7" s="1"/>
  <c r="S63" i="7"/>
  <c r="T63" i="7" s="1"/>
  <c r="X63" i="7"/>
  <c r="Y63" i="7" s="1"/>
  <c r="AC63" i="7"/>
  <c r="AD63" i="7" s="1"/>
  <c r="AH63" i="7"/>
  <c r="AI63" i="7" s="1"/>
  <c r="AM63" i="7"/>
  <c r="AN63" i="7" s="1"/>
  <c r="D64" i="7"/>
  <c r="E64" i="7" s="1"/>
  <c r="I64" i="7"/>
  <c r="J64" i="7" s="1"/>
  <c r="N64" i="7"/>
  <c r="O64" i="7" s="1"/>
  <c r="S64" i="7"/>
  <c r="T64" i="7" s="1"/>
  <c r="X64" i="7"/>
  <c r="Y64" i="7" s="1"/>
  <c r="AC64" i="7"/>
  <c r="AD64" i="7" s="1"/>
  <c r="AH64" i="7"/>
  <c r="AI64" i="7" s="1"/>
  <c r="AM64" i="7"/>
  <c r="AN64" i="7" s="1"/>
  <c r="D65" i="7"/>
  <c r="E65" i="7" s="1"/>
  <c r="I65" i="7"/>
  <c r="J65" i="7" s="1"/>
  <c r="N65" i="7"/>
  <c r="O65" i="7" s="1"/>
  <c r="S65" i="7"/>
  <c r="T65" i="7" s="1"/>
  <c r="X65" i="7"/>
  <c r="Y65" i="7" s="1"/>
  <c r="AC65" i="7"/>
  <c r="AD65" i="7" s="1"/>
  <c r="AH65" i="7"/>
  <c r="AI65" i="7" s="1"/>
  <c r="AM65" i="7"/>
  <c r="AN65" i="7" s="1"/>
  <c r="D67" i="7"/>
  <c r="I67" i="7"/>
  <c r="N67" i="7"/>
  <c r="S67" i="7"/>
  <c r="X67" i="7"/>
  <c r="AC67" i="7"/>
  <c r="AH67" i="7"/>
  <c r="AM67" i="7"/>
  <c r="D68" i="7"/>
  <c r="E68" i="7" s="1"/>
  <c r="I68" i="7"/>
  <c r="J68" i="7" s="1"/>
  <c r="N68" i="7"/>
  <c r="O68" i="7" s="1"/>
  <c r="S68" i="7"/>
  <c r="T68" i="7" s="1"/>
  <c r="X68" i="7"/>
  <c r="Y68" i="7" s="1"/>
  <c r="AC68" i="7"/>
  <c r="AD68" i="7" s="1"/>
  <c r="AH68" i="7"/>
  <c r="AI68" i="7" s="1"/>
  <c r="AM68" i="7"/>
  <c r="AN68" i="7" s="1"/>
  <c r="D69" i="7"/>
  <c r="E69" i="7" s="1"/>
  <c r="I69" i="7"/>
  <c r="J69" i="7" s="1"/>
  <c r="N69" i="7"/>
  <c r="O69" i="7" s="1"/>
  <c r="S69" i="7"/>
  <c r="T69" i="7" s="1"/>
  <c r="X69" i="7"/>
  <c r="Y69" i="7" s="1"/>
  <c r="AC69" i="7"/>
  <c r="AD69" i="7" s="1"/>
  <c r="AH69" i="7"/>
  <c r="AI69" i="7" s="1"/>
  <c r="AM69" i="7"/>
  <c r="AN69" i="7" s="1"/>
  <c r="D70" i="7"/>
  <c r="E70" i="7" s="1"/>
  <c r="I70" i="7"/>
  <c r="J70" i="7" s="1"/>
  <c r="N70" i="7"/>
  <c r="O70" i="7" s="1"/>
  <c r="S70" i="7"/>
  <c r="T70" i="7" s="1"/>
  <c r="X70" i="7"/>
  <c r="Y70" i="7" s="1"/>
  <c r="AC70" i="7"/>
  <c r="AD70" i="7" s="1"/>
  <c r="AH70" i="7"/>
  <c r="AI70" i="7" s="1"/>
  <c r="AM70" i="7"/>
  <c r="AN70" i="7" s="1"/>
  <c r="D71" i="7"/>
  <c r="E71" i="7" s="1"/>
  <c r="I71" i="7"/>
  <c r="J71" i="7" s="1"/>
  <c r="N71" i="7"/>
  <c r="O71" i="7" s="1"/>
  <c r="S71" i="7"/>
  <c r="T71" i="7" s="1"/>
  <c r="X71" i="7"/>
  <c r="Y71" i="7" s="1"/>
  <c r="AC71" i="7"/>
  <c r="AD71" i="7" s="1"/>
  <c r="AH71" i="7"/>
  <c r="AI71" i="7" s="1"/>
  <c r="AM71" i="7"/>
  <c r="AN71" i="7"/>
  <c r="D72" i="7"/>
  <c r="E72" i="7"/>
  <c r="I72" i="7"/>
  <c r="J72" i="7"/>
  <c r="N72" i="7"/>
  <c r="O72" i="7"/>
  <c r="S72" i="7"/>
  <c r="T72" i="7"/>
  <c r="X72" i="7"/>
  <c r="Y72" i="7" s="1"/>
  <c r="AC72" i="7"/>
  <c r="AD72" i="7" s="1"/>
  <c r="AH72" i="7"/>
  <c r="AI72" i="7" s="1"/>
  <c r="AM72" i="7"/>
  <c r="AN72" i="7" s="1"/>
  <c r="D73" i="7"/>
  <c r="E73" i="7" s="1"/>
  <c r="I73" i="7"/>
  <c r="J73" i="7" s="1"/>
  <c r="N73" i="7"/>
  <c r="O73" i="7" s="1"/>
  <c r="S73" i="7"/>
  <c r="T73" i="7" s="1"/>
  <c r="X73" i="7"/>
  <c r="Y73" i="7"/>
  <c r="AC73" i="7"/>
  <c r="AD73" i="7"/>
  <c r="AH73" i="7"/>
  <c r="AI73" i="7"/>
  <c r="AM73" i="7"/>
  <c r="AN73" i="7"/>
  <c r="AM36" i="7" l="1"/>
  <c r="AN36" i="7" s="1"/>
  <c r="AH36" i="7"/>
  <c r="AI36" i="7" s="1"/>
  <c r="AC36" i="7"/>
  <c r="AD36" i="7" s="1"/>
  <c r="X36" i="7"/>
  <c r="Y36" i="7" s="1"/>
  <c r="S36" i="7"/>
  <c r="T36" i="7" s="1"/>
  <c r="N36" i="7"/>
  <c r="O36" i="7" s="1"/>
  <c r="I36" i="7"/>
  <c r="J36" i="7" s="1"/>
  <c r="D36" i="7"/>
  <c r="E36" i="7" s="1"/>
  <c r="AM35" i="7"/>
  <c r="AN35" i="7" s="1"/>
  <c r="AH35" i="7"/>
  <c r="AI35" i="7" s="1"/>
  <c r="AC35" i="7"/>
  <c r="AD35" i="7" s="1"/>
  <c r="X35" i="7"/>
  <c r="Y35" i="7" s="1"/>
  <c r="S35" i="7"/>
  <c r="T35" i="7" s="1"/>
  <c r="N35" i="7"/>
  <c r="O35" i="7" s="1"/>
  <c r="I35" i="7"/>
  <c r="J35" i="7" s="1"/>
  <c r="D35" i="7"/>
  <c r="E35" i="7" s="1"/>
  <c r="AM34" i="7"/>
  <c r="AN34" i="7" s="1"/>
  <c r="AH34" i="7"/>
  <c r="AI34" i="7" s="1"/>
  <c r="AC34" i="7"/>
  <c r="AD34" i="7" s="1"/>
  <c r="X34" i="7"/>
  <c r="Y34" i="7" s="1"/>
  <c r="S34" i="7"/>
  <c r="T34" i="7" s="1"/>
  <c r="N34" i="7"/>
  <c r="O34" i="7" s="1"/>
  <c r="I34" i="7"/>
  <c r="J34" i="7" s="1"/>
  <c r="D34" i="7"/>
  <c r="E34" i="7" s="1"/>
  <c r="AM33" i="7"/>
  <c r="AN33" i="7" s="1"/>
  <c r="AH33" i="7"/>
  <c r="AI33" i="7" s="1"/>
  <c r="AC33" i="7"/>
  <c r="AD33" i="7" s="1"/>
  <c r="X33" i="7"/>
  <c r="Y33" i="7" s="1"/>
  <c r="S33" i="7"/>
  <c r="T33" i="7" s="1"/>
  <c r="N33" i="7"/>
  <c r="O33" i="7" s="1"/>
  <c r="I33" i="7"/>
  <c r="J33" i="7" s="1"/>
  <c r="D33" i="7"/>
  <c r="E33" i="7" s="1"/>
  <c r="AM32" i="7"/>
  <c r="AN32" i="7" s="1"/>
  <c r="AH32" i="7"/>
  <c r="AI32" i="7" s="1"/>
  <c r="AC32" i="7"/>
  <c r="AD32" i="7" s="1"/>
  <c r="X32" i="7"/>
  <c r="Y32" i="7" s="1"/>
  <c r="S32" i="7"/>
  <c r="T32" i="7" s="1"/>
  <c r="N32" i="7"/>
  <c r="O32" i="7" s="1"/>
  <c r="I32" i="7"/>
  <c r="J32" i="7" s="1"/>
  <c r="D32" i="7"/>
  <c r="E32" i="7" s="1"/>
  <c r="AM31" i="7"/>
  <c r="AN31" i="7" s="1"/>
  <c r="AH31" i="7"/>
  <c r="AI31" i="7" s="1"/>
  <c r="AC31" i="7"/>
  <c r="AD31" i="7" s="1"/>
  <c r="X31" i="7"/>
  <c r="Y31" i="7" s="1"/>
  <c r="S31" i="7"/>
  <c r="T31" i="7" s="1"/>
  <c r="N31" i="7"/>
  <c r="O31" i="7" s="1"/>
  <c r="I31" i="7"/>
  <c r="J31" i="7" s="1"/>
  <c r="D31" i="7"/>
  <c r="E31" i="7" s="1"/>
  <c r="AM30" i="7"/>
  <c r="AH30" i="7"/>
  <c r="AC30" i="7"/>
  <c r="X30" i="7"/>
  <c r="S30" i="7"/>
  <c r="N30" i="7"/>
  <c r="I30" i="7"/>
  <c r="D30" i="7"/>
  <c r="AM28" i="7"/>
  <c r="AN28" i="7" s="1"/>
  <c r="AH28" i="7"/>
  <c r="AI28" i="7" s="1"/>
  <c r="AC28" i="7"/>
  <c r="AD28" i="7" s="1"/>
  <c r="X28" i="7"/>
  <c r="Y28" i="7" s="1"/>
  <c r="S28" i="7"/>
  <c r="T28" i="7" s="1"/>
  <c r="N28" i="7"/>
  <c r="O28" i="7" s="1"/>
  <c r="I28" i="7"/>
  <c r="J28" i="7" s="1"/>
  <c r="D28" i="7"/>
  <c r="E28" i="7" s="1"/>
  <c r="AM27" i="7"/>
  <c r="AN27" i="7" s="1"/>
  <c r="AH27" i="7"/>
  <c r="AI27" i="7" s="1"/>
  <c r="AC27" i="7"/>
  <c r="AD27" i="7" s="1"/>
  <c r="X27" i="7"/>
  <c r="Y27" i="7" s="1"/>
  <c r="S27" i="7"/>
  <c r="T27" i="7" s="1"/>
  <c r="N27" i="7"/>
  <c r="O27" i="7" s="1"/>
  <c r="I27" i="7"/>
  <c r="J27" i="7" s="1"/>
  <c r="D27" i="7"/>
  <c r="E27" i="7" s="1"/>
  <c r="AM26" i="7"/>
  <c r="AN26" i="7" s="1"/>
  <c r="AH26" i="7"/>
  <c r="AI26" i="7" s="1"/>
  <c r="AC26" i="7"/>
  <c r="AD26" i="7" s="1"/>
  <c r="X26" i="7"/>
  <c r="Y26" i="7" s="1"/>
  <c r="S26" i="7"/>
  <c r="T26" i="7" s="1"/>
  <c r="N26" i="7"/>
  <c r="O26" i="7" s="1"/>
  <c r="I26" i="7"/>
  <c r="J26" i="7" s="1"/>
  <c r="D26" i="7"/>
  <c r="E26" i="7" s="1"/>
  <c r="AM25" i="7"/>
  <c r="AN25" i="7" s="1"/>
  <c r="AH25" i="7"/>
  <c r="AI25" i="7" s="1"/>
  <c r="AC25" i="7"/>
  <c r="AD25" i="7" s="1"/>
  <c r="X25" i="7"/>
  <c r="Y25" i="7" s="1"/>
  <c r="S25" i="7"/>
  <c r="T25" i="7" s="1"/>
  <c r="N25" i="7"/>
  <c r="O25" i="7" s="1"/>
  <c r="I25" i="7"/>
  <c r="J25" i="7" s="1"/>
  <c r="D25" i="7"/>
  <c r="E25" i="7" s="1"/>
  <c r="AM24" i="7"/>
  <c r="AN24" i="7" s="1"/>
  <c r="AH24" i="7"/>
  <c r="AI24" i="7" s="1"/>
  <c r="AC24" i="7"/>
  <c r="AD24" i="7" s="1"/>
  <c r="X24" i="7"/>
  <c r="Y24" i="7" s="1"/>
  <c r="S24" i="7"/>
  <c r="T24" i="7" s="1"/>
  <c r="N24" i="7"/>
  <c r="O24" i="7" s="1"/>
  <c r="I24" i="7"/>
  <c r="J24" i="7" s="1"/>
  <c r="D24" i="7"/>
  <c r="E24" i="7" s="1"/>
  <c r="AM23" i="7"/>
  <c r="AN23" i="7" s="1"/>
  <c r="AH23" i="7"/>
  <c r="AI23" i="7" s="1"/>
  <c r="AC23" i="7"/>
  <c r="AD23" i="7" s="1"/>
  <c r="X23" i="7"/>
  <c r="Y23" i="7" s="1"/>
  <c r="S23" i="7"/>
  <c r="T23" i="7" s="1"/>
  <c r="N23" i="7"/>
  <c r="O23" i="7" s="1"/>
  <c r="I23" i="7"/>
  <c r="J23" i="7" s="1"/>
  <c r="D23" i="7"/>
  <c r="E23" i="7" s="1"/>
  <c r="AM22" i="7"/>
  <c r="AH22" i="7"/>
  <c r="AC22" i="7"/>
  <c r="X22" i="7"/>
  <c r="S22" i="7"/>
  <c r="N22" i="7"/>
  <c r="I22" i="7"/>
  <c r="D22" i="7"/>
  <c r="AM19" i="7"/>
  <c r="AN19" i="7" s="1"/>
  <c r="AH19" i="7"/>
  <c r="AI19" i="7" s="1"/>
  <c r="AC19" i="7"/>
  <c r="AD19" i="7" s="1"/>
  <c r="X19" i="7"/>
  <c r="Y19" i="7" s="1"/>
  <c r="S19" i="7"/>
  <c r="T19" i="7" s="1"/>
  <c r="N19" i="7"/>
  <c r="O19" i="7" s="1"/>
  <c r="I19" i="7"/>
  <c r="J19" i="7" s="1"/>
  <c r="D19" i="7"/>
  <c r="E19" i="7" s="1"/>
  <c r="AM18" i="7"/>
  <c r="AN18" i="7" s="1"/>
  <c r="AH18" i="7"/>
  <c r="AI18" i="7" s="1"/>
  <c r="AC18" i="7"/>
  <c r="AD18" i="7" s="1"/>
  <c r="X18" i="7"/>
  <c r="Y18" i="7" s="1"/>
  <c r="S18" i="7"/>
  <c r="T18" i="7" s="1"/>
  <c r="N18" i="7"/>
  <c r="O18" i="7" s="1"/>
  <c r="I18" i="7"/>
  <c r="J18" i="7" s="1"/>
  <c r="D18" i="7"/>
  <c r="E18" i="7" s="1"/>
  <c r="AM17" i="7"/>
  <c r="AN17" i="7" s="1"/>
  <c r="AH17" i="7"/>
  <c r="AI17" i="7" s="1"/>
  <c r="AC17" i="7"/>
  <c r="AD17" i="7" s="1"/>
  <c r="X17" i="7"/>
  <c r="Y17" i="7" s="1"/>
  <c r="S17" i="7"/>
  <c r="T17" i="7" s="1"/>
  <c r="N17" i="7"/>
  <c r="O17" i="7" s="1"/>
  <c r="I17" i="7"/>
  <c r="J17" i="7" s="1"/>
  <c r="D17" i="7"/>
  <c r="E17" i="7" s="1"/>
  <c r="AM16" i="7"/>
  <c r="AN16" i="7" s="1"/>
  <c r="AH16" i="7"/>
  <c r="AI16" i="7" s="1"/>
  <c r="AC16" i="7"/>
  <c r="AD16" i="7" s="1"/>
  <c r="X16" i="7"/>
  <c r="Y16" i="7" s="1"/>
  <c r="S16" i="7"/>
  <c r="T16" i="7" s="1"/>
  <c r="N16" i="7"/>
  <c r="O16" i="7" s="1"/>
  <c r="I16" i="7"/>
  <c r="J16" i="7" s="1"/>
  <c r="D16" i="7"/>
  <c r="E16" i="7" s="1"/>
  <c r="AM15" i="7"/>
  <c r="AN15" i="7" s="1"/>
  <c r="AH15" i="7"/>
  <c r="AI15" i="7" s="1"/>
  <c r="AC15" i="7"/>
  <c r="AD15" i="7" s="1"/>
  <c r="X15" i="7"/>
  <c r="Y15" i="7" s="1"/>
  <c r="S15" i="7"/>
  <c r="T15" i="7" s="1"/>
  <c r="N15" i="7"/>
  <c r="O15" i="7" s="1"/>
  <c r="I15" i="7"/>
  <c r="J15" i="7" s="1"/>
  <c r="D15" i="7"/>
  <c r="E15" i="7" s="1"/>
  <c r="AM14" i="7"/>
  <c r="AN14" i="7" s="1"/>
  <c r="AH14" i="7"/>
  <c r="AI14" i="7" s="1"/>
  <c r="AC14" i="7"/>
  <c r="AD14" i="7" s="1"/>
  <c r="X14" i="7"/>
  <c r="Y14" i="7" s="1"/>
  <c r="S14" i="7"/>
  <c r="T14" i="7" s="1"/>
  <c r="N14" i="7"/>
  <c r="O14" i="7" s="1"/>
  <c r="I14" i="7"/>
  <c r="J14" i="7" s="1"/>
  <c r="D14" i="7"/>
  <c r="E14" i="7" s="1"/>
  <c r="AM13" i="7"/>
  <c r="AN13" i="7" s="1"/>
  <c r="AH13" i="7"/>
  <c r="AI13" i="7" s="1"/>
  <c r="AC13" i="7"/>
  <c r="AD13" i="7" s="1"/>
  <c r="X13" i="7"/>
  <c r="Y13" i="7" s="1"/>
  <c r="S13" i="7"/>
  <c r="T13" i="7" s="1"/>
  <c r="N13" i="7"/>
  <c r="O13" i="7" s="1"/>
  <c r="I13" i="7"/>
  <c r="J13" i="7" s="1"/>
  <c r="D13" i="7"/>
  <c r="E13" i="7" s="1"/>
  <c r="AM11" i="7"/>
  <c r="AN11" i="7" s="1"/>
  <c r="AH11" i="7"/>
  <c r="AI11" i="7" s="1"/>
  <c r="AC11" i="7"/>
  <c r="AD11" i="7" s="1"/>
  <c r="X11" i="7"/>
  <c r="Y11" i="7" s="1"/>
  <c r="S11" i="7"/>
  <c r="T11" i="7" s="1"/>
  <c r="N11" i="7"/>
  <c r="O11" i="7" s="1"/>
  <c r="I11" i="7"/>
  <c r="J11" i="7" s="1"/>
  <c r="D11" i="7"/>
  <c r="E11" i="7" s="1"/>
  <c r="AM10" i="7"/>
  <c r="AN10" i="7" s="1"/>
  <c r="AH10" i="7"/>
  <c r="AI10" i="7" s="1"/>
  <c r="AC10" i="7"/>
  <c r="AD10" i="7" s="1"/>
  <c r="X10" i="7"/>
  <c r="Y10" i="7" s="1"/>
  <c r="S10" i="7"/>
  <c r="T10" i="7" s="1"/>
  <c r="N10" i="7"/>
  <c r="O10" i="7" s="1"/>
  <c r="I10" i="7"/>
  <c r="J10" i="7" s="1"/>
  <c r="D10" i="7"/>
  <c r="E10" i="7" s="1"/>
  <c r="AM9" i="7"/>
  <c r="AN9" i="7" s="1"/>
  <c r="AH9" i="7"/>
  <c r="AI9" i="7" s="1"/>
  <c r="AC9" i="7"/>
  <c r="AD9" i="7" s="1"/>
  <c r="X9" i="7"/>
  <c r="Y9" i="7" s="1"/>
  <c r="S9" i="7"/>
  <c r="T9" i="7" s="1"/>
  <c r="N9" i="7"/>
  <c r="O9" i="7" s="1"/>
  <c r="I9" i="7"/>
  <c r="J9" i="7" s="1"/>
  <c r="D9" i="7"/>
  <c r="E9" i="7" s="1"/>
  <c r="AM8" i="7"/>
  <c r="AN8" i="7" s="1"/>
  <c r="AH8" i="7"/>
  <c r="AI8" i="7" s="1"/>
  <c r="AC8" i="7"/>
  <c r="AD8" i="7" s="1"/>
  <c r="X8" i="7"/>
  <c r="Y8" i="7" s="1"/>
  <c r="S8" i="7"/>
  <c r="T8" i="7" s="1"/>
  <c r="N8" i="7"/>
  <c r="O8" i="7" s="1"/>
  <c r="I8" i="7"/>
  <c r="J8" i="7" s="1"/>
  <c r="D8" i="7"/>
  <c r="E8" i="7" s="1"/>
  <c r="AM7" i="7"/>
  <c r="AN7" i="7" s="1"/>
  <c r="AH7" i="7"/>
  <c r="AI7" i="7" s="1"/>
  <c r="AC7" i="7"/>
  <c r="AD7" i="7" s="1"/>
  <c r="X7" i="7"/>
  <c r="Y7" i="7" s="1"/>
  <c r="S7" i="7"/>
  <c r="T7" i="7" s="1"/>
  <c r="N7" i="7"/>
  <c r="O7" i="7" s="1"/>
  <c r="I7" i="7"/>
  <c r="J7" i="7" s="1"/>
  <c r="D7" i="7"/>
  <c r="E7" i="7" s="1"/>
  <c r="AM6" i="7"/>
  <c r="AN6" i="7" s="1"/>
  <c r="AH6" i="7"/>
  <c r="AI6" i="7" s="1"/>
  <c r="AC6" i="7"/>
  <c r="AD6" i="7" s="1"/>
  <c r="X6" i="7"/>
  <c r="Y6" i="7" s="1"/>
  <c r="S6" i="7"/>
  <c r="T6" i="7" s="1"/>
  <c r="N6" i="7"/>
  <c r="O6" i="7" s="1"/>
  <c r="I6" i="7"/>
  <c r="J6" i="7" s="1"/>
  <c r="D6" i="7"/>
  <c r="E6" i="7" s="1"/>
  <c r="AM5" i="7"/>
  <c r="AN5" i="7" s="1"/>
  <c r="AH5" i="7"/>
  <c r="AI5" i="7" s="1"/>
  <c r="AC5" i="7"/>
  <c r="AD5" i="7" s="1"/>
  <c r="X5" i="7"/>
  <c r="Y5" i="7" s="1"/>
  <c r="S5" i="7"/>
  <c r="T5" i="7" s="1"/>
  <c r="N5" i="7"/>
  <c r="O5" i="7" s="1"/>
  <c r="I5" i="7"/>
  <c r="J5" i="7" s="1"/>
  <c r="D5" i="7"/>
  <c r="E5" i="7" s="1"/>
  <c r="AE166" i="5" l="1"/>
  <c r="AF166" i="5" s="1"/>
  <c r="AA166" i="5"/>
  <c r="AB166" i="5" s="1"/>
  <c r="W166" i="5"/>
  <c r="X166" i="5" s="1"/>
  <c r="S166" i="5"/>
  <c r="T166" i="5" s="1"/>
  <c r="O166" i="5"/>
  <c r="P166" i="5" s="1"/>
  <c r="K166" i="5"/>
  <c r="L166" i="5" s="1"/>
  <c r="G166" i="5"/>
  <c r="H166" i="5" s="1"/>
  <c r="C166" i="5"/>
  <c r="D166" i="5" s="1"/>
  <c r="AE165" i="5"/>
  <c r="AF165" i="5" s="1"/>
  <c r="AA165" i="5"/>
  <c r="AB165" i="5" s="1"/>
  <c r="W165" i="5"/>
  <c r="X165" i="5" s="1"/>
  <c r="S165" i="5"/>
  <c r="T165" i="5" s="1"/>
  <c r="O165" i="5"/>
  <c r="P165" i="5" s="1"/>
  <c r="K165" i="5"/>
  <c r="L165" i="5" s="1"/>
  <c r="G165" i="5"/>
  <c r="H165" i="5" s="1"/>
  <c r="C165" i="5"/>
  <c r="D165" i="5" s="1"/>
  <c r="AE164" i="5"/>
  <c r="AF164" i="5" s="1"/>
  <c r="AA164" i="5"/>
  <c r="AB164" i="5" s="1"/>
  <c r="W164" i="5"/>
  <c r="X164" i="5" s="1"/>
  <c r="S164" i="5"/>
  <c r="T164" i="5" s="1"/>
  <c r="O164" i="5"/>
  <c r="P164" i="5" s="1"/>
  <c r="K164" i="5"/>
  <c r="L164" i="5" s="1"/>
  <c r="G164" i="5"/>
  <c r="H164" i="5" s="1"/>
  <c r="C164" i="5"/>
  <c r="D164" i="5" s="1"/>
  <c r="AE163" i="5"/>
  <c r="AF163" i="5" s="1"/>
  <c r="AA163" i="5"/>
  <c r="AB163" i="5" s="1"/>
  <c r="W163" i="5"/>
  <c r="X163" i="5" s="1"/>
  <c r="S163" i="5"/>
  <c r="T163" i="5" s="1"/>
  <c r="O163" i="5"/>
  <c r="P163" i="5" s="1"/>
  <c r="K163" i="5"/>
  <c r="L163" i="5" s="1"/>
  <c r="G163" i="5"/>
  <c r="H163" i="5" s="1"/>
  <c r="C163" i="5"/>
  <c r="D163" i="5" s="1"/>
  <c r="AE162" i="5"/>
  <c r="AF162" i="5" s="1"/>
  <c r="AA162" i="5"/>
  <c r="AB162" i="5" s="1"/>
  <c r="W162" i="5"/>
  <c r="X162" i="5" s="1"/>
  <c r="S162" i="5"/>
  <c r="T162" i="5" s="1"/>
  <c r="O162" i="5"/>
  <c r="P162" i="5" s="1"/>
  <c r="K162" i="5"/>
  <c r="L162" i="5" s="1"/>
  <c r="G162" i="5"/>
  <c r="H162" i="5" s="1"/>
  <c r="C162" i="5"/>
  <c r="D162" i="5" s="1"/>
  <c r="AE161" i="5"/>
  <c r="AF161" i="5" s="1"/>
  <c r="AA161" i="5"/>
  <c r="AB161" i="5" s="1"/>
  <c r="W161" i="5"/>
  <c r="X161" i="5" s="1"/>
  <c r="S161" i="5"/>
  <c r="T161" i="5" s="1"/>
  <c r="O161" i="5"/>
  <c r="P161" i="5" s="1"/>
  <c r="K161" i="5"/>
  <c r="L161" i="5" s="1"/>
  <c r="G161" i="5"/>
  <c r="H161" i="5" s="1"/>
  <c r="C161" i="5"/>
  <c r="D161" i="5" s="1"/>
  <c r="AE160" i="5"/>
  <c r="AF160" i="5" s="1"/>
  <c r="AA160" i="5"/>
  <c r="AB160" i="5" s="1"/>
  <c r="W160" i="5"/>
  <c r="X160" i="5" s="1"/>
  <c r="S160" i="5"/>
  <c r="T160" i="5" s="1"/>
  <c r="O160" i="5"/>
  <c r="P160" i="5" s="1"/>
  <c r="K160" i="5"/>
  <c r="L160" i="5" s="1"/>
  <c r="G160" i="5"/>
  <c r="H160" i="5" s="1"/>
  <c r="C160" i="5"/>
  <c r="D160" i="5" s="1"/>
  <c r="AE159" i="5"/>
  <c r="AA159" i="5"/>
  <c r="W159" i="5"/>
  <c r="S159" i="5"/>
  <c r="O159" i="5"/>
  <c r="K159" i="5"/>
  <c r="G159" i="5"/>
  <c r="C159" i="5"/>
  <c r="H159" i="5" l="1"/>
  <c r="G169" i="5"/>
  <c r="G171" i="5" s="1"/>
  <c r="G168" i="5"/>
  <c r="P159" i="5"/>
  <c r="O169" i="5"/>
  <c r="O171" i="5" s="1"/>
  <c r="O168" i="5"/>
  <c r="X159" i="5"/>
  <c r="W169" i="5"/>
  <c r="W171" i="5" s="1"/>
  <c r="W168" i="5"/>
  <c r="AF159" i="5"/>
  <c r="AE169" i="5"/>
  <c r="AE171" i="5" s="1"/>
  <c r="AE168" i="5"/>
  <c r="D159" i="5"/>
  <c r="C169" i="5"/>
  <c r="C171" i="5" s="1"/>
  <c r="C168" i="5"/>
  <c r="L159" i="5"/>
  <c r="K169" i="5"/>
  <c r="K171" i="5" s="1"/>
  <c r="K168" i="5"/>
  <c r="T159" i="5"/>
  <c r="S169" i="5"/>
  <c r="S171" i="5" s="1"/>
  <c r="S168" i="5"/>
  <c r="AB159" i="5"/>
  <c r="AA169" i="5"/>
  <c r="AA171" i="5" s="1"/>
  <c r="AA168" i="5"/>
  <c r="BR152" i="5"/>
  <c r="BR154" i="5" s="1"/>
  <c r="BQ152" i="5"/>
  <c r="BQ154" i="5" s="1"/>
  <c r="BN152" i="5"/>
  <c r="BN154" i="5" s="1"/>
  <c r="BM152" i="5"/>
  <c r="BM154" i="5" s="1"/>
  <c r="BR151" i="5"/>
  <c r="BQ151" i="5"/>
  <c r="BN151" i="5"/>
  <c r="BM151" i="5"/>
  <c r="BJ152" i="5"/>
  <c r="BJ154" i="5" s="1"/>
  <c r="BI152" i="5"/>
  <c r="BI154" i="5" s="1"/>
  <c r="BF152" i="5"/>
  <c r="BF154" i="5" s="1"/>
  <c r="BE152" i="5"/>
  <c r="BE154" i="5" s="1"/>
  <c r="BJ151" i="5"/>
  <c r="BI151" i="5"/>
  <c r="BF151" i="5"/>
  <c r="BE151" i="5"/>
  <c r="BB152" i="5"/>
  <c r="BB154" i="5" s="1"/>
  <c r="BA152" i="5"/>
  <c r="BA154" i="5" s="1"/>
  <c r="AX152" i="5"/>
  <c r="AX154" i="5" s="1"/>
  <c r="AW152" i="5"/>
  <c r="AW154" i="5" s="1"/>
  <c r="BB151" i="5"/>
  <c r="BA151" i="5"/>
  <c r="AX151" i="5"/>
  <c r="AW151" i="5"/>
  <c r="AT152" i="5"/>
  <c r="AT154" i="5" s="1"/>
  <c r="AS152" i="5"/>
  <c r="AS154" i="5" s="1"/>
  <c r="AP152" i="5"/>
  <c r="AP154" i="5" s="1"/>
  <c r="AO152" i="5"/>
  <c r="AO154" i="5" s="1"/>
  <c r="AT151" i="5"/>
  <c r="AS151" i="5"/>
  <c r="AP151" i="5"/>
  <c r="AO151" i="5"/>
  <c r="AL152" i="5"/>
  <c r="AL154" i="5" s="1"/>
  <c r="AK152" i="5"/>
  <c r="AK154" i="5" s="1"/>
  <c r="AH152" i="5"/>
  <c r="AH154" i="5" s="1"/>
  <c r="AG152" i="5"/>
  <c r="AG154" i="5" s="1"/>
  <c r="AL151" i="5"/>
  <c r="AK151" i="5"/>
  <c r="AH151" i="5"/>
  <c r="AG151" i="5"/>
  <c r="AD152" i="5"/>
  <c r="AD154" i="5" s="1"/>
  <c r="AC152" i="5"/>
  <c r="AC154" i="5" s="1"/>
  <c r="Z152" i="5"/>
  <c r="Z154" i="5" s="1"/>
  <c r="Y152" i="5"/>
  <c r="Y154" i="5" s="1"/>
  <c r="AD151" i="5"/>
  <c r="AC151" i="5"/>
  <c r="Z151" i="5"/>
  <c r="Y151" i="5"/>
  <c r="V152" i="5"/>
  <c r="V154" i="5" s="1"/>
  <c r="U152" i="5"/>
  <c r="U154" i="5" s="1"/>
  <c r="R152" i="5"/>
  <c r="R154" i="5" s="1"/>
  <c r="Q152" i="5"/>
  <c r="Q154" i="5" s="1"/>
  <c r="V151" i="5"/>
  <c r="U151" i="5"/>
  <c r="R151" i="5"/>
  <c r="Q151" i="5"/>
  <c r="N152" i="5"/>
  <c r="N154" i="5" s="1"/>
  <c r="M152" i="5"/>
  <c r="M154" i="5" s="1"/>
  <c r="J152" i="5"/>
  <c r="J154" i="5" s="1"/>
  <c r="I152" i="5"/>
  <c r="I154" i="5" s="1"/>
  <c r="N151" i="5"/>
  <c r="M151" i="5"/>
  <c r="J151" i="5"/>
  <c r="I151" i="5"/>
  <c r="F152" i="5"/>
  <c r="F154" i="5" s="1"/>
  <c r="E152" i="5"/>
  <c r="E154" i="5" s="1"/>
  <c r="F151" i="5"/>
  <c r="E151" i="5"/>
  <c r="B154" i="5"/>
  <c r="B152" i="5"/>
  <c r="B151" i="5"/>
  <c r="A152" i="5"/>
  <c r="A154" i="5" s="1"/>
  <c r="A151" i="5"/>
  <c r="S142" i="5"/>
  <c r="T142" i="5" s="1"/>
  <c r="W142" i="5"/>
  <c r="X142" i="5" s="1"/>
  <c r="AA142" i="5"/>
  <c r="AB142" i="5" s="1"/>
  <c r="AE142" i="5"/>
  <c r="AF142" i="5" s="1"/>
  <c r="AI142" i="5"/>
  <c r="AJ142" i="5" s="1"/>
  <c r="AM142" i="5"/>
  <c r="AN142" i="5" s="1"/>
  <c r="AQ142" i="5"/>
  <c r="AR142" i="5" s="1"/>
  <c r="AU142" i="5"/>
  <c r="AV142" i="5" s="1"/>
  <c r="AY142" i="5"/>
  <c r="AZ142" i="5" s="1"/>
  <c r="BC142" i="5"/>
  <c r="BD142" i="5" s="1"/>
  <c r="BG142" i="5"/>
  <c r="BH142" i="5" s="1"/>
  <c r="BK142" i="5"/>
  <c r="BL142" i="5" s="1"/>
  <c r="BO143" i="5"/>
  <c r="BP143" i="5" s="1"/>
  <c r="BS143" i="5"/>
  <c r="BT143" i="5" s="1"/>
  <c r="S143" i="5"/>
  <c r="T143" i="5" s="1"/>
  <c r="W143" i="5"/>
  <c r="X143" i="5" s="1"/>
  <c r="AA143" i="5"/>
  <c r="AB143" i="5" s="1"/>
  <c r="AE143" i="5"/>
  <c r="AF143" i="5" s="1"/>
  <c r="AI143" i="5"/>
  <c r="AJ143" i="5" s="1"/>
  <c r="AM143" i="5"/>
  <c r="AN143" i="5" s="1"/>
  <c r="AQ143" i="5"/>
  <c r="AR143" i="5" s="1"/>
  <c r="AU143" i="5"/>
  <c r="AV143" i="5" s="1"/>
  <c r="AY143" i="5"/>
  <c r="AZ143" i="5" s="1"/>
  <c r="BC143" i="5"/>
  <c r="BD143" i="5" s="1"/>
  <c r="BG143" i="5"/>
  <c r="BH143" i="5" s="1"/>
  <c r="BK143" i="5"/>
  <c r="BL143" i="5" s="1"/>
  <c r="BO144" i="5"/>
  <c r="BP144" i="5" s="1"/>
  <c r="BS144" i="5"/>
  <c r="BT144" i="5" s="1"/>
  <c r="S144" i="5"/>
  <c r="T144" i="5" s="1"/>
  <c r="W144" i="5"/>
  <c r="X144" i="5" s="1"/>
  <c r="AA144" i="5"/>
  <c r="AB144" i="5" s="1"/>
  <c r="AE144" i="5"/>
  <c r="AF144" i="5" s="1"/>
  <c r="AI144" i="5"/>
  <c r="AJ144" i="5" s="1"/>
  <c r="AM144" i="5"/>
  <c r="AN144" i="5" s="1"/>
  <c r="AQ144" i="5"/>
  <c r="AR144" i="5" s="1"/>
  <c r="AU144" i="5"/>
  <c r="AV144" i="5" s="1"/>
  <c r="AY144" i="5"/>
  <c r="AZ144" i="5" s="1"/>
  <c r="BC144" i="5"/>
  <c r="BD144" i="5" s="1"/>
  <c r="BG144" i="5"/>
  <c r="BH144" i="5" s="1"/>
  <c r="BK144" i="5"/>
  <c r="BL144" i="5" s="1"/>
  <c r="BO145" i="5"/>
  <c r="BP145" i="5" s="1"/>
  <c r="BS145" i="5"/>
  <c r="BT145" i="5" s="1"/>
  <c r="S145" i="5"/>
  <c r="T145" i="5" s="1"/>
  <c r="W145" i="5"/>
  <c r="X145" i="5" s="1"/>
  <c r="AA145" i="5"/>
  <c r="AB145" i="5" s="1"/>
  <c r="AE145" i="5"/>
  <c r="AF145" i="5" s="1"/>
  <c r="AI145" i="5"/>
  <c r="AJ145" i="5" s="1"/>
  <c r="AM145" i="5"/>
  <c r="AN145" i="5" s="1"/>
  <c r="AQ145" i="5"/>
  <c r="AR145" i="5" s="1"/>
  <c r="AU145" i="5"/>
  <c r="AV145" i="5" s="1"/>
  <c r="AY145" i="5"/>
  <c r="AZ145" i="5" s="1"/>
  <c r="BC145" i="5"/>
  <c r="BD145" i="5" s="1"/>
  <c r="BG145" i="5"/>
  <c r="BH145" i="5" s="1"/>
  <c r="BK145" i="5"/>
  <c r="BL145" i="5" s="1"/>
  <c r="BO146" i="5"/>
  <c r="BP146" i="5" s="1"/>
  <c r="BS146" i="5"/>
  <c r="BT146" i="5" s="1"/>
  <c r="S146" i="5"/>
  <c r="T146" i="5" s="1"/>
  <c r="W146" i="5"/>
  <c r="X146" i="5" s="1"/>
  <c r="AA146" i="5"/>
  <c r="AB146" i="5" s="1"/>
  <c r="AE146" i="5"/>
  <c r="AF146" i="5" s="1"/>
  <c r="AI146" i="5"/>
  <c r="AJ146" i="5" s="1"/>
  <c r="AM146" i="5"/>
  <c r="AN146" i="5" s="1"/>
  <c r="AQ146" i="5"/>
  <c r="AR146" i="5" s="1"/>
  <c r="AU146" i="5"/>
  <c r="AV146" i="5" s="1"/>
  <c r="AY146" i="5"/>
  <c r="AZ146" i="5" s="1"/>
  <c r="BC146" i="5"/>
  <c r="BD146" i="5" s="1"/>
  <c r="BG146" i="5"/>
  <c r="BH146" i="5" s="1"/>
  <c r="BK146" i="5"/>
  <c r="BL146" i="5" s="1"/>
  <c r="BO147" i="5"/>
  <c r="BP147" i="5" s="1"/>
  <c r="BS147" i="5"/>
  <c r="BT147" i="5" s="1"/>
  <c r="S147" i="5"/>
  <c r="T147" i="5" s="1"/>
  <c r="W147" i="5"/>
  <c r="X147" i="5" s="1"/>
  <c r="AA147" i="5"/>
  <c r="AB147" i="5" s="1"/>
  <c r="AE147" i="5"/>
  <c r="AF147" i="5" s="1"/>
  <c r="AI147" i="5"/>
  <c r="AJ147" i="5" s="1"/>
  <c r="AM147" i="5"/>
  <c r="AN147" i="5" s="1"/>
  <c r="AQ147" i="5"/>
  <c r="AR147" i="5" s="1"/>
  <c r="AU147" i="5"/>
  <c r="AV147" i="5" s="1"/>
  <c r="AY147" i="5"/>
  <c r="AZ147" i="5" s="1"/>
  <c r="BC147" i="5"/>
  <c r="BD147" i="5" s="1"/>
  <c r="BG147" i="5"/>
  <c r="BH147" i="5" s="1"/>
  <c r="BK147" i="5"/>
  <c r="BL147" i="5" s="1"/>
  <c r="BO148" i="5"/>
  <c r="BP148" i="5" s="1"/>
  <c r="BS148" i="5"/>
  <c r="BT148" i="5" s="1"/>
  <c r="S148" i="5"/>
  <c r="T148" i="5" s="1"/>
  <c r="W148" i="5"/>
  <c r="X148" i="5" s="1"/>
  <c r="AA148" i="5"/>
  <c r="AB148" i="5" s="1"/>
  <c r="AE148" i="5"/>
  <c r="AF148" i="5" s="1"/>
  <c r="AI148" i="5"/>
  <c r="AJ148" i="5" s="1"/>
  <c r="AM148" i="5"/>
  <c r="AN148" i="5" s="1"/>
  <c r="AQ148" i="5"/>
  <c r="AR148" i="5" s="1"/>
  <c r="AU148" i="5"/>
  <c r="AV148" i="5" s="1"/>
  <c r="AY148" i="5"/>
  <c r="AZ148" i="5"/>
  <c r="BC148" i="5"/>
  <c r="BD148" i="5" s="1"/>
  <c r="BG148" i="5"/>
  <c r="BH148" i="5" s="1"/>
  <c r="BK148" i="5"/>
  <c r="BL148" i="5" s="1"/>
  <c r="BO149" i="5"/>
  <c r="BP149" i="5" s="1"/>
  <c r="BS149" i="5"/>
  <c r="BT149" i="5" s="1"/>
  <c r="S149" i="5"/>
  <c r="T149" i="5" s="1"/>
  <c r="W149" i="5"/>
  <c r="X149" i="5" s="1"/>
  <c r="AA149" i="5"/>
  <c r="AB149" i="5" s="1"/>
  <c r="AE149" i="5"/>
  <c r="AF149" i="5" s="1"/>
  <c r="AI149" i="5"/>
  <c r="AJ149" i="5" s="1"/>
  <c r="AM149" i="5"/>
  <c r="AN149" i="5" s="1"/>
  <c r="AQ149" i="5"/>
  <c r="AR149" i="5" s="1"/>
  <c r="AU149" i="5"/>
  <c r="AV149" i="5" s="1"/>
  <c r="AY149" i="5"/>
  <c r="AZ149" i="5" s="1"/>
  <c r="BC149" i="5"/>
  <c r="BD149" i="5" s="1"/>
  <c r="BG149" i="5"/>
  <c r="BH149" i="5" s="1"/>
  <c r="BK149" i="5"/>
  <c r="BL149" i="5" s="1"/>
  <c r="BO150" i="5"/>
  <c r="BP150" i="5" s="1"/>
  <c r="BS150" i="5"/>
  <c r="BT150" i="5" s="1"/>
  <c r="O149" i="5"/>
  <c r="P149" i="5" s="1"/>
  <c r="K149" i="5"/>
  <c r="L149" i="5" s="1"/>
  <c r="O148" i="5"/>
  <c r="P148" i="5" s="1"/>
  <c r="K148" i="5"/>
  <c r="L148" i="5" s="1"/>
  <c r="O147" i="5"/>
  <c r="P147" i="5" s="1"/>
  <c r="K147" i="5"/>
  <c r="L147" i="5" s="1"/>
  <c r="O146" i="5"/>
  <c r="P146" i="5" s="1"/>
  <c r="K146" i="5"/>
  <c r="L146" i="5" s="1"/>
  <c r="O145" i="5"/>
  <c r="P145" i="5" s="1"/>
  <c r="K145" i="5"/>
  <c r="L145" i="5" s="1"/>
  <c r="O144" i="5"/>
  <c r="P144" i="5" s="1"/>
  <c r="K144" i="5"/>
  <c r="L144" i="5" s="1"/>
  <c r="O143" i="5"/>
  <c r="P143" i="5" s="1"/>
  <c r="K143" i="5"/>
  <c r="L143" i="5" s="1"/>
  <c r="O142" i="5"/>
  <c r="O152" i="5" s="1"/>
  <c r="O154" i="5" s="1"/>
  <c r="K142" i="5"/>
  <c r="K152" i="5" s="1"/>
  <c r="K154" i="5" s="1"/>
  <c r="G149" i="5"/>
  <c r="H149" i="5" s="1"/>
  <c r="C149" i="5"/>
  <c r="D149" i="5" s="1"/>
  <c r="G148" i="5"/>
  <c r="H148" i="5" s="1"/>
  <c r="D148" i="5"/>
  <c r="G147" i="5"/>
  <c r="H147" i="5" s="1"/>
  <c r="C147" i="5"/>
  <c r="D147" i="5" s="1"/>
  <c r="G146" i="5"/>
  <c r="H146" i="5" s="1"/>
  <c r="C146" i="5"/>
  <c r="D146" i="5" s="1"/>
  <c r="G145" i="5"/>
  <c r="H145" i="5" s="1"/>
  <c r="C145" i="5"/>
  <c r="D145" i="5" s="1"/>
  <c r="G144" i="5"/>
  <c r="H144" i="5" s="1"/>
  <c r="C144" i="5"/>
  <c r="D144" i="5" s="1"/>
  <c r="G143" i="5"/>
  <c r="H143" i="5" s="1"/>
  <c r="C143" i="5"/>
  <c r="D143" i="5" s="1"/>
  <c r="G142" i="5"/>
  <c r="H142" i="5" s="1"/>
  <c r="H152" i="5" s="1"/>
  <c r="H154" i="5" s="1"/>
  <c r="C142" i="5"/>
  <c r="D142" i="5" s="1"/>
  <c r="D152" i="5" s="1"/>
  <c r="D154" i="5" s="1"/>
  <c r="BT152" i="5" l="1"/>
  <c r="BT154" i="5" s="1"/>
  <c r="BL152" i="5"/>
  <c r="BL154" i="5" s="1"/>
  <c r="BD152" i="5"/>
  <c r="BD154" i="5" s="1"/>
  <c r="AV152" i="5"/>
  <c r="AV154" i="5" s="1"/>
  <c r="AN152" i="5"/>
  <c r="AN154" i="5" s="1"/>
  <c r="AF152" i="5"/>
  <c r="AF154" i="5" s="1"/>
  <c r="X152" i="5"/>
  <c r="X154" i="5" s="1"/>
  <c r="T169" i="5"/>
  <c r="T171" i="5" s="1"/>
  <c r="T168" i="5"/>
  <c r="D169" i="5"/>
  <c r="D171" i="5" s="1"/>
  <c r="D168" i="5"/>
  <c r="X169" i="5"/>
  <c r="X171" i="5" s="1"/>
  <c r="X168" i="5"/>
  <c r="H169" i="5"/>
  <c r="H171" i="5" s="1"/>
  <c r="H168" i="5"/>
  <c r="BP152" i="5"/>
  <c r="BP154" i="5" s="1"/>
  <c r="BH152" i="5"/>
  <c r="BH154" i="5" s="1"/>
  <c r="AZ152" i="5"/>
  <c r="AZ154" i="5" s="1"/>
  <c r="AR152" i="5"/>
  <c r="AR154" i="5" s="1"/>
  <c r="AJ152" i="5"/>
  <c r="AJ154" i="5" s="1"/>
  <c r="AB152" i="5"/>
  <c r="AB154" i="5" s="1"/>
  <c r="T152" i="5"/>
  <c r="T154" i="5" s="1"/>
  <c r="AB169" i="5"/>
  <c r="AB171" i="5" s="1"/>
  <c r="AB168" i="5"/>
  <c r="L169" i="5"/>
  <c r="L171" i="5" s="1"/>
  <c r="L168" i="5"/>
  <c r="AF169" i="5"/>
  <c r="AF171" i="5" s="1"/>
  <c r="AF168" i="5"/>
  <c r="P169" i="5"/>
  <c r="P171" i="5" s="1"/>
  <c r="P168" i="5"/>
  <c r="C151" i="5"/>
  <c r="C152" i="5"/>
  <c r="C154" i="5" s="1"/>
  <c r="G151" i="5"/>
  <c r="G152" i="5"/>
  <c r="G154" i="5" s="1"/>
  <c r="K151" i="5"/>
  <c r="O151" i="5"/>
  <c r="S151" i="5"/>
  <c r="W151" i="5"/>
  <c r="S152" i="5"/>
  <c r="S154" i="5" s="1"/>
  <c r="W152" i="5"/>
  <c r="W154" i="5" s="1"/>
  <c r="AA151" i="5"/>
  <c r="AE151" i="5"/>
  <c r="AA152" i="5"/>
  <c r="AA154" i="5" s="1"/>
  <c r="AE152" i="5"/>
  <c r="AE154" i="5" s="1"/>
  <c r="AI151" i="5"/>
  <c r="AM151" i="5"/>
  <c r="AI152" i="5"/>
  <c r="AI154" i="5" s="1"/>
  <c r="AM152" i="5"/>
  <c r="AM154" i="5" s="1"/>
  <c r="AQ151" i="5"/>
  <c r="AU151" i="5"/>
  <c r="AQ152" i="5"/>
  <c r="AQ154" i="5" s="1"/>
  <c r="AU152" i="5"/>
  <c r="AU154" i="5" s="1"/>
  <c r="AY151" i="5"/>
  <c r="BC151" i="5"/>
  <c r="AY152" i="5"/>
  <c r="AY154" i="5" s="1"/>
  <c r="BC152" i="5"/>
  <c r="BC154" i="5" s="1"/>
  <c r="BG151" i="5"/>
  <c r="BK151" i="5"/>
  <c r="BG152" i="5"/>
  <c r="BG154" i="5" s="1"/>
  <c r="BK152" i="5"/>
  <c r="BK154" i="5" s="1"/>
  <c r="BO151" i="5"/>
  <c r="BS151" i="5"/>
  <c r="BO152" i="5"/>
  <c r="BO154" i="5" s="1"/>
  <c r="BS152" i="5"/>
  <c r="BS154" i="5" s="1"/>
  <c r="D151" i="5"/>
  <c r="H151" i="5"/>
  <c r="T151" i="5"/>
  <c r="X151" i="5"/>
  <c r="AB151" i="5"/>
  <c r="AF151" i="5"/>
  <c r="AJ151" i="5"/>
  <c r="AN151" i="5"/>
  <c r="AR151" i="5"/>
  <c r="AV151" i="5"/>
  <c r="AZ151" i="5"/>
  <c r="BD151" i="5"/>
  <c r="BH151" i="5"/>
  <c r="BL151" i="5"/>
  <c r="BP151" i="5"/>
  <c r="BT151" i="5"/>
  <c r="L142" i="5"/>
  <c r="P142" i="5"/>
  <c r="P152" i="5" l="1"/>
  <c r="P154" i="5" s="1"/>
  <c r="P151" i="5"/>
  <c r="L152" i="5"/>
  <c r="L154" i="5" s="1"/>
  <c r="L151" i="5"/>
  <c r="BJ135" i="5"/>
  <c r="BJ137" i="5" s="1"/>
  <c r="BI135" i="5"/>
  <c r="BI137" i="5" s="1"/>
  <c r="BJ134" i="5"/>
  <c r="BI134" i="5"/>
  <c r="BF135" i="5"/>
  <c r="BF137" i="5" s="1"/>
  <c r="BE135" i="5"/>
  <c r="BE137" i="5" s="1"/>
  <c r="BF134" i="5"/>
  <c r="BE134" i="5"/>
  <c r="BB135" i="5"/>
  <c r="BB137" i="5" s="1"/>
  <c r="BA135" i="5"/>
  <c r="BA137" i="5" s="1"/>
  <c r="BB134" i="5"/>
  <c r="BA134" i="5"/>
  <c r="AX135" i="5"/>
  <c r="AX137" i="5" s="1"/>
  <c r="AW135" i="5"/>
  <c r="AW137" i="5" s="1"/>
  <c r="AX134" i="5"/>
  <c r="AW134" i="5"/>
  <c r="AT135" i="5"/>
  <c r="AT137" i="5" s="1"/>
  <c r="AS135" i="5"/>
  <c r="AS137" i="5" s="1"/>
  <c r="AT134" i="5"/>
  <c r="AS134" i="5"/>
  <c r="AP135" i="5"/>
  <c r="AP137" i="5" s="1"/>
  <c r="AO135" i="5"/>
  <c r="AO137" i="5" s="1"/>
  <c r="AP134" i="5"/>
  <c r="AO134" i="5"/>
  <c r="AL135" i="5"/>
  <c r="AL137" i="5" s="1"/>
  <c r="AK135" i="5"/>
  <c r="AK137" i="5" s="1"/>
  <c r="AL134" i="5"/>
  <c r="AK134" i="5"/>
  <c r="AH135" i="5"/>
  <c r="AH137" i="5" s="1"/>
  <c r="AG135" i="5"/>
  <c r="AG137" i="5" s="1"/>
  <c r="AH134" i="5"/>
  <c r="AG134" i="5"/>
  <c r="AD135" i="5"/>
  <c r="AD137" i="5" s="1"/>
  <c r="AC135" i="5"/>
  <c r="AC137" i="5" s="1"/>
  <c r="AD134" i="5"/>
  <c r="AC134" i="5"/>
  <c r="Z135" i="5"/>
  <c r="Z137" i="5" s="1"/>
  <c r="Y135" i="5"/>
  <c r="Y137" i="5" s="1"/>
  <c r="Z134" i="5"/>
  <c r="Y134" i="5"/>
  <c r="V135" i="5"/>
  <c r="V137" i="5" s="1"/>
  <c r="U135" i="5"/>
  <c r="U137" i="5" s="1"/>
  <c r="V134" i="5"/>
  <c r="U134" i="5"/>
  <c r="R135" i="5"/>
  <c r="R137" i="5" s="1"/>
  <c r="Q135" i="5"/>
  <c r="Q137" i="5" s="1"/>
  <c r="R134" i="5"/>
  <c r="Q134" i="5"/>
  <c r="N135" i="5"/>
  <c r="N137" i="5" s="1"/>
  <c r="M135" i="5"/>
  <c r="M137" i="5" s="1"/>
  <c r="N134" i="5"/>
  <c r="M134" i="5"/>
  <c r="J135" i="5"/>
  <c r="J137" i="5" s="1"/>
  <c r="I135" i="5"/>
  <c r="I137" i="5" s="1"/>
  <c r="J134" i="5"/>
  <c r="I134" i="5"/>
  <c r="F135" i="5"/>
  <c r="F137" i="5" s="1"/>
  <c r="E135" i="5"/>
  <c r="E137" i="5" s="1"/>
  <c r="F134" i="5"/>
  <c r="E134" i="5"/>
  <c r="A135" i="5"/>
  <c r="B135" i="5"/>
  <c r="B137" i="5" s="1"/>
  <c r="B134" i="5"/>
  <c r="A134" i="5"/>
  <c r="A137" i="5"/>
  <c r="BK132" i="5"/>
  <c r="BL132" i="5" s="1"/>
  <c r="BG132" i="5"/>
  <c r="BH132" i="5" s="1"/>
  <c r="BC132" i="5"/>
  <c r="BD132" i="5" s="1"/>
  <c r="AY132" i="5"/>
  <c r="AZ132" i="5" s="1"/>
  <c r="AM132" i="5"/>
  <c r="AN132" i="5" s="1"/>
  <c r="AI132" i="5"/>
  <c r="AJ132" i="5" s="1"/>
  <c r="AE132" i="5"/>
  <c r="AF132" i="5" s="1"/>
  <c r="AA132" i="5"/>
  <c r="AB132" i="5" s="1"/>
  <c r="W132" i="5"/>
  <c r="X132" i="5" s="1"/>
  <c r="S132" i="5"/>
  <c r="T132" i="5" s="1"/>
  <c r="O132" i="5"/>
  <c r="P132" i="5" s="1"/>
  <c r="K132" i="5"/>
  <c r="L132" i="5" s="1"/>
  <c r="G132" i="5"/>
  <c r="H132" i="5" s="1"/>
  <c r="C132" i="5"/>
  <c r="D132" i="5" s="1"/>
  <c r="AU132" i="5"/>
  <c r="AV132" i="5" s="1"/>
  <c r="AQ132" i="5"/>
  <c r="AR132" i="5" s="1"/>
  <c r="BK131" i="5"/>
  <c r="BL131" i="5" s="1"/>
  <c r="BG131" i="5"/>
  <c r="BH131" i="5" s="1"/>
  <c r="BC131" i="5"/>
  <c r="BD131" i="5" s="1"/>
  <c r="AY131" i="5"/>
  <c r="AZ131" i="5" s="1"/>
  <c r="AM131" i="5"/>
  <c r="AN131" i="5" s="1"/>
  <c r="AI131" i="5"/>
  <c r="AJ131" i="5" s="1"/>
  <c r="AE131" i="5"/>
  <c r="AF131" i="5" s="1"/>
  <c r="AA131" i="5"/>
  <c r="AB131" i="5" s="1"/>
  <c r="W131" i="5"/>
  <c r="X131" i="5" s="1"/>
  <c r="S131" i="5"/>
  <c r="T131" i="5" s="1"/>
  <c r="O131" i="5"/>
  <c r="P131" i="5" s="1"/>
  <c r="K131" i="5"/>
  <c r="L131" i="5" s="1"/>
  <c r="G131" i="5"/>
  <c r="H131" i="5" s="1"/>
  <c r="D131" i="5"/>
  <c r="AU131" i="5"/>
  <c r="AV131" i="5" s="1"/>
  <c r="AQ131" i="5"/>
  <c r="AR131" i="5" s="1"/>
  <c r="BK130" i="5"/>
  <c r="BL130" i="5" s="1"/>
  <c r="BG130" i="5"/>
  <c r="BH130" i="5" s="1"/>
  <c r="BC130" i="5"/>
  <c r="BD130" i="5" s="1"/>
  <c r="AY130" i="5"/>
  <c r="AZ130" i="5" s="1"/>
  <c r="AM130" i="5"/>
  <c r="AN130" i="5" s="1"/>
  <c r="AI130" i="5"/>
  <c r="AJ130" i="5" s="1"/>
  <c r="AE130" i="5"/>
  <c r="AF130" i="5" s="1"/>
  <c r="AA130" i="5"/>
  <c r="AB130" i="5" s="1"/>
  <c r="W130" i="5"/>
  <c r="X130" i="5" s="1"/>
  <c r="S130" i="5"/>
  <c r="T130" i="5" s="1"/>
  <c r="O130" i="5"/>
  <c r="P130" i="5" s="1"/>
  <c r="K130" i="5"/>
  <c r="L130" i="5" s="1"/>
  <c r="G130" i="5"/>
  <c r="H130" i="5" s="1"/>
  <c r="C130" i="5"/>
  <c r="D130" i="5" s="1"/>
  <c r="AU130" i="5"/>
  <c r="AV130" i="5" s="1"/>
  <c r="AQ130" i="5"/>
  <c r="AR130" i="5" s="1"/>
  <c r="BK129" i="5"/>
  <c r="BL129" i="5" s="1"/>
  <c r="BG129" i="5"/>
  <c r="BH129" i="5" s="1"/>
  <c r="BC129" i="5"/>
  <c r="BD129" i="5" s="1"/>
  <c r="AY129" i="5"/>
  <c r="AZ129" i="5" s="1"/>
  <c r="AM129" i="5"/>
  <c r="AN129" i="5" s="1"/>
  <c r="AI129" i="5"/>
  <c r="AJ129" i="5" s="1"/>
  <c r="AE129" i="5"/>
  <c r="AF129" i="5" s="1"/>
  <c r="AA129" i="5"/>
  <c r="AB129" i="5" s="1"/>
  <c r="W129" i="5"/>
  <c r="X129" i="5" s="1"/>
  <c r="S129" i="5"/>
  <c r="T129" i="5" s="1"/>
  <c r="O129" i="5"/>
  <c r="P129" i="5" s="1"/>
  <c r="K129" i="5"/>
  <c r="L129" i="5" s="1"/>
  <c r="G129" i="5"/>
  <c r="H129" i="5" s="1"/>
  <c r="C129" i="5"/>
  <c r="D129" i="5" s="1"/>
  <c r="AU129" i="5"/>
  <c r="AV129" i="5" s="1"/>
  <c r="AQ129" i="5"/>
  <c r="AR129" i="5" s="1"/>
  <c r="BK128" i="5"/>
  <c r="BL128" i="5" s="1"/>
  <c r="BG128" i="5"/>
  <c r="BH128" i="5" s="1"/>
  <c r="BC128" i="5"/>
  <c r="BD128" i="5" s="1"/>
  <c r="AY128" i="5"/>
  <c r="AZ128" i="5" s="1"/>
  <c r="AM128" i="5"/>
  <c r="AN128" i="5" s="1"/>
  <c r="AI128" i="5"/>
  <c r="AJ128" i="5" s="1"/>
  <c r="AE128" i="5"/>
  <c r="AF128" i="5" s="1"/>
  <c r="AA128" i="5"/>
  <c r="AB128" i="5" s="1"/>
  <c r="W128" i="5"/>
  <c r="X128" i="5" s="1"/>
  <c r="S128" i="5"/>
  <c r="T128" i="5" s="1"/>
  <c r="O128" i="5"/>
  <c r="P128" i="5" s="1"/>
  <c r="K128" i="5"/>
  <c r="L128" i="5" s="1"/>
  <c r="G128" i="5"/>
  <c r="H128" i="5" s="1"/>
  <c r="C128" i="5"/>
  <c r="D128" i="5" s="1"/>
  <c r="AU128" i="5"/>
  <c r="AV128" i="5" s="1"/>
  <c r="AQ128" i="5"/>
  <c r="AR128" i="5" s="1"/>
  <c r="BK127" i="5"/>
  <c r="BL127" i="5" s="1"/>
  <c r="BG127" i="5"/>
  <c r="BH127" i="5" s="1"/>
  <c r="BC127" i="5"/>
  <c r="BD127" i="5" s="1"/>
  <c r="AY127" i="5"/>
  <c r="AZ127" i="5" s="1"/>
  <c r="AM127" i="5"/>
  <c r="AN127" i="5" s="1"/>
  <c r="AI127" i="5"/>
  <c r="AJ127" i="5" s="1"/>
  <c r="AE127" i="5"/>
  <c r="AF127" i="5" s="1"/>
  <c r="AA127" i="5"/>
  <c r="AB127" i="5" s="1"/>
  <c r="W127" i="5"/>
  <c r="X127" i="5" s="1"/>
  <c r="S127" i="5"/>
  <c r="T127" i="5" s="1"/>
  <c r="O127" i="5"/>
  <c r="P127" i="5" s="1"/>
  <c r="K127" i="5"/>
  <c r="L127" i="5" s="1"/>
  <c r="G127" i="5"/>
  <c r="H127" i="5" s="1"/>
  <c r="C127" i="5"/>
  <c r="D127" i="5" s="1"/>
  <c r="AU127" i="5"/>
  <c r="AV127" i="5" s="1"/>
  <c r="AQ127" i="5"/>
  <c r="AR127" i="5" s="1"/>
  <c r="BK126" i="5"/>
  <c r="BL126" i="5" s="1"/>
  <c r="BG126" i="5"/>
  <c r="BH126" i="5" s="1"/>
  <c r="BC126" i="5"/>
  <c r="BD126" i="5" s="1"/>
  <c r="AY126" i="5"/>
  <c r="AZ126" i="5" s="1"/>
  <c r="AM126" i="5"/>
  <c r="AN126" i="5" s="1"/>
  <c r="AI126" i="5"/>
  <c r="AJ126" i="5" s="1"/>
  <c r="AE126" i="5"/>
  <c r="AF126" i="5" s="1"/>
  <c r="AA126" i="5"/>
  <c r="AB126" i="5" s="1"/>
  <c r="W126" i="5"/>
  <c r="X126" i="5" s="1"/>
  <c r="S126" i="5"/>
  <c r="T126" i="5" s="1"/>
  <c r="O126" i="5"/>
  <c r="P126" i="5" s="1"/>
  <c r="K126" i="5"/>
  <c r="L126" i="5" s="1"/>
  <c r="G126" i="5"/>
  <c r="H126" i="5" s="1"/>
  <c r="C126" i="5"/>
  <c r="D126" i="5" s="1"/>
  <c r="AU126" i="5"/>
  <c r="AV126" i="5" s="1"/>
  <c r="AQ126" i="5"/>
  <c r="AR126" i="5" s="1"/>
  <c r="BK125" i="5"/>
  <c r="BL125" i="5" s="1"/>
  <c r="BL135" i="5" s="1"/>
  <c r="BL137" i="5" s="1"/>
  <c r="BG125" i="5"/>
  <c r="BC125" i="5"/>
  <c r="BC135" i="5" s="1"/>
  <c r="BC137" i="5" s="1"/>
  <c r="AY125" i="5"/>
  <c r="AM125" i="5"/>
  <c r="AM135" i="5" s="1"/>
  <c r="AM137" i="5" s="1"/>
  <c r="AI125" i="5"/>
  <c r="AE125" i="5"/>
  <c r="AE135" i="5" s="1"/>
  <c r="AE137" i="5" s="1"/>
  <c r="AA125" i="5"/>
  <c r="W125" i="5"/>
  <c r="W135" i="5" s="1"/>
  <c r="W137" i="5" s="1"/>
  <c r="S125" i="5"/>
  <c r="O125" i="5"/>
  <c r="O135" i="5" s="1"/>
  <c r="O137" i="5" s="1"/>
  <c r="K125" i="5"/>
  <c r="G125" i="5"/>
  <c r="G135" i="5" s="1"/>
  <c r="G137" i="5" s="1"/>
  <c r="C125" i="5"/>
  <c r="AU125" i="5"/>
  <c r="AU135" i="5" s="1"/>
  <c r="AU137" i="5" s="1"/>
  <c r="AQ125" i="5"/>
  <c r="AQ135" i="5" l="1"/>
  <c r="AQ137" i="5" s="1"/>
  <c r="K135" i="5"/>
  <c r="K137" i="5" s="1"/>
  <c r="S135" i="5"/>
  <c r="S137" i="5" s="1"/>
  <c r="AA135" i="5"/>
  <c r="AA137" i="5" s="1"/>
  <c r="AI135" i="5"/>
  <c r="AI137" i="5" s="1"/>
  <c r="AY135" i="5"/>
  <c r="AY137" i="5" s="1"/>
  <c r="BG135" i="5"/>
  <c r="BG137" i="5" s="1"/>
  <c r="C134" i="5"/>
  <c r="G134" i="5"/>
  <c r="C135" i="5"/>
  <c r="C137" i="5" s="1"/>
  <c r="K134" i="5"/>
  <c r="O134" i="5"/>
  <c r="S134" i="5"/>
  <c r="W134" i="5"/>
  <c r="AA134" i="5"/>
  <c r="AE134" i="5"/>
  <c r="AI134" i="5"/>
  <c r="AM134" i="5"/>
  <c r="AQ134" i="5"/>
  <c r="AU134" i="5"/>
  <c r="AY134" i="5"/>
  <c r="BC134" i="5"/>
  <c r="BG134" i="5"/>
  <c r="BK134" i="5"/>
  <c r="BK135" i="5"/>
  <c r="BK137" i="5" s="1"/>
  <c r="BL134" i="5"/>
  <c r="BH125" i="5"/>
  <c r="AR125" i="5"/>
  <c r="AV125" i="5"/>
  <c r="D125" i="5"/>
  <c r="H125" i="5"/>
  <c r="L125" i="5"/>
  <c r="P125" i="5"/>
  <c r="T125" i="5"/>
  <c r="X125" i="5"/>
  <c r="AB125" i="5"/>
  <c r="AF125" i="5"/>
  <c r="AJ125" i="5"/>
  <c r="AN125" i="5"/>
  <c r="AZ125" i="5"/>
  <c r="BD125" i="5"/>
  <c r="D134" i="5" l="1"/>
  <c r="D135" i="5"/>
  <c r="D137" i="5" s="1"/>
  <c r="H135" i="5"/>
  <c r="H137" i="5" s="1"/>
  <c r="H134" i="5"/>
  <c r="AZ135" i="5"/>
  <c r="AZ137" i="5" s="1"/>
  <c r="AZ134" i="5"/>
  <c r="AJ135" i="5"/>
  <c r="AJ137" i="5" s="1"/>
  <c r="AJ134" i="5"/>
  <c r="AB135" i="5"/>
  <c r="AB137" i="5" s="1"/>
  <c r="AB134" i="5"/>
  <c r="T135" i="5"/>
  <c r="T137" i="5" s="1"/>
  <c r="T134" i="5"/>
  <c r="L135" i="5"/>
  <c r="L137" i="5" s="1"/>
  <c r="L134" i="5"/>
  <c r="AR135" i="5"/>
  <c r="AR137" i="5" s="1"/>
  <c r="AR134" i="5"/>
  <c r="BH135" i="5"/>
  <c r="BH137" i="5" s="1"/>
  <c r="BH134" i="5"/>
  <c r="BD135" i="5"/>
  <c r="BD137" i="5" s="1"/>
  <c r="BD134" i="5"/>
  <c r="AN135" i="5"/>
  <c r="AN137" i="5" s="1"/>
  <c r="AN134" i="5"/>
  <c r="AF135" i="5"/>
  <c r="AF137" i="5" s="1"/>
  <c r="AF134" i="5"/>
  <c r="X135" i="5"/>
  <c r="X137" i="5" s="1"/>
  <c r="X134" i="5"/>
  <c r="P135" i="5"/>
  <c r="P137" i="5" s="1"/>
  <c r="P134" i="5"/>
  <c r="AV135" i="5"/>
  <c r="AV137" i="5" s="1"/>
  <c r="AV134" i="5"/>
  <c r="N118" i="5"/>
  <c r="N120" i="5" s="1"/>
  <c r="M118" i="5"/>
  <c r="M120" i="5" s="1"/>
  <c r="J118" i="5"/>
  <c r="J120" i="5" s="1"/>
  <c r="I118" i="5"/>
  <c r="I120" i="5" s="1"/>
  <c r="N117" i="5"/>
  <c r="M117" i="5"/>
  <c r="J117" i="5"/>
  <c r="I117" i="5"/>
  <c r="O115" i="5"/>
  <c r="P115" i="5" s="1"/>
  <c r="K115" i="5"/>
  <c r="L115" i="5" s="1"/>
  <c r="O114" i="5"/>
  <c r="P114" i="5" s="1"/>
  <c r="K114" i="5"/>
  <c r="L114" i="5" s="1"/>
  <c r="O113" i="5"/>
  <c r="P113" i="5" s="1"/>
  <c r="K113" i="5"/>
  <c r="L113" i="5" s="1"/>
  <c r="O112" i="5"/>
  <c r="P112" i="5" s="1"/>
  <c r="K112" i="5"/>
  <c r="L112" i="5" s="1"/>
  <c r="O111" i="5"/>
  <c r="P111" i="5" s="1"/>
  <c r="K111" i="5"/>
  <c r="L111" i="5" s="1"/>
  <c r="O110" i="5"/>
  <c r="P110" i="5" s="1"/>
  <c r="K110" i="5"/>
  <c r="L110" i="5" s="1"/>
  <c r="O109" i="5"/>
  <c r="P109" i="5" s="1"/>
  <c r="K109" i="5"/>
  <c r="L109" i="5" s="1"/>
  <c r="O108" i="5"/>
  <c r="O118" i="5" s="1"/>
  <c r="O120" i="5" s="1"/>
  <c r="K108" i="5"/>
  <c r="L108" i="5" s="1"/>
  <c r="F118" i="5"/>
  <c r="F120" i="5" s="1"/>
  <c r="E118" i="5"/>
  <c r="E120" i="5" s="1"/>
  <c r="B118" i="5"/>
  <c r="B120" i="5" s="1"/>
  <c r="A118" i="5"/>
  <c r="A120" i="5" s="1"/>
  <c r="F117" i="5"/>
  <c r="E117" i="5"/>
  <c r="B117" i="5"/>
  <c r="A117" i="5"/>
  <c r="G115" i="5"/>
  <c r="H115" i="5" s="1"/>
  <c r="C115" i="5"/>
  <c r="D115" i="5" s="1"/>
  <c r="G114" i="5"/>
  <c r="H114" i="5" s="1"/>
  <c r="C114" i="5"/>
  <c r="D114" i="5" s="1"/>
  <c r="G113" i="5"/>
  <c r="H113" i="5" s="1"/>
  <c r="C113" i="5"/>
  <c r="D113" i="5" s="1"/>
  <c r="G112" i="5"/>
  <c r="H112" i="5" s="1"/>
  <c r="C112" i="5"/>
  <c r="D112" i="5" s="1"/>
  <c r="G111" i="5"/>
  <c r="H111" i="5" s="1"/>
  <c r="C111" i="5"/>
  <c r="D111" i="5" s="1"/>
  <c r="G110" i="5"/>
  <c r="H110" i="5" s="1"/>
  <c r="C110" i="5"/>
  <c r="D110" i="5" s="1"/>
  <c r="G109" i="5"/>
  <c r="H109" i="5" s="1"/>
  <c r="C109" i="5"/>
  <c r="D109" i="5" s="1"/>
  <c r="G108" i="5"/>
  <c r="G117" i="5" s="1"/>
  <c r="C108" i="5"/>
  <c r="C118" i="5" s="1"/>
  <c r="C120" i="5" s="1"/>
  <c r="G118" i="5" l="1"/>
  <c r="G120" i="5" s="1"/>
  <c r="D108" i="5"/>
  <c r="D118" i="5" s="1"/>
  <c r="D120" i="5" s="1"/>
  <c r="H108" i="5"/>
  <c r="H118" i="5" s="1"/>
  <c r="H120" i="5" s="1"/>
  <c r="L118" i="5"/>
  <c r="L120" i="5" s="1"/>
  <c r="L117" i="5"/>
  <c r="K117" i="5"/>
  <c r="K118" i="5"/>
  <c r="K120" i="5" s="1"/>
  <c r="P108" i="5"/>
  <c r="O117" i="5"/>
  <c r="C117" i="5"/>
  <c r="D117" i="5" l="1"/>
  <c r="H117" i="5"/>
  <c r="P118" i="5"/>
  <c r="P120" i="5" s="1"/>
  <c r="P117" i="5"/>
  <c r="N93" i="5" l="1"/>
  <c r="N95" i="5" s="1"/>
  <c r="M93" i="5"/>
  <c r="M95" i="5" s="1"/>
  <c r="J93" i="5"/>
  <c r="J95" i="5" s="1"/>
  <c r="I93" i="5"/>
  <c r="I95" i="5" s="1"/>
  <c r="N92" i="5"/>
  <c r="M92" i="5"/>
  <c r="J92" i="5"/>
  <c r="I92" i="5"/>
  <c r="O90" i="5"/>
  <c r="P90" i="5" s="1"/>
  <c r="K90" i="5"/>
  <c r="L90" i="5" s="1"/>
  <c r="O89" i="5"/>
  <c r="P89" i="5" s="1"/>
  <c r="K89" i="5"/>
  <c r="L89" i="5" s="1"/>
  <c r="O88" i="5"/>
  <c r="P88" i="5" s="1"/>
  <c r="K88" i="5"/>
  <c r="L88" i="5" s="1"/>
  <c r="O87" i="5"/>
  <c r="P87" i="5" s="1"/>
  <c r="K87" i="5"/>
  <c r="L87" i="5" s="1"/>
  <c r="O86" i="5"/>
  <c r="P86" i="5" s="1"/>
  <c r="K86" i="5"/>
  <c r="L86" i="5" s="1"/>
  <c r="O85" i="5"/>
  <c r="P85" i="5" s="1"/>
  <c r="K85" i="5"/>
  <c r="L85" i="5" s="1"/>
  <c r="O84" i="5"/>
  <c r="P84" i="5" s="1"/>
  <c r="K84" i="5"/>
  <c r="L84" i="5" s="1"/>
  <c r="O83" i="5"/>
  <c r="P83" i="5" s="1"/>
  <c r="K83" i="5"/>
  <c r="L83" i="5" s="1"/>
  <c r="F102" i="5"/>
  <c r="F103" i="5" s="1"/>
  <c r="F100" i="5"/>
  <c r="E102" i="5"/>
  <c r="E103" i="5" s="1"/>
  <c r="E100" i="5"/>
  <c r="B102" i="5"/>
  <c r="B103" i="5" s="1"/>
  <c r="B100" i="5"/>
  <c r="C83" i="5"/>
  <c r="D83" i="5"/>
  <c r="G83" i="5"/>
  <c r="H83" i="5"/>
  <c r="C84" i="5"/>
  <c r="D84" i="5"/>
  <c r="G84" i="5"/>
  <c r="H84" i="5"/>
  <c r="C85" i="5"/>
  <c r="D85" i="5"/>
  <c r="G85" i="5"/>
  <c r="H85" i="5"/>
  <c r="C86" i="5"/>
  <c r="D86" i="5"/>
  <c r="G86" i="5"/>
  <c r="H86" i="5"/>
  <c r="C87" i="5"/>
  <c r="D87" i="5"/>
  <c r="G87" i="5"/>
  <c r="H87" i="5"/>
  <c r="C88" i="5"/>
  <c r="D88" i="5"/>
  <c r="G88" i="5"/>
  <c r="H88" i="5"/>
  <c r="C89" i="5"/>
  <c r="D89" i="5"/>
  <c r="G89" i="5"/>
  <c r="H89" i="5"/>
  <c r="C90" i="5"/>
  <c r="D90" i="5"/>
  <c r="G90" i="5"/>
  <c r="H90" i="5"/>
  <c r="A100" i="5"/>
  <c r="A102" i="5"/>
  <c r="A103" i="5" s="1"/>
  <c r="H98" i="5"/>
  <c r="G98" i="5"/>
  <c r="D98" i="5"/>
  <c r="C98" i="5"/>
  <c r="H97" i="5"/>
  <c r="G97" i="5"/>
  <c r="D97" i="5"/>
  <c r="C97" i="5"/>
  <c r="H96" i="5"/>
  <c r="G96" i="5"/>
  <c r="D96" i="5"/>
  <c r="C96" i="5"/>
  <c r="H95" i="5"/>
  <c r="G95" i="5"/>
  <c r="D95" i="5"/>
  <c r="C95" i="5"/>
  <c r="H94" i="5"/>
  <c r="G94" i="5"/>
  <c r="D94" i="5"/>
  <c r="C94" i="5"/>
  <c r="H93" i="5"/>
  <c r="G93" i="5"/>
  <c r="D93" i="5"/>
  <c r="C93" i="5"/>
  <c r="H92" i="5"/>
  <c r="G92" i="5"/>
  <c r="D92" i="5"/>
  <c r="C92" i="5"/>
  <c r="BB94" i="5"/>
  <c r="BB95" i="5" s="1"/>
  <c r="BA94" i="5"/>
  <c r="BA95" i="5" s="1"/>
  <c r="AX94" i="5"/>
  <c r="AX95" i="5" s="1"/>
  <c r="AW94" i="5"/>
  <c r="AW95" i="5" s="1"/>
  <c r="AT94" i="5"/>
  <c r="AT95" i="5" s="1"/>
  <c r="AS94" i="5"/>
  <c r="AS95" i="5" s="1"/>
  <c r="AP94" i="5"/>
  <c r="AP95" i="5" s="1"/>
  <c r="AO94" i="5"/>
  <c r="AO95" i="5" s="1"/>
  <c r="AL94" i="5"/>
  <c r="AL95" i="5" s="1"/>
  <c r="AK94" i="5"/>
  <c r="AK95" i="5" s="1"/>
  <c r="AH94" i="5"/>
  <c r="AH95" i="5" s="1"/>
  <c r="AG94" i="5"/>
  <c r="AG95" i="5" s="1"/>
  <c r="AD94" i="5"/>
  <c r="AD95" i="5" s="1"/>
  <c r="AC94" i="5"/>
  <c r="AC95" i="5" s="1"/>
  <c r="Z94" i="5"/>
  <c r="Z95" i="5" s="1"/>
  <c r="Y94" i="5"/>
  <c r="Y95" i="5" s="1"/>
  <c r="H91" i="5"/>
  <c r="G91" i="5"/>
  <c r="D91" i="5"/>
  <c r="C91" i="5"/>
  <c r="BB92" i="5"/>
  <c r="BA92" i="5"/>
  <c r="AX92" i="5"/>
  <c r="AW92" i="5"/>
  <c r="AT92" i="5"/>
  <c r="AS92" i="5"/>
  <c r="AP92" i="5"/>
  <c r="AO92" i="5"/>
  <c r="AL92" i="5"/>
  <c r="AK92" i="5"/>
  <c r="AH92" i="5"/>
  <c r="AG92" i="5"/>
  <c r="AD92" i="5"/>
  <c r="AC92" i="5"/>
  <c r="Z92" i="5"/>
  <c r="Y92" i="5"/>
  <c r="BD90" i="5"/>
  <c r="BC90" i="5"/>
  <c r="AZ90" i="5"/>
  <c r="AY90" i="5"/>
  <c r="AV90" i="5"/>
  <c r="AU90" i="5"/>
  <c r="AR90" i="5"/>
  <c r="AQ90" i="5"/>
  <c r="AN90" i="5"/>
  <c r="AM90" i="5"/>
  <c r="AJ90" i="5"/>
  <c r="AI90" i="5"/>
  <c r="AF90" i="5"/>
  <c r="AE90" i="5"/>
  <c r="AB90" i="5"/>
  <c r="AA90" i="5"/>
  <c r="BD89" i="5"/>
  <c r="BC89" i="5"/>
  <c r="AZ89" i="5"/>
  <c r="AY89" i="5"/>
  <c r="AV89" i="5"/>
  <c r="AU89" i="5"/>
  <c r="AR89" i="5"/>
  <c r="AQ89" i="5"/>
  <c r="AN89" i="5"/>
  <c r="AM89" i="5"/>
  <c r="AJ89" i="5"/>
  <c r="AI89" i="5"/>
  <c r="AF89" i="5"/>
  <c r="AE89" i="5"/>
  <c r="AB89" i="5"/>
  <c r="AA89" i="5"/>
  <c r="BD88" i="5"/>
  <c r="BC88" i="5"/>
  <c r="AZ88" i="5"/>
  <c r="AY88" i="5"/>
  <c r="AV88" i="5"/>
  <c r="AU88" i="5"/>
  <c r="AR88" i="5"/>
  <c r="AQ88" i="5"/>
  <c r="AN88" i="5"/>
  <c r="AM88" i="5"/>
  <c r="AJ88" i="5"/>
  <c r="AI88" i="5"/>
  <c r="AF88" i="5"/>
  <c r="AE88" i="5"/>
  <c r="AB88" i="5"/>
  <c r="AA88" i="5"/>
  <c r="BD87" i="5"/>
  <c r="BC87" i="5"/>
  <c r="AZ87" i="5"/>
  <c r="AY87" i="5"/>
  <c r="AV87" i="5"/>
  <c r="AU87" i="5"/>
  <c r="AR87" i="5"/>
  <c r="AQ87" i="5"/>
  <c r="AN87" i="5"/>
  <c r="AM87" i="5"/>
  <c r="AJ87" i="5"/>
  <c r="AI87" i="5"/>
  <c r="AF87" i="5"/>
  <c r="AE87" i="5"/>
  <c r="AB87" i="5"/>
  <c r="AA87" i="5"/>
  <c r="BD86" i="5"/>
  <c r="BC86" i="5"/>
  <c r="AZ86" i="5"/>
  <c r="AY86" i="5"/>
  <c r="AV86" i="5"/>
  <c r="AU86" i="5"/>
  <c r="AR86" i="5"/>
  <c r="AQ86" i="5"/>
  <c r="AN86" i="5"/>
  <c r="AM86" i="5"/>
  <c r="AJ86" i="5"/>
  <c r="AI86" i="5"/>
  <c r="AF86" i="5"/>
  <c r="AE86" i="5"/>
  <c r="AB86" i="5"/>
  <c r="AA86" i="5"/>
  <c r="BD85" i="5"/>
  <c r="BC85" i="5"/>
  <c r="AZ85" i="5"/>
  <c r="AY85" i="5"/>
  <c r="AV85" i="5"/>
  <c r="AU85" i="5"/>
  <c r="AR85" i="5"/>
  <c r="AQ85" i="5"/>
  <c r="AN85" i="5"/>
  <c r="AM85" i="5"/>
  <c r="AJ85" i="5"/>
  <c r="AI85" i="5"/>
  <c r="AF85" i="5"/>
  <c r="AE85" i="5"/>
  <c r="AB85" i="5"/>
  <c r="AA85" i="5"/>
  <c r="BD84" i="5"/>
  <c r="BC84" i="5"/>
  <c r="AZ84" i="5"/>
  <c r="AY84" i="5"/>
  <c r="AV84" i="5"/>
  <c r="AU84" i="5"/>
  <c r="AR84" i="5"/>
  <c r="AQ84" i="5"/>
  <c r="AN84" i="5"/>
  <c r="AM84" i="5"/>
  <c r="AJ84" i="5"/>
  <c r="AI84" i="5"/>
  <c r="AF84" i="5"/>
  <c r="AE84" i="5"/>
  <c r="AB84" i="5"/>
  <c r="AA84" i="5"/>
  <c r="BD83" i="5"/>
  <c r="BD94" i="5" s="1"/>
  <c r="BD95" i="5" s="1"/>
  <c r="BC83" i="5"/>
  <c r="BC94" i="5" s="1"/>
  <c r="BC95" i="5" s="1"/>
  <c r="AZ83" i="5"/>
  <c r="AZ94" i="5" s="1"/>
  <c r="AZ95" i="5" s="1"/>
  <c r="AY83" i="5"/>
  <c r="AY94" i="5" s="1"/>
  <c r="AY95" i="5" s="1"/>
  <c r="AV83" i="5"/>
  <c r="AV94" i="5" s="1"/>
  <c r="AV95" i="5" s="1"/>
  <c r="AU83" i="5"/>
  <c r="AU94" i="5" s="1"/>
  <c r="AU95" i="5" s="1"/>
  <c r="AR83" i="5"/>
  <c r="AR94" i="5" s="1"/>
  <c r="AR95" i="5" s="1"/>
  <c r="AQ83" i="5"/>
  <c r="AQ94" i="5" s="1"/>
  <c r="AQ95" i="5" s="1"/>
  <c r="AN83" i="5"/>
  <c r="AN94" i="5" s="1"/>
  <c r="AN95" i="5" s="1"/>
  <c r="AM83" i="5"/>
  <c r="AM94" i="5" s="1"/>
  <c r="AM95" i="5" s="1"/>
  <c r="AJ83" i="5"/>
  <c r="AJ94" i="5" s="1"/>
  <c r="AJ95" i="5" s="1"/>
  <c r="AI83" i="5"/>
  <c r="AI94" i="5" s="1"/>
  <c r="AI95" i="5" s="1"/>
  <c r="AF83" i="5"/>
  <c r="AF94" i="5" s="1"/>
  <c r="AF95" i="5" s="1"/>
  <c r="AE83" i="5"/>
  <c r="AE94" i="5" s="1"/>
  <c r="AE95" i="5" s="1"/>
  <c r="AB83" i="5"/>
  <c r="AB94" i="5" s="1"/>
  <c r="AB95" i="5" s="1"/>
  <c r="AA83" i="5"/>
  <c r="AA94" i="5" s="1"/>
  <c r="AA95" i="5" s="1"/>
  <c r="D102" i="5" l="1"/>
  <c r="D103" i="5" s="1"/>
  <c r="D100" i="5"/>
  <c r="C100" i="5"/>
  <c r="G100" i="5"/>
  <c r="L92" i="5"/>
  <c r="L93" i="5"/>
  <c r="L95" i="5" s="1"/>
  <c r="P92" i="5"/>
  <c r="P93" i="5"/>
  <c r="P95" i="5" s="1"/>
  <c r="C102" i="5"/>
  <c r="C103" i="5" s="1"/>
  <c r="H100" i="5"/>
  <c r="G102" i="5"/>
  <c r="G103" i="5" s="1"/>
  <c r="H102" i="5"/>
  <c r="H103" i="5" s="1"/>
  <c r="AA92" i="5"/>
  <c r="AE92" i="5"/>
  <c r="AI92" i="5"/>
  <c r="AM92" i="5"/>
  <c r="AQ92" i="5"/>
  <c r="AU92" i="5"/>
  <c r="AY92" i="5"/>
  <c r="BC92" i="5"/>
  <c r="AB92" i="5"/>
  <c r="AF92" i="5"/>
  <c r="AJ92" i="5"/>
  <c r="AN92" i="5"/>
  <c r="AR92" i="5"/>
  <c r="AV92" i="5"/>
  <c r="AZ92" i="5"/>
  <c r="BD92" i="5"/>
  <c r="V93" i="5" l="1"/>
  <c r="V95" i="5" s="1"/>
  <c r="U93" i="5"/>
  <c r="U95" i="5" s="1"/>
  <c r="R93" i="5"/>
  <c r="R95" i="5" s="1"/>
  <c r="Q93" i="5"/>
  <c r="Q95" i="5" s="1"/>
  <c r="V92" i="5"/>
  <c r="U92" i="5"/>
  <c r="R92" i="5"/>
  <c r="Q92" i="5"/>
  <c r="W90" i="5"/>
  <c r="X90" i="5" s="1"/>
  <c r="S90" i="5"/>
  <c r="T90" i="5" s="1"/>
  <c r="W89" i="5"/>
  <c r="X89" i="5" s="1"/>
  <c r="S89" i="5"/>
  <c r="T89" i="5" s="1"/>
  <c r="W88" i="5"/>
  <c r="X88" i="5" s="1"/>
  <c r="S88" i="5"/>
  <c r="T88" i="5" s="1"/>
  <c r="W87" i="5"/>
  <c r="X87" i="5" s="1"/>
  <c r="S87" i="5"/>
  <c r="T87" i="5" s="1"/>
  <c r="W86" i="5"/>
  <c r="X86" i="5" s="1"/>
  <c r="S86" i="5"/>
  <c r="T86" i="5" s="1"/>
  <c r="W85" i="5"/>
  <c r="X85" i="5" s="1"/>
  <c r="S85" i="5"/>
  <c r="T85" i="5" s="1"/>
  <c r="W84" i="5"/>
  <c r="X84" i="5" s="1"/>
  <c r="S84" i="5"/>
  <c r="T84" i="5" s="1"/>
  <c r="W83" i="5"/>
  <c r="W93" i="5" s="1"/>
  <c r="W95" i="5" s="1"/>
  <c r="S83" i="5"/>
  <c r="S93" i="5" s="1"/>
  <c r="S95" i="5" s="1"/>
  <c r="W92" i="5" l="1"/>
  <c r="T83" i="5"/>
  <c r="T93" i="5" s="1"/>
  <c r="T95" i="5" s="1"/>
  <c r="X83" i="5"/>
  <c r="X93" i="5" s="1"/>
  <c r="X95" i="5" s="1"/>
  <c r="S92" i="5"/>
  <c r="T92" i="5" l="1"/>
  <c r="X92" i="5"/>
  <c r="R76" i="5" l="1"/>
  <c r="R78" i="5" s="1"/>
  <c r="Q76" i="5"/>
  <c r="Q78" i="5" s="1"/>
  <c r="N76" i="5"/>
  <c r="N78" i="5" s="1"/>
  <c r="M76" i="5"/>
  <c r="M78" i="5" s="1"/>
  <c r="J76" i="5"/>
  <c r="J78" i="5" s="1"/>
  <c r="I76" i="5"/>
  <c r="I78" i="5" s="1"/>
  <c r="F76" i="5"/>
  <c r="F78" i="5" s="1"/>
  <c r="E76" i="5"/>
  <c r="E78" i="5" s="1"/>
  <c r="B76" i="5"/>
  <c r="B78" i="5" s="1"/>
  <c r="A76" i="5"/>
  <c r="A78" i="5" s="1"/>
  <c r="R75" i="5"/>
  <c r="Q75" i="5"/>
  <c r="N75" i="5"/>
  <c r="M75" i="5"/>
  <c r="J75" i="5"/>
  <c r="I75" i="5"/>
  <c r="F75" i="5"/>
  <c r="E75" i="5"/>
  <c r="B75" i="5"/>
  <c r="A75" i="5"/>
  <c r="S73" i="5"/>
  <c r="T73" i="5" s="1"/>
  <c r="O73" i="5"/>
  <c r="P73" i="5" s="1"/>
  <c r="K73" i="5"/>
  <c r="L73" i="5" s="1"/>
  <c r="G73" i="5"/>
  <c r="H73" i="5" s="1"/>
  <c r="C73" i="5"/>
  <c r="D73" i="5" s="1"/>
  <c r="S72" i="5"/>
  <c r="T72" i="5" s="1"/>
  <c r="O72" i="5"/>
  <c r="P72" i="5" s="1"/>
  <c r="K72" i="5"/>
  <c r="L72" i="5" s="1"/>
  <c r="G72" i="5"/>
  <c r="H72" i="5" s="1"/>
  <c r="C72" i="5"/>
  <c r="D72" i="5" s="1"/>
  <c r="S71" i="5"/>
  <c r="T71" i="5" s="1"/>
  <c r="O71" i="5"/>
  <c r="P71" i="5" s="1"/>
  <c r="K71" i="5"/>
  <c r="L71" i="5" s="1"/>
  <c r="G71" i="5"/>
  <c r="H71" i="5" s="1"/>
  <c r="C71" i="5"/>
  <c r="D71" i="5" s="1"/>
  <c r="S70" i="5"/>
  <c r="T70" i="5" s="1"/>
  <c r="O70" i="5"/>
  <c r="P70" i="5" s="1"/>
  <c r="K70" i="5"/>
  <c r="L70" i="5" s="1"/>
  <c r="G70" i="5"/>
  <c r="H70" i="5" s="1"/>
  <c r="C70" i="5"/>
  <c r="D70" i="5" s="1"/>
  <c r="S69" i="5"/>
  <c r="T69" i="5" s="1"/>
  <c r="O69" i="5"/>
  <c r="P69" i="5" s="1"/>
  <c r="K69" i="5"/>
  <c r="L69" i="5" s="1"/>
  <c r="G69" i="5"/>
  <c r="H69" i="5" s="1"/>
  <c r="C69" i="5"/>
  <c r="D69" i="5" s="1"/>
  <c r="S68" i="5"/>
  <c r="T68" i="5" s="1"/>
  <c r="O68" i="5"/>
  <c r="P68" i="5" s="1"/>
  <c r="K68" i="5"/>
  <c r="L68" i="5" s="1"/>
  <c r="G68" i="5"/>
  <c r="H68" i="5" s="1"/>
  <c r="C68" i="5"/>
  <c r="D68" i="5" s="1"/>
  <c r="S67" i="5"/>
  <c r="T67" i="5" s="1"/>
  <c r="O67" i="5"/>
  <c r="P67" i="5" s="1"/>
  <c r="K67" i="5"/>
  <c r="L67" i="5" s="1"/>
  <c r="G67" i="5"/>
  <c r="H67" i="5" s="1"/>
  <c r="C67" i="5"/>
  <c r="D67" i="5" s="1"/>
  <c r="S66" i="5"/>
  <c r="T66" i="5" s="1"/>
  <c r="O66" i="5"/>
  <c r="P66" i="5" s="1"/>
  <c r="K66" i="5"/>
  <c r="L66" i="5" s="1"/>
  <c r="G66" i="5"/>
  <c r="H66" i="5" s="1"/>
  <c r="C66" i="5"/>
  <c r="D66" i="5" s="1"/>
  <c r="S65" i="5"/>
  <c r="T65" i="5" s="1"/>
  <c r="O65" i="5"/>
  <c r="P65" i="5" s="1"/>
  <c r="K65" i="5"/>
  <c r="L65" i="5" s="1"/>
  <c r="G65" i="5"/>
  <c r="H65" i="5" s="1"/>
  <c r="C65" i="5"/>
  <c r="D65" i="5" s="1"/>
  <c r="S64" i="5"/>
  <c r="T64" i="5" s="1"/>
  <c r="O64" i="5"/>
  <c r="P64" i="5" s="1"/>
  <c r="K64" i="5"/>
  <c r="L64" i="5" s="1"/>
  <c r="G64" i="5"/>
  <c r="H64" i="5" s="1"/>
  <c r="C64" i="5"/>
  <c r="D64" i="5" s="1"/>
  <c r="S63" i="5"/>
  <c r="T63" i="5" s="1"/>
  <c r="O63" i="5"/>
  <c r="P63" i="5" s="1"/>
  <c r="K63" i="5"/>
  <c r="L63" i="5" s="1"/>
  <c r="G63" i="5"/>
  <c r="H63" i="5" s="1"/>
  <c r="C63" i="5"/>
  <c r="D63" i="5" s="1"/>
  <c r="S62" i="5"/>
  <c r="T62" i="5" s="1"/>
  <c r="O62" i="5"/>
  <c r="P62" i="5" s="1"/>
  <c r="K62" i="5"/>
  <c r="L62" i="5" s="1"/>
  <c r="G62" i="5"/>
  <c r="H62" i="5" s="1"/>
  <c r="C62" i="5"/>
  <c r="D62" i="5" s="1"/>
  <c r="S61" i="5"/>
  <c r="T61" i="5" s="1"/>
  <c r="O61" i="5"/>
  <c r="P61" i="5" s="1"/>
  <c r="K61" i="5"/>
  <c r="L61" i="5" s="1"/>
  <c r="G61" i="5"/>
  <c r="H61" i="5" s="1"/>
  <c r="C61" i="5"/>
  <c r="D61" i="5" s="1"/>
  <c r="S60" i="5"/>
  <c r="T60" i="5" s="1"/>
  <c r="O60" i="5"/>
  <c r="P60" i="5" s="1"/>
  <c r="K60" i="5"/>
  <c r="L60" i="5" s="1"/>
  <c r="G60" i="5"/>
  <c r="H60" i="5" s="1"/>
  <c r="C60" i="5"/>
  <c r="D60" i="5" s="1"/>
  <c r="S59" i="5"/>
  <c r="T59" i="5" s="1"/>
  <c r="O59" i="5"/>
  <c r="P59" i="5" s="1"/>
  <c r="K59" i="5"/>
  <c r="L59" i="5" s="1"/>
  <c r="G59" i="5"/>
  <c r="H59" i="5" s="1"/>
  <c r="C59" i="5"/>
  <c r="D59" i="5" s="1"/>
  <c r="S58" i="5"/>
  <c r="T58" i="5" s="1"/>
  <c r="O58" i="5"/>
  <c r="P58" i="5" s="1"/>
  <c r="K58" i="5"/>
  <c r="L58" i="5" s="1"/>
  <c r="G58" i="5"/>
  <c r="H58" i="5" s="1"/>
  <c r="C58" i="5"/>
  <c r="D58" i="5" s="1"/>
  <c r="D76" i="5" l="1"/>
  <c r="D78" i="5" s="1"/>
  <c r="D75" i="5"/>
  <c r="H76" i="5"/>
  <c r="H78" i="5" s="1"/>
  <c r="H75" i="5"/>
  <c r="L76" i="5"/>
  <c r="L78" i="5" s="1"/>
  <c r="L75" i="5"/>
  <c r="P76" i="5"/>
  <c r="P78" i="5" s="1"/>
  <c r="P75" i="5"/>
  <c r="T76" i="5"/>
  <c r="T78" i="5" s="1"/>
  <c r="T75" i="5"/>
  <c r="F52" i="5"/>
  <c r="F53" i="5" s="1"/>
  <c r="E52" i="5"/>
  <c r="E53" i="5" s="1"/>
  <c r="B52" i="5"/>
  <c r="B53" i="5" s="1"/>
  <c r="A52" i="5"/>
  <c r="A53" i="5" s="1"/>
  <c r="F50" i="5"/>
  <c r="E50" i="5"/>
  <c r="B50" i="5"/>
  <c r="A50" i="5"/>
  <c r="H48" i="5"/>
  <c r="G48" i="5"/>
  <c r="D48" i="5"/>
  <c r="C48" i="5"/>
  <c r="H47" i="5"/>
  <c r="G47" i="5"/>
  <c r="D47" i="5"/>
  <c r="C47" i="5"/>
  <c r="H46" i="5"/>
  <c r="G46" i="5"/>
  <c r="D46" i="5"/>
  <c r="C46" i="5"/>
  <c r="H45" i="5"/>
  <c r="G45" i="5"/>
  <c r="D45" i="5"/>
  <c r="C45" i="5"/>
  <c r="H44" i="5"/>
  <c r="G44" i="5"/>
  <c r="D44" i="5"/>
  <c r="C44" i="5"/>
  <c r="H43" i="5"/>
  <c r="G43" i="5"/>
  <c r="D43" i="5"/>
  <c r="C43" i="5"/>
  <c r="H42" i="5"/>
  <c r="G42" i="5"/>
  <c r="D42" i="5"/>
  <c r="C42" i="5"/>
  <c r="H41" i="5"/>
  <c r="G41" i="5"/>
  <c r="D41" i="5"/>
  <c r="C41" i="5"/>
  <c r="H40" i="5"/>
  <c r="G40" i="5"/>
  <c r="D40" i="5"/>
  <c r="C40" i="5"/>
  <c r="H39" i="5"/>
  <c r="G39" i="5"/>
  <c r="H38" i="5"/>
  <c r="G38" i="5"/>
  <c r="D38" i="5"/>
  <c r="C38" i="5"/>
  <c r="H37" i="5"/>
  <c r="G37" i="5"/>
  <c r="D37" i="5"/>
  <c r="C37" i="5"/>
  <c r="H36" i="5"/>
  <c r="G36" i="5"/>
  <c r="D36" i="5"/>
  <c r="C36" i="5"/>
  <c r="H35" i="5"/>
  <c r="G35" i="5"/>
  <c r="D35" i="5"/>
  <c r="C35" i="5"/>
  <c r="H34" i="5"/>
  <c r="G34" i="5"/>
  <c r="D34" i="5"/>
  <c r="C34" i="5"/>
  <c r="H33" i="5"/>
  <c r="G33" i="5"/>
  <c r="D33" i="5"/>
  <c r="C33" i="5"/>
  <c r="H32" i="5"/>
  <c r="G32" i="5"/>
  <c r="D32" i="5"/>
  <c r="C32" i="5"/>
  <c r="H31" i="5"/>
  <c r="G31" i="5"/>
  <c r="D31" i="5"/>
  <c r="C31" i="5"/>
  <c r="H30" i="5"/>
  <c r="G30" i="5"/>
  <c r="D30" i="5"/>
  <c r="C30" i="5"/>
  <c r="H29" i="5"/>
  <c r="G29" i="5"/>
  <c r="D29" i="5"/>
  <c r="C29" i="5"/>
  <c r="H28" i="5"/>
  <c r="G28" i="5"/>
  <c r="D28" i="5"/>
  <c r="C28" i="5"/>
  <c r="H27" i="5"/>
  <c r="G27" i="5"/>
  <c r="D27" i="5"/>
  <c r="C27" i="5"/>
  <c r="H26" i="5"/>
  <c r="G26" i="5"/>
  <c r="D26" i="5"/>
  <c r="C26" i="5"/>
  <c r="H25" i="5"/>
  <c r="G25" i="5"/>
  <c r="D25" i="5"/>
  <c r="C25" i="5"/>
  <c r="H24" i="5"/>
  <c r="G24" i="5"/>
  <c r="D24" i="5"/>
  <c r="C24" i="5"/>
  <c r="H23" i="5"/>
  <c r="G23" i="5"/>
  <c r="D23" i="5"/>
  <c r="C23" i="5"/>
  <c r="H22" i="5"/>
  <c r="G22" i="5"/>
  <c r="D22" i="5"/>
  <c r="C22" i="5"/>
  <c r="H21" i="5"/>
  <c r="G21" i="5"/>
  <c r="D21" i="5"/>
  <c r="C21" i="5"/>
  <c r="H20" i="5"/>
  <c r="G20" i="5"/>
  <c r="D20" i="5"/>
  <c r="C20" i="5"/>
  <c r="H19" i="5"/>
  <c r="G19" i="5"/>
  <c r="D19" i="5"/>
  <c r="C19" i="5"/>
  <c r="D52" i="5" l="1"/>
  <c r="D53" i="5" s="1"/>
  <c r="H52" i="5"/>
  <c r="H53" i="5" s="1"/>
  <c r="D50" i="5"/>
  <c r="H50" i="5"/>
  <c r="AQ10" i="5" l="1"/>
  <c r="AR10" i="5" s="1"/>
  <c r="AQ9" i="5"/>
  <c r="AR9" i="5" s="1"/>
  <c r="AQ8" i="5"/>
  <c r="AR8" i="5" s="1"/>
  <c r="AQ7" i="5"/>
  <c r="AR7" i="5" s="1"/>
  <c r="AQ6" i="5"/>
  <c r="AR6" i="5" s="1"/>
  <c r="AQ5" i="5"/>
  <c r="AR5" i="5" s="1"/>
  <c r="AQ4" i="5"/>
  <c r="AR4" i="5" s="1"/>
  <c r="AQ3" i="5"/>
  <c r="B13" i="5"/>
  <c r="B15" i="5" s="1"/>
  <c r="A13" i="5"/>
  <c r="A15" i="5" s="1"/>
  <c r="B12" i="5"/>
  <c r="A12" i="5"/>
  <c r="C10" i="5"/>
  <c r="D10" i="5" s="1"/>
  <c r="C9" i="5"/>
  <c r="D9" i="5" s="1"/>
  <c r="C8" i="5"/>
  <c r="D8" i="5" s="1"/>
  <c r="C7" i="5"/>
  <c r="D7" i="5" s="1"/>
  <c r="C6" i="5"/>
  <c r="D6" i="5" s="1"/>
  <c r="C5" i="5"/>
  <c r="D5" i="5" s="1"/>
  <c r="C4" i="5"/>
  <c r="D4" i="5" s="1"/>
  <c r="C3" i="5"/>
  <c r="AM10" i="5"/>
  <c r="AN10" i="5" s="1"/>
  <c r="AI10" i="5"/>
  <c r="AJ10" i="5" s="1"/>
  <c r="AE10" i="5"/>
  <c r="AF10" i="5" s="1"/>
  <c r="AA10" i="5"/>
  <c r="AB10" i="5" s="1"/>
  <c r="W10" i="5"/>
  <c r="X10" i="5" s="1"/>
  <c r="S10" i="5"/>
  <c r="T10" i="5" s="1"/>
  <c r="O10" i="5"/>
  <c r="P10" i="5" s="1"/>
  <c r="K10" i="5"/>
  <c r="L10" i="5" s="1"/>
  <c r="G10" i="5"/>
  <c r="H10" i="5" s="1"/>
  <c r="AM9" i="5"/>
  <c r="AN9" i="5" s="1"/>
  <c r="AI9" i="5"/>
  <c r="AJ9" i="5" s="1"/>
  <c r="AE9" i="5"/>
  <c r="AF9" i="5" s="1"/>
  <c r="AA9" i="5"/>
  <c r="AB9" i="5" s="1"/>
  <c r="W9" i="5"/>
  <c r="X9" i="5" s="1"/>
  <c r="S9" i="5"/>
  <c r="T9" i="5" s="1"/>
  <c r="O9" i="5"/>
  <c r="P9" i="5" s="1"/>
  <c r="K9" i="5"/>
  <c r="L9" i="5" s="1"/>
  <c r="G9" i="5"/>
  <c r="H9" i="5" s="1"/>
  <c r="AM8" i="5"/>
  <c r="AN8" i="5" s="1"/>
  <c r="AI8" i="5"/>
  <c r="AJ8" i="5" s="1"/>
  <c r="AE8" i="5"/>
  <c r="AF8" i="5" s="1"/>
  <c r="AA8" i="5"/>
  <c r="AB8" i="5" s="1"/>
  <c r="W8" i="5"/>
  <c r="X8" i="5" s="1"/>
  <c r="S8" i="5"/>
  <c r="T8" i="5" s="1"/>
  <c r="O8" i="5"/>
  <c r="P8" i="5" s="1"/>
  <c r="K8" i="5"/>
  <c r="L8" i="5" s="1"/>
  <c r="G8" i="5"/>
  <c r="H8" i="5" s="1"/>
  <c r="AM7" i="5"/>
  <c r="AN7" i="5" s="1"/>
  <c r="AI7" i="5"/>
  <c r="AJ7" i="5" s="1"/>
  <c r="AE7" i="5"/>
  <c r="AF7" i="5" s="1"/>
  <c r="AA7" i="5"/>
  <c r="AB7" i="5" s="1"/>
  <c r="W7" i="5"/>
  <c r="X7" i="5" s="1"/>
  <c r="S7" i="5"/>
  <c r="T7" i="5" s="1"/>
  <c r="O7" i="5"/>
  <c r="P7" i="5" s="1"/>
  <c r="K7" i="5"/>
  <c r="L7" i="5" s="1"/>
  <c r="G7" i="5"/>
  <c r="H7" i="5" s="1"/>
  <c r="AM6" i="5"/>
  <c r="AN6" i="5" s="1"/>
  <c r="AI6" i="5"/>
  <c r="AJ6" i="5" s="1"/>
  <c r="AE6" i="5"/>
  <c r="AF6" i="5" s="1"/>
  <c r="AA6" i="5"/>
  <c r="AB6" i="5" s="1"/>
  <c r="W6" i="5"/>
  <c r="X6" i="5" s="1"/>
  <c r="S6" i="5"/>
  <c r="T6" i="5" s="1"/>
  <c r="O6" i="5"/>
  <c r="P6" i="5" s="1"/>
  <c r="K6" i="5"/>
  <c r="L6" i="5" s="1"/>
  <c r="G6" i="5"/>
  <c r="H6" i="5" s="1"/>
  <c r="AM5" i="5"/>
  <c r="AN5" i="5" s="1"/>
  <c r="AI5" i="5"/>
  <c r="AJ5" i="5" s="1"/>
  <c r="AE5" i="5"/>
  <c r="AF5" i="5" s="1"/>
  <c r="AA5" i="5"/>
  <c r="AB5" i="5" s="1"/>
  <c r="W5" i="5"/>
  <c r="X5" i="5" s="1"/>
  <c r="S5" i="5"/>
  <c r="T5" i="5" s="1"/>
  <c r="O5" i="5"/>
  <c r="P5" i="5" s="1"/>
  <c r="K5" i="5"/>
  <c r="L5" i="5" s="1"/>
  <c r="G5" i="5"/>
  <c r="H5" i="5" s="1"/>
  <c r="AM4" i="5"/>
  <c r="AN4" i="5" s="1"/>
  <c r="AI4" i="5"/>
  <c r="AJ4" i="5" s="1"/>
  <c r="AE4" i="5"/>
  <c r="AF4" i="5" s="1"/>
  <c r="AA4" i="5"/>
  <c r="AB4" i="5" s="1"/>
  <c r="W4" i="5"/>
  <c r="X4" i="5" s="1"/>
  <c r="S4" i="5"/>
  <c r="T4" i="5" s="1"/>
  <c r="O4" i="5"/>
  <c r="P4" i="5" s="1"/>
  <c r="K4" i="5"/>
  <c r="L4" i="5" s="1"/>
  <c r="G4" i="5"/>
  <c r="H4" i="5" s="1"/>
  <c r="AM3" i="5"/>
  <c r="AN3" i="5" s="1"/>
  <c r="AI3" i="5"/>
  <c r="AJ3" i="5" s="1"/>
  <c r="AE3" i="5"/>
  <c r="AF3" i="5" s="1"/>
  <c r="AA3" i="5"/>
  <c r="AB3" i="5" s="1"/>
  <c r="W3" i="5"/>
  <c r="X3" i="5" s="1"/>
  <c r="S3" i="5"/>
  <c r="T3" i="5" s="1"/>
  <c r="O3" i="5"/>
  <c r="P3" i="5" s="1"/>
  <c r="K3" i="5"/>
  <c r="L3" i="5" s="1"/>
  <c r="G3" i="5"/>
  <c r="H3" i="5" s="1"/>
  <c r="P173" i="4"/>
  <c r="O173" i="4"/>
  <c r="L173" i="4"/>
  <c r="K173" i="4"/>
  <c r="H173" i="4"/>
  <c r="G173" i="4"/>
  <c r="D173" i="4"/>
  <c r="C173" i="4"/>
  <c r="P172" i="4"/>
  <c r="O172" i="4"/>
  <c r="L172" i="4"/>
  <c r="K172" i="4"/>
  <c r="H172" i="4"/>
  <c r="G172" i="4"/>
  <c r="D172" i="4"/>
  <c r="C172" i="4"/>
  <c r="P171" i="4"/>
  <c r="O171" i="4"/>
  <c r="L171" i="4"/>
  <c r="K171" i="4"/>
  <c r="H171" i="4"/>
  <c r="G171" i="4"/>
  <c r="D171" i="4"/>
  <c r="C171" i="4"/>
  <c r="P170" i="4"/>
  <c r="O170" i="4"/>
  <c r="L170" i="4"/>
  <c r="K170" i="4"/>
  <c r="H170" i="4"/>
  <c r="G170" i="4"/>
  <c r="D170" i="4"/>
  <c r="C170" i="4"/>
  <c r="P169" i="4"/>
  <c r="O169" i="4"/>
  <c r="L169" i="4"/>
  <c r="K169" i="4"/>
  <c r="H169" i="4"/>
  <c r="G169" i="4"/>
  <c r="D169" i="4"/>
  <c r="C169" i="4"/>
  <c r="P168" i="4"/>
  <c r="O168" i="4"/>
  <c r="L168" i="4"/>
  <c r="K168" i="4"/>
  <c r="H168" i="4"/>
  <c r="G168" i="4"/>
  <c r="D168" i="4"/>
  <c r="C168" i="4"/>
  <c r="P167" i="4"/>
  <c r="O167" i="4"/>
  <c r="L167" i="4"/>
  <c r="K167" i="4"/>
  <c r="H167" i="4"/>
  <c r="G167" i="4"/>
  <c r="D167" i="4"/>
  <c r="C167" i="4"/>
  <c r="P166" i="4"/>
  <c r="O166" i="4"/>
  <c r="L166" i="4"/>
  <c r="K166" i="4"/>
  <c r="H166" i="4"/>
  <c r="G166" i="4"/>
  <c r="D166" i="4"/>
  <c r="C166" i="4"/>
  <c r="AF165" i="4"/>
  <c r="AE165" i="4"/>
  <c r="AB165" i="4"/>
  <c r="AA165" i="4"/>
  <c r="X165" i="4"/>
  <c r="W165" i="4"/>
  <c r="T165" i="4"/>
  <c r="S165" i="4"/>
  <c r="P165" i="4"/>
  <c r="O165" i="4"/>
  <c r="L165" i="4"/>
  <c r="K165" i="4"/>
  <c r="H165" i="4"/>
  <c r="G165" i="4"/>
  <c r="D165" i="4"/>
  <c r="C165" i="4"/>
  <c r="AF164" i="4"/>
  <c r="AE164" i="4"/>
  <c r="AB164" i="4"/>
  <c r="AA164" i="4"/>
  <c r="X164" i="4"/>
  <c r="W164" i="4"/>
  <c r="T164" i="4"/>
  <c r="S164" i="4"/>
  <c r="P164" i="4"/>
  <c r="O164" i="4"/>
  <c r="L164" i="4"/>
  <c r="K164" i="4"/>
  <c r="H164" i="4"/>
  <c r="G164" i="4"/>
  <c r="D164" i="4"/>
  <c r="C164" i="4"/>
  <c r="AF163" i="4"/>
  <c r="AE163" i="4"/>
  <c r="AB163" i="4"/>
  <c r="AA163" i="4"/>
  <c r="X163" i="4"/>
  <c r="W163" i="4"/>
  <c r="T163" i="4"/>
  <c r="S163" i="4"/>
  <c r="P163" i="4"/>
  <c r="O163" i="4"/>
  <c r="L163" i="4"/>
  <c r="K163" i="4"/>
  <c r="H163" i="4"/>
  <c r="G163" i="4"/>
  <c r="D163" i="4"/>
  <c r="C163" i="4"/>
  <c r="AF162" i="4"/>
  <c r="AE162" i="4"/>
  <c r="AB162" i="4"/>
  <c r="AA162" i="4"/>
  <c r="X162" i="4"/>
  <c r="W162" i="4"/>
  <c r="T162" i="4"/>
  <c r="S162" i="4"/>
  <c r="P162" i="4"/>
  <c r="O162" i="4"/>
  <c r="L162" i="4"/>
  <c r="K162" i="4"/>
  <c r="H162" i="4"/>
  <c r="G162" i="4"/>
  <c r="D162" i="4"/>
  <c r="C162" i="4"/>
  <c r="AF161" i="4"/>
  <c r="AE161" i="4"/>
  <c r="AB161" i="4"/>
  <c r="AA161" i="4"/>
  <c r="X161" i="4"/>
  <c r="W161" i="4"/>
  <c r="T161" i="4"/>
  <c r="S161" i="4"/>
  <c r="P161" i="4"/>
  <c r="O161" i="4"/>
  <c r="L161" i="4"/>
  <c r="K161" i="4"/>
  <c r="H161" i="4"/>
  <c r="G161" i="4"/>
  <c r="D161" i="4"/>
  <c r="C161" i="4"/>
  <c r="AF160" i="4"/>
  <c r="AE160" i="4"/>
  <c r="AB160" i="4"/>
  <c r="AA160" i="4"/>
  <c r="X160" i="4"/>
  <c r="W160" i="4"/>
  <c r="T160" i="4"/>
  <c r="S160" i="4"/>
  <c r="P160" i="4"/>
  <c r="O160" i="4"/>
  <c r="L160" i="4"/>
  <c r="K160" i="4"/>
  <c r="H160" i="4"/>
  <c r="G160" i="4"/>
  <c r="D160" i="4"/>
  <c r="C160" i="4"/>
  <c r="AF159" i="4"/>
  <c r="AE159" i="4"/>
  <c r="AB159" i="4"/>
  <c r="AA159" i="4"/>
  <c r="X159" i="4"/>
  <c r="W159" i="4"/>
  <c r="T159" i="4"/>
  <c r="S159" i="4"/>
  <c r="P159" i="4"/>
  <c r="O159" i="4"/>
  <c r="L159" i="4"/>
  <c r="K159" i="4"/>
  <c r="H159" i="4"/>
  <c r="G159" i="4"/>
  <c r="D159" i="4"/>
  <c r="C159" i="4"/>
  <c r="AF158" i="4"/>
  <c r="AF169" i="4" s="1"/>
  <c r="AF170" i="4" s="1"/>
  <c r="AE158" i="4"/>
  <c r="AB158" i="4"/>
  <c r="AB169" i="4" s="1"/>
  <c r="AB170" i="4" s="1"/>
  <c r="AA158" i="4"/>
  <c r="X158" i="4"/>
  <c r="X169" i="4" s="1"/>
  <c r="X170" i="4" s="1"/>
  <c r="W158" i="4"/>
  <c r="T158" i="4"/>
  <c r="T169" i="4" s="1"/>
  <c r="T170" i="4" s="1"/>
  <c r="S158" i="4"/>
  <c r="P158" i="4"/>
  <c r="P177" i="4" s="1"/>
  <c r="P178" i="4" s="1"/>
  <c r="O158" i="4"/>
  <c r="L158" i="4"/>
  <c r="K158" i="4"/>
  <c r="H158" i="4"/>
  <c r="H177" i="4" s="1"/>
  <c r="H178" i="4" s="1"/>
  <c r="G158" i="4"/>
  <c r="D158" i="4"/>
  <c r="D177" i="4" s="1"/>
  <c r="D178" i="4" s="1"/>
  <c r="C158" i="4"/>
  <c r="D3" i="5" l="1"/>
  <c r="AR3" i="5"/>
  <c r="T167" i="4"/>
  <c r="AB167" i="4"/>
  <c r="D175" i="4"/>
  <c r="L175" i="4"/>
  <c r="L177" i="4"/>
  <c r="L178" i="4" s="1"/>
  <c r="X167" i="4"/>
  <c r="AF167" i="4"/>
  <c r="H175" i="4"/>
  <c r="P175" i="4"/>
  <c r="D12" i="5" l="1"/>
  <c r="D13" i="5"/>
  <c r="D15" i="5" s="1"/>
  <c r="O147" i="4"/>
  <c r="P147" i="4" s="1"/>
  <c r="S147" i="4"/>
  <c r="T147" i="4" s="1"/>
  <c r="W147" i="4"/>
  <c r="X147" i="4" s="1"/>
  <c r="C145" i="4"/>
  <c r="D145" i="4" s="1"/>
  <c r="C144" i="4"/>
  <c r="D144" i="4" s="1"/>
  <c r="C143" i="4"/>
  <c r="D143" i="4" s="1"/>
  <c r="C142" i="4"/>
  <c r="D142" i="4" s="1"/>
  <c r="C141" i="4"/>
  <c r="D141" i="4" s="1"/>
  <c r="C140" i="4"/>
  <c r="D140" i="4" s="1"/>
  <c r="C139" i="4"/>
  <c r="D139" i="4" s="1"/>
  <c r="C138" i="4"/>
  <c r="D138" i="4" s="1"/>
  <c r="W146" i="4"/>
  <c r="X146" i="4" s="1"/>
  <c r="O146" i="4"/>
  <c r="P146" i="4" s="1"/>
  <c r="S146" i="4"/>
  <c r="T146" i="4" s="1"/>
  <c r="W145" i="4"/>
  <c r="X145" i="4" s="1"/>
  <c r="O145" i="4"/>
  <c r="P145" i="4" s="1"/>
  <c r="S145" i="4"/>
  <c r="T145" i="4" s="1"/>
  <c r="K145" i="4"/>
  <c r="L145" i="4" s="1"/>
  <c r="G145" i="4"/>
  <c r="H145" i="4" s="1"/>
  <c r="W144" i="4"/>
  <c r="X144" i="4" s="1"/>
  <c r="O144" i="4"/>
  <c r="P144" i="4" s="1"/>
  <c r="S144" i="4"/>
  <c r="T144" i="4" s="1"/>
  <c r="K144" i="4"/>
  <c r="L144" i="4" s="1"/>
  <c r="G144" i="4"/>
  <c r="H144" i="4" s="1"/>
  <c r="W143" i="4"/>
  <c r="X143" i="4" s="1"/>
  <c r="O143" i="4"/>
  <c r="P143" i="4" s="1"/>
  <c r="S143" i="4"/>
  <c r="T143" i="4" s="1"/>
  <c r="K143" i="4"/>
  <c r="L143" i="4" s="1"/>
  <c r="G143" i="4"/>
  <c r="H143" i="4" s="1"/>
  <c r="W142" i="4"/>
  <c r="X142" i="4" s="1"/>
  <c r="O142" i="4"/>
  <c r="P142" i="4" s="1"/>
  <c r="S142" i="4"/>
  <c r="T142" i="4" s="1"/>
  <c r="K142" i="4"/>
  <c r="L142" i="4" s="1"/>
  <c r="G142" i="4"/>
  <c r="H142" i="4" s="1"/>
  <c r="W141" i="4"/>
  <c r="X141" i="4" s="1"/>
  <c r="O141" i="4"/>
  <c r="P141" i="4" s="1"/>
  <c r="S141" i="4"/>
  <c r="T141" i="4" s="1"/>
  <c r="K141" i="4"/>
  <c r="L141" i="4" s="1"/>
  <c r="G141" i="4"/>
  <c r="H141" i="4" s="1"/>
  <c r="W140" i="4"/>
  <c r="X140" i="4" s="1"/>
  <c r="O140" i="4"/>
  <c r="P140" i="4" s="1"/>
  <c r="S140" i="4"/>
  <c r="T140" i="4" s="1"/>
  <c r="K140" i="4"/>
  <c r="L140" i="4" s="1"/>
  <c r="G140" i="4"/>
  <c r="H140" i="4" s="1"/>
  <c r="W139" i="4"/>
  <c r="X139" i="4" s="1"/>
  <c r="O139" i="4"/>
  <c r="P139" i="4" s="1"/>
  <c r="S139" i="4"/>
  <c r="T139" i="4" s="1"/>
  <c r="K139" i="4"/>
  <c r="L139" i="4" s="1"/>
  <c r="G139" i="4"/>
  <c r="H139" i="4" s="1"/>
  <c r="W138" i="4"/>
  <c r="X138" i="4" s="1"/>
  <c r="O138" i="4"/>
  <c r="P138" i="4" s="1"/>
  <c r="S138" i="4"/>
  <c r="T138" i="4" s="1"/>
  <c r="K138" i="4"/>
  <c r="L138" i="4" s="1"/>
  <c r="G138" i="4"/>
  <c r="H138" i="4" s="1"/>
  <c r="D151" i="4" l="1"/>
  <c r="D152" i="4" s="1"/>
  <c r="D149" i="4"/>
  <c r="T151" i="4"/>
  <c r="T152" i="4" s="1"/>
  <c r="X151" i="4"/>
  <c r="X152" i="4" s="1"/>
  <c r="P151" i="4"/>
  <c r="P152" i="4" s="1"/>
  <c r="H151" i="4"/>
  <c r="H152" i="4" s="1"/>
  <c r="L151" i="4"/>
  <c r="L152" i="4" s="1"/>
  <c r="H149" i="4"/>
  <c r="T149" i="4"/>
  <c r="X149" i="4"/>
  <c r="L149" i="4"/>
  <c r="P149" i="4"/>
  <c r="AY128" i="4" l="1"/>
  <c r="AS128" i="4"/>
  <c r="AY127" i="4"/>
  <c r="AZ127" i="4" s="1"/>
  <c r="AS127" i="4"/>
  <c r="AT127" i="4" s="1"/>
  <c r="AY126" i="4"/>
  <c r="AS126" i="4"/>
  <c r="AY125" i="4"/>
  <c r="AZ125" i="4" s="1"/>
  <c r="AS125" i="4"/>
  <c r="AT125" i="4" s="1"/>
  <c r="AY124" i="4"/>
  <c r="AS124" i="4"/>
  <c r="AY123" i="4"/>
  <c r="AZ123" i="4" s="1"/>
  <c r="AS123" i="4"/>
  <c r="AT123" i="4" s="1"/>
  <c r="AY122" i="4"/>
  <c r="AS122" i="4"/>
  <c r="AY121" i="4"/>
  <c r="AZ121" i="4" s="1"/>
  <c r="AS121" i="4"/>
  <c r="AT121" i="4" s="1"/>
  <c r="BS120" i="4"/>
  <c r="BN120" i="4"/>
  <c r="BI120" i="4"/>
  <c r="BD120" i="4"/>
  <c r="AY120" i="4"/>
  <c r="AS120" i="4"/>
  <c r="AN120" i="4"/>
  <c r="AH120" i="4"/>
  <c r="AC120" i="4"/>
  <c r="X120" i="4"/>
  <c r="S120" i="4"/>
  <c r="N120" i="4"/>
  <c r="I120" i="4"/>
  <c r="D120" i="4"/>
  <c r="BS119" i="4"/>
  <c r="BT119" i="4" s="1"/>
  <c r="BN119" i="4"/>
  <c r="BI119" i="4"/>
  <c r="BJ119" i="4" s="1"/>
  <c r="BD119" i="4"/>
  <c r="AY119" i="4"/>
  <c r="AZ119" i="4" s="1"/>
  <c r="AS119" i="4"/>
  <c r="AT119" i="4" s="1"/>
  <c r="AN119" i="4"/>
  <c r="AO119" i="4" s="1"/>
  <c r="AH119" i="4"/>
  <c r="AI119" i="4" s="1"/>
  <c r="AC119" i="4"/>
  <c r="X119" i="4"/>
  <c r="Y119" i="4" s="1"/>
  <c r="S119" i="4"/>
  <c r="T119" i="4" s="1"/>
  <c r="N119" i="4"/>
  <c r="O119" i="4" s="1"/>
  <c r="I119" i="4"/>
  <c r="D119" i="4"/>
  <c r="E119" i="4" s="1"/>
  <c r="BS118" i="4"/>
  <c r="BN118" i="4"/>
  <c r="BI118" i="4"/>
  <c r="BD118" i="4"/>
  <c r="AY118" i="4"/>
  <c r="AS118" i="4"/>
  <c r="AN118" i="4"/>
  <c r="AH118" i="4"/>
  <c r="AC118" i="4"/>
  <c r="X118" i="4"/>
  <c r="S118" i="4"/>
  <c r="N118" i="4"/>
  <c r="I118" i="4"/>
  <c r="D118" i="4"/>
  <c r="BS117" i="4"/>
  <c r="BT117" i="4" s="1"/>
  <c r="BN117" i="4"/>
  <c r="BO117" i="4" s="1"/>
  <c r="BI117" i="4"/>
  <c r="BD117" i="4"/>
  <c r="AY117" i="4"/>
  <c r="AZ117" i="4" s="1"/>
  <c r="AS117" i="4"/>
  <c r="AT117" i="4" s="1"/>
  <c r="AN117" i="4"/>
  <c r="AO117" i="4" s="1"/>
  <c r="AH117" i="4"/>
  <c r="AI117" i="4" s="1"/>
  <c r="AC117" i="4"/>
  <c r="AD117" i="4" s="1"/>
  <c r="X117" i="4"/>
  <c r="Y117" i="4" s="1"/>
  <c r="S117" i="4"/>
  <c r="T117" i="4" s="1"/>
  <c r="N117" i="4"/>
  <c r="O117" i="4" s="1"/>
  <c r="I117" i="4"/>
  <c r="J117" i="4" s="1"/>
  <c r="D117" i="4"/>
  <c r="E117" i="4" s="1"/>
  <c r="BS116" i="4"/>
  <c r="BN116" i="4"/>
  <c r="BI116" i="4"/>
  <c r="BD116" i="4"/>
  <c r="AY116" i="4"/>
  <c r="AS116" i="4"/>
  <c r="AN116" i="4"/>
  <c r="AH116" i="4"/>
  <c r="AC116" i="4"/>
  <c r="X116" i="4"/>
  <c r="S116" i="4"/>
  <c r="N116" i="4"/>
  <c r="I116" i="4"/>
  <c r="D116" i="4"/>
  <c r="BS115" i="4"/>
  <c r="BT115" i="4" s="1"/>
  <c r="BN115" i="4"/>
  <c r="BO115" i="4" s="1"/>
  <c r="BI115" i="4"/>
  <c r="BJ115" i="4" s="1"/>
  <c r="BD115" i="4"/>
  <c r="BE115" i="4" s="1"/>
  <c r="AY115" i="4"/>
  <c r="AZ115" i="4" s="1"/>
  <c r="AS115" i="4"/>
  <c r="AT115" i="4" s="1"/>
  <c r="AN115" i="4"/>
  <c r="AO115" i="4" s="1"/>
  <c r="AH115" i="4"/>
  <c r="AI115" i="4" s="1"/>
  <c r="AC115" i="4"/>
  <c r="AD115" i="4" s="1"/>
  <c r="X115" i="4"/>
  <c r="Y115" i="4" s="1"/>
  <c r="S115" i="4"/>
  <c r="T115" i="4" s="1"/>
  <c r="N115" i="4"/>
  <c r="O115" i="4" s="1"/>
  <c r="I115" i="4"/>
  <c r="J115" i="4" s="1"/>
  <c r="D115" i="4"/>
  <c r="E115" i="4" s="1"/>
  <c r="BS114" i="4"/>
  <c r="BN114" i="4"/>
  <c r="BI114" i="4"/>
  <c r="BD114" i="4"/>
  <c r="AY114" i="4"/>
  <c r="AS114" i="4"/>
  <c r="AN114" i="4"/>
  <c r="AH114" i="4"/>
  <c r="AC114" i="4"/>
  <c r="X114" i="4"/>
  <c r="S114" i="4"/>
  <c r="N114" i="4"/>
  <c r="I114" i="4"/>
  <c r="D114" i="4"/>
  <c r="BS113" i="4"/>
  <c r="BT113" i="4" s="1"/>
  <c r="BN113" i="4"/>
  <c r="BO113" i="4" s="1"/>
  <c r="BI113" i="4"/>
  <c r="BJ113" i="4" s="1"/>
  <c r="BD113" i="4"/>
  <c r="BE113" i="4" s="1"/>
  <c r="AY113" i="4"/>
  <c r="AZ113" i="4" s="1"/>
  <c r="AS113" i="4"/>
  <c r="AT113" i="4" s="1"/>
  <c r="AN113" i="4"/>
  <c r="AO113" i="4" s="1"/>
  <c r="AH113" i="4"/>
  <c r="AI113" i="4" s="1"/>
  <c r="AC113" i="4"/>
  <c r="AD113" i="4" s="1"/>
  <c r="X113" i="4"/>
  <c r="Y113" i="4" s="1"/>
  <c r="S113" i="4"/>
  <c r="T113" i="4" s="1"/>
  <c r="N113" i="4"/>
  <c r="O113" i="4" s="1"/>
  <c r="I113" i="4"/>
  <c r="J113" i="4" s="1"/>
  <c r="D113" i="4"/>
  <c r="E113" i="4" s="1"/>
  <c r="BS112" i="4"/>
  <c r="BN112" i="4"/>
  <c r="BI112" i="4"/>
  <c r="BD112" i="4"/>
  <c r="AY112" i="4"/>
  <c r="AS112" i="4"/>
  <c r="AN112" i="4"/>
  <c r="AH112" i="4"/>
  <c r="AC112" i="4"/>
  <c r="X112" i="4"/>
  <c r="S112" i="4"/>
  <c r="N112" i="4"/>
  <c r="I112" i="4"/>
  <c r="D112" i="4"/>
  <c r="BS111" i="4"/>
  <c r="BT111" i="4" s="1"/>
  <c r="BN111" i="4"/>
  <c r="BO111" i="4" s="1"/>
  <c r="BI111" i="4"/>
  <c r="BJ111" i="4" s="1"/>
  <c r="BD111" i="4"/>
  <c r="BE111" i="4" s="1"/>
  <c r="AY111" i="4"/>
  <c r="AZ111" i="4" s="1"/>
  <c r="AS111" i="4"/>
  <c r="AT111" i="4" s="1"/>
  <c r="AN111" i="4"/>
  <c r="AO111" i="4" s="1"/>
  <c r="AH111" i="4"/>
  <c r="AI111" i="4" s="1"/>
  <c r="AC111" i="4"/>
  <c r="AD111" i="4" s="1"/>
  <c r="X111" i="4"/>
  <c r="Y111" i="4" s="1"/>
  <c r="S111" i="4"/>
  <c r="T111" i="4" s="1"/>
  <c r="N111" i="4"/>
  <c r="O111" i="4" s="1"/>
  <c r="I111" i="4"/>
  <c r="J111" i="4" s="1"/>
  <c r="D111" i="4"/>
  <c r="E111" i="4" s="1"/>
  <c r="BS110" i="4"/>
  <c r="BN110" i="4"/>
  <c r="BI110" i="4"/>
  <c r="BD110" i="4"/>
  <c r="AY110" i="4"/>
  <c r="AS110" i="4"/>
  <c r="AN110" i="4"/>
  <c r="AH110" i="4"/>
  <c r="AC110" i="4"/>
  <c r="X110" i="4"/>
  <c r="S110" i="4"/>
  <c r="N110" i="4"/>
  <c r="I110" i="4"/>
  <c r="D110" i="4"/>
  <c r="BS109" i="4"/>
  <c r="BT109" i="4" s="1"/>
  <c r="BN109" i="4"/>
  <c r="BO109" i="4" s="1"/>
  <c r="BI109" i="4"/>
  <c r="BJ109" i="4" s="1"/>
  <c r="BD109" i="4"/>
  <c r="AY109" i="4"/>
  <c r="AZ109" i="4" s="1"/>
  <c r="AS109" i="4"/>
  <c r="AN109" i="4"/>
  <c r="AO109" i="4" s="1"/>
  <c r="AH109" i="4"/>
  <c r="AI109" i="4" s="1"/>
  <c r="AC109" i="4"/>
  <c r="AD109" i="4" s="1"/>
  <c r="X109" i="4"/>
  <c r="Y109" i="4" s="1"/>
  <c r="S109" i="4"/>
  <c r="T109" i="4" s="1"/>
  <c r="N109" i="4"/>
  <c r="O109" i="4" s="1"/>
  <c r="I109" i="4"/>
  <c r="J109" i="4" s="1"/>
  <c r="D109" i="4"/>
  <c r="E109" i="4" s="1"/>
  <c r="BS108" i="4"/>
  <c r="BN108" i="4"/>
  <c r="BI108" i="4"/>
  <c r="BD108" i="4"/>
  <c r="AY108" i="4"/>
  <c r="AS108" i="4"/>
  <c r="AN108" i="4"/>
  <c r="AH108" i="4"/>
  <c r="AC108" i="4"/>
  <c r="X108" i="4"/>
  <c r="S108" i="4"/>
  <c r="N108" i="4"/>
  <c r="I108" i="4"/>
  <c r="D108" i="4"/>
  <c r="BS107" i="4"/>
  <c r="BT107" i="4" s="1"/>
  <c r="BN107" i="4"/>
  <c r="BO107" i="4" s="1"/>
  <c r="BI107" i="4"/>
  <c r="BJ107" i="4" s="1"/>
  <c r="BD107" i="4"/>
  <c r="BE107" i="4" s="1"/>
  <c r="AY107" i="4"/>
  <c r="AZ107" i="4" s="1"/>
  <c r="AS107" i="4"/>
  <c r="AT107" i="4" s="1"/>
  <c r="AN107" i="4"/>
  <c r="AO107" i="4" s="1"/>
  <c r="AH107" i="4"/>
  <c r="AI107" i="4" s="1"/>
  <c r="AC107" i="4"/>
  <c r="AD107" i="4" s="1"/>
  <c r="X107" i="4"/>
  <c r="Y107" i="4" s="1"/>
  <c r="S107" i="4"/>
  <c r="T107" i="4" s="1"/>
  <c r="N107" i="4"/>
  <c r="O107" i="4" s="1"/>
  <c r="I107" i="4"/>
  <c r="J107" i="4" s="1"/>
  <c r="D107" i="4"/>
  <c r="E107" i="4" s="1"/>
  <c r="BS106" i="4"/>
  <c r="BN106" i="4"/>
  <c r="BI106" i="4"/>
  <c r="BD106" i="4"/>
  <c r="AY106" i="4"/>
  <c r="AS106" i="4"/>
  <c r="AN106" i="4"/>
  <c r="AH106" i="4"/>
  <c r="AC106" i="4"/>
  <c r="X106" i="4"/>
  <c r="S106" i="4"/>
  <c r="N106" i="4"/>
  <c r="I106" i="4"/>
  <c r="D106" i="4"/>
  <c r="BS105" i="4"/>
  <c r="BT105" i="4" s="1"/>
  <c r="BN105" i="4"/>
  <c r="BO105" i="4" s="1"/>
  <c r="BI105" i="4"/>
  <c r="BJ105" i="4" s="1"/>
  <c r="BD105" i="4"/>
  <c r="BE105" i="4" s="1"/>
  <c r="AY105" i="4"/>
  <c r="AZ105" i="4" s="1"/>
  <c r="AS105" i="4"/>
  <c r="AT105" i="4" s="1"/>
  <c r="AN105" i="4"/>
  <c r="AO105" i="4" s="1"/>
  <c r="AH105" i="4"/>
  <c r="AI105" i="4" s="1"/>
  <c r="AC105" i="4"/>
  <c r="AD105" i="4" s="1"/>
  <c r="X105" i="4"/>
  <c r="Y105" i="4" s="1"/>
  <c r="S105" i="4"/>
  <c r="T105" i="4" s="1"/>
  <c r="N105" i="4"/>
  <c r="O105" i="4" s="1"/>
  <c r="I105" i="4"/>
  <c r="J105" i="4" s="1"/>
  <c r="D105" i="4"/>
  <c r="E105" i="4" s="1"/>
  <c r="J119" i="4" l="1"/>
  <c r="J125" i="4" s="1"/>
  <c r="J126" i="4" s="1"/>
  <c r="AD119" i="4"/>
  <c r="E125" i="4"/>
  <c r="E126" i="4" s="1"/>
  <c r="Y125" i="4"/>
  <c r="Y126" i="4" s="1"/>
  <c r="O125" i="4"/>
  <c r="O126" i="4" s="1"/>
  <c r="AI125" i="4"/>
  <c r="AI126" i="4" s="1"/>
  <c r="AZ132" i="4"/>
  <c r="AZ133" i="4" s="1"/>
  <c r="AZ130" i="4"/>
  <c r="AT109" i="4"/>
  <c r="AT132" i="4" s="1"/>
  <c r="AT133" i="4" s="1"/>
  <c r="BJ117" i="4"/>
  <c r="BJ122" i="4" s="1"/>
  <c r="BE119" i="4"/>
  <c r="BO119" i="4"/>
  <c r="BO122" i="4" s="1"/>
  <c r="BE109" i="4"/>
  <c r="BE117" i="4"/>
  <c r="AO125" i="4"/>
  <c r="AO126" i="4" s="1"/>
  <c r="AD125" i="4"/>
  <c r="AD126" i="4" s="1"/>
  <c r="T125" i="4"/>
  <c r="T126" i="4" s="1"/>
  <c r="BJ123" i="4"/>
  <c r="BJ125" i="4" s="1"/>
  <c r="BT123" i="4"/>
  <c r="BT125" i="4" s="1"/>
  <c r="BT122" i="4"/>
  <c r="BO123" i="4"/>
  <c r="BO125" i="4" s="1"/>
  <c r="E123" i="4"/>
  <c r="O123" i="4"/>
  <c r="Y123" i="4"/>
  <c r="AI123" i="4"/>
  <c r="T123" i="4"/>
  <c r="AD123" i="4"/>
  <c r="AO123" i="4"/>
  <c r="J123" i="4" l="1"/>
  <c r="BE123" i="4"/>
  <c r="BE125" i="4" s="1"/>
  <c r="AT130" i="4"/>
  <c r="BE122" i="4"/>
  <c r="CA94" i="4"/>
  <c r="BV94" i="4"/>
  <c r="BQ94" i="4"/>
  <c r="BL94" i="4"/>
  <c r="BG94" i="4"/>
  <c r="BB94" i="4"/>
  <c r="AW94" i="4"/>
  <c r="AR94" i="4"/>
  <c r="AM94" i="4"/>
  <c r="AH94" i="4"/>
  <c r="AC94" i="4"/>
  <c r="X94" i="4"/>
  <c r="S94" i="4"/>
  <c r="N94" i="4"/>
  <c r="I94" i="4"/>
  <c r="D94" i="4"/>
  <c r="CA93" i="4"/>
  <c r="CB93" i="4" s="1"/>
  <c r="BV93" i="4"/>
  <c r="BW93" i="4" s="1"/>
  <c r="BQ93" i="4"/>
  <c r="BR93" i="4" s="1"/>
  <c r="BL93" i="4"/>
  <c r="BM93" i="4" s="1"/>
  <c r="BG93" i="4"/>
  <c r="BH93" i="4" s="1"/>
  <c r="BB93" i="4"/>
  <c r="BC93" i="4" s="1"/>
  <c r="AW93" i="4"/>
  <c r="AX93" i="4" s="1"/>
  <c r="AR93" i="4"/>
  <c r="AS93" i="4" s="1"/>
  <c r="AM93" i="4"/>
  <c r="AN93" i="4" s="1"/>
  <c r="AH93" i="4"/>
  <c r="AI93" i="4" s="1"/>
  <c r="AC93" i="4"/>
  <c r="AD93" i="4" s="1"/>
  <c r="X93" i="4"/>
  <c r="Y93" i="4" s="1"/>
  <c r="S93" i="4"/>
  <c r="T93" i="4" s="1"/>
  <c r="N93" i="4"/>
  <c r="O93" i="4" s="1"/>
  <c r="I93" i="4"/>
  <c r="D93" i="4"/>
  <c r="E93" i="4" s="1"/>
  <c r="CA92" i="4"/>
  <c r="BV92" i="4"/>
  <c r="BQ92" i="4"/>
  <c r="BL92" i="4"/>
  <c r="BG92" i="4"/>
  <c r="BB92" i="4"/>
  <c r="AW92" i="4"/>
  <c r="AR92" i="4"/>
  <c r="AM92" i="4"/>
  <c r="AH92" i="4"/>
  <c r="AC92" i="4"/>
  <c r="X92" i="4"/>
  <c r="S92" i="4"/>
  <c r="N92" i="4"/>
  <c r="I92" i="4"/>
  <c r="D92" i="4"/>
  <c r="CA91" i="4"/>
  <c r="CB91" i="4" s="1"/>
  <c r="BV91" i="4"/>
  <c r="BW91" i="4" s="1"/>
  <c r="BQ91" i="4"/>
  <c r="BR91" i="4" s="1"/>
  <c r="BL91" i="4"/>
  <c r="BM91" i="4" s="1"/>
  <c r="BG91" i="4"/>
  <c r="BH91" i="4" s="1"/>
  <c r="BB91" i="4"/>
  <c r="BC91" i="4" s="1"/>
  <c r="AW91" i="4"/>
  <c r="AX91" i="4" s="1"/>
  <c r="AR91" i="4"/>
  <c r="AM91" i="4"/>
  <c r="AN91" i="4" s="1"/>
  <c r="AH91" i="4"/>
  <c r="AI91" i="4" s="1"/>
  <c r="AC91" i="4"/>
  <c r="AD91" i="4" s="1"/>
  <c r="X91" i="4"/>
  <c r="Y91" i="4" s="1"/>
  <c r="S91" i="4"/>
  <c r="T91" i="4" s="1"/>
  <c r="N91" i="4"/>
  <c r="O91" i="4" s="1"/>
  <c r="I91" i="4"/>
  <c r="J91" i="4" s="1"/>
  <c r="D91" i="4"/>
  <c r="E91" i="4" s="1"/>
  <c r="CA90" i="4"/>
  <c r="BV90" i="4"/>
  <c r="BQ90" i="4"/>
  <c r="BL90" i="4"/>
  <c r="BG90" i="4"/>
  <c r="BB90" i="4"/>
  <c r="AW90" i="4"/>
  <c r="AR90" i="4"/>
  <c r="AM90" i="4"/>
  <c r="AH90" i="4"/>
  <c r="AC90" i="4"/>
  <c r="X90" i="4"/>
  <c r="S90" i="4"/>
  <c r="N90" i="4"/>
  <c r="I90" i="4"/>
  <c r="D90" i="4"/>
  <c r="CA89" i="4"/>
  <c r="CB89" i="4" s="1"/>
  <c r="BV89" i="4"/>
  <c r="BW89" i="4" s="1"/>
  <c r="BQ89" i="4"/>
  <c r="BR89" i="4" s="1"/>
  <c r="BL89" i="4"/>
  <c r="BM89" i="4" s="1"/>
  <c r="BG89" i="4"/>
  <c r="BH89" i="4" s="1"/>
  <c r="BB89" i="4"/>
  <c r="BC89" i="4" s="1"/>
  <c r="AW89" i="4"/>
  <c r="AX89" i="4" s="1"/>
  <c r="AR89" i="4"/>
  <c r="AS89" i="4" s="1"/>
  <c r="AM89" i="4"/>
  <c r="AN89" i="4" s="1"/>
  <c r="AH89" i="4"/>
  <c r="AI89" i="4" s="1"/>
  <c r="AC89" i="4"/>
  <c r="AD89" i="4" s="1"/>
  <c r="X89" i="4"/>
  <c r="Y89" i="4" s="1"/>
  <c r="S89" i="4"/>
  <c r="T89" i="4" s="1"/>
  <c r="N89" i="4"/>
  <c r="O89" i="4" s="1"/>
  <c r="I89" i="4"/>
  <c r="J89" i="4" s="1"/>
  <c r="D89" i="4"/>
  <c r="E89" i="4" s="1"/>
  <c r="CA88" i="4"/>
  <c r="BV88" i="4"/>
  <c r="BQ88" i="4"/>
  <c r="BL88" i="4"/>
  <c r="BG88" i="4"/>
  <c r="BB88" i="4"/>
  <c r="AW88" i="4"/>
  <c r="AR88" i="4"/>
  <c r="AM88" i="4"/>
  <c r="AH88" i="4"/>
  <c r="AC88" i="4"/>
  <c r="X88" i="4"/>
  <c r="S88" i="4"/>
  <c r="N88" i="4"/>
  <c r="I88" i="4"/>
  <c r="D88" i="4"/>
  <c r="CA87" i="4"/>
  <c r="CB87" i="4" s="1"/>
  <c r="BV87" i="4"/>
  <c r="BW87" i="4" s="1"/>
  <c r="BQ87" i="4"/>
  <c r="BR87" i="4" s="1"/>
  <c r="BL87" i="4"/>
  <c r="BM87" i="4" s="1"/>
  <c r="BG87" i="4"/>
  <c r="BH87" i="4" s="1"/>
  <c r="BB87" i="4"/>
  <c r="BC87" i="4" s="1"/>
  <c r="AW87" i="4"/>
  <c r="AX87" i="4" s="1"/>
  <c r="AR87" i="4"/>
  <c r="AS87" i="4" s="1"/>
  <c r="AM87" i="4"/>
  <c r="AN87" i="4" s="1"/>
  <c r="AH87" i="4"/>
  <c r="AI87" i="4" s="1"/>
  <c r="AC87" i="4"/>
  <c r="AD87" i="4" s="1"/>
  <c r="X87" i="4"/>
  <c r="Y87" i="4" s="1"/>
  <c r="S87" i="4"/>
  <c r="T87" i="4" s="1"/>
  <c r="N87" i="4"/>
  <c r="O87" i="4" s="1"/>
  <c r="I87" i="4"/>
  <c r="J87" i="4" s="1"/>
  <c r="D87" i="4"/>
  <c r="E87" i="4" s="1"/>
  <c r="CA86" i="4"/>
  <c r="BV86" i="4"/>
  <c r="BQ86" i="4"/>
  <c r="BL86" i="4"/>
  <c r="BG86" i="4"/>
  <c r="BB86" i="4"/>
  <c r="AW86" i="4"/>
  <c r="AR86" i="4"/>
  <c r="AM86" i="4"/>
  <c r="AH86" i="4"/>
  <c r="AC86" i="4"/>
  <c r="X86" i="4"/>
  <c r="S86" i="4"/>
  <c r="N86" i="4"/>
  <c r="I86" i="4"/>
  <c r="D86" i="4"/>
  <c r="CA85" i="4"/>
  <c r="CB85" i="4" s="1"/>
  <c r="BV85" i="4"/>
  <c r="BW85" i="4" s="1"/>
  <c r="BQ85" i="4"/>
  <c r="BR85" i="4" s="1"/>
  <c r="BL85" i="4"/>
  <c r="BM85" i="4" s="1"/>
  <c r="BG85" i="4"/>
  <c r="BH85" i="4" s="1"/>
  <c r="BB85" i="4"/>
  <c r="BC85" i="4" s="1"/>
  <c r="AW85" i="4"/>
  <c r="AX85" i="4" s="1"/>
  <c r="AR85" i="4"/>
  <c r="AS85" i="4" s="1"/>
  <c r="AM85" i="4"/>
  <c r="AN85" i="4" s="1"/>
  <c r="AH85" i="4"/>
  <c r="AI85" i="4" s="1"/>
  <c r="AC85" i="4"/>
  <c r="AD85" i="4" s="1"/>
  <c r="X85" i="4"/>
  <c r="Y85" i="4" s="1"/>
  <c r="S85" i="4"/>
  <c r="T85" i="4" s="1"/>
  <c r="N85" i="4"/>
  <c r="O85" i="4" s="1"/>
  <c r="I85" i="4"/>
  <c r="J85" i="4" s="1"/>
  <c r="D85" i="4"/>
  <c r="E85" i="4" s="1"/>
  <c r="CA84" i="4"/>
  <c r="BV84" i="4"/>
  <c r="BQ84" i="4"/>
  <c r="BL84" i="4"/>
  <c r="BG84" i="4"/>
  <c r="BB84" i="4"/>
  <c r="AW84" i="4"/>
  <c r="AR84" i="4"/>
  <c r="AM84" i="4"/>
  <c r="AH84" i="4"/>
  <c r="AC84" i="4"/>
  <c r="X84" i="4"/>
  <c r="S84" i="4"/>
  <c r="N84" i="4"/>
  <c r="I84" i="4"/>
  <c r="D84" i="4"/>
  <c r="CA83" i="4"/>
  <c r="CB83" i="4" s="1"/>
  <c r="BV83" i="4"/>
  <c r="BW83" i="4" s="1"/>
  <c r="BQ83" i="4"/>
  <c r="BL83" i="4"/>
  <c r="BM83" i="4" s="1"/>
  <c r="BG83" i="4"/>
  <c r="BH83" i="4" s="1"/>
  <c r="BB83" i="4"/>
  <c r="BC83" i="4" s="1"/>
  <c r="AW83" i="4"/>
  <c r="AR83" i="4"/>
  <c r="AS83" i="4" s="1"/>
  <c r="AM83" i="4"/>
  <c r="AN83" i="4" s="1"/>
  <c r="AH83" i="4"/>
  <c r="AI83" i="4" s="1"/>
  <c r="AC83" i="4"/>
  <c r="AD83" i="4" s="1"/>
  <c r="X83" i="4"/>
  <c r="Y83" i="4" s="1"/>
  <c r="S83" i="4"/>
  <c r="T83" i="4" s="1"/>
  <c r="N83" i="4"/>
  <c r="O83" i="4" s="1"/>
  <c r="I83" i="4"/>
  <c r="J83" i="4" s="1"/>
  <c r="D83" i="4"/>
  <c r="E83" i="4" s="1"/>
  <c r="CA82" i="4"/>
  <c r="BV82" i="4"/>
  <c r="BQ82" i="4"/>
  <c r="BL82" i="4"/>
  <c r="BG82" i="4"/>
  <c r="BB82" i="4"/>
  <c r="AW82" i="4"/>
  <c r="AR82" i="4"/>
  <c r="AM82" i="4"/>
  <c r="AH82" i="4"/>
  <c r="AC82" i="4"/>
  <c r="X82" i="4"/>
  <c r="S82" i="4"/>
  <c r="N82" i="4"/>
  <c r="I82" i="4"/>
  <c r="D82" i="4"/>
  <c r="CA81" i="4"/>
  <c r="CB81" i="4" s="1"/>
  <c r="BV81" i="4"/>
  <c r="BW81" i="4" s="1"/>
  <c r="BQ81" i="4"/>
  <c r="BR81" i="4" s="1"/>
  <c r="BL81" i="4"/>
  <c r="BM81" i="4" s="1"/>
  <c r="BG81" i="4"/>
  <c r="BH81" i="4" s="1"/>
  <c r="BB81" i="4"/>
  <c r="BC81" i="4" s="1"/>
  <c r="AW81" i="4"/>
  <c r="AX81" i="4" s="1"/>
  <c r="AR81" i="4"/>
  <c r="AS81" i="4" s="1"/>
  <c r="AM81" i="4"/>
  <c r="AN81" i="4" s="1"/>
  <c r="AH81" i="4"/>
  <c r="AI81" i="4" s="1"/>
  <c r="AC81" i="4"/>
  <c r="AD81" i="4" s="1"/>
  <c r="X81" i="4"/>
  <c r="Y81" i="4" s="1"/>
  <c r="S81" i="4"/>
  <c r="T81" i="4" s="1"/>
  <c r="N81" i="4"/>
  <c r="O81" i="4" s="1"/>
  <c r="I81" i="4"/>
  <c r="J81" i="4" s="1"/>
  <c r="D81" i="4"/>
  <c r="E81" i="4" s="1"/>
  <c r="CA80" i="4"/>
  <c r="BV80" i="4"/>
  <c r="BQ80" i="4"/>
  <c r="BL80" i="4"/>
  <c r="BG80" i="4"/>
  <c r="BB80" i="4"/>
  <c r="AW80" i="4"/>
  <c r="AR80" i="4"/>
  <c r="AM80" i="4"/>
  <c r="AH80" i="4"/>
  <c r="AC80" i="4"/>
  <c r="X80" i="4"/>
  <c r="S80" i="4"/>
  <c r="N80" i="4"/>
  <c r="I80" i="4"/>
  <c r="D80" i="4"/>
  <c r="CA79" i="4"/>
  <c r="CB79" i="4" s="1"/>
  <c r="BV79" i="4"/>
  <c r="BQ79" i="4"/>
  <c r="BL79" i="4"/>
  <c r="BM79" i="4" s="1"/>
  <c r="BG79" i="4"/>
  <c r="BH79" i="4" s="1"/>
  <c r="BB79" i="4"/>
  <c r="BC79" i="4" s="1"/>
  <c r="AW79" i="4"/>
  <c r="AX79" i="4" s="1"/>
  <c r="AR79" i="4"/>
  <c r="AM79" i="4"/>
  <c r="AN79" i="4" s="1"/>
  <c r="AH79" i="4"/>
  <c r="AI79" i="4" s="1"/>
  <c r="AC79" i="4"/>
  <c r="AD79" i="4" s="1"/>
  <c r="X79" i="4"/>
  <c r="Y79" i="4" s="1"/>
  <c r="S79" i="4"/>
  <c r="T79" i="4" s="1"/>
  <c r="N79" i="4"/>
  <c r="O79" i="4" s="1"/>
  <c r="I79" i="4"/>
  <c r="J79" i="4" s="1"/>
  <c r="D79" i="4"/>
  <c r="E79" i="4" s="1"/>
  <c r="AS79" i="4" l="1"/>
  <c r="BW79" i="4"/>
  <c r="BW96" i="4" s="1"/>
  <c r="AX83" i="4"/>
  <c r="AX96" i="4" s="1"/>
  <c r="AS91" i="4"/>
  <c r="BR79" i="4"/>
  <c r="BR83" i="4"/>
  <c r="E97" i="4"/>
  <c r="E99" i="4" s="1"/>
  <c r="O97" i="4"/>
  <c r="O99" i="4" s="1"/>
  <c r="T97" i="4"/>
  <c r="T99" i="4" s="1"/>
  <c r="Y97" i="4"/>
  <c r="Y99" i="4" s="1"/>
  <c r="AD97" i="4"/>
  <c r="AD99" i="4" s="1"/>
  <c r="AI97" i="4"/>
  <c r="AI99" i="4" s="1"/>
  <c r="AN97" i="4"/>
  <c r="AN99" i="4" s="1"/>
  <c r="BC97" i="4"/>
  <c r="BC99" i="4" s="1"/>
  <c r="BH97" i="4"/>
  <c r="BH99" i="4" s="1"/>
  <c r="BM97" i="4"/>
  <c r="BM99" i="4" s="1"/>
  <c r="BW97" i="4"/>
  <c r="BW99" i="4" s="1"/>
  <c r="CB97" i="4"/>
  <c r="CB99" i="4" s="1"/>
  <c r="J93" i="4"/>
  <c r="J97" i="4" s="1"/>
  <c r="J99" i="4" s="1"/>
  <c r="E96" i="4"/>
  <c r="O96" i="4"/>
  <c r="Y96" i="4"/>
  <c r="AI96" i="4"/>
  <c r="BC96" i="4"/>
  <c r="BM96" i="4"/>
  <c r="T96" i="4"/>
  <c r="AD96" i="4"/>
  <c r="AN96" i="4"/>
  <c r="BH96" i="4"/>
  <c r="CB96" i="4"/>
  <c r="AX97" i="4" l="1"/>
  <c r="AX99" i="4" s="1"/>
  <c r="AS97" i="4"/>
  <c r="AS99" i="4" s="1"/>
  <c r="J96" i="4"/>
  <c r="AS96" i="4"/>
  <c r="BR97" i="4"/>
  <c r="BR99" i="4" s="1"/>
  <c r="BR96" i="4"/>
  <c r="X68" i="4"/>
  <c r="S68" i="4"/>
  <c r="X67" i="4"/>
  <c r="Y67" i="4" s="1"/>
  <c r="S67" i="4"/>
  <c r="T67" i="4" s="1"/>
  <c r="X66" i="4"/>
  <c r="S66" i="4"/>
  <c r="X65" i="4"/>
  <c r="Y65" i="4" s="1"/>
  <c r="S65" i="4"/>
  <c r="T65" i="4" s="1"/>
  <c r="X64" i="4"/>
  <c r="S64" i="4"/>
  <c r="X63" i="4"/>
  <c r="Y63" i="4" s="1"/>
  <c r="S63" i="4"/>
  <c r="T63" i="4" s="1"/>
  <c r="X62" i="4"/>
  <c r="S62" i="4"/>
  <c r="X61" i="4"/>
  <c r="Y61" i="4" s="1"/>
  <c r="S61" i="4"/>
  <c r="T61" i="4" s="1"/>
  <c r="X60" i="4"/>
  <c r="S60" i="4"/>
  <c r="X59" i="4"/>
  <c r="Y59" i="4" s="1"/>
  <c r="S59" i="4"/>
  <c r="T59" i="4" s="1"/>
  <c r="X58" i="4"/>
  <c r="S58" i="4"/>
  <c r="X57" i="4"/>
  <c r="Y57" i="4" s="1"/>
  <c r="S57" i="4"/>
  <c r="T57" i="4" s="1"/>
  <c r="AR56" i="4"/>
  <c r="AM56" i="4"/>
  <c r="AH56" i="4"/>
  <c r="AC56" i="4"/>
  <c r="X56" i="4"/>
  <c r="S56" i="4"/>
  <c r="N56" i="4"/>
  <c r="I56" i="4"/>
  <c r="D56" i="4"/>
  <c r="AR55" i="4"/>
  <c r="AM55" i="4"/>
  <c r="AN55" i="4" s="1"/>
  <c r="AH55" i="4"/>
  <c r="AC55" i="4"/>
  <c r="AD55" i="4" s="1"/>
  <c r="X55" i="4"/>
  <c r="S55" i="4"/>
  <c r="N55" i="4"/>
  <c r="I55" i="4"/>
  <c r="D55" i="4"/>
  <c r="AR54" i="4"/>
  <c r="AM54" i="4"/>
  <c r="AH54" i="4"/>
  <c r="AC54" i="4"/>
  <c r="X54" i="4"/>
  <c r="S54" i="4"/>
  <c r="N54" i="4"/>
  <c r="I54" i="4"/>
  <c r="D54" i="4"/>
  <c r="AR53" i="4"/>
  <c r="AM53" i="4"/>
  <c r="AH53" i="4"/>
  <c r="AC53" i="4"/>
  <c r="X53" i="4"/>
  <c r="S53" i="4"/>
  <c r="N53" i="4"/>
  <c r="I53" i="4"/>
  <c r="D53" i="4"/>
  <c r="AR52" i="4"/>
  <c r="AM52" i="4"/>
  <c r="AH52" i="4"/>
  <c r="AC52" i="4"/>
  <c r="X52" i="4"/>
  <c r="S52" i="4"/>
  <c r="N52" i="4"/>
  <c r="I52" i="4"/>
  <c r="D52" i="4"/>
  <c r="AR51" i="4"/>
  <c r="AM51" i="4"/>
  <c r="AH51" i="4"/>
  <c r="AC51" i="4"/>
  <c r="X51" i="4"/>
  <c r="S51" i="4"/>
  <c r="N51" i="4"/>
  <c r="I51" i="4"/>
  <c r="D51" i="4"/>
  <c r="AR50" i="4"/>
  <c r="AM50" i="4"/>
  <c r="AH50" i="4"/>
  <c r="AC50" i="4"/>
  <c r="X50" i="4"/>
  <c r="S50" i="4"/>
  <c r="N50" i="4"/>
  <c r="I50" i="4"/>
  <c r="D50" i="4"/>
  <c r="AR49" i="4"/>
  <c r="AM49" i="4"/>
  <c r="AH49" i="4"/>
  <c r="AC49" i="4"/>
  <c r="X49" i="4"/>
  <c r="S49" i="4"/>
  <c r="N49" i="4"/>
  <c r="I49" i="4"/>
  <c r="D49" i="4"/>
  <c r="AR48" i="4"/>
  <c r="AM48" i="4"/>
  <c r="AH48" i="4"/>
  <c r="AC48" i="4"/>
  <c r="X48" i="4"/>
  <c r="S48" i="4"/>
  <c r="N48" i="4"/>
  <c r="I48" i="4"/>
  <c r="D48" i="4"/>
  <c r="AR47" i="4"/>
  <c r="AM47" i="4"/>
  <c r="AH47" i="4"/>
  <c r="AC47" i="4"/>
  <c r="X47" i="4"/>
  <c r="S47" i="4"/>
  <c r="N47" i="4"/>
  <c r="I47" i="4"/>
  <c r="D47" i="4"/>
  <c r="AR46" i="4"/>
  <c r="AM46" i="4"/>
  <c r="AH46" i="4"/>
  <c r="AC46" i="4"/>
  <c r="X46" i="4"/>
  <c r="S46" i="4"/>
  <c r="N46" i="4"/>
  <c r="I46" i="4"/>
  <c r="D46" i="4"/>
  <c r="AR45" i="4"/>
  <c r="AM45" i="4"/>
  <c r="AH45" i="4"/>
  <c r="AC45" i="4"/>
  <c r="X45" i="4"/>
  <c r="S45" i="4"/>
  <c r="N45" i="4"/>
  <c r="I45" i="4"/>
  <c r="D45" i="4"/>
  <c r="AR44" i="4"/>
  <c r="AM44" i="4"/>
  <c r="AH44" i="4"/>
  <c r="AC44" i="4"/>
  <c r="X44" i="4"/>
  <c r="S44" i="4"/>
  <c r="N44" i="4"/>
  <c r="I44" i="4"/>
  <c r="D44" i="4"/>
  <c r="AR43" i="4"/>
  <c r="AM43" i="4"/>
  <c r="AH43" i="4"/>
  <c r="AC43" i="4"/>
  <c r="X43" i="4"/>
  <c r="S43" i="4"/>
  <c r="N43" i="4"/>
  <c r="I43" i="4"/>
  <c r="D43" i="4"/>
  <c r="AR42" i="4"/>
  <c r="AM42" i="4"/>
  <c r="AH42" i="4"/>
  <c r="AC42" i="4"/>
  <c r="X42" i="4"/>
  <c r="S42" i="4"/>
  <c r="N42" i="4"/>
  <c r="I42" i="4"/>
  <c r="D42" i="4"/>
  <c r="AR41" i="4"/>
  <c r="AM41" i="4"/>
  <c r="AH41" i="4"/>
  <c r="AC41" i="4"/>
  <c r="X41" i="4"/>
  <c r="S41" i="4"/>
  <c r="N41" i="4"/>
  <c r="I41" i="4"/>
  <c r="D41" i="4"/>
  <c r="AJ31" i="4"/>
  <c r="AI31" i="4"/>
  <c r="AF31" i="4"/>
  <c r="AE31" i="4"/>
  <c r="AB31" i="4"/>
  <c r="AA31" i="4"/>
  <c r="X31" i="4"/>
  <c r="W31" i="4"/>
  <c r="T31" i="4"/>
  <c r="S31" i="4"/>
  <c r="P31" i="4"/>
  <c r="O31" i="4"/>
  <c r="L31" i="4"/>
  <c r="K31" i="4"/>
  <c r="H31" i="4"/>
  <c r="G31" i="4"/>
  <c r="D31" i="4"/>
  <c r="C31" i="4"/>
  <c r="AJ30" i="4"/>
  <c r="AI30" i="4"/>
  <c r="AF30" i="4"/>
  <c r="AE30" i="4"/>
  <c r="AB30" i="4"/>
  <c r="AA30" i="4"/>
  <c r="X30" i="4"/>
  <c r="W30" i="4"/>
  <c r="T30" i="4"/>
  <c r="S30" i="4"/>
  <c r="P30" i="4"/>
  <c r="O30" i="4"/>
  <c r="L30" i="4"/>
  <c r="K30" i="4"/>
  <c r="H30" i="4"/>
  <c r="G30" i="4"/>
  <c r="D30" i="4"/>
  <c r="C30" i="4"/>
  <c r="AJ29" i="4"/>
  <c r="AI29" i="4"/>
  <c r="AF29" i="4"/>
  <c r="AE29" i="4"/>
  <c r="AB29" i="4"/>
  <c r="AA29" i="4"/>
  <c r="X29" i="4"/>
  <c r="W29" i="4"/>
  <c r="T29" i="4"/>
  <c r="S29" i="4"/>
  <c r="P29" i="4"/>
  <c r="O29" i="4"/>
  <c r="L29" i="4"/>
  <c r="K29" i="4"/>
  <c r="H29" i="4"/>
  <c r="G29" i="4"/>
  <c r="D29" i="4"/>
  <c r="C29" i="4"/>
  <c r="AJ28" i="4"/>
  <c r="AI28" i="4"/>
  <c r="AF28" i="4"/>
  <c r="AE28" i="4"/>
  <c r="AB28" i="4"/>
  <c r="AA28" i="4"/>
  <c r="X28" i="4"/>
  <c r="W28" i="4"/>
  <c r="T28" i="4"/>
  <c r="S28" i="4"/>
  <c r="P28" i="4"/>
  <c r="O28" i="4"/>
  <c r="L28" i="4"/>
  <c r="K28" i="4"/>
  <c r="H28" i="4"/>
  <c r="G28" i="4"/>
  <c r="D28" i="4"/>
  <c r="C28" i="4"/>
  <c r="AJ27" i="4"/>
  <c r="AI27" i="4"/>
  <c r="AF27" i="4"/>
  <c r="AE27" i="4"/>
  <c r="AB27" i="4"/>
  <c r="AA27" i="4"/>
  <c r="X27" i="4"/>
  <c r="W27" i="4"/>
  <c r="T27" i="4"/>
  <c r="S27" i="4"/>
  <c r="P27" i="4"/>
  <c r="O27" i="4"/>
  <c r="L27" i="4"/>
  <c r="K27" i="4"/>
  <c r="H27" i="4"/>
  <c r="G27" i="4"/>
  <c r="D27" i="4"/>
  <c r="C27" i="4"/>
  <c r="AJ26" i="4"/>
  <c r="AI26" i="4"/>
  <c r="AF26" i="4"/>
  <c r="AE26" i="4"/>
  <c r="AB26" i="4"/>
  <c r="AA26" i="4"/>
  <c r="X26" i="4"/>
  <c r="W26" i="4"/>
  <c r="T26" i="4"/>
  <c r="S26" i="4"/>
  <c r="P26" i="4"/>
  <c r="O26" i="4"/>
  <c r="L26" i="4"/>
  <c r="K26" i="4"/>
  <c r="H26" i="4"/>
  <c r="G26" i="4"/>
  <c r="D26" i="4"/>
  <c r="C26" i="4"/>
  <c r="AJ25" i="4"/>
  <c r="AI25" i="4"/>
  <c r="AF25" i="4"/>
  <c r="AE25" i="4"/>
  <c r="AB25" i="4"/>
  <c r="AA25" i="4"/>
  <c r="X25" i="4"/>
  <c r="W25" i="4"/>
  <c r="T25" i="4"/>
  <c r="S25" i="4"/>
  <c r="P25" i="4"/>
  <c r="O25" i="4"/>
  <c r="L25" i="4"/>
  <c r="K25" i="4"/>
  <c r="H25" i="4"/>
  <c r="G25" i="4"/>
  <c r="D25" i="4"/>
  <c r="C25" i="4"/>
  <c r="AJ24" i="4"/>
  <c r="AJ33" i="4" s="1"/>
  <c r="AI24" i="4"/>
  <c r="AF24" i="4"/>
  <c r="AF35" i="4" s="1"/>
  <c r="AF36" i="4" s="1"/>
  <c r="AE24" i="4"/>
  <c r="AB24" i="4"/>
  <c r="AB33" i="4" s="1"/>
  <c r="AA24" i="4"/>
  <c r="X24" i="4"/>
  <c r="X35" i="4" s="1"/>
  <c r="X36" i="4" s="1"/>
  <c r="W24" i="4"/>
  <c r="T24" i="4"/>
  <c r="T33" i="4" s="1"/>
  <c r="S24" i="4"/>
  <c r="P24" i="4"/>
  <c r="P35" i="4" s="1"/>
  <c r="P36" i="4" s="1"/>
  <c r="L24" i="4"/>
  <c r="K24" i="4"/>
  <c r="H24" i="4"/>
  <c r="G24" i="4"/>
  <c r="D24" i="4"/>
  <c r="C24" i="4"/>
  <c r="Y55" i="4" l="1"/>
  <c r="AI55" i="4"/>
  <c r="J43" i="4"/>
  <c r="AD43" i="4"/>
  <c r="AN43" i="4"/>
  <c r="J45" i="4"/>
  <c r="AD45" i="4"/>
  <c r="J47" i="4"/>
  <c r="AD47" i="4"/>
  <c r="AN47" i="4"/>
  <c r="J51" i="4"/>
  <c r="AD51" i="4"/>
  <c r="AN51" i="4"/>
  <c r="J53" i="4"/>
  <c r="AD53" i="4"/>
  <c r="AN53" i="4"/>
  <c r="J55" i="4"/>
  <c r="E41" i="4"/>
  <c r="O41" i="4"/>
  <c r="E43" i="4"/>
  <c r="O43" i="4"/>
  <c r="E47" i="4"/>
  <c r="O47" i="4"/>
  <c r="E55" i="4"/>
  <c r="O55" i="4"/>
  <c r="AS41" i="4"/>
  <c r="AS47" i="4"/>
  <c r="AS55" i="4"/>
  <c r="AI41" i="4"/>
  <c r="AI43" i="4"/>
  <c r="AI47" i="4"/>
  <c r="Y41" i="4"/>
  <c r="Y43" i="4"/>
  <c r="Y47" i="4"/>
  <c r="T43" i="4"/>
  <c r="T45" i="4"/>
  <c r="T47" i="4"/>
  <c r="T51" i="4"/>
  <c r="T53" i="4"/>
  <c r="T55" i="4"/>
  <c r="AS43" i="4"/>
  <c r="AN45" i="4"/>
  <c r="E49" i="4"/>
  <c r="O49" i="4"/>
  <c r="Y49" i="4"/>
  <c r="AI49" i="4"/>
  <c r="AS49" i="4"/>
  <c r="E51" i="4"/>
  <c r="O51" i="4"/>
  <c r="Y51" i="4"/>
  <c r="AI51" i="4"/>
  <c r="AS51" i="4"/>
  <c r="J41" i="4"/>
  <c r="T41" i="4"/>
  <c r="AD41" i="4"/>
  <c r="AN41" i="4"/>
  <c r="E45" i="4"/>
  <c r="O45" i="4"/>
  <c r="Y45" i="4"/>
  <c r="AI45" i="4"/>
  <c r="AS45" i="4"/>
  <c r="J49" i="4"/>
  <c r="T49" i="4"/>
  <c r="AD49" i="4"/>
  <c r="AN49" i="4"/>
  <c r="E53" i="4"/>
  <c r="O53" i="4"/>
  <c r="Y53" i="4"/>
  <c r="AI53" i="4"/>
  <c r="AS53" i="4"/>
  <c r="D33" i="4"/>
  <c r="H35" i="4"/>
  <c r="H36" i="4" s="1"/>
  <c r="L33" i="4"/>
  <c r="H33" i="4"/>
  <c r="P33" i="4"/>
  <c r="X33" i="4"/>
  <c r="AF33" i="4"/>
  <c r="D35" i="4"/>
  <c r="D36" i="4" s="1"/>
  <c r="L35" i="4"/>
  <c r="L36" i="4" s="1"/>
  <c r="T35" i="4"/>
  <c r="T36" i="4" s="1"/>
  <c r="AB35" i="4"/>
  <c r="AB36" i="4" s="1"/>
  <c r="AJ35" i="4"/>
  <c r="AJ36" i="4" s="1"/>
  <c r="O24" i="4"/>
  <c r="AS61" i="4" l="1"/>
  <c r="AS62" i="4" s="1"/>
  <c r="Y72" i="4"/>
  <c r="Y73" i="4" s="1"/>
  <c r="E61" i="4"/>
  <c r="E62" i="4" s="1"/>
  <c r="AD59" i="4"/>
  <c r="J59" i="4"/>
  <c r="O61" i="4"/>
  <c r="O62" i="4" s="1"/>
  <c r="AN61" i="4"/>
  <c r="AN62" i="4" s="1"/>
  <c r="T72" i="4"/>
  <c r="T73" i="4" s="1"/>
  <c r="T70" i="4"/>
  <c r="AI59" i="4"/>
  <c r="AI61" i="4"/>
  <c r="AI62" i="4" s="1"/>
  <c r="O59" i="4"/>
  <c r="AN59" i="4"/>
  <c r="AS59" i="4"/>
  <c r="Y70" i="4"/>
  <c r="E59" i="4"/>
  <c r="AD61" i="4"/>
  <c r="AD62" i="4" s="1"/>
  <c r="J61" i="4"/>
  <c r="J62" i="4" s="1"/>
  <c r="A15" i="4"/>
  <c r="A17" i="4"/>
  <c r="F17" i="4"/>
  <c r="F18" i="4" s="1"/>
  <c r="E17" i="4"/>
  <c r="E18" i="4" s="1"/>
  <c r="D17" i="4"/>
  <c r="D18" i="4" s="1"/>
  <c r="C17" i="4"/>
  <c r="C18" i="4" s="1"/>
  <c r="B17" i="4"/>
  <c r="B18" i="4" s="1"/>
  <c r="A18" i="4"/>
  <c r="F15" i="4"/>
  <c r="E15" i="4"/>
  <c r="D15" i="4"/>
  <c r="C15" i="4"/>
  <c r="B15" i="4"/>
  <c r="C33" i="2" l="1"/>
  <c r="B33" i="2"/>
  <c r="C32" i="2"/>
  <c r="C34" i="2" s="1"/>
  <c r="B32" i="2"/>
  <c r="B34" i="2" s="1"/>
  <c r="C30" i="2"/>
  <c r="B30" i="2"/>
  <c r="C16" i="2"/>
  <c r="B16" i="2"/>
  <c r="C15" i="2"/>
  <c r="C17" i="2" s="1"/>
  <c r="B15" i="2"/>
  <c r="B17" i="2" s="1"/>
  <c r="C13" i="2"/>
  <c r="B13" i="2"/>
  <c r="J42" i="1" l="1"/>
  <c r="I42" i="1"/>
  <c r="J41" i="1"/>
  <c r="J43" i="1" s="1"/>
  <c r="I41" i="1"/>
  <c r="I43" i="1" s="1"/>
  <c r="J39" i="1"/>
  <c r="I39" i="1"/>
  <c r="M36" i="1"/>
  <c r="L36" i="1"/>
  <c r="M35" i="1"/>
  <c r="L35" i="1"/>
  <c r="M34" i="1"/>
  <c r="L34" i="1"/>
  <c r="M33" i="1"/>
  <c r="L33" i="1"/>
  <c r="M32" i="1"/>
  <c r="L32" i="1"/>
  <c r="M31" i="1"/>
  <c r="M40" i="1" s="1"/>
  <c r="L31" i="1"/>
  <c r="L40" i="1" s="1"/>
  <c r="J18" i="1"/>
  <c r="J20" i="1" s="1"/>
  <c r="I18" i="1"/>
  <c r="I20" i="1" s="1"/>
  <c r="J16" i="1"/>
  <c r="I16" i="1"/>
  <c r="M13" i="1"/>
  <c r="L13" i="1"/>
  <c r="M12" i="1"/>
  <c r="L12" i="1"/>
  <c r="M11" i="1"/>
  <c r="L11" i="1"/>
  <c r="M10" i="1"/>
  <c r="L10" i="1"/>
  <c r="M9" i="1"/>
  <c r="L9" i="1"/>
  <c r="M8" i="1"/>
  <c r="M17" i="1" s="1"/>
  <c r="L8" i="1"/>
  <c r="L17" i="1" s="1"/>
  <c r="E42" i="1"/>
  <c r="D42" i="1"/>
  <c r="C42" i="1"/>
  <c r="B42" i="1"/>
  <c r="E41" i="1"/>
  <c r="E43" i="1" s="1"/>
  <c r="D41" i="1"/>
  <c r="D43" i="1" s="1"/>
  <c r="C41" i="1"/>
  <c r="C43" i="1" s="1"/>
  <c r="B41" i="1"/>
  <c r="B43" i="1" s="1"/>
  <c r="E39" i="1"/>
  <c r="D39" i="1"/>
  <c r="C39" i="1"/>
  <c r="B39" i="1"/>
  <c r="M14" i="1" l="1"/>
  <c r="M18" i="1"/>
  <c r="M15" i="1"/>
  <c r="L37" i="1"/>
  <c r="L41" i="1"/>
  <c r="L38" i="1"/>
  <c r="L14" i="1"/>
  <c r="L18" i="1"/>
  <c r="L15" i="1"/>
  <c r="L16" i="1"/>
  <c r="M37" i="1"/>
  <c r="M41" i="1"/>
  <c r="M38" i="1"/>
  <c r="L39" i="1"/>
  <c r="M39" i="1"/>
  <c r="M16" i="1"/>
  <c r="B21" i="1" l="1"/>
  <c r="C21" i="1" l="1"/>
  <c r="D21" i="1"/>
  <c r="E21" i="1"/>
  <c r="C20" i="1"/>
  <c r="D20" i="1"/>
  <c r="E20" i="1"/>
  <c r="B20" i="1"/>
  <c r="C18" i="1"/>
  <c r="D18" i="1"/>
  <c r="E18" i="1"/>
  <c r="B18" i="1"/>
  <c r="D22" i="1" l="1"/>
  <c r="E22" i="1"/>
  <c r="C22" i="1"/>
  <c r="B22" i="1"/>
</calcChain>
</file>

<file path=xl/sharedStrings.xml><?xml version="1.0" encoding="utf-8"?>
<sst xmlns="http://schemas.openxmlformats.org/spreadsheetml/2006/main" count="6011" uniqueCount="314">
  <si>
    <t>AVG</t>
  </si>
  <si>
    <t>STD</t>
  </si>
  <si>
    <t>N</t>
  </si>
  <si>
    <t>SEM</t>
  </si>
  <si>
    <t>fly-1</t>
  </si>
  <si>
    <t>fly-2</t>
  </si>
  <si>
    <t>fly-3</t>
  </si>
  <si>
    <t>fly-4</t>
  </si>
  <si>
    <t>fly-5</t>
  </si>
  <si>
    <t>fly-6</t>
  </si>
  <si>
    <t>fly-7</t>
  </si>
  <si>
    <t>fly-8</t>
  </si>
  <si>
    <t>fly-9</t>
  </si>
  <si>
    <t>Peak Max (0 ppm)</t>
  </si>
  <si>
    <t>Peak Max (6 ppm)</t>
  </si>
  <si>
    <t>Peak Max (8 ppm)</t>
  </si>
  <si>
    <t>Peak Max (10 ppm)</t>
  </si>
  <si>
    <t xml:space="preserve">PUTRESCINE STIMULATION </t>
  </si>
  <si>
    <r>
      <t>Genotype:</t>
    </r>
    <r>
      <rPr>
        <i/>
        <sz val="11"/>
        <color theme="1"/>
        <rFont val="Calibri"/>
        <family val="2"/>
        <scheme val="minor"/>
      </rPr>
      <t xml:space="preserve"> Ir41a;UAS-GCamp6f,  females</t>
    </r>
  </si>
  <si>
    <t>PANEL B-D</t>
  </si>
  <si>
    <r>
      <t>Genotype:</t>
    </r>
    <r>
      <rPr>
        <i/>
        <sz val="11"/>
        <color theme="1"/>
        <rFont val="Calibri"/>
        <family val="2"/>
        <scheme val="minor"/>
      </rPr>
      <t xml:space="preserve"> Ir76b-Gal4;UAS-GCamp6f,  females</t>
    </r>
  </si>
  <si>
    <t>PANEL F-H</t>
  </si>
  <si>
    <t>Ir76b MUTANT PUTRESCINE STIMULATION</t>
  </si>
  <si>
    <r>
      <t xml:space="preserve">Genotype: </t>
    </r>
    <r>
      <rPr>
        <i/>
        <sz val="11"/>
        <color theme="1"/>
        <rFont val="Calibri"/>
        <family val="2"/>
        <scheme val="minor"/>
      </rPr>
      <t>IR76b-Gal4,UAS-GCaMP6f ; IR76b1</t>
    </r>
  </si>
  <si>
    <t>0 ppm box plot values</t>
  </si>
  <si>
    <t>10 ppm box plot values</t>
  </si>
  <si>
    <t>median</t>
  </si>
  <si>
    <t>min</t>
  </si>
  <si>
    <t>Q1</t>
  </si>
  <si>
    <t>Q2</t>
  </si>
  <si>
    <t>Q3</t>
  </si>
  <si>
    <t>max</t>
  </si>
  <si>
    <t>error min</t>
  </si>
  <si>
    <t>error max</t>
  </si>
  <si>
    <t>Box1</t>
  </si>
  <si>
    <t>Box2</t>
  </si>
  <si>
    <t>Box3</t>
  </si>
  <si>
    <t xml:space="preserve">Ir76b HETEROZYGOUS CONTROL PUTRESCINE STIMULATION </t>
  </si>
  <si>
    <r>
      <t xml:space="preserve">Genotype: </t>
    </r>
    <r>
      <rPr>
        <i/>
        <sz val="11"/>
        <color theme="1"/>
        <rFont val="Calibri"/>
        <family val="2"/>
        <scheme val="minor"/>
      </rPr>
      <t>IR76b-Gal4,UAS-GCaMP6f ; IR76b1/+</t>
    </r>
  </si>
  <si>
    <t>PANEL I-K</t>
  </si>
  <si>
    <t>Number of eggs</t>
  </si>
  <si>
    <t>Number of Flies (Progeny)</t>
  </si>
  <si>
    <t>Date</t>
  </si>
  <si>
    <t>SD</t>
  </si>
  <si>
    <t>Figure 1A</t>
  </si>
  <si>
    <t xml:space="preserve"> +Putrescine</t>
  </si>
  <si>
    <t>Cadaverine</t>
  </si>
  <si>
    <t>- polyamines</t>
  </si>
  <si>
    <t>+ Cadaverine</t>
  </si>
  <si>
    <t>Figure 1B</t>
  </si>
  <si>
    <t>peel</t>
  </si>
  <si>
    <t>H20</t>
  </si>
  <si>
    <t>total</t>
  </si>
  <si>
    <t>PI</t>
  </si>
  <si>
    <t>pulp</t>
  </si>
  <si>
    <t>peel and pulp</t>
  </si>
  <si>
    <t>Green Banana</t>
  </si>
  <si>
    <t>Peel</t>
  </si>
  <si>
    <t>Pulp</t>
  </si>
  <si>
    <t>Peel and Pulp</t>
  </si>
  <si>
    <t>average PI</t>
  </si>
  <si>
    <t>n</t>
  </si>
  <si>
    <t>7 days old banana</t>
  </si>
  <si>
    <t>1-2 days old banana</t>
  </si>
  <si>
    <t>Odors</t>
  </si>
  <si>
    <t>male</t>
  </si>
  <si>
    <t>female</t>
  </si>
  <si>
    <t>Pi</t>
  </si>
  <si>
    <t>Spermine</t>
  </si>
  <si>
    <t>Spermidine</t>
  </si>
  <si>
    <t>Diaminopropane</t>
  </si>
  <si>
    <t>Putrescine</t>
  </si>
  <si>
    <t>Diaminohexane</t>
  </si>
  <si>
    <t>Diaminoheptane</t>
  </si>
  <si>
    <t>Diaminooctane</t>
  </si>
  <si>
    <t>Diaminodecane</t>
  </si>
  <si>
    <t>PRO</t>
  </si>
  <si>
    <t>PUT</t>
  </si>
  <si>
    <t>CAD</t>
  </si>
  <si>
    <t>HEX</t>
  </si>
  <si>
    <t>HEPT</t>
  </si>
  <si>
    <t>OCT</t>
  </si>
  <si>
    <t>Lysine</t>
  </si>
  <si>
    <t>H2O</t>
  </si>
  <si>
    <t>Put</t>
  </si>
  <si>
    <t>Sper average PI</t>
  </si>
  <si>
    <t>SperD average PI</t>
  </si>
  <si>
    <t xml:space="preserve"> average PI</t>
  </si>
  <si>
    <t>Lys average PI</t>
  </si>
  <si>
    <t>PUT average PI</t>
  </si>
  <si>
    <t>CAD average PI</t>
  </si>
  <si>
    <t>Figure 1C</t>
  </si>
  <si>
    <t>Figure 1D</t>
  </si>
  <si>
    <t>C.S</t>
  </si>
  <si>
    <t>IR25a (line #36)</t>
  </si>
  <si>
    <t>IR25a-(line #37)</t>
  </si>
  <si>
    <t>IRIR76b-(line #24)</t>
  </si>
  <si>
    <t xml:space="preserve">average PI: </t>
  </si>
  <si>
    <t>IR8a-/-</t>
  </si>
  <si>
    <t>IR76b -/- (MB00216)</t>
  </si>
  <si>
    <t>IR76b -/- (51310)</t>
  </si>
  <si>
    <t>IR76b -/- (51309)</t>
  </si>
  <si>
    <t>Figure 1E</t>
  </si>
  <si>
    <t>IR41a-Gal4</t>
  </si>
  <si>
    <t>UAS-Kir2.1</t>
  </si>
  <si>
    <t>Put.</t>
  </si>
  <si>
    <t>Cad.</t>
  </si>
  <si>
    <t>13-11-2013</t>
  </si>
  <si>
    <t>Cad</t>
  </si>
  <si>
    <t>Ornithine</t>
  </si>
  <si>
    <t>15-11-2013</t>
  </si>
  <si>
    <t>19-11-2013</t>
  </si>
  <si>
    <t>21-11-2013</t>
  </si>
  <si>
    <t>P.I</t>
  </si>
  <si>
    <t>w1118</t>
  </si>
  <si>
    <t>IR41a &gt; Kir2.1</t>
  </si>
  <si>
    <t>IR76b-Gal4</t>
  </si>
  <si>
    <t>IR76b &gt; Kir2.1</t>
  </si>
  <si>
    <t>Figure 1G</t>
  </si>
  <si>
    <t>Average P:I</t>
  </si>
  <si>
    <t>S.D</t>
  </si>
  <si>
    <t>IR41a &gt; IR76b1/+</t>
  </si>
  <si>
    <t>IR76b-Gal4; IR76b1/+</t>
  </si>
  <si>
    <t>UAS-IR76b; IR76b1/+</t>
  </si>
  <si>
    <t>IR76b1/1</t>
  </si>
  <si>
    <t>IR41a &gt; IR76b; IR76b1/1</t>
  </si>
  <si>
    <t>IR76b &gt; IR76b; IR76b1/1</t>
  </si>
  <si>
    <t>Figure 1H</t>
  </si>
  <si>
    <t>IR76b &gt; IR41a-i (a)</t>
  </si>
  <si>
    <t>IR76b &gt; IR41a-i (b)</t>
  </si>
  <si>
    <t>Agarose</t>
  </si>
  <si>
    <t>Cadaerine</t>
  </si>
  <si>
    <t>Diaminhexane</t>
  </si>
  <si>
    <t>number of eggs</t>
  </si>
  <si>
    <t>Figure 3B</t>
  </si>
  <si>
    <t>cadaverine</t>
  </si>
  <si>
    <t>Figure 3C</t>
  </si>
  <si>
    <t>APPLE</t>
  </si>
  <si>
    <t>PUT+APPLE</t>
  </si>
  <si>
    <t>CAD+APPLE</t>
  </si>
  <si>
    <t>left half</t>
  </si>
  <si>
    <t>right half</t>
  </si>
  <si>
    <t>Agarose CONTROL</t>
  </si>
  <si>
    <t>Figure 3E</t>
  </si>
  <si>
    <t>Front 2 legs surgically removed</t>
  </si>
  <si>
    <t>Middle 2 legs surgically removed</t>
  </si>
  <si>
    <t>Hind 2 legs surgically removed</t>
  </si>
  <si>
    <t>labellum surgically removed</t>
  </si>
  <si>
    <t>CS (Antenna +)</t>
  </si>
  <si>
    <t>Antenna -</t>
  </si>
  <si>
    <t>wings (-)</t>
  </si>
  <si>
    <t>Figure 3F</t>
  </si>
  <si>
    <t>Poxn-/-</t>
  </si>
  <si>
    <t>Poxn-/-;rescue SuperA</t>
  </si>
  <si>
    <t>Figure 3H</t>
  </si>
  <si>
    <t>Gr5a-Gal4</t>
  </si>
  <si>
    <t>Gr64f-Gal4</t>
  </si>
  <si>
    <t>Gr66a-Gal4</t>
  </si>
  <si>
    <t>IR76b- #9824</t>
  </si>
  <si>
    <t>IR6b- (#22729)</t>
  </si>
  <si>
    <t>IR76b- (mutant1) #51309</t>
  </si>
  <si>
    <t>IR76b- (mutant2) #51310</t>
  </si>
  <si>
    <t>IR76b-GAl4</t>
  </si>
  <si>
    <t>Figure 3I</t>
  </si>
  <si>
    <t>IR76b/Gr66a &gt; Kir2.1</t>
  </si>
  <si>
    <t>GR66a &gt; Kir2.1</t>
  </si>
  <si>
    <t>Gr64f-Gal4&gt;Kir2.1</t>
  </si>
  <si>
    <t>Gr5a-Gal4&gt;Kir2.1</t>
  </si>
  <si>
    <t>Figure 3J</t>
  </si>
  <si>
    <t>IR41a-Gal4;IR76b1/+</t>
  </si>
  <si>
    <t>IR76b-Gal4;IR76b1/+</t>
  </si>
  <si>
    <t>GR66a-Gal4;IR76b1/+</t>
  </si>
  <si>
    <t>UAS-IR76b;IR76b1/+</t>
  </si>
  <si>
    <t>IR76b-/-</t>
  </si>
  <si>
    <t>GR66a &gt; IR76b; IR76b1/1</t>
  </si>
  <si>
    <t>agarose</t>
  </si>
  <si>
    <t>Figure 5B</t>
  </si>
  <si>
    <t>Observation time</t>
  </si>
  <si>
    <t>number of Flies</t>
  </si>
  <si>
    <t>Oviposition</t>
  </si>
  <si>
    <t>Position</t>
  </si>
  <si>
    <t>Canton.S</t>
  </si>
  <si>
    <t>poxN-/-</t>
  </si>
  <si>
    <t>Poxn rescue (superA)</t>
  </si>
  <si>
    <t>Figure 5C</t>
  </si>
  <si>
    <t>Figure 5D</t>
  </si>
  <si>
    <t>IR41a-Gal4&gt;kir2.1</t>
  </si>
  <si>
    <t>IR76b-Gal4&gt;Kir2.1</t>
  </si>
  <si>
    <t>Gr66a-Gal4&gt;Kir2.1</t>
  </si>
  <si>
    <t>GR66a/IR76b &gt; Kir2.1</t>
  </si>
  <si>
    <t>Water</t>
  </si>
  <si>
    <t>Cadaverine 10 µM</t>
  </si>
  <si>
    <t>Cadaverine 100 µM</t>
  </si>
  <si>
    <t>Putrecine 1 µM</t>
  </si>
  <si>
    <t>Putrecine 10 µM</t>
  </si>
  <si>
    <t>Putrecine 100 µM</t>
  </si>
  <si>
    <t xml:space="preserve">Cadaverine </t>
  </si>
  <si>
    <t>Figure6B</t>
  </si>
  <si>
    <t>10 μm</t>
  </si>
  <si>
    <t>100 μm</t>
  </si>
  <si>
    <t>1 μm</t>
  </si>
  <si>
    <t>0.001mM</t>
  </si>
  <si>
    <t>0.01mM</t>
  </si>
  <si>
    <t>0.1mM</t>
  </si>
  <si>
    <t>1mM</t>
  </si>
  <si>
    <t>10mM</t>
  </si>
  <si>
    <t>100mM</t>
  </si>
  <si>
    <t>1000mM</t>
  </si>
  <si>
    <t xml:space="preserve">PUT average PI: </t>
  </si>
  <si>
    <t xml:space="preserve">CAD average PI: </t>
  </si>
  <si>
    <t>Figure S1A</t>
  </si>
  <si>
    <t>Figure 3D</t>
  </si>
  <si>
    <t>Gender</t>
  </si>
  <si>
    <t>Total</t>
  </si>
  <si>
    <t>Male (R)</t>
  </si>
  <si>
    <t>Female (R)</t>
  </si>
  <si>
    <t>Female (L)</t>
  </si>
  <si>
    <t>Male (L)</t>
  </si>
  <si>
    <t>Male</t>
  </si>
  <si>
    <t>Female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</si>
  <si>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</si>
  <si>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Figure S1B</t>
  </si>
  <si>
    <t>Figure S1C</t>
  </si>
  <si>
    <t>average</t>
  </si>
  <si>
    <t>Antenna+ CS Flies</t>
  </si>
  <si>
    <t>Antenna- CS Flies</t>
  </si>
  <si>
    <t xml:space="preserve"> ORCO-ve flies</t>
  </si>
  <si>
    <t>Figure S1D</t>
  </si>
  <si>
    <t xml:space="preserve">average  </t>
  </si>
  <si>
    <t>Figure S1E</t>
  </si>
  <si>
    <t>control</t>
  </si>
  <si>
    <t>ato-/-</t>
  </si>
  <si>
    <t>Figure S1F</t>
  </si>
  <si>
    <t>IR75a- (MI00303)</t>
  </si>
  <si>
    <t>IR75a- (MB00253)</t>
  </si>
  <si>
    <t>IR31a- (f06333)</t>
  </si>
  <si>
    <t>IR75d- (MB04616)</t>
  </si>
  <si>
    <t>IR92a- (MB03705)</t>
  </si>
  <si>
    <t>IR84a- (MI00501)</t>
  </si>
  <si>
    <t>Figure S4A</t>
  </si>
  <si>
    <t>Figure S4D</t>
  </si>
  <si>
    <t>Figure S4G</t>
  </si>
  <si>
    <t>1%agarose+5% sugar</t>
  </si>
  <si>
    <t>Figure S4F</t>
  </si>
  <si>
    <t>1%agarose+5% sugar+1mM Put</t>
  </si>
  <si>
    <t>Figure S4H</t>
  </si>
  <si>
    <t>Figure S4I-J</t>
  </si>
  <si>
    <t xml:space="preserve"> C.S Control</t>
  </si>
  <si>
    <t>ORCO</t>
  </si>
  <si>
    <t>IR8a-</t>
  </si>
  <si>
    <t>IR25a (36)</t>
  </si>
  <si>
    <t>Ir25a (37)</t>
  </si>
  <si>
    <t>Ir76b- (24)</t>
  </si>
  <si>
    <t>Ir76b- (29)</t>
  </si>
  <si>
    <t>Figure S4L</t>
  </si>
  <si>
    <t>Figure S4K</t>
  </si>
  <si>
    <t>Canton S</t>
  </si>
  <si>
    <t>IR76b- (MB00216)</t>
  </si>
  <si>
    <t>IR76b- (mutant1, #51309)</t>
  </si>
  <si>
    <t>IR76b- (mutant2, #51310)</t>
  </si>
  <si>
    <t>IR76b-GAl4&gt;Kir2.1</t>
  </si>
  <si>
    <t>Figure S4B-C</t>
  </si>
  <si>
    <t>Figure S4E</t>
  </si>
  <si>
    <t>IR76b-GAL4</t>
  </si>
  <si>
    <t>IR41ai</t>
  </si>
  <si>
    <t>CS (control)</t>
  </si>
  <si>
    <t>sensillum-8</t>
  </si>
  <si>
    <t>sensillum-7</t>
  </si>
  <si>
    <t>sensillum-6</t>
  </si>
  <si>
    <t>sensillum-5</t>
  </si>
  <si>
    <t>sensillum-4</t>
  </si>
  <si>
    <t>sensillum-3</t>
  </si>
  <si>
    <t>sensillum-2</t>
  </si>
  <si>
    <t>sensillum-1</t>
  </si>
  <si>
    <t>peak max (100mM)</t>
  </si>
  <si>
    <t>L-type</t>
  </si>
  <si>
    <t>S-type</t>
  </si>
  <si>
    <t>state: mated female</t>
  </si>
  <si>
    <r>
      <t>Genotype:W</t>
    </r>
    <r>
      <rPr>
        <vertAlign val="superscript"/>
        <sz val="11"/>
        <color theme="1"/>
        <rFont val="Calibri"/>
        <family val="2"/>
        <scheme val="minor"/>
      </rPr>
      <t>1118</t>
    </r>
  </si>
  <si>
    <r>
      <t>Genotype: IR76b</t>
    </r>
    <r>
      <rPr>
        <vertAlign val="superscript"/>
        <sz val="11"/>
        <color theme="1"/>
        <rFont val="Calibri"/>
        <family val="2"/>
        <scheme val="minor"/>
      </rPr>
      <t>1</t>
    </r>
  </si>
  <si>
    <t xml:space="preserve">Stimulation: putrescine </t>
  </si>
  <si>
    <t>PANEL L</t>
  </si>
  <si>
    <t>peak max (10mM)</t>
  </si>
  <si>
    <t>peak max (1mM)</t>
  </si>
  <si>
    <t>peak max (0mM)</t>
  </si>
  <si>
    <t>ROI2</t>
  </si>
  <si>
    <t>ROI1</t>
  </si>
  <si>
    <r>
      <t>Genotype: IR76bGal4,GCaMP5; IR76b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/+ </t>
    </r>
  </si>
  <si>
    <r>
      <t>Genotype: IR76b-Gal4,GCaMP6f; IR76b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</t>
    </r>
  </si>
  <si>
    <t>PANEL F-I</t>
  </si>
  <si>
    <t>fly-11</t>
  </si>
  <si>
    <t>fly-10</t>
  </si>
  <si>
    <t xml:space="preserve">Genotype: IR76b-Gal4; UAS-GCaMP6f </t>
  </si>
  <si>
    <t>PANEL B-E</t>
  </si>
  <si>
    <t>Figure6C</t>
  </si>
  <si>
    <t>PANEL A</t>
  </si>
  <si>
    <t>Stimulation:NaCl</t>
  </si>
  <si>
    <t>peak max (50mM)</t>
  </si>
  <si>
    <t>PANEL C-D</t>
  </si>
  <si>
    <t>Stimulation: putrescine on forelegs</t>
  </si>
  <si>
    <t>cell1</t>
  </si>
  <si>
    <t>cell2</t>
  </si>
  <si>
    <t>cell3</t>
  </si>
  <si>
    <t>cell4</t>
  </si>
  <si>
    <t>cell5</t>
  </si>
  <si>
    <t>cell6</t>
  </si>
  <si>
    <t>cell7</t>
  </si>
  <si>
    <t>cell8</t>
  </si>
  <si>
    <t>PANEL E</t>
  </si>
  <si>
    <t>Stimulation:50mM NaCl</t>
  </si>
  <si>
    <t>S7 FigA</t>
  </si>
  <si>
    <t>S7 FigB</t>
  </si>
  <si>
    <t>S7 FigC</t>
  </si>
  <si>
    <t>S7 FigD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</si>
</sst>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92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0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5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0" xfId="0" applyFont="1" applyBorder="1"/>
    <xf numFmtId="0" fontId="4" fillId="0" borderId="5" xfId="0" applyFont="1" applyBorder="1"/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/>
    <xf numFmtId="0" fontId="4" fillId="0" borderId="13" xfId="0" applyFont="1" applyFill="1" applyBorder="1"/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/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/>
    <xf numFmtId="0" fontId="4" fillId="0" borderId="1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18" xfId="0" applyFont="1" applyFill="1" applyBorder="1"/>
    <xf numFmtId="0" fontId="4" fillId="0" borderId="1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20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0" xfId="0" applyFont="1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8" xfId="0" applyBorder="1"/>
    <xf numFmtId="0" fontId="0" fillId="0" borderId="20" xfId="0" applyBorder="1"/>
    <xf numFmtId="0" fontId="0" fillId="0" borderId="4" xfId="0" applyFont="1" applyFill="1" applyBorder="1"/>
    <xf numFmtId="0" fontId="5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9" xfId="0" applyFont="1" applyFill="1" applyBorder="1"/>
    <xf numFmtId="0" fontId="0" fillId="0" borderId="10" xfId="0" applyFont="1" applyFill="1" applyBorder="1"/>
    <xf numFmtId="0" fontId="0" fillId="0" borderId="11" xfId="0" applyFont="1" applyFill="1" applyBorder="1"/>
    <xf numFmtId="0" fontId="0" fillId="0" borderId="12" xfId="0" applyFont="1" applyFill="1" applyBorder="1" applyAlignment="1"/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/>
    <xf numFmtId="0" fontId="0" fillId="0" borderId="17" xfId="0" applyFont="1" applyFill="1" applyBorder="1"/>
    <xf numFmtId="0" fontId="0" fillId="0" borderId="5" xfId="0" applyFont="1" applyFill="1" applyBorder="1" applyAlignment="1"/>
    <xf numFmtId="0" fontId="0" fillId="0" borderId="19" xfId="0" applyFont="1" applyFill="1" applyBorder="1"/>
    <xf numFmtId="0" fontId="0" fillId="0" borderId="4" xfId="0" applyFont="1" applyFill="1" applyBorder="1" applyAlignment="1"/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4" fontId="4" fillId="0" borderId="4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/>
    <xf numFmtId="0" fontId="4" fillId="0" borderId="12" xfId="0" applyFont="1" applyFill="1" applyBorder="1" applyAlignment="1"/>
    <xf numFmtId="0" fontId="4" fillId="0" borderId="14" xfId="0" applyFont="1" applyFill="1" applyBorder="1"/>
    <xf numFmtId="0" fontId="4" fillId="0" borderId="15" xfId="0" applyFont="1" applyBorder="1" applyAlignment="1">
      <alignment horizontal="center"/>
    </xf>
    <xf numFmtId="0" fontId="4" fillId="0" borderId="15" xfId="0" applyFont="1" applyBorder="1"/>
    <xf numFmtId="0" fontId="4" fillId="2" borderId="15" xfId="0" applyFont="1" applyFill="1" applyBorder="1" applyAlignment="1">
      <alignment horizontal="center"/>
    </xf>
    <xf numFmtId="0" fontId="4" fillId="0" borderId="5" xfId="0" applyFont="1" applyFill="1" applyBorder="1" applyAlignment="1"/>
    <xf numFmtId="0" fontId="4" fillId="0" borderId="4" xfId="0" applyFont="1" applyFill="1" applyBorder="1" applyAlignment="1"/>
    <xf numFmtId="0" fontId="4" fillId="0" borderId="20" xfId="0" applyFont="1" applyFill="1" applyBorder="1"/>
    <xf numFmtId="0" fontId="4" fillId="0" borderId="17" xfId="0" applyFont="1" applyFill="1" applyBorder="1"/>
    <xf numFmtId="0" fontId="4" fillId="0" borderId="20" xfId="0" applyFont="1" applyBorder="1" applyAlignment="1">
      <alignment horizontal="center"/>
    </xf>
    <xf numFmtId="0" fontId="4" fillId="0" borderId="18" xfId="0" applyFont="1" applyBorder="1"/>
    <xf numFmtId="0" fontId="4" fillId="0" borderId="19" xfId="0" applyFont="1" applyFill="1" applyBorder="1"/>
    <xf numFmtId="14" fontId="4" fillId="0" borderId="2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/>
    <xf numFmtId="0" fontId="8" fillId="0" borderId="4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0" fontId="7" fillId="0" borderId="12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6" fillId="0" borderId="12" xfId="0" applyFont="1" applyBorder="1"/>
    <xf numFmtId="0" fontId="8" fillId="0" borderId="13" xfId="0" applyFont="1" applyFill="1" applyBorder="1"/>
    <xf numFmtId="0" fontId="6" fillId="0" borderId="14" xfId="0" applyFont="1" applyBorder="1"/>
    <xf numFmtId="0" fontId="6" fillId="0" borderId="15" xfId="0" applyFont="1" applyBorder="1"/>
    <xf numFmtId="0" fontId="8" fillId="0" borderId="15" xfId="0" applyFont="1" applyFill="1" applyBorder="1"/>
    <xf numFmtId="0" fontId="8" fillId="0" borderId="16" xfId="0" applyFont="1" applyFill="1" applyBorder="1"/>
    <xf numFmtId="0" fontId="7" fillId="0" borderId="5" xfId="0" applyFont="1" applyBorder="1" applyAlignment="1">
      <alignment horizontal="center" vertical="center"/>
    </xf>
    <xf numFmtId="0" fontId="6" fillId="0" borderId="5" xfId="0" applyFont="1" applyBorder="1"/>
    <xf numFmtId="0" fontId="6" fillId="0" borderId="18" xfId="0" applyFont="1" applyBorder="1"/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/>
    <xf numFmtId="0" fontId="8" fillId="0" borderId="20" xfId="0" applyFont="1" applyFill="1" applyBorder="1"/>
    <xf numFmtId="0" fontId="8" fillId="0" borderId="18" xfId="0" applyFont="1" applyFill="1" applyBorder="1"/>
    <xf numFmtId="165" fontId="4" fillId="0" borderId="0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/>
    </xf>
    <xf numFmtId="0" fontId="0" fillId="0" borderId="9" xfId="0" applyFont="1" applyFill="1" applyBorder="1" applyAlignment="1"/>
    <xf numFmtId="0" fontId="0" fillId="0" borderId="10" xfId="0" applyFont="1" applyFill="1" applyBorder="1" applyAlignment="1"/>
    <xf numFmtId="0" fontId="0" fillId="0" borderId="11" xfId="0" applyFont="1" applyFill="1" applyBorder="1" applyAlignment="1"/>
    <xf numFmtId="0" fontId="0" fillId="0" borderId="13" xfId="0" applyFont="1" applyFill="1" applyBorder="1"/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/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/>
    <xf numFmtId="0" fontId="0" fillId="0" borderId="5" xfId="0" applyFont="1" applyFill="1" applyBorder="1"/>
    <xf numFmtId="0" fontId="0" fillId="0" borderId="18" xfId="0" applyFont="1" applyFill="1" applyBorder="1"/>
    <xf numFmtId="0" fontId="0" fillId="0" borderId="19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0" fillId="0" borderId="0" xfId="0" applyFo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0" fontId="4" fillId="0" borderId="13" xfId="0" applyFont="1" applyFill="1" applyBorder="1" applyAlignment="1"/>
    <xf numFmtId="0" fontId="4" fillId="0" borderId="4" xfId="0" applyFont="1" applyBorder="1"/>
    <xf numFmtId="0" fontId="4" fillId="0" borderId="13" xfId="0" applyFont="1" applyBorder="1"/>
    <xf numFmtId="0" fontId="4" fillId="0" borderId="16" xfId="0" applyFont="1" applyBorder="1"/>
    <xf numFmtId="0" fontId="4" fillId="0" borderId="20" xfId="0" applyFont="1" applyBorder="1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7" xfId="0" applyFont="1" applyFill="1" applyBorder="1"/>
    <xf numFmtId="0" fontId="5" fillId="0" borderId="12" xfId="0" applyFont="1" applyFill="1" applyBorder="1" applyAlignment="1">
      <alignment horizontal="center"/>
    </xf>
    <xf numFmtId="0" fontId="0" fillId="0" borderId="0" xfId="0" applyFont="1" applyBorder="1"/>
    <xf numFmtId="0" fontId="0" fillId="0" borderId="5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7" xfId="0" applyFont="1" applyFill="1" applyBorder="1"/>
    <xf numFmtId="0" fontId="0" fillId="0" borderId="8" xfId="0" applyFont="1" applyFill="1" applyBorder="1"/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4" xfId="0" applyFont="1" applyBorder="1"/>
    <xf numFmtId="0" fontId="0" fillId="0" borderId="13" xfId="0" applyFont="1" applyBorder="1"/>
    <xf numFmtId="20" fontId="0" fillId="0" borderId="4" xfId="0" applyNumberFormat="1" applyFont="1" applyFill="1" applyBorder="1" applyAlignment="1">
      <alignment horizontal="center" vertical="center"/>
    </xf>
    <xf numFmtId="20" fontId="0" fillId="0" borderId="4" xfId="0" applyNumberFormat="1" applyFont="1" applyFill="1" applyBorder="1" applyAlignment="1">
      <alignment horizontal="center"/>
    </xf>
    <xf numFmtId="20" fontId="0" fillId="0" borderId="6" xfId="0" applyNumberFormat="1" applyFont="1" applyFill="1" applyBorder="1" applyAlignment="1">
      <alignment horizontal="center" vertical="center"/>
    </xf>
    <xf numFmtId="20" fontId="4" fillId="0" borderId="0" xfId="0" applyNumberFormat="1" applyFont="1" applyFill="1" applyBorder="1" applyAlignment="1">
      <alignment horizontal="center" vertical="center"/>
    </xf>
    <xf numFmtId="20" fontId="4" fillId="0" borderId="0" xfId="0" applyNumberFormat="1" applyFont="1" applyFill="1" applyBorder="1" applyAlignment="1">
      <alignment horizontal="center"/>
    </xf>
    <xf numFmtId="20" fontId="4" fillId="0" borderId="4" xfId="0" applyNumberFormat="1" applyFont="1" applyFill="1" applyBorder="1" applyAlignment="1">
      <alignment horizontal="center" vertical="center"/>
    </xf>
    <xf numFmtId="20" fontId="4" fillId="0" borderId="4" xfId="0" applyNumberFormat="1" applyFont="1" applyFill="1" applyBorder="1" applyAlignment="1">
      <alignment horizontal="center"/>
    </xf>
    <xf numFmtId="20" fontId="4" fillId="0" borderId="6" xfId="0" applyNumberFormat="1" applyFont="1" applyFill="1" applyBorder="1" applyAlignment="1">
      <alignment horizontal="center" vertical="center"/>
    </xf>
    <xf numFmtId="0" fontId="4" fillId="0" borderId="8" xfId="0" applyFont="1" applyFill="1" applyBorder="1"/>
    <xf numFmtId="20" fontId="4" fillId="0" borderId="7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/>
    <xf numFmtId="0" fontId="0" fillId="0" borderId="2" xfId="0" applyFont="1" applyFill="1" applyBorder="1" applyAlignment="1"/>
    <xf numFmtId="0" fontId="0" fillId="0" borderId="3" xfId="0" applyFont="1" applyFill="1" applyBorder="1" applyAlignment="1"/>
    <xf numFmtId="0" fontId="4" fillId="0" borderId="1" xfId="0" applyFont="1" applyFill="1" applyBorder="1" applyAlignment="1"/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20" fontId="0" fillId="0" borderId="4" xfId="0" applyNumberFormat="1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20" fontId="0" fillId="0" borderId="4" xfId="0" applyNumberFormat="1" applyFont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0" fontId="0" fillId="0" borderId="4" xfId="0" applyFont="1" applyBorder="1" applyAlignment="1"/>
    <xf numFmtId="0" fontId="0" fillId="0" borderId="0" xfId="0" applyFont="1" applyBorder="1" applyAlignment="1"/>
    <xf numFmtId="0" fontId="0" fillId="0" borderId="5" xfId="0" applyFont="1" applyBorder="1" applyAlignment="1"/>
    <xf numFmtId="20" fontId="0" fillId="0" borderId="6" xfId="0" applyNumberFormat="1" applyFont="1" applyBorder="1" applyAlignment="1">
      <alignment horizontal="center" vertical="center"/>
    </xf>
    <xf numFmtId="20" fontId="0" fillId="0" borderId="7" xfId="0" applyNumberFormat="1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1" fillId="0" borderId="1" xfId="1" applyFont="1" applyBorder="1" applyAlignment="1">
      <alignment horizontal="left" vertical="top"/>
    </xf>
    <xf numFmtId="0" fontId="11" fillId="0" borderId="2" xfId="1" applyFont="1" applyBorder="1" applyAlignment="1">
      <alignment horizontal="left" vertical="top"/>
    </xf>
    <xf numFmtId="0" fontId="11" fillId="0" borderId="0" xfId="1" applyFont="1" applyBorder="1" applyAlignment="1">
      <alignment horizontal="center"/>
    </xf>
    <xf numFmtId="0" fontId="0" fillId="0" borderId="12" xfId="0" applyFont="1" applyBorder="1"/>
    <xf numFmtId="0" fontId="4" fillId="0" borderId="0" xfId="0" applyFont="1" applyFill="1"/>
    <xf numFmtId="0" fontId="4" fillId="0" borderId="1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4" fillId="0" borderId="6" xfId="0" applyFont="1" applyFill="1" applyBorder="1"/>
    <xf numFmtId="0" fontId="4" fillId="0" borderId="1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1" fontId="4" fillId="0" borderId="7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4" fontId="4" fillId="0" borderId="12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9" xfId="0" applyFont="1" applyFill="1" applyBorder="1"/>
    <xf numFmtId="0" fontId="4" fillId="0" borderId="31" xfId="0" applyFont="1" applyFill="1" applyBorder="1" applyAlignment="1">
      <alignment horizontal="left" vertical="top"/>
    </xf>
    <xf numFmtId="0" fontId="4" fillId="0" borderId="32" xfId="0" applyFont="1" applyFill="1" applyBorder="1" applyAlignment="1">
      <alignment horizontal="left" vertical="top"/>
    </xf>
    <xf numFmtId="0" fontId="4" fillId="0" borderId="31" xfId="0" applyFont="1" applyFill="1" applyBorder="1"/>
    <xf numFmtId="0" fontId="4" fillId="0" borderId="32" xfId="0" applyFont="1" applyFill="1" applyBorder="1"/>
    <xf numFmtId="0" fontId="4" fillId="0" borderId="33" xfId="0" applyFont="1" applyFill="1" applyBorder="1"/>
    <xf numFmtId="0" fontId="4" fillId="0" borderId="34" xfId="0" applyFont="1" applyFill="1" applyBorder="1"/>
    <xf numFmtId="0" fontId="0" fillId="0" borderId="4" xfId="0" applyFont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/>
    <xf numFmtId="0" fontId="0" fillId="0" borderId="15" xfId="0" applyFont="1" applyBorder="1" applyAlignment="1">
      <alignment horizontal="center"/>
    </xf>
    <xf numFmtId="0" fontId="0" fillId="0" borderId="16" xfId="0" applyFont="1" applyBorder="1"/>
    <xf numFmtId="0" fontId="0" fillId="0" borderId="18" xfId="0" applyFont="1" applyBorder="1"/>
    <xf numFmtId="0" fontId="0" fillId="0" borderId="20" xfId="0" applyFont="1" applyBorder="1" applyAlignment="1">
      <alignment horizontal="center"/>
    </xf>
    <xf numFmtId="0" fontId="0" fillId="0" borderId="0" xfId="0" applyFont="1" applyFill="1"/>
    <xf numFmtId="0" fontId="4" fillId="0" borderId="9" xfId="0" applyFont="1" applyFill="1" applyBorder="1" applyAlignment="1"/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9" fillId="0" borderId="28" xfId="1" applyFont="1" applyBorder="1"/>
    <xf numFmtId="0" fontId="9" fillId="0" borderId="0" xfId="1" applyFont="1"/>
    <xf numFmtId="0" fontId="9" fillId="0" borderId="31" xfId="1" applyFont="1" applyBorder="1" applyAlignment="1">
      <alignment horizontal="left" vertical="top"/>
    </xf>
    <xf numFmtId="0" fontId="9" fillId="0" borderId="2" xfId="1" applyFont="1" applyBorder="1" applyAlignment="1">
      <alignment horizontal="left" vertical="top"/>
    </xf>
    <xf numFmtId="0" fontId="9" fillId="0" borderId="3" xfId="1" applyFont="1" applyBorder="1" applyAlignment="1">
      <alignment horizontal="left" vertical="top"/>
    </xf>
    <xf numFmtId="0" fontId="9" fillId="0" borderId="1" xfId="1" applyFont="1" applyBorder="1" applyAlignment="1">
      <alignment horizontal="left" vertical="top"/>
    </xf>
    <xf numFmtId="0" fontId="9" fillId="0" borderId="32" xfId="1" applyFont="1" applyBorder="1" applyAlignment="1">
      <alignment horizontal="left" vertical="top"/>
    </xf>
    <xf numFmtId="0" fontId="9" fillId="0" borderId="0" xfId="1" applyFont="1" applyAlignment="1">
      <alignment horizontal="left" vertical="top"/>
    </xf>
    <xf numFmtId="0" fontId="9" fillId="0" borderId="12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13" xfId="1" applyFont="1" applyBorder="1" applyAlignment="1">
      <alignment horizontal="center"/>
    </xf>
    <xf numFmtId="0" fontId="9" fillId="0" borderId="12" xfId="1" applyFont="1" applyBorder="1"/>
    <xf numFmtId="0" fontId="9" fillId="0" borderId="0" xfId="1" applyFont="1" applyBorder="1"/>
    <xf numFmtId="0" fontId="9" fillId="0" borderId="6" xfId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9" fillId="0" borderId="31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32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0" fillId="0" borderId="8" xfId="0" applyBorder="1" applyAlignment="1"/>
    <xf numFmtId="2" fontId="4" fillId="0" borderId="0" xfId="0" applyNumberFormat="1" applyFont="1" applyBorder="1" applyAlignment="1">
      <alignment horizontal="right"/>
    </xf>
    <xf numFmtId="1" fontId="0" fillId="0" borderId="0" xfId="0" applyNumberFormat="1" applyBorder="1"/>
    <xf numFmtId="2" fontId="0" fillId="0" borderId="0" xfId="0" applyNumberFormat="1" applyBorder="1"/>
    <xf numFmtId="0" fontId="14" fillId="0" borderId="0" xfId="0" applyFont="1"/>
    <xf numFmtId="0" fontId="0" fillId="3" borderId="0" xfId="0" applyFill="1"/>
    <xf numFmtId="0" fontId="0" fillId="0" borderId="0" xfId="0" applyFill="1" applyBorder="1"/>
    <xf numFmtId="0" fontId="0" fillId="0" borderId="24" xfId="1" applyFont="1" applyBorder="1" applyAlignment="1">
      <alignment horizontal="center"/>
    </xf>
    <xf numFmtId="0" fontId="0" fillId="0" borderId="27" xfId="1" applyFont="1" applyBorder="1" applyAlignment="1">
      <alignment horizontal="center"/>
    </xf>
    <xf numFmtId="0" fontId="0" fillId="2" borderId="0" xfId="0" applyFill="1"/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30" xfId="1" applyFont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9" fillId="0" borderId="21" xfId="1" applyFont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/>
    </xf>
    <xf numFmtId="0" fontId="4" fillId="0" borderId="29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4" fillId="0" borderId="31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179"/>
  <sheetViews>
    <sheetView topLeftCell="A148" zoomScale="90" zoomScaleNormal="90" workbookViewId="0">
      <selection activeCell="C176" sqref="C176"/>
    </sheetView>
  </sheetViews>
  <sheetFormatPr defaultRowHeight="15" x14ac:dyDescent="0.25"/>
  <cols>
    <col min="1" max="85" width="10" customWidth="1"/>
  </cols>
  <sheetData>
    <row r="1" spans="1:13" ht="15.75" thickBot="1" x14ac:dyDescent="0.3">
      <c r="A1" t="s">
        <v>44</v>
      </c>
    </row>
    <row r="2" spans="1:13" x14ac:dyDescent="0.25">
      <c r="A2" s="315" t="s">
        <v>40</v>
      </c>
      <c r="B2" s="316"/>
      <c r="C2" s="317"/>
      <c r="D2" s="316" t="s">
        <v>41</v>
      </c>
      <c r="E2" s="316"/>
      <c r="F2" s="318"/>
      <c r="G2" s="18"/>
      <c r="L2" s="20"/>
      <c r="M2" s="20"/>
    </row>
    <row r="3" spans="1:13" x14ac:dyDescent="0.25">
      <c r="A3" s="23" t="s">
        <v>47</v>
      </c>
      <c r="B3" s="21" t="s">
        <v>45</v>
      </c>
      <c r="C3" s="30" t="s">
        <v>48</v>
      </c>
      <c r="D3" s="21" t="s">
        <v>47</v>
      </c>
      <c r="E3" s="21" t="s">
        <v>45</v>
      </c>
      <c r="F3" s="24" t="s">
        <v>48</v>
      </c>
      <c r="H3" s="17"/>
    </row>
    <row r="4" spans="1:13" x14ac:dyDescent="0.25">
      <c r="A4" s="25">
        <v>132</v>
      </c>
      <c r="B4" s="14">
        <v>389</v>
      </c>
      <c r="C4" s="31">
        <v>162</v>
      </c>
      <c r="D4" s="14">
        <v>76</v>
      </c>
      <c r="E4" s="14">
        <v>229</v>
      </c>
      <c r="F4" s="26">
        <v>123</v>
      </c>
      <c r="H4" s="14"/>
    </row>
    <row r="5" spans="1:13" x14ac:dyDescent="0.25">
      <c r="A5" s="25">
        <v>28</v>
      </c>
      <c r="B5" s="14">
        <v>118</v>
      </c>
      <c r="C5" s="31">
        <v>276</v>
      </c>
      <c r="D5" s="14">
        <v>82</v>
      </c>
      <c r="E5" s="14">
        <v>86</v>
      </c>
      <c r="F5" s="26">
        <v>215</v>
      </c>
      <c r="H5" s="14"/>
    </row>
    <row r="6" spans="1:13" x14ac:dyDescent="0.25">
      <c r="A6" s="25">
        <v>88</v>
      </c>
      <c r="B6" s="14">
        <v>374</v>
      </c>
      <c r="C6" s="31">
        <v>87</v>
      </c>
      <c r="D6" s="14">
        <v>65</v>
      </c>
      <c r="E6" s="14">
        <v>317</v>
      </c>
      <c r="F6" s="26">
        <v>67</v>
      </c>
      <c r="H6" s="19"/>
    </row>
    <row r="7" spans="1:13" x14ac:dyDescent="0.25">
      <c r="A7" s="25">
        <v>33</v>
      </c>
      <c r="B7" s="14">
        <v>122</v>
      </c>
      <c r="C7" s="31">
        <v>134</v>
      </c>
      <c r="D7" s="14">
        <v>77</v>
      </c>
      <c r="E7" s="14">
        <v>129</v>
      </c>
      <c r="F7" s="26">
        <v>120</v>
      </c>
      <c r="H7" s="14"/>
    </row>
    <row r="8" spans="1:13" x14ac:dyDescent="0.25">
      <c r="A8" s="25">
        <v>107</v>
      </c>
      <c r="B8" s="14">
        <v>154</v>
      </c>
      <c r="C8" s="31">
        <v>258</v>
      </c>
      <c r="D8" s="14">
        <v>79</v>
      </c>
      <c r="E8" s="14">
        <v>178</v>
      </c>
      <c r="F8" s="26">
        <v>229</v>
      </c>
      <c r="H8" s="19"/>
    </row>
    <row r="9" spans="1:13" x14ac:dyDescent="0.25">
      <c r="A9" s="25">
        <v>28</v>
      </c>
      <c r="B9" s="14">
        <v>180</v>
      </c>
      <c r="C9" s="31">
        <v>267</v>
      </c>
      <c r="D9" s="14">
        <v>95</v>
      </c>
      <c r="E9" s="14">
        <v>97</v>
      </c>
      <c r="F9" s="26">
        <v>145</v>
      </c>
      <c r="H9" s="14"/>
    </row>
    <row r="10" spans="1:13" x14ac:dyDescent="0.25">
      <c r="A10" s="25">
        <v>78</v>
      </c>
      <c r="B10" s="14">
        <v>269</v>
      </c>
      <c r="C10" s="31">
        <v>183</v>
      </c>
      <c r="D10" s="14">
        <v>54</v>
      </c>
      <c r="E10" s="14">
        <v>186</v>
      </c>
      <c r="F10" s="26">
        <v>159</v>
      </c>
      <c r="H10" s="14"/>
    </row>
    <row r="11" spans="1:13" x14ac:dyDescent="0.25">
      <c r="A11" s="25">
        <v>73</v>
      </c>
      <c r="B11" s="14">
        <v>216</v>
      </c>
      <c r="C11" s="31">
        <v>139</v>
      </c>
      <c r="D11" s="14">
        <v>79</v>
      </c>
      <c r="E11" s="14">
        <v>196</v>
      </c>
      <c r="F11" s="26">
        <v>184</v>
      </c>
      <c r="H11" s="14"/>
    </row>
    <row r="12" spans="1:13" x14ac:dyDescent="0.25">
      <c r="A12" s="25">
        <v>122</v>
      </c>
      <c r="B12" s="14">
        <v>231</v>
      </c>
      <c r="C12" s="31">
        <v>118</v>
      </c>
      <c r="D12" s="14">
        <v>93</v>
      </c>
      <c r="E12" s="14">
        <v>180</v>
      </c>
      <c r="F12" s="26">
        <v>107</v>
      </c>
      <c r="H12" s="19"/>
    </row>
    <row r="13" spans="1:13" x14ac:dyDescent="0.25">
      <c r="A13" s="25">
        <v>67</v>
      </c>
      <c r="B13" s="14">
        <v>276</v>
      </c>
      <c r="C13" s="31">
        <v>197</v>
      </c>
      <c r="D13" s="14">
        <v>52</v>
      </c>
      <c r="E13" s="14">
        <v>219</v>
      </c>
      <c r="F13" s="26">
        <v>138</v>
      </c>
      <c r="H13" s="14"/>
    </row>
    <row r="14" spans="1:13" x14ac:dyDescent="0.25">
      <c r="A14" s="25"/>
      <c r="B14" s="14"/>
      <c r="C14" s="31"/>
      <c r="D14" s="14"/>
      <c r="E14" s="14"/>
      <c r="F14" s="26"/>
      <c r="H14" s="14"/>
    </row>
    <row r="15" spans="1:13" x14ac:dyDescent="0.25">
      <c r="A15" s="25">
        <f t="shared" ref="A15:F15" si="0">AVERAGE(A4:A13)</f>
        <v>75.599999999999994</v>
      </c>
      <c r="B15" s="14">
        <f t="shared" si="0"/>
        <v>232.9</v>
      </c>
      <c r="C15" s="31">
        <f t="shared" si="0"/>
        <v>182.1</v>
      </c>
      <c r="D15" s="14">
        <f t="shared" si="0"/>
        <v>75.2</v>
      </c>
      <c r="E15" s="14">
        <f t="shared" si="0"/>
        <v>181.7</v>
      </c>
      <c r="F15" s="26">
        <f t="shared" si="0"/>
        <v>148.69999999999999</v>
      </c>
      <c r="H15" s="14"/>
    </row>
    <row r="16" spans="1:13" x14ac:dyDescent="0.25">
      <c r="A16" s="25">
        <v>10</v>
      </c>
      <c r="B16" s="14">
        <v>10</v>
      </c>
      <c r="C16" s="31">
        <v>10</v>
      </c>
      <c r="D16" s="14">
        <v>10</v>
      </c>
      <c r="E16" s="14">
        <v>10</v>
      </c>
      <c r="F16" s="26">
        <v>10</v>
      </c>
      <c r="H16" s="14"/>
    </row>
    <row r="17" spans="1:43" x14ac:dyDescent="0.25">
      <c r="A17" s="25">
        <f t="shared" ref="A17:F17" si="1">STDEV(A4:A13)</f>
        <v>37.868779283790552</v>
      </c>
      <c r="B17" s="14">
        <f t="shared" si="1"/>
        <v>95.598059022601973</v>
      </c>
      <c r="C17" s="31">
        <f t="shared" si="1"/>
        <v>66.447054946860618</v>
      </c>
      <c r="D17" s="14">
        <f t="shared" si="1"/>
        <v>14.451451291979096</v>
      </c>
      <c r="E17" s="14">
        <f t="shared" si="1"/>
        <v>67.728297056859617</v>
      </c>
      <c r="F17" s="26">
        <f t="shared" si="1"/>
        <v>49.690262851208814</v>
      </c>
      <c r="H17" s="14"/>
    </row>
    <row r="18" spans="1:43" ht="15.75" thickBot="1" x14ac:dyDescent="0.3">
      <c r="A18" s="27">
        <f t="shared" ref="A18:F18" si="2">A17/SQRT(A16)</f>
        <v>11.975159474697797</v>
      </c>
      <c r="B18" s="28">
        <f t="shared" si="2"/>
        <v>30.230760640263238</v>
      </c>
      <c r="C18" s="32">
        <f t="shared" si="2"/>
        <v>21.012403744243812</v>
      </c>
      <c r="D18" s="28">
        <f t="shared" si="2"/>
        <v>4.5699501577636958</v>
      </c>
      <c r="E18" s="28">
        <f t="shared" si="2"/>
        <v>21.417568074415495</v>
      </c>
      <c r="F18" s="29">
        <f t="shared" si="2"/>
        <v>15.713440814227233</v>
      </c>
      <c r="H18" s="14"/>
    </row>
    <row r="19" spans="1:43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43" ht="15.75" thickBot="1" x14ac:dyDescent="0.3">
      <c r="A20" t="s">
        <v>49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43" x14ac:dyDescent="0.25">
      <c r="A21" s="315" t="s">
        <v>56</v>
      </c>
      <c r="B21" s="316"/>
      <c r="C21" s="316"/>
      <c r="D21" s="316"/>
      <c r="E21" s="316"/>
      <c r="F21" s="316"/>
      <c r="G21" s="316"/>
      <c r="H21" s="316"/>
      <c r="I21" s="316"/>
      <c r="J21" s="316"/>
      <c r="K21" s="316"/>
      <c r="L21" s="317"/>
      <c r="M21" s="319" t="s">
        <v>63</v>
      </c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7"/>
      <c r="Y21" s="316" t="s">
        <v>62</v>
      </c>
      <c r="Z21" s="316"/>
      <c r="AA21" s="316"/>
      <c r="AB21" s="316"/>
      <c r="AC21" s="316"/>
      <c r="AD21" s="316"/>
      <c r="AE21" s="316"/>
      <c r="AF21" s="316"/>
      <c r="AG21" s="316"/>
      <c r="AH21" s="316"/>
      <c r="AI21" s="316"/>
      <c r="AJ21" s="318"/>
      <c r="AQ21" s="20"/>
    </row>
    <row r="22" spans="1:43" x14ac:dyDescent="0.25">
      <c r="A22" s="40" t="s">
        <v>50</v>
      </c>
      <c r="B22" s="22" t="s">
        <v>51</v>
      </c>
      <c r="C22" s="22" t="s">
        <v>52</v>
      </c>
      <c r="D22" s="22" t="s">
        <v>53</v>
      </c>
      <c r="E22" s="22" t="s">
        <v>54</v>
      </c>
      <c r="F22" s="22" t="s">
        <v>51</v>
      </c>
      <c r="G22" s="22" t="s">
        <v>52</v>
      </c>
      <c r="H22" s="22" t="s">
        <v>53</v>
      </c>
      <c r="I22" s="22" t="s">
        <v>55</v>
      </c>
      <c r="J22" s="22" t="s">
        <v>51</v>
      </c>
      <c r="K22" s="22" t="s">
        <v>52</v>
      </c>
      <c r="L22" s="48" t="s">
        <v>53</v>
      </c>
      <c r="M22" s="52" t="s">
        <v>50</v>
      </c>
      <c r="N22" s="22" t="s">
        <v>51</v>
      </c>
      <c r="O22" s="22" t="s">
        <v>52</v>
      </c>
      <c r="P22" s="22" t="s">
        <v>53</v>
      </c>
      <c r="Q22" s="22" t="s">
        <v>54</v>
      </c>
      <c r="R22" s="22" t="s">
        <v>51</v>
      </c>
      <c r="S22" s="22" t="s">
        <v>52</v>
      </c>
      <c r="T22" s="22" t="s">
        <v>53</v>
      </c>
      <c r="U22" s="22" t="s">
        <v>55</v>
      </c>
      <c r="V22" s="22" t="s">
        <v>51</v>
      </c>
      <c r="W22" s="22" t="s">
        <v>52</v>
      </c>
      <c r="X22" s="48" t="s">
        <v>53</v>
      </c>
      <c r="Y22" s="22" t="s">
        <v>50</v>
      </c>
      <c r="Z22" s="22" t="s">
        <v>51</v>
      </c>
      <c r="AA22" s="22" t="s">
        <v>52</v>
      </c>
      <c r="AB22" s="22" t="s">
        <v>53</v>
      </c>
      <c r="AC22" s="22" t="s">
        <v>54</v>
      </c>
      <c r="AD22" s="22" t="s">
        <v>51</v>
      </c>
      <c r="AE22" s="22" t="s">
        <v>52</v>
      </c>
      <c r="AF22" s="22" t="s">
        <v>53</v>
      </c>
      <c r="AG22" s="22" t="s">
        <v>55</v>
      </c>
      <c r="AH22" s="22" t="s">
        <v>51</v>
      </c>
      <c r="AI22" s="22" t="s">
        <v>52</v>
      </c>
      <c r="AJ22" s="39" t="s">
        <v>53</v>
      </c>
      <c r="AQ22" s="22"/>
    </row>
    <row r="23" spans="1:43" x14ac:dyDescent="0.25">
      <c r="A23" s="320" t="s">
        <v>57</v>
      </c>
      <c r="B23" s="321"/>
      <c r="C23" s="321"/>
      <c r="D23" s="321"/>
      <c r="E23" s="321" t="s">
        <v>58</v>
      </c>
      <c r="F23" s="321"/>
      <c r="G23" s="321"/>
      <c r="H23" s="321"/>
      <c r="I23" s="321" t="s">
        <v>59</v>
      </c>
      <c r="J23" s="321"/>
      <c r="K23" s="321"/>
      <c r="L23" s="322"/>
      <c r="M23" s="323" t="s">
        <v>57</v>
      </c>
      <c r="N23" s="321"/>
      <c r="O23" s="321"/>
      <c r="P23" s="321"/>
      <c r="Q23" s="321" t="s">
        <v>58</v>
      </c>
      <c r="R23" s="321"/>
      <c r="S23" s="321"/>
      <c r="T23" s="321"/>
      <c r="U23" s="321" t="s">
        <v>59</v>
      </c>
      <c r="V23" s="321"/>
      <c r="W23" s="321"/>
      <c r="X23" s="322"/>
      <c r="Y23" s="321" t="s">
        <v>57</v>
      </c>
      <c r="Z23" s="321"/>
      <c r="AA23" s="321"/>
      <c r="AB23" s="321"/>
      <c r="AC23" s="321" t="s">
        <v>58</v>
      </c>
      <c r="AD23" s="321"/>
      <c r="AE23" s="321"/>
      <c r="AF23" s="321"/>
      <c r="AG23" s="321" t="s">
        <v>59</v>
      </c>
      <c r="AH23" s="321"/>
      <c r="AI23" s="321"/>
      <c r="AJ23" s="324"/>
      <c r="AQ23" s="22"/>
    </row>
    <row r="24" spans="1:43" x14ac:dyDescent="0.25">
      <c r="A24" s="40">
        <v>5</v>
      </c>
      <c r="B24" s="22">
        <v>42</v>
      </c>
      <c r="C24" s="22">
        <f>A24+B24</f>
        <v>47</v>
      </c>
      <c r="D24" s="22">
        <f>(A24-B24)/SUM(A24+B24)</f>
        <v>-0.78723404255319152</v>
      </c>
      <c r="E24" s="22">
        <v>3</v>
      </c>
      <c r="F24" s="22">
        <v>44</v>
      </c>
      <c r="G24" s="22">
        <f>E24+F24</f>
        <v>47</v>
      </c>
      <c r="H24" s="22">
        <f>(E24-F24)/SUM(E24+F24)</f>
        <v>-0.87234042553191493</v>
      </c>
      <c r="I24" s="22">
        <v>3</v>
      </c>
      <c r="J24" s="22">
        <v>37</v>
      </c>
      <c r="K24" s="22">
        <f>I24+J24</f>
        <v>40</v>
      </c>
      <c r="L24" s="48">
        <f>(I24-J24)/SUM(I24+J24)</f>
        <v>-0.85</v>
      </c>
      <c r="M24" s="52">
        <v>23</v>
      </c>
      <c r="N24" s="22">
        <v>27</v>
      </c>
      <c r="O24" s="22">
        <f>M24+P24</f>
        <v>22.92</v>
      </c>
      <c r="P24" s="22">
        <f>(M24-N24)/SUM(M24+N24)</f>
        <v>-0.08</v>
      </c>
      <c r="Q24" s="22">
        <v>30</v>
      </c>
      <c r="R24" s="22">
        <v>23</v>
      </c>
      <c r="S24" s="22">
        <f>Q24+R24</f>
        <v>53</v>
      </c>
      <c r="T24" s="22">
        <f>(Q24-R24)/SUM(Q24+R24)</f>
        <v>0.13207547169811321</v>
      </c>
      <c r="U24" s="22">
        <v>28</v>
      </c>
      <c r="V24" s="22">
        <v>22</v>
      </c>
      <c r="W24" s="22">
        <f>U24+V24</f>
        <v>50</v>
      </c>
      <c r="X24" s="48">
        <f>(U24-V24)/SUM(U24+V24)</f>
        <v>0.12</v>
      </c>
      <c r="Y24" s="22">
        <v>34</v>
      </c>
      <c r="Z24" s="22">
        <v>0</v>
      </c>
      <c r="AA24" s="22">
        <f>Y24+Z24</f>
        <v>34</v>
      </c>
      <c r="AB24" s="22">
        <f>(Y24-Z24)/SUM(Y24+Z24)</f>
        <v>1</v>
      </c>
      <c r="AC24" s="22">
        <v>43</v>
      </c>
      <c r="AD24" s="22">
        <v>16</v>
      </c>
      <c r="AE24" s="22">
        <f>AC24+AD24</f>
        <v>59</v>
      </c>
      <c r="AF24" s="22">
        <f>(AC24-AD24)/SUM(AC24+AD24)</f>
        <v>0.4576271186440678</v>
      </c>
      <c r="AG24" s="22">
        <v>32</v>
      </c>
      <c r="AH24" s="22">
        <v>12</v>
      </c>
      <c r="AI24" s="22">
        <f>AG24+AH24</f>
        <v>44</v>
      </c>
      <c r="AJ24" s="39">
        <f>(AG24-AH24)/SUM(AG24+AH24)</f>
        <v>0.45454545454545453</v>
      </c>
      <c r="AQ24" s="22"/>
    </row>
    <row r="25" spans="1:43" x14ac:dyDescent="0.25">
      <c r="A25" s="40">
        <v>9</v>
      </c>
      <c r="B25" s="22">
        <v>47</v>
      </c>
      <c r="C25" s="22">
        <f t="shared" ref="C25" si="3">A25+B25</f>
        <v>56</v>
      </c>
      <c r="D25" s="22">
        <f t="shared" ref="D25:D31" si="4">(A25-B25)/SUM(A25+B25)</f>
        <v>-0.6785714285714286</v>
      </c>
      <c r="E25" s="22">
        <v>7</v>
      </c>
      <c r="F25" s="22">
        <v>31</v>
      </c>
      <c r="G25" s="22">
        <f t="shared" ref="G25" si="5">E25+F25</f>
        <v>38</v>
      </c>
      <c r="H25" s="22">
        <f t="shared" ref="H25:H31" si="6">(E25-F25)/SUM(E25+F25)</f>
        <v>-0.63157894736842102</v>
      </c>
      <c r="I25" s="22">
        <v>8</v>
      </c>
      <c r="J25" s="22">
        <v>49</v>
      </c>
      <c r="K25" s="22">
        <f t="shared" ref="K25" si="7">I25+J25</f>
        <v>57</v>
      </c>
      <c r="L25" s="48">
        <f t="shared" ref="L25:L31" si="8">(I25-J25)/SUM(I25+J25)</f>
        <v>-0.7192982456140351</v>
      </c>
      <c r="M25" s="52">
        <v>29</v>
      </c>
      <c r="N25" s="22">
        <v>27</v>
      </c>
      <c r="O25" s="22">
        <f t="shared" ref="O25" si="9">M25+N25</f>
        <v>56</v>
      </c>
      <c r="P25" s="22">
        <f t="shared" ref="P25:P31" si="10">(M25-N25)/SUM(M25+N25)</f>
        <v>3.5714285714285712E-2</v>
      </c>
      <c r="Q25" s="22">
        <v>27</v>
      </c>
      <c r="R25" s="22">
        <v>21</v>
      </c>
      <c r="S25" s="22">
        <f t="shared" ref="S25" si="11">Q25+R25</f>
        <v>48</v>
      </c>
      <c r="T25" s="22">
        <f t="shared" ref="T25:T31" si="12">(Q25-R25)/SUM(Q25+R25)</f>
        <v>0.125</v>
      </c>
      <c r="U25" s="22">
        <v>23</v>
      </c>
      <c r="V25" s="22">
        <v>28</v>
      </c>
      <c r="W25" s="22">
        <f t="shared" ref="W25" si="13">U25+V25</f>
        <v>51</v>
      </c>
      <c r="X25" s="48">
        <f t="shared" ref="X25:X31" si="14">(U25-V25)/SUM(U25+V25)</f>
        <v>-9.8039215686274508E-2</v>
      </c>
      <c r="Y25" s="22">
        <v>33</v>
      </c>
      <c r="Z25" s="22">
        <v>9</v>
      </c>
      <c r="AA25" s="22">
        <f t="shared" ref="AA25" si="15">Y25+Z25</f>
        <v>42</v>
      </c>
      <c r="AB25" s="22">
        <f t="shared" ref="AB25:AB31" si="16">(Y25-Z25)/SUM(Y25+Z25)</f>
        <v>0.5714285714285714</v>
      </c>
      <c r="AC25" s="22">
        <v>49</v>
      </c>
      <c r="AD25" s="22">
        <v>14</v>
      </c>
      <c r="AE25" s="22">
        <f t="shared" ref="AE25" si="17">AC25+AD25</f>
        <v>63</v>
      </c>
      <c r="AF25" s="22">
        <f t="shared" ref="AF25:AF31" si="18">(AC25-AD25)/SUM(AC25+AD25)</f>
        <v>0.55555555555555558</v>
      </c>
      <c r="AG25" s="22">
        <v>46</v>
      </c>
      <c r="AH25" s="22">
        <v>8</v>
      </c>
      <c r="AI25" s="22">
        <f t="shared" ref="AI25" si="19">AG25+AH25</f>
        <v>54</v>
      </c>
      <c r="AJ25" s="39">
        <f t="shared" ref="AJ25:AJ31" si="20">(AG25-AH25)/SUM(AG25+AH25)</f>
        <v>0.70370370370370372</v>
      </c>
      <c r="AQ25" s="22"/>
    </row>
    <row r="26" spans="1:43" x14ac:dyDescent="0.25">
      <c r="A26" s="40">
        <v>12</v>
      </c>
      <c r="B26" s="22">
        <v>33</v>
      </c>
      <c r="C26" s="22">
        <f>A26+B26</f>
        <v>45</v>
      </c>
      <c r="D26" s="22">
        <f t="shared" si="4"/>
        <v>-0.46666666666666667</v>
      </c>
      <c r="E26" s="22">
        <v>6</v>
      </c>
      <c r="F26" s="22">
        <v>38</v>
      </c>
      <c r="G26" s="22">
        <f>E26+F26</f>
        <v>44</v>
      </c>
      <c r="H26" s="22">
        <f t="shared" si="6"/>
        <v>-0.72727272727272729</v>
      </c>
      <c r="I26" s="22">
        <v>5</v>
      </c>
      <c r="J26" s="22">
        <v>42</v>
      </c>
      <c r="K26" s="22">
        <f>I26+J26</f>
        <v>47</v>
      </c>
      <c r="L26" s="48">
        <f t="shared" si="8"/>
        <v>-0.78723404255319152</v>
      </c>
      <c r="M26" s="52">
        <v>29</v>
      </c>
      <c r="N26" s="22">
        <v>31</v>
      </c>
      <c r="O26" s="22">
        <f>M26+N26</f>
        <v>60</v>
      </c>
      <c r="P26" s="22">
        <f t="shared" si="10"/>
        <v>-3.3333333333333333E-2</v>
      </c>
      <c r="Q26" s="22">
        <v>34</v>
      </c>
      <c r="R26" s="22">
        <v>37</v>
      </c>
      <c r="S26" s="22">
        <f>Q26+R26</f>
        <v>71</v>
      </c>
      <c r="T26" s="22">
        <f t="shared" si="12"/>
        <v>-4.2253521126760563E-2</v>
      </c>
      <c r="U26" s="22">
        <v>25</v>
      </c>
      <c r="V26" s="22">
        <v>23</v>
      </c>
      <c r="W26" s="22">
        <f>U26+V26</f>
        <v>48</v>
      </c>
      <c r="X26" s="48">
        <f t="shared" si="14"/>
        <v>4.1666666666666664E-2</v>
      </c>
      <c r="Y26" s="22">
        <v>38</v>
      </c>
      <c r="Z26" s="22">
        <v>13</v>
      </c>
      <c r="AA26" s="22">
        <f>Y26+Z26</f>
        <v>51</v>
      </c>
      <c r="AB26" s="22">
        <f t="shared" si="16"/>
        <v>0.49019607843137253</v>
      </c>
      <c r="AC26" s="22">
        <v>37</v>
      </c>
      <c r="AD26" s="22">
        <v>8</v>
      </c>
      <c r="AE26" s="22">
        <f>AC26+AD26</f>
        <v>45</v>
      </c>
      <c r="AF26" s="22">
        <f t="shared" si="18"/>
        <v>0.64444444444444449</v>
      </c>
      <c r="AG26" s="22">
        <v>31</v>
      </c>
      <c r="AH26" s="22">
        <v>11</v>
      </c>
      <c r="AI26" s="22">
        <f>AG26+AH26</f>
        <v>42</v>
      </c>
      <c r="AJ26" s="39">
        <f t="shared" si="20"/>
        <v>0.47619047619047616</v>
      </c>
      <c r="AQ26" s="22"/>
    </row>
    <row r="27" spans="1:43" x14ac:dyDescent="0.25">
      <c r="A27" s="40">
        <v>4</v>
      </c>
      <c r="B27" s="22">
        <v>38</v>
      </c>
      <c r="C27" s="22">
        <f t="shared" ref="C27:C31" si="21">A27+B27</f>
        <v>42</v>
      </c>
      <c r="D27" s="22">
        <f t="shared" si="4"/>
        <v>-0.80952380952380953</v>
      </c>
      <c r="E27" s="22">
        <v>9</v>
      </c>
      <c r="F27" s="22">
        <v>42</v>
      </c>
      <c r="G27" s="22">
        <f t="shared" ref="G27:G31" si="22">E27+F27</f>
        <v>51</v>
      </c>
      <c r="H27" s="22">
        <f t="shared" si="6"/>
        <v>-0.6470588235294118</v>
      </c>
      <c r="I27" s="22">
        <v>7</v>
      </c>
      <c r="J27" s="22">
        <v>43</v>
      </c>
      <c r="K27" s="22">
        <f t="shared" ref="K27:K31" si="23">I27+J27</f>
        <v>50</v>
      </c>
      <c r="L27" s="48">
        <f t="shared" si="8"/>
        <v>-0.72</v>
      </c>
      <c r="M27" s="52">
        <v>27</v>
      </c>
      <c r="N27" s="22">
        <v>33</v>
      </c>
      <c r="O27" s="22">
        <f t="shared" ref="O27:O31" si="24">M27+N27</f>
        <v>60</v>
      </c>
      <c r="P27" s="22">
        <f t="shared" si="10"/>
        <v>-0.1</v>
      </c>
      <c r="Q27" s="22">
        <v>26</v>
      </c>
      <c r="R27" s="22">
        <v>32</v>
      </c>
      <c r="S27" s="22">
        <f t="shared" ref="S27:S31" si="25">Q27+R27</f>
        <v>58</v>
      </c>
      <c r="T27" s="22">
        <f t="shared" si="12"/>
        <v>-0.10344827586206896</v>
      </c>
      <c r="U27" s="22">
        <v>21</v>
      </c>
      <c r="V27" s="22">
        <v>24</v>
      </c>
      <c r="W27" s="22">
        <f t="shared" ref="W27:W31" si="26">U27+V27</f>
        <v>45</v>
      </c>
      <c r="X27" s="48">
        <f t="shared" si="14"/>
        <v>-6.6666666666666666E-2</v>
      </c>
      <c r="Y27" s="22">
        <v>34</v>
      </c>
      <c r="Z27" s="22">
        <v>8</v>
      </c>
      <c r="AA27" s="22">
        <f t="shared" ref="AA27:AA31" si="27">Y27+Z27</f>
        <v>42</v>
      </c>
      <c r="AB27" s="22">
        <f t="shared" si="16"/>
        <v>0.61904761904761907</v>
      </c>
      <c r="AC27" s="22">
        <v>32</v>
      </c>
      <c r="AD27" s="22">
        <v>13</v>
      </c>
      <c r="AE27" s="22">
        <f t="shared" ref="AE27:AE31" si="28">AC27+AD27</f>
        <v>45</v>
      </c>
      <c r="AF27" s="22">
        <f t="shared" si="18"/>
        <v>0.42222222222222222</v>
      </c>
      <c r="AG27" s="22">
        <v>33</v>
      </c>
      <c r="AH27" s="22">
        <v>14</v>
      </c>
      <c r="AI27" s="22">
        <f t="shared" ref="AI27:AI31" si="29">AG27+AH27</f>
        <v>47</v>
      </c>
      <c r="AJ27" s="39">
        <f t="shared" si="20"/>
        <v>0.40425531914893614</v>
      </c>
      <c r="AQ27" s="22"/>
    </row>
    <row r="28" spans="1:43" x14ac:dyDescent="0.25">
      <c r="A28" s="40">
        <v>7</v>
      </c>
      <c r="B28" s="22">
        <v>41</v>
      </c>
      <c r="C28" s="22">
        <f t="shared" si="21"/>
        <v>48</v>
      </c>
      <c r="D28" s="22">
        <f t="shared" si="4"/>
        <v>-0.70833333333333337</v>
      </c>
      <c r="E28" s="22">
        <v>6</v>
      </c>
      <c r="F28" s="22">
        <v>38</v>
      </c>
      <c r="G28" s="22">
        <f t="shared" si="22"/>
        <v>44</v>
      </c>
      <c r="H28" s="22">
        <f t="shared" si="6"/>
        <v>-0.72727272727272729</v>
      </c>
      <c r="I28" s="22">
        <v>2</v>
      </c>
      <c r="J28" s="22">
        <v>51</v>
      </c>
      <c r="K28" s="22">
        <f t="shared" si="23"/>
        <v>53</v>
      </c>
      <c r="L28" s="48">
        <f t="shared" si="8"/>
        <v>-0.92452830188679247</v>
      </c>
      <c r="M28" s="52">
        <v>25</v>
      </c>
      <c r="N28" s="22">
        <v>31</v>
      </c>
      <c r="O28" s="22">
        <f t="shared" si="24"/>
        <v>56</v>
      </c>
      <c r="P28" s="22">
        <f t="shared" si="10"/>
        <v>-0.10714285714285714</v>
      </c>
      <c r="Q28" s="22">
        <v>26</v>
      </c>
      <c r="R28" s="22">
        <v>28</v>
      </c>
      <c r="S28" s="22">
        <f t="shared" si="25"/>
        <v>54</v>
      </c>
      <c r="T28" s="22">
        <f t="shared" si="12"/>
        <v>-3.7037037037037035E-2</v>
      </c>
      <c r="U28" s="22">
        <v>27</v>
      </c>
      <c r="V28" s="22">
        <v>20</v>
      </c>
      <c r="W28" s="22">
        <f t="shared" si="26"/>
        <v>47</v>
      </c>
      <c r="X28" s="48">
        <f t="shared" si="14"/>
        <v>0.14893617021276595</v>
      </c>
      <c r="Y28" s="22">
        <v>29</v>
      </c>
      <c r="Z28" s="22">
        <v>6</v>
      </c>
      <c r="AA28" s="22">
        <f t="shared" si="27"/>
        <v>35</v>
      </c>
      <c r="AB28" s="22">
        <f t="shared" si="16"/>
        <v>0.65714285714285714</v>
      </c>
      <c r="AC28" s="22">
        <v>42</v>
      </c>
      <c r="AD28" s="22">
        <v>12</v>
      </c>
      <c r="AE28" s="22">
        <f t="shared" si="28"/>
        <v>54</v>
      </c>
      <c r="AF28" s="22">
        <f t="shared" si="18"/>
        <v>0.55555555555555558</v>
      </c>
      <c r="AG28" s="22">
        <v>38</v>
      </c>
      <c r="AH28" s="22">
        <v>6</v>
      </c>
      <c r="AI28" s="22">
        <f t="shared" si="29"/>
        <v>44</v>
      </c>
      <c r="AJ28" s="39">
        <f t="shared" si="20"/>
        <v>0.72727272727272729</v>
      </c>
      <c r="AQ28" s="22"/>
    </row>
    <row r="29" spans="1:43" x14ac:dyDescent="0.25">
      <c r="A29" s="40">
        <v>5</v>
      </c>
      <c r="B29" s="22">
        <v>43</v>
      </c>
      <c r="C29" s="22">
        <f t="shared" si="21"/>
        <v>48</v>
      </c>
      <c r="D29" s="22">
        <f t="shared" si="4"/>
        <v>-0.79166666666666663</v>
      </c>
      <c r="E29" s="22">
        <v>4</v>
      </c>
      <c r="F29" s="22">
        <v>39</v>
      </c>
      <c r="G29" s="22">
        <f t="shared" si="22"/>
        <v>43</v>
      </c>
      <c r="H29" s="22">
        <f t="shared" si="6"/>
        <v>-0.81395348837209303</v>
      </c>
      <c r="I29" s="22">
        <v>12</v>
      </c>
      <c r="J29" s="22">
        <v>37</v>
      </c>
      <c r="K29" s="22">
        <f t="shared" si="23"/>
        <v>49</v>
      </c>
      <c r="L29" s="48">
        <f t="shared" si="8"/>
        <v>-0.51020408163265307</v>
      </c>
      <c r="M29" s="52">
        <v>21</v>
      </c>
      <c r="N29" s="22">
        <v>29</v>
      </c>
      <c r="O29" s="22">
        <f t="shared" si="24"/>
        <v>50</v>
      </c>
      <c r="P29" s="22">
        <f t="shared" si="10"/>
        <v>-0.16</v>
      </c>
      <c r="Q29" s="22">
        <v>24</v>
      </c>
      <c r="R29" s="22">
        <v>31</v>
      </c>
      <c r="S29" s="22">
        <f t="shared" si="25"/>
        <v>55</v>
      </c>
      <c r="T29" s="22">
        <f t="shared" si="12"/>
        <v>-0.12727272727272726</v>
      </c>
      <c r="U29" s="22">
        <v>32</v>
      </c>
      <c r="V29" s="22">
        <v>33</v>
      </c>
      <c r="W29" s="22">
        <f t="shared" si="26"/>
        <v>65</v>
      </c>
      <c r="X29" s="48">
        <f t="shared" si="14"/>
        <v>-1.5384615384615385E-2</v>
      </c>
      <c r="Y29" s="22">
        <v>29</v>
      </c>
      <c r="Z29" s="22">
        <v>9</v>
      </c>
      <c r="AA29" s="22">
        <f t="shared" si="27"/>
        <v>38</v>
      </c>
      <c r="AB29" s="22">
        <f t="shared" si="16"/>
        <v>0.52631578947368418</v>
      </c>
      <c r="AC29" s="22">
        <v>31</v>
      </c>
      <c r="AD29" s="22">
        <v>6</v>
      </c>
      <c r="AE29" s="22">
        <f t="shared" si="28"/>
        <v>37</v>
      </c>
      <c r="AF29" s="22">
        <f t="shared" si="18"/>
        <v>0.67567567567567566</v>
      </c>
      <c r="AG29" s="22">
        <v>37</v>
      </c>
      <c r="AH29" s="22">
        <v>11</v>
      </c>
      <c r="AI29" s="22">
        <f t="shared" si="29"/>
        <v>48</v>
      </c>
      <c r="AJ29" s="39">
        <f t="shared" si="20"/>
        <v>0.54166666666666663</v>
      </c>
      <c r="AQ29" s="22"/>
    </row>
    <row r="30" spans="1:43" x14ac:dyDescent="0.25">
      <c r="A30" s="40">
        <v>9</v>
      </c>
      <c r="B30" s="22">
        <v>29</v>
      </c>
      <c r="C30" s="22">
        <f t="shared" si="21"/>
        <v>38</v>
      </c>
      <c r="D30" s="22">
        <f t="shared" si="4"/>
        <v>-0.52631578947368418</v>
      </c>
      <c r="E30" s="22">
        <v>5</v>
      </c>
      <c r="F30" s="22">
        <v>32</v>
      </c>
      <c r="G30" s="22">
        <f t="shared" si="22"/>
        <v>37</v>
      </c>
      <c r="H30" s="22">
        <f t="shared" si="6"/>
        <v>-0.72972972972972971</v>
      </c>
      <c r="I30" s="22">
        <v>7</v>
      </c>
      <c r="J30" s="22">
        <v>41</v>
      </c>
      <c r="K30" s="22">
        <f t="shared" si="23"/>
        <v>48</v>
      </c>
      <c r="L30" s="48">
        <f t="shared" si="8"/>
        <v>-0.70833333333333337</v>
      </c>
      <c r="M30" s="52">
        <v>28</v>
      </c>
      <c r="N30" s="22">
        <v>31</v>
      </c>
      <c r="O30" s="22">
        <f t="shared" si="24"/>
        <v>59</v>
      </c>
      <c r="P30" s="22">
        <f t="shared" si="10"/>
        <v>-5.0847457627118647E-2</v>
      </c>
      <c r="Q30" s="22">
        <v>32</v>
      </c>
      <c r="R30" s="22">
        <v>26</v>
      </c>
      <c r="S30" s="22">
        <f t="shared" si="25"/>
        <v>58</v>
      </c>
      <c r="T30" s="22">
        <f t="shared" si="12"/>
        <v>0.10344827586206896</v>
      </c>
      <c r="U30" s="22">
        <v>27</v>
      </c>
      <c r="V30" s="22">
        <v>25</v>
      </c>
      <c r="W30" s="22">
        <f t="shared" si="26"/>
        <v>52</v>
      </c>
      <c r="X30" s="48">
        <f t="shared" si="14"/>
        <v>3.8461538461538464E-2</v>
      </c>
      <c r="Y30" s="22">
        <v>42</v>
      </c>
      <c r="Z30" s="22">
        <v>12</v>
      </c>
      <c r="AA30" s="22">
        <f t="shared" si="27"/>
        <v>54</v>
      </c>
      <c r="AB30" s="22">
        <f t="shared" si="16"/>
        <v>0.55555555555555558</v>
      </c>
      <c r="AC30" s="22">
        <v>22</v>
      </c>
      <c r="AD30" s="22">
        <v>9</v>
      </c>
      <c r="AE30" s="22">
        <f t="shared" si="28"/>
        <v>31</v>
      </c>
      <c r="AF30" s="22">
        <f t="shared" si="18"/>
        <v>0.41935483870967744</v>
      </c>
      <c r="AG30" s="22">
        <v>42</v>
      </c>
      <c r="AH30" s="22">
        <v>5</v>
      </c>
      <c r="AI30" s="22">
        <f t="shared" si="29"/>
        <v>47</v>
      </c>
      <c r="AJ30" s="39">
        <f>(AG30-AH30)/SUM(AG30+AH30)</f>
        <v>0.78723404255319152</v>
      </c>
      <c r="AQ30" s="22"/>
    </row>
    <row r="31" spans="1:43" x14ac:dyDescent="0.25">
      <c r="A31" s="40">
        <v>6</v>
      </c>
      <c r="B31" s="22">
        <v>39</v>
      </c>
      <c r="C31" s="22">
        <f t="shared" si="21"/>
        <v>45</v>
      </c>
      <c r="D31" s="22">
        <f t="shared" si="4"/>
        <v>-0.73333333333333328</v>
      </c>
      <c r="E31" s="22">
        <v>9</v>
      </c>
      <c r="F31" s="22">
        <v>38</v>
      </c>
      <c r="G31" s="22">
        <f t="shared" si="22"/>
        <v>47</v>
      </c>
      <c r="H31" s="22">
        <f t="shared" si="6"/>
        <v>-0.61702127659574468</v>
      </c>
      <c r="I31" s="22">
        <v>4</v>
      </c>
      <c r="J31" s="22">
        <v>39</v>
      </c>
      <c r="K31" s="22">
        <f t="shared" si="23"/>
        <v>43</v>
      </c>
      <c r="L31" s="48">
        <f t="shared" si="8"/>
        <v>-0.81395348837209303</v>
      </c>
      <c r="M31" s="52">
        <v>34</v>
      </c>
      <c r="N31" s="22">
        <v>26</v>
      </c>
      <c r="O31" s="22">
        <f t="shared" si="24"/>
        <v>60</v>
      </c>
      <c r="P31" s="22">
        <f t="shared" si="10"/>
        <v>0.13333333333333333</v>
      </c>
      <c r="Q31" s="22">
        <v>29</v>
      </c>
      <c r="R31" s="22">
        <v>27</v>
      </c>
      <c r="S31" s="22">
        <f t="shared" si="25"/>
        <v>56</v>
      </c>
      <c r="T31" s="22">
        <f t="shared" si="12"/>
        <v>3.5714285714285712E-2</v>
      </c>
      <c r="U31" s="22">
        <v>25</v>
      </c>
      <c r="V31" s="22">
        <v>28</v>
      </c>
      <c r="W31" s="22">
        <f t="shared" si="26"/>
        <v>53</v>
      </c>
      <c r="X31" s="48">
        <f t="shared" si="14"/>
        <v>-5.6603773584905662E-2</v>
      </c>
      <c r="Y31" s="22">
        <v>36</v>
      </c>
      <c r="Z31" s="22">
        <v>6</v>
      </c>
      <c r="AA31" s="22">
        <f t="shared" si="27"/>
        <v>42</v>
      </c>
      <c r="AB31" s="22">
        <f t="shared" si="16"/>
        <v>0.7142857142857143</v>
      </c>
      <c r="AC31" s="22">
        <v>33</v>
      </c>
      <c r="AD31" s="22">
        <v>4</v>
      </c>
      <c r="AE31" s="22">
        <f t="shared" si="28"/>
        <v>37</v>
      </c>
      <c r="AF31" s="22">
        <f t="shared" si="18"/>
        <v>0.78378378378378377</v>
      </c>
      <c r="AG31" s="22">
        <v>35</v>
      </c>
      <c r="AH31" s="22">
        <v>8</v>
      </c>
      <c r="AI31" s="22">
        <f t="shared" si="29"/>
        <v>43</v>
      </c>
      <c r="AJ31" s="39">
        <f t="shared" si="20"/>
        <v>0.62790697674418605</v>
      </c>
      <c r="AQ31" s="22"/>
    </row>
    <row r="32" spans="1:43" x14ac:dyDescent="0.25">
      <c r="A32" s="41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49"/>
      <c r="M32" s="53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49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42"/>
      <c r="AQ32" s="22"/>
    </row>
    <row r="33" spans="1:49" x14ac:dyDescent="0.25">
      <c r="A33" s="40" t="s">
        <v>60</v>
      </c>
      <c r="B33" s="18"/>
      <c r="C33" s="22"/>
      <c r="D33" s="22">
        <f>AVERAGE(D24:D31)</f>
        <v>-0.68770563376526428</v>
      </c>
      <c r="E33" s="22" t="s">
        <v>60</v>
      </c>
      <c r="F33" s="18"/>
      <c r="G33" s="22"/>
      <c r="H33" s="22">
        <f>AVERAGE(H24:H31)</f>
        <v>-0.72077851820909622</v>
      </c>
      <c r="I33" s="22" t="s">
        <v>60</v>
      </c>
      <c r="J33" s="18"/>
      <c r="K33" s="22"/>
      <c r="L33" s="48">
        <f>AVERAGE(L24:L31)</f>
        <v>-0.75419393667401224</v>
      </c>
      <c r="M33" s="52" t="s">
        <v>60</v>
      </c>
      <c r="N33" s="18"/>
      <c r="O33" s="22"/>
      <c r="P33" s="22">
        <f>AVERAGE(P24:P31)</f>
        <v>-4.5284503631961265E-2</v>
      </c>
      <c r="Q33" s="22" t="s">
        <v>60</v>
      </c>
      <c r="R33" s="18"/>
      <c r="S33" s="22"/>
      <c r="T33" s="22">
        <f>AVERAGE(T24:T31)</f>
        <v>1.0778308996984254E-2</v>
      </c>
      <c r="U33" s="22" t="s">
        <v>60</v>
      </c>
      <c r="V33" s="18"/>
      <c r="W33" s="22"/>
      <c r="X33" s="48">
        <f>AVERAGE(X24:X31)</f>
        <v>1.4046263002313606E-2</v>
      </c>
      <c r="Y33" s="22" t="s">
        <v>60</v>
      </c>
      <c r="Z33" s="18"/>
      <c r="AA33" s="22"/>
      <c r="AB33" s="22">
        <f>AVERAGE(AB24:AB31)</f>
        <v>0.64174652317067171</v>
      </c>
      <c r="AC33" s="22" t="s">
        <v>60</v>
      </c>
      <c r="AD33" s="18"/>
      <c r="AE33" s="22"/>
      <c r="AF33" s="22">
        <f>AVERAGE(AF24:AF31)</f>
        <v>0.56427739932387277</v>
      </c>
      <c r="AG33" s="22" t="s">
        <v>60</v>
      </c>
      <c r="AH33" s="18"/>
      <c r="AI33" s="22"/>
      <c r="AJ33" s="39">
        <f>AVERAGE(AJ24:AJ31)</f>
        <v>0.59034692085316776</v>
      </c>
      <c r="AQ33" s="22"/>
    </row>
    <row r="34" spans="1:49" x14ac:dyDescent="0.25">
      <c r="A34" s="40" t="s">
        <v>61</v>
      </c>
      <c r="B34" s="18"/>
      <c r="C34" s="18"/>
      <c r="D34" s="18">
        <v>8</v>
      </c>
      <c r="E34" s="22" t="s">
        <v>61</v>
      </c>
      <c r="F34" s="18"/>
      <c r="G34" s="18"/>
      <c r="H34" s="18">
        <v>8</v>
      </c>
      <c r="I34" s="22" t="s">
        <v>61</v>
      </c>
      <c r="J34" s="18"/>
      <c r="K34" s="18"/>
      <c r="L34" s="49">
        <v>8</v>
      </c>
      <c r="M34" s="52" t="s">
        <v>61</v>
      </c>
      <c r="N34" s="18"/>
      <c r="O34" s="18"/>
      <c r="P34" s="18">
        <v>8</v>
      </c>
      <c r="Q34" s="22" t="s">
        <v>61</v>
      </c>
      <c r="R34" s="18"/>
      <c r="S34" s="18"/>
      <c r="T34" s="18">
        <v>8</v>
      </c>
      <c r="U34" s="22" t="s">
        <v>61</v>
      </c>
      <c r="V34" s="18"/>
      <c r="W34" s="18"/>
      <c r="X34" s="49">
        <v>8</v>
      </c>
      <c r="Y34" s="22" t="s">
        <v>61</v>
      </c>
      <c r="Z34" s="18"/>
      <c r="AA34" s="18"/>
      <c r="AB34" s="18">
        <v>8</v>
      </c>
      <c r="AC34" s="22" t="s">
        <v>61</v>
      </c>
      <c r="AD34" s="18"/>
      <c r="AE34" s="18"/>
      <c r="AF34" s="18">
        <v>8</v>
      </c>
      <c r="AG34" s="22" t="s">
        <v>61</v>
      </c>
      <c r="AH34" s="18"/>
      <c r="AI34" s="18"/>
      <c r="AJ34" s="42">
        <v>8</v>
      </c>
      <c r="AQ34" s="22"/>
    </row>
    <row r="35" spans="1:49" x14ac:dyDescent="0.25">
      <c r="A35" s="40" t="s">
        <v>43</v>
      </c>
      <c r="B35" s="18"/>
      <c r="C35" s="18"/>
      <c r="D35" s="18">
        <f>STDEV(D24:D31)</f>
        <v>0.12708219946231977</v>
      </c>
      <c r="E35" s="22" t="s">
        <v>43</v>
      </c>
      <c r="F35" s="18"/>
      <c r="G35" s="18"/>
      <c r="H35" s="18">
        <f>STDEV(H24:H31)</f>
        <v>8.9421779478456281E-2</v>
      </c>
      <c r="I35" s="22" t="s">
        <v>43</v>
      </c>
      <c r="J35" s="18"/>
      <c r="K35" s="18"/>
      <c r="L35" s="49">
        <f>STDEV(L24:L31)</f>
        <v>0.12356411246209838</v>
      </c>
      <c r="M35" s="52" t="s">
        <v>43</v>
      </c>
      <c r="N35" s="18"/>
      <c r="O35" s="18"/>
      <c r="P35" s="18">
        <f>STDEV(P24:P31)</f>
        <v>9.244609604930551E-2</v>
      </c>
      <c r="Q35" s="22" t="s">
        <v>43</v>
      </c>
      <c r="R35" s="18"/>
      <c r="S35" s="18"/>
      <c r="T35" s="18">
        <f>STDEV(T24:T31)</f>
        <v>0.10293798805583658</v>
      </c>
      <c r="U35" s="22" t="s">
        <v>43</v>
      </c>
      <c r="V35" s="18"/>
      <c r="W35" s="18"/>
      <c r="X35" s="49">
        <f>STDEV(X24:X31)</f>
        <v>8.9215477233775584E-2</v>
      </c>
      <c r="Y35" s="22" t="s">
        <v>43</v>
      </c>
      <c r="Z35" s="18"/>
      <c r="AA35" s="18"/>
      <c r="AB35" s="18">
        <f>STDEV(AB24:AB31)</f>
        <v>0.16169860149330578</v>
      </c>
      <c r="AC35" s="22" t="s">
        <v>43</v>
      </c>
      <c r="AD35" s="18"/>
      <c r="AE35" s="18"/>
      <c r="AF35" s="18">
        <f>STDEV(AF24:AF31)</f>
        <v>0.13078227780718726</v>
      </c>
      <c r="AG35" s="22" t="s">
        <v>43</v>
      </c>
      <c r="AH35" s="18"/>
      <c r="AI35" s="18"/>
      <c r="AJ35" s="42">
        <f>STDEV(AJ24:AJ31)</f>
        <v>0.14154621489291883</v>
      </c>
      <c r="AQ35" s="22"/>
    </row>
    <row r="36" spans="1:49" ht="15.75" thickBot="1" x14ac:dyDescent="0.3">
      <c r="A36" s="43" t="s">
        <v>3</v>
      </c>
      <c r="B36" s="44"/>
      <c r="C36" s="44"/>
      <c r="D36" s="44">
        <f>D35/SQRT(D34)</f>
        <v>4.4930342503953863E-2</v>
      </c>
      <c r="E36" s="45" t="s">
        <v>3</v>
      </c>
      <c r="F36" s="44"/>
      <c r="G36" s="44"/>
      <c r="H36" s="44">
        <f>H35/SQRT(H34)</f>
        <v>3.1615373327492244E-2</v>
      </c>
      <c r="I36" s="45" t="s">
        <v>3</v>
      </c>
      <c r="J36" s="44"/>
      <c r="K36" s="44"/>
      <c r="L36" s="50">
        <f>L35/SQRT(L34)</f>
        <v>4.3686510916623469E-2</v>
      </c>
      <c r="M36" s="54" t="s">
        <v>3</v>
      </c>
      <c r="N36" s="44"/>
      <c r="O36" s="44"/>
      <c r="P36" s="44">
        <f>P35/SQRT(P34)</f>
        <v>3.2684630705343408E-2</v>
      </c>
      <c r="Q36" s="45" t="s">
        <v>3</v>
      </c>
      <c r="R36" s="44"/>
      <c r="S36" s="44"/>
      <c r="T36" s="44">
        <f>T35/SQRT(T34)</f>
        <v>3.6394074697990934E-2</v>
      </c>
      <c r="U36" s="45" t="s">
        <v>3</v>
      </c>
      <c r="V36" s="44"/>
      <c r="W36" s="44"/>
      <c r="X36" s="50">
        <f>X35/SQRT(X34)</f>
        <v>3.1542434469398382E-2</v>
      </c>
      <c r="Y36" s="45" t="s">
        <v>3</v>
      </c>
      <c r="Z36" s="44"/>
      <c r="AA36" s="44"/>
      <c r="AB36" s="44">
        <f>AB35/SQRT(AB34)</f>
        <v>5.7169088812148855E-2</v>
      </c>
      <c r="AC36" s="45" t="s">
        <v>3</v>
      </c>
      <c r="AD36" s="44"/>
      <c r="AE36" s="44"/>
      <c r="AF36" s="44">
        <f>AF35/SQRT(AF34)</f>
        <v>4.6238517748242516E-2</v>
      </c>
      <c r="AG36" s="45" t="s">
        <v>3</v>
      </c>
      <c r="AH36" s="44"/>
      <c r="AI36" s="44"/>
      <c r="AJ36" s="46">
        <f>AJ35/SQRT(AJ34)</f>
        <v>5.004414420103559E-2</v>
      </c>
      <c r="AQ36" s="22"/>
    </row>
    <row r="38" spans="1:49" ht="15.75" thickBot="1" x14ac:dyDescent="0.3">
      <c r="A38" s="22" t="s">
        <v>91</v>
      </c>
    </row>
    <row r="39" spans="1:49" x14ac:dyDescent="0.25">
      <c r="A39" s="315" t="s">
        <v>68</v>
      </c>
      <c r="B39" s="316"/>
      <c r="C39" s="316"/>
      <c r="D39" s="316"/>
      <c r="E39" s="317"/>
      <c r="F39" s="319" t="s">
        <v>69</v>
      </c>
      <c r="G39" s="316"/>
      <c r="H39" s="316"/>
      <c r="I39" s="316"/>
      <c r="J39" s="317"/>
      <c r="K39" s="319" t="s">
        <v>70</v>
      </c>
      <c r="L39" s="316"/>
      <c r="M39" s="316"/>
      <c r="N39" s="316"/>
      <c r="O39" s="317"/>
      <c r="P39" s="316" t="s">
        <v>71</v>
      </c>
      <c r="Q39" s="316"/>
      <c r="R39" s="316"/>
      <c r="S39" s="316"/>
      <c r="T39" s="316"/>
      <c r="U39" s="316" t="s">
        <v>46</v>
      </c>
      <c r="V39" s="316"/>
      <c r="W39" s="316"/>
      <c r="X39" s="316"/>
      <c r="Y39" s="317"/>
      <c r="Z39" s="319" t="s">
        <v>72</v>
      </c>
      <c r="AA39" s="316"/>
      <c r="AB39" s="316"/>
      <c r="AC39" s="316"/>
      <c r="AD39" s="317"/>
      <c r="AE39" s="319" t="s">
        <v>73</v>
      </c>
      <c r="AF39" s="316"/>
      <c r="AG39" s="316"/>
      <c r="AH39" s="316"/>
      <c r="AI39" s="317"/>
      <c r="AJ39" s="319" t="s">
        <v>74</v>
      </c>
      <c r="AK39" s="316"/>
      <c r="AL39" s="316"/>
      <c r="AM39" s="316"/>
      <c r="AN39" s="317"/>
      <c r="AO39" s="316" t="s">
        <v>75</v>
      </c>
      <c r="AP39" s="316"/>
      <c r="AQ39" s="316"/>
      <c r="AR39" s="316"/>
      <c r="AS39" s="318"/>
      <c r="AW39" s="22"/>
    </row>
    <row r="40" spans="1:49" x14ac:dyDescent="0.25">
      <c r="A40" s="40" t="s">
        <v>64</v>
      </c>
      <c r="B40" s="22" t="s">
        <v>65</v>
      </c>
      <c r="C40" s="22" t="s">
        <v>66</v>
      </c>
      <c r="D40" s="22" t="s">
        <v>52</v>
      </c>
      <c r="E40" s="48" t="s">
        <v>53</v>
      </c>
      <c r="F40" s="52" t="s">
        <v>64</v>
      </c>
      <c r="G40" s="22" t="s">
        <v>65</v>
      </c>
      <c r="H40" s="22" t="s">
        <v>66</v>
      </c>
      <c r="I40" s="22" t="s">
        <v>52</v>
      </c>
      <c r="J40" s="49" t="s">
        <v>53</v>
      </c>
      <c r="K40" s="52" t="s">
        <v>64</v>
      </c>
      <c r="L40" s="22" t="s">
        <v>65</v>
      </c>
      <c r="M40" s="22" t="s">
        <v>66</v>
      </c>
      <c r="N40" s="22" t="s">
        <v>52</v>
      </c>
      <c r="O40" s="48" t="s">
        <v>53</v>
      </c>
      <c r="P40" s="22" t="s">
        <v>64</v>
      </c>
      <c r="Q40" s="22" t="s">
        <v>65</v>
      </c>
      <c r="R40" s="22" t="s">
        <v>66</v>
      </c>
      <c r="S40" s="22" t="s">
        <v>52</v>
      </c>
      <c r="T40" s="22" t="s">
        <v>67</v>
      </c>
      <c r="U40" s="22" t="s">
        <v>64</v>
      </c>
      <c r="V40" s="22" t="s">
        <v>65</v>
      </c>
      <c r="W40" s="22" t="s">
        <v>66</v>
      </c>
      <c r="X40" s="22" t="s">
        <v>52</v>
      </c>
      <c r="Y40" s="48" t="s">
        <v>53</v>
      </c>
      <c r="Z40" s="52" t="s">
        <v>64</v>
      </c>
      <c r="AA40" s="22" t="s">
        <v>65</v>
      </c>
      <c r="AB40" s="22" t="s">
        <v>66</v>
      </c>
      <c r="AC40" s="22" t="s">
        <v>52</v>
      </c>
      <c r="AD40" s="48" t="s">
        <v>53</v>
      </c>
      <c r="AE40" s="52" t="s">
        <v>64</v>
      </c>
      <c r="AF40" s="22" t="s">
        <v>65</v>
      </c>
      <c r="AG40" s="22" t="s">
        <v>66</v>
      </c>
      <c r="AH40" s="22" t="s">
        <v>52</v>
      </c>
      <c r="AI40" s="48" t="s">
        <v>53</v>
      </c>
      <c r="AJ40" s="52" t="s">
        <v>64</v>
      </c>
      <c r="AK40" s="22" t="s">
        <v>65</v>
      </c>
      <c r="AL40" s="22" t="s">
        <v>66</v>
      </c>
      <c r="AM40" s="22" t="s">
        <v>52</v>
      </c>
      <c r="AN40" s="48" t="s">
        <v>53</v>
      </c>
      <c r="AO40" s="22" t="s">
        <v>64</v>
      </c>
      <c r="AP40" s="22" t="s">
        <v>65</v>
      </c>
      <c r="AQ40" s="22" t="s">
        <v>66</v>
      </c>
      <c r="AR40" s="22" t="s">
        <v>52</v>
      </c>
      <c r="AS40" s="39" t="s">
        <v>53</v>
      </c>
      <c r="AW40" s="22"/>
    </row>
    <row r="41" spans="1:49" x14ac:dyDescent="0.25">
      <c r="A41" s="40" t="s">
        <v>68</v>
      </c>
      <c r="B41" s="22">
        <v>15</v>
      </c>
      <c r="C41" s="22">
        <v>36</v>
      </c>
      <c r="D41" s="22">
        <f t="shared" ref="D41:D56" si="30">B41+C41</f>
        <v>51</v>
      </c>
      <c r="E41" s="48">
        <f>(D41-D42)/SUM(D41+D42)</f>
        <v>0.3783783783783784</v>
      </c>
      <c r="F41" s="52" t="s">
        <v>69</v>
      </c>
      <c r="G41" s="22">
        <v>18</v>
      </c>
      <c r="H41" s="22">
        <v>25</v>
      </c>
      <c r="I41" s="22">
        <f t="shared" ref="I41:I56" si="31">G41+H41</f>
        <v>43</v>
      </c>
      <c r="J41" s="48">
        <f>(I41-I42)/SUM(I41+I42)</f>
        <v>0.34375</v>
      </c>
      <c r="K41" s="52" t="s">
        <v>76</v>
      </c>
      <c r="L41" s="22">
        <v>21</v>
      </c>
      <c r="M41" s="22">
        <v>15</v>
      </c>
      <c r="N41" s="22">
        <f t="shared" ref="N41:N56" si="32">L41+M41</f>
        <v>36</v>
      </c>
      <c r="O41" s="48">
        <f>(N41-N42)/SUM(N41+N42)</f>
        <v>0.38461538461538464</v>
      </c>
      <c r="P41" s="22" t="s">
        <v>77</v>
      </c>
      <c r="Q41" s="22">
        <v>17</v>
      </c>
      <c r="R41" s="22">
        <v>23</v>
      </c>
      <c r="S41" s="22">
        <f t="shared" ref="S41:S68" si="33">Q41+R41</f>
        <v>40</v>
      </c>
      <c r="T41" s="22">
        <f>(S41-S42)/SUM(S41+S42)</f>
        <v>0.6</v>
      </c>
      <c r="U41" s="22" t="s">
        <v>78</v>
      </c>
      <c r="V41" s="22">
        <v>21</v>
      </c>
      <c r="W41" s="22">
        <v>16</v>
      </c>
      <c r="X41" s="22">
        <f t="shared" ref="X41:X68" si="34">V41+W41</f>
        <v>37</v>
      </c>
      <c r="Y41" s="48">
        <f>(X41-X42)/SUM(X41+X42)</f>
        <v>0.32142857142857145</v>
      </c>
      <c r="Z41" s="52" t="s">
        <v>79</v>
      </c>
      <c r="AA41" s="22">
        <v>14</v>
      </c>
      <c r="AB41" s="22">
        <v>26</v>
      </c>
      <c r="AC41" s="22">
        <f t="shared" ref="AC41:AC56" si="35">AA41+AB41</f>
        <v>40</v>
      </c>
      <c r="AD41" s="48">
        <f>(AC41-AC42)/SUM(AC41+AC42)</f>
        <v>0.42857142857142855</v>
      </c>
      <c r="AE41" s="52" t="s">
        <v>80</v>
      </c>
      <c r="AF41" s="22">
        <v>23</v>
      </c>
      <c r="AG41" s="22">
        <v>18</v>
      </c>
      <c r="AH41" s="22">
        <f t="shared" ref="AH41:AH56" si="36">AF41+AG41</f>
        <v>41</v>
      </c>
      <c r="AI41" s="48">
        <f>(AH41-AH42)/SUM(AH41+AH42)</f>
        <v>0.4642857142857143</v>
      </c>
      <c r="AJ41" s="52" t="s">
        <v>81</v>
      </c>
      <c r="AK41" s="22">
        <v>22</v>
      </c>
      <c r="AL41" s="22">
        <v>24</v>
      </c>
      <c r="AM41" s="22">
        <f t="shared" ref="AM41:AM56" si="37">AK41+AL41</f>
        <v>46</v>
      </c>
      <c r="AN41" s="48">
        <f>(AM41-AM42)/SUM(AM41+AM42)</f>
        <v>0.6428571428571429</v>
      </c>
      <c r="AO41" s="22" t="s">
        <v>82</v>
      </c>
      <c r="AP41" s="22">
        <v>13</v>
      </c>
      <c r="AQ41" s="22">
        <v>21</v>
      </c>
      <c r="AR41" s="22">
        <f t="shared" ref="AR41:AR56" si="38">AP41+AQ41</f>
        <v>34</v>
      </c>
      <c r="AS41" s="39">
        <f>(AR41-AR42)/SUM(AR41+AR42)</f>
        <v>0.28301886792452829</v>
      </c>
      <c r="AW41" s="22"/>
    </row>
    <row r="42" spans="1:49" x14ac:dyDescent="0.25">
      <c r="A42" s="40" t="s">
        <v>83</v>
      </c>
      <c r="B42" s="22">
        <v>14</v>
      </c>
      <c r="C42" s="22">
        <v>9</v>
      </c>
      <c r="D42" s="22">
        <f t="shared" si="30"/>
        <v>23</v>
      </c>
      <c r="E42" s="48"/>
      <c r="F42" s="52" t="s">
        <v>83</v>
      </c>
      <c r="G42" s="22">
        <v>8</v>
      </c>
      <c r="H42" s="22">
        <v>13</v>
      </c>
      <c r="I42" s="22">
        <f t="shared" si="31"/>
        <v>21</v>
      </c>
      <c r="J42" s="49"/>
      <c r="K42" s="52" t="s">
        <v>83</v>
      </c>
      <c r="L42" s="22">
        <v>9</v>
      </c>
      <c r="M42" s="22">
        <v>7</v>
      </c>
      <c r="N42" s="22">
        <f t="shared" si="32"/>
        <v>16</v>
      </c>
      <c r="O42" s="48"/>
      <c r="P42" s="22" t="s">
        <v>83</v>
      </c>
      <c r="Q42" s="22">
        <v>9</v>
      </c>
      <c r="R42" s="22">
        <v>1</v>
      </c>
      <c r="S42" s="22">
        <f t="shared" si="33"/>
        <v>10</v>
      </c>
      <c r="T42" s="22"/>
      <c r="U42" s="22" t="s">
        <v>83</v>
      </c>
      <c r="V42" s="22">
        <v>7</v>
      </c>
      <c r="W42" s="22">
        <v>12</v>
      </c>
      <c r="X42" s="22">
        <f t="shared" si="34"/>
        <v>19</v>
      </c>
      <c r="Y42" s="48"/>
      <c r="Z42" s="52" t="s">
        <v>83</v>
      </c>
      <c r="AA42" s="22">
        <v>9</v>
      </c>
      <c r="AB42" s="22">
        <v>7</v>
      </c>
      <c r="AC42" s="22">
        <f t="shared" si="35"/>
        <v>16</v>
      </c>
      <c r="AD42" s="48"/>
      <c r="AE42" s="52" t="s">
        <v>83</v>
      </c>
      <c r="AF42" s="22">
        <v>9</v>
      </c>
      <c r="AG42" s="22">
        <v>6</v>
      </c>
      <c r="AH42" s="22">
        <f t="shared" si="36"/>
        <v>15</v>
      </c>
      <c r="AI42" s="48"/>
      <c r="AJ42" s="52" t="s">
        <v>83</v>
      </c>
      <c r="AK42" s="22">
        <v>4</v>
      </c>
      <c r="AL42" s="22">
        <v>6</v>
      </c>
      <c r="AM42" s="22">
        <f t="shared" si="37"/>
        <v>10</v>
      </c>
      <c r="AN42" s="48"/>
      <c r="AO42" s="22" t="s">
        <v>83</v>
      </c>
      <c r="AP42" s="22">
        <v>11</v>
      </c>
      <c r="AQ42" s="22">
        <v>8</v>
      </c>
      <c r="AR42" s="22">
        <f t="shared" si="38"/>
        <v>19</v>
      </c>
      <c r="AS42" s="39"/>
      <c r="AW42" s="22"/>
    </row>
    <row r="43" spans="1:49" x14ac:dyDescent="0.25">
      <c r="A43" s="40" t="s">
        <v>68</v>
      </c>
      <c r="B43" s="22">
        <v>16</v>
      </c>
      <c r="C43" s="22">
        <v>26</v>
      </c>
      <c r="D43" s="22">
        <f t="shared" si="30"/>
        <v>42</v>
      </c>
      <c r="E43" s="48">
        <f>(D43-D44)/SUM(D43+D44)</f>
        <v>0.68</v>
      </c>
      <c r="F43" s="52" t="s">
        <v>69</v>
      </c>
      <c r="G43" s="22">
        <v>19</v>
      </c>
      <c r="H43" s="22">
        <v>27</v>
      </c>
      <c r="I43" s="22">
        <f t="shared" si="31"/>
        <v>46</v>
      </c>
      <c r="J43" s="48">
        <f>(I43-I44)/SUM(I43+I44)</f>
        <v>0.33333333333333331</v>
      </c>
      <c r="K43" s="52" t="s">
        <v>76</v>
      </c>
      <c r="L43" s="22">
        <v>19</v>
      </c>
      <c r="M43" s="22">
        <v>14</v>
      </c>
      <c r="N43" s="22">
        <f t="shared" si="32"/>
        <v>33</v>
      </c>
      <c r="O43" s="48">
        <f>(N43-N44)/SUM(N43+N44)</f>
        <v>0.26923076923076922</v>
      </c>
      <c r="P43" s="22" t="s">
        <v>77</v>
      </c>
      <c r="Q43" s="22">
        <v>18</v>
      </c>
      <c r="R43" s="22">
        <v>13</v>
      </c>
      <c r="S43" s="22">
        <f t="shared" si="33"/>
        <v>31</v>
      </c>
      <c r="T43" s="22">
        <f>(S43-S44)/SUM(S43+S44)</f>
        <v>0.47619047619047616</v>
      </c>
      <c r="U43" s="22" t="s">
        <v>78</v>
      </c>
      <c r="V43" s="22">
        <v>14</v>
      </c>
      <c r="W43" s="22">
        <v>31</v>
      </c>
      <c r="X43" s="22">
        <f t="shared" si="34"/>
        <v>45</v>
      </c>
      <c r="Y43" s="48">
        <f>(X43-X44)/SUM(X43+X44)</f>
        <v>0.66666666666666663</v>
      </c>
      <c r="Z43" s="52" t="s">
        <v>79</v>
      </c>
      <c r="AA43" s="22">
        <v>21</v>
      </c>
      <c r="AB43" s="22">
        <v>36</v>
      </c>
      <c r="AC43" s="22">
        <f t="shared" si="35"/>
        <v>57</v>
      </c>
      <c r="AD43" s="48">
        <f>(AC43-AC44)/SUM(AC43+AC44)</f>
        <v>0.65217391304347827</v>
      </c>
      <c r="AE43" s="52" t="s">
        <v>80</v>
      </c>
      <c r="AF43" s="22">
        <v>22</v>
      </c>
      <c r="AG43" s="22">
        <v>24</v>
      </c>
      <c r="AH43" s="22">
        <f t="shared" si="36"/>
        <v>46</v>
      </c>
      <c r="AI43" s="48">
        <f>(AH43-AH44)/SUM(AH43+AH44)</f>
        <v>0.4375</v>
      </c>
      <c r="AJ43" s="52" t="s">
        <v>81</v>
      </c>
      <c r="AK43" s="22">
        <v>26</v>
      </c>
      <c r="AL43" s="22">
        <v>19</v>
      </c>
      <c r="AM43" s="22">
        <f t="shared" si="37"/>
        <v>45</v>
      </c>
      <c r="AN43" s="48">
        <f>(AM43-AM44)/SUM(AM43+AM44)</f>
        <v>0.52542372881355937</v>
      </c>
      <c r="AO43" s="22" t="s">
        <v>82</v>
      </c>
      <c r="AP43" s="22">
        <v>16</v>
      </c>
      <c r="AQ43" s="22">
        <v>23</v>
      </c>
      <c r="AR43" s="22">
        <f t="shared" si="38"/>
        <v>39</v>
      </c>
      <c r="AS43" s="39">
        <f>(AR43-AR44)/SUM(AR43+AR44)</f>
        <v>0.32203389830508472</v>
      </c>
      <c r="AW43" s="22"/>
    </row>
    <row r="44" spans="1:49" x14ac:dyDescent="0.25">
      <c r="A44" s="40" t="s">
        <v>83</v>
      </c>
      <c r="B44" s="22">
        <v>3</v>
      </c>
      <c r="C44" s="22">
        <v>5</v>
      </c>
      <c r="D44" s="22">
        <f t="shared" si="30"/>
        <v>8</v>
      </c>
      <c r="E44" s="48"/>
      <c r="F44" s="52" t="s">
        <v>83</v>
      </c>
      <c r="G44" s="22">
        <v>14</v>
      </c>
      <c r="H44" s="22">
        <v>9</v>
      </c>
      <c r="I44" s="22">
        <f t="shared" si="31"/>
        <v>23</v>
      </c>
      <c r="J44" s="49"/>
      <c r="K44" s="52" t="s">
        <v>83</v>
      </c>
      <c r="L44" s="22">
        <v>12</v>
      </c>
      <c r="M44" s="22">
        <v>7</v>
      </c>
      <c r="N44" s="22">
        <f t="shared" si="32"/>
        <v>19</v>
      </c>
      <c r="O44" s="48"/>
      <c r="P44" s="22" t="s">
        <v>83</v>
      </c>
      <c r="Q44" s="22">
        <v>7</v>
      </c>
      <c r="R44" s="22">
        <v>4</v>
      </c>
      <c r="S44" s="22">
        <f t="shared" si="33"/>
        <v>11</v>
      </c>
      <c r="T44" s="22"/>
      <c r="U44" s="22" t="s">
        <v>51</v>
      </c>
      <c r="V44" s="22">
        <v>6</v>
      </c>
      <c r="W44" s="22">
        <v>3</v>
      </c>
      <c r="X44" s="22">
        <f t="shared" si="34"/>
        <v>9</v>
      </c>
      <c r="Y44" s="48"/>
      <c r="Z44" s="52" t="s">
        <v>83</v>
      </c>
      <c r="AA44" s="22">
        <v>10</v>
      </c>
      <c r="AB44" s="22">
        <v>2</v>
      </c>
      <c r="AC44" s="22">
        <f t="shared" si="35"/>
        <v>12</v>
      </c>
      <c r="AD44" s="48"/>
      <c r="AE44" s="52" t="s">
        <v>83</v>
      </c>
      <c r="AF44" s="22">
        <v>10</v>
      </c>
      <c r="AG44" s="22">
        <v>8</v>
      </c>
      <c r="AH44" s="22">
        <f t="shared" si="36"/>
        <v>18</v>
      </c>
      <c r="AI44" s="48"/>
      <c r="AJ44" s="52" t="s">
        <v>83</v>
      </c>
      <c r="AK44" s="22">
        <v>11</v>
      </c>
      <c r="AL44" s="22">
        <v>3</v>
      </c>
      <c r="AM44" s="22">
        <f t="shared" si="37"/>
        <v>14</v>
      </c>
      <c r="AN44" s="48"/>
      <c r="AO44" s="22" t="s">
        <v>83</v>
      </c>
      <c r="AP44" s="22">
        <v>11</v>
      </c>
      <c r="AQ44" s="22">
        <v>9</v>
      </c>
      <c r="AR44" s="22">
        <f t="shared" si="38"/>
        <v>20</v>
      </c>
      <c r="AS44" s="39"/>
      <c r="AW44" s="22"/>
    </row>
    <row r="45" spans="1:49" x14ac:dyDescent="0.25">
      <c r="A45" s="40" t="s">
        <v>68</v>
      </c>
      <c r="B45" s="22">
        <v>14</v>
      </c>
      <c r="C45" s="22">
        <v>13</v>
      </c>
      <c r="D45" s="22">
        <f t="shared" si="30"/>
        <v>27</v>
      </c>
      <c r="E45" s="48">
        <f>(D45-D46)/SUM(D45+D46)</f>
        <v>0.42105263157894735</v>
      </c>
      <c r="F45" s="52" t="s">
        <v>69</v>
      </c>
      <c r="G45" s="22">
        <v>23</v>
      </c>
      <c r="H45" s="22">
        <v>18</v>
      </c>
      <c r="I45" s="22">
        <f t="shared" si="31"/>
        <v>41</v>
      </c>
      <c r="J45" s="48">
        <f>(I45-I46)/SUM(I45+I46)</f>
        <v>0.49090909090909091</v>
      </c>
      <c r="K45" s="52" t="s">
        <v>76</v>
      </c>
      <c r="L45" s="22">
        <v>23</v>
      </c>
      <c r="M45" s="22">
        <v>25</v>
      </c>
      <c r="N45" s="22">
        <f t="shared" si="32"/>
        <v>48</v>
      </c>
      <c r="O45" s="48">
        <f>(N45-N46)/SUM(N45+N46)</f>
        <v>0.54838709677419351</v>
      </c>
      <c r="P45" s="22" t="s">
        <v>84</v>
      </c>
      <c r="Q45" s="22">
        <v>20</v>
      </c>
      <c r="R45" s="22">
        <v>19</v>
      </c>
      <c r="S45" s="22">
        <f t="shared" si="33"/>
        <v>39</v>
      </c>
      <c r="T45" s="22">
        <f>(S45-S46)/SUM(S45+S46)</f>
        <v>0.44444444444444442</v>
      </c>
      <c r="U45" s="22" t="s">
        <v>78</v>
      </c>
      <c r="V45" s="22">
        <v>27</v>
      </c>
      <c r="W45" s="22">
        <v>18</v>
      </c>
      <c r="X45" s="22">
        <f t="shared" si="34"/>
        <v>45</v>
      </c>
      <c r="Y45" s="48">
        <f>(X45-X46)/SUM(X45+X46)</f>
        <v>0.73076923076923073</v>
      </c>
      <c r="Z45" s="52" t="s">
        <v>79</v>
      </c>
      <c r="AA45" s="22">
        <v>15</v>
      </c>
      <c r="AB45" s="22">
        <v>19</v>
      </c>
      <c r="AC45" s="22">
        <f t="shared" si="35"/>
        <v>34</v>
      </c>
      <c r="AD45" s="48">
        <f>(AC45-AC46)/SUM(AC45+AC46)</f>
        <v>0.44680851063829785</v>
      </c>
      <c r="AE45" s="52" t="s">
        <v>80</v>
      </c>
      <c r="AF45" s="22">
        <v>30</v>
      </c>
      <c r="AG45" s="22">
        <v>21</v>
      </c>
      <c r="AH45" s="22">
        <f t="shared" si="36"/>
        <v>51</v>
      </c>
      <c r="AI45" s="48">
        <f>(AH45-AH46)/SUM(AH45+AH46)</f>
        <v>0.61904761904761907</v>
      </c>
      <c r="AJ45" s="52" t="s">
        <v>81</v>
      </c>
      <c r="AK45" s="22">
        <v>22</v>
      </c>
      <c r="AL45" s="22">
        <v>18</v>
      </c>
      <c r="AM45" s="22">
        <f t="shared" si="37"/>
        <v>40</v>
      </c>
      <c r="AN45" s="48">
        <f>(AM45-AM46)/SUM(AM45+AM46)</f>
        <v>0.40350877192982454</v>
      </c>
      <c r="AO45" s="22" t="s">
        <v>82</v>
      </c>
      <c r="AP45" s="22">
        <v>17</v>
      </c>
      <c r="AQ45" s="22">
        <v>22</v>
      </c>
      <c r="AR45" s="22">
        <f t="shared" si="38"/>
        <v>39</v>
      </c>
      <c r="AS45" s="39">
        <f>(AR45-AR46)/SUM(AR45+AR46)</f>
        <v>0.27868852459016391</v>
      </c>
      <c r="AW45" s="22"/>
    </row>
    <row r="46" spans="1:49" x14ac:dyDescent="0.25">
      <c r="A46" s="40" t="s">
        <v>83</v>
      </c>
      <c r="B46" s="22">
        <v>3</v>
      </c>
      <c r="C46" s="22">
        <v>8</v>
      </c>
      <c r="D46" s="22">
        <f t="shared" si="30"/>
        <v>11</v>
      </c>
      <c r="E46" s="48"/>
      <c r="F46" s="52" t="s">
        <v>83</v>
      </c>
      <c r="G46" s="22">
        <v>11</v>
      </c>
      <c r="H46" s="22">
        <v>3</v>
      </c>
      <c r="I46" s="22">
        <f t="shared" si="31"/>
        <v>14</v>
      </c>
      <c r="J46" s="48"/>
      <c r="K46" s="52" t="s">
        <v>83</v>
      </c>
      <c r="L46" s="22">
        <v>6</v>
      </c>
      <c r="M46" s="22">
        <v>8</v>
      </c>
      <c r="N46" s="22">
        <f t="shared" si="32"/>
        <v>14</v>
      </c>
      <c r="O46" s="48"/>
      <c r="P46" s="22" t="s">
        <v>83</v>
      </c>
      <c r="Q46" s="22">
        <v>6</v>
      </c>
      <c r="R46" s="22">
        <v>9</v>
      </c>
      <c r="S46" s="22">
        <f t="shared" si="33"/>
        <v>15</v>
      </c>
      <c r="T46" s="22"/>
      <c r="U46" s="22" t="s">
        <v>83</v>
      </c>
      <c r="V46" s="22">
        <v>4</v>
      </c>
      <c r="W46" s="22">
        <v>3</v>
      </c>
      <c r="X46" s="22">
        <f t="shared" si="34"/>
        <v>7</v>
      </c>
      <c r="Y46" s="48"/>
      <c r="Z46" s="52" t="s">
        <v>83</v>
      </c>
      <c r="AA46" s="22">
        <v>9</v>
      </c>
      <c r="AB46" s="22">
        <v>4</v>
      </c>
      <c r="AC46" s="22">
        <f t="shared" si="35"/>
        <v>13</v>
      </c>
      <c r="AD46" s="48"/>
      <c r="AE46" s="52" t="s">
        <v>83</v>
      </c>
      <c r="AF46" s="22">
        <v>4</v>
      </c>
      <c r="AG46" s="22">
        <v>8</v>
      </c>
      <c r="AH46" s="22">
        <f t="shared" si="36"/>
        <v>12</v>
      </c>
      <c r="AI46" s="48"/>
      <c r="AJ46" s="52" t="s">
        <v>83</v>
      </c>
      <c r="AK46" s="22">
        <v>8</v>
      </c>
      <c r="AL46" s="22">
        <v>9</v>
      </c>
      <c r="AM46" s="22">
        <f t="shared" si="37"/>
        <v>17</v>
      </c>
      <c r="AN46" s="48"/>
      <c r="AO46" s="22" t="s">
        <v>83</v>
      </c>
      <c r="AP46" s="22">
        <v>12</v>
      </c>
      <c r="AQ46" s="22">
        <v>10</v>
      </c>
      <c r="AR46" s="22">
        <f t="shared" si="38"/>
        <v>22</v>
      </c>
      <c r="AS46" s="39"/>
      <c r="AW46" s="22"/>
    </row>
    <row r="47" spans="1:49" x14ac:dyDescent="0.25">
      <c r="A47" s="40" t="s">
        <v>68</v>
      </c>
      <c r="B47" s="22">
        <v>18</v>
      </c>
      <c r="C47" s="22">
        <v>16</v>
      </c>
      <c r="D47" s="22">
        <f t="shared" si="30"/>
        <v>34</v>
      </c>
      <c r="E47" s="48">
        <f>(D47-D48)/SUM(D47+D48)</f>
        <v>0.41666666666666669</v>
      </c>
      <c r="F47" s="52" t="s">
        <v>69</v>
      </c>
      <c r="G47" s="22">
        <v>17</v>
      </c>
      <c r="H47" s="22">
        <v>12</v>
      </c>
      <c r="I47" s="22">
        <f t="shared" si="31"/>
        <v>29</v>
      </c>
      <c r="J47" s="48">
        <f>(I47-I48)/SUM(I47+I48)</f>
        <v>0.45</v>
      </c>
      <c r="K47" s="52" t="s">
        <v>76</v>
      </c>
      <c r="L47" s="22">
        <v>14</v>
      </c>
      <c r="M47" s="22">
        <v>19</v>
      </c>
      <c r="N47" s="22">
        <f t="shared" si="32"/>
        <v>33</v>
      </c>
      <c r="O47" s="48">
        <f>(N47-N48)/SUM(N47+N48)</f>
        <v>0.375</v>
      </c>
      <c r="P47" s="22" t="s">
        <v>84</v>
      </c>
      <c r="Q47" s="22">
        <v>20</v>
      </c>
      <c r="R47" s="22">
        <v>19</v>
      </c>
      <c r="S47" s="22">
        <f t="shared" si="33"/>
        <v>39</v>
      </c>
      <c r="T47" s="22">
        <f>(S47-S48)/SUM(S47+S48)</f>
        <v>0.65957446808510634</v>
      </c>
      <c r="U47" s="22" t="s">
        <v>78</v>
      </c>
      <c r="V47" s="22">
        <v>22</v>
      </c>
      <c r="W47" s="22">
        <v>14</v>
      </c>
      <c r="X47" s="22">
        <f t="shared" si="34"/>
        <v>36</v>
      </c>
      <c r="Y47" s="48">
        <f>(X47-X48)/SUM(X47+X48)</f>
        <v>0.53191489361702127</v>
      </c>
      <c r="Z47" s="52" t="s">
        <v>79</v>
      </c>
      <c r="AA47" s="22">
        <v>19</v>
      </c>
      <c r="AB47" s="22">
        <v>30</v>
      </c>
      <c r="AC47" s="22">
        <f t="shared" si="35"/>
        <v>49</v>
      </c>
      <c r="AD47" s="48">
        <f>(AC47-AC48)/SUM(AC47+AC48)</f>
        <v>0.42028985507246375</v>
      </c>
      <c r="AE47" s="52" t="s">
        <v>80</v>
      </c>
      <c r="AF47" s="22">
        <v>20</v>
      </c>
      <c r="AG47" s="22">
        <v>13</v>
      </c>
      <c r="AH47" s="22">
        <f t="shared" si="36"/>
        <v>33</v>
      </c>
      <c r="AI47" s="48">
        <f>(AH47-AH48)/SUM(AH47+AH48)</f>
        <v>0.29411764705882354</v>
      </c>
      <c r="AJ47" s="52" t="s">
        <v>81</v>
      </c>
      <c r="AK47" s="22">
        <v>21</v>
      </c>
      <c r="AL47" s="22">
        <v>25</v>
      </c>
      <c r="AM47" s="22">
        <f t="shared" si="37"/>
        <v>46</v>
      </c>
      <c r="AN47" s="48">
        <f>(AM47-AM48)/SUM(AM47+AM48)</f>
        <v>0.35294117647058826</v>
      </c>
      <c r="AO47" s="22" t="s">
        <v>82</v>
      </c>
      <c r="AP47" s="22">
        <v>18</v>
      </c>
      <c r="AQ47" s="22">
        <v>26</v>
      </c>
      <c r="AR47" s="22">
        <f t="shared" si="38"/>
        <v>44</v>
      </c>
      <c r="AS47" s="39">
        <f>(AR47-AR48)/SUM(AR47+AR48)</f>
        <v>0.41935483870967744</v>
      </c>
      <c r="AW47" s="22"/>
    </row>
    <row r="48" spans="1:49" x14ac:dyDescent="0.25">
      <c r="A48" s="40" t="s">
        <v>83</v>
      </c>
      <c r="B48" s="22">
        <v>6</v>
      </c>
      <c r="C48" s="22">
        <v>8</v>
      </c>
      <c r="D48" s="22">
        <f t="shared" si="30"/>
        <v>14</v>
      </c>
      <c r="E48" s="48"/>
      <c r="F48" s="52" t="s">
        <v>83</v>
      </c>
      <c r="G48" s="22">
        <v>8</v>
      </c>
      <c r="H48" s="22">
        <v>3</v>
      </c>
      <c r="I48" s="22">
        <f t="shared" si="31"/>
        <v>11</v>
      </c>
      <c r="J48" s="49"/>
      <c r="K48" s="52" t="s">
        <v>83</v>
      </c>
      <c r="L48" s="22">
        <v>8</v>
      </c>
      <c r="M48" s="22">
        <v>7</v>
      </c>
      <c r="N48" s="22">
        <f t="shared" si="32"/>
        <v>15</v>
      </c>
      <c r="O48" s="48"/>
      <c r="P48" s="22" t="s">
        <v>83</v>
      </c>
      <c r="Q48" s="22">
        <v>5</v>
      </c>
      <c r="R48" s="22">
        <v>3</v>
      </c>
      <c r="S48" s="22">
        <f t="shared" si="33"/>
        <v>8</v>
      </c>
      <c r="T48" s="22"/>
      <c r="U48" s="22" t="s">
        <v>83</v>
      </c>
      <c r="V48" s="22">
        <v>3</v>
      </c>
      <c r="W48" s="22">
        <v>8</v>
      </c>
      <c r="X48" s="22">
        <f t="shared" si="34"/>
        <v>11</v>
      </c>
      <c r="Y48" s="48"/>
      <c r="Z48" s="52" t="s">
        <v>83</v>
      </c>
      <c r="AA48" s="22">
        <v>7</v>
      </c>
      <c r="AB48" s="22">
        <v>13</v>
      </c>
      <c r="AC48" s="22">
        <f t="shared" si="35"/>
        <v>20</v>
      </c>
      <c r="AD48" s="48"/>
      <c r="AE48" s="52" t="s">
        <v>83</v>
      </c>
      <c r="AF48" s="22">
        <v>8</v>
      </c>
      <c r="AG48" s="22">
        <v>10</v>
      </c>
      <c r="AH48" s="22">
        <f t="shared" si="36"/>
        <v>18</v>
      </c>
      <c r="AI48" s="48"/>
      <c r="AJ48" s="52" t="s">
        <v>83</v>
      </c>
      <c r="AK48" s="22">
        <v>6</v>
      </c>
      <c r="AL48" s="22">
        <v>16</v>
      </c>
      <c r="AM48" s="22">
        <f t="shared" si="37"/>
        <v>22</v>
      </c>
      <c r="AN48" s="48"/>
      <c r="AO48" s="22" t="s">
        <v>83</v>
      </c>
      <c r="AP48" s="22">
        <v>10</v>
      </c>
      <c r="AQ48" s="22">
        <v>8</v>
      </c>
      <c r="AR48" s="22">
        <f t="shared" si="38"/>
        <v>18</v>
      </c>
      <c r="AS48" s="39"/>
      <c r="AW48" s="22"/>
    </row>
    <row r="49" spans="1:54" x14ac:dyDescent="0.25">
      <c r="A49" s="40" t="s">
        <v>68</v>
      </c>
      <c r="B49" s="22">
        <v>19</v>
      </c>
      <c r="C49" s="22">
        <v>17</v>
      </c>
      <c r="D49" s="22">
        <f t="shared" si="30"/>
        <v>36</v>
      </c>
      <c r="E49" s="48">
        <f>(D49-D50)/SUM(D49+D50)</f>
        <v>0.2857142857142857</v>
      </c>
      <c r="F49" s="52" t="s">
        <v>69</v>
      </c>
      <c r="G49" s="22">
        <v>21</v>
      </c>
      <c r="H49" s="22">
        <v>16</v>
      </c>
      <c r="I49" s="22">
        <f t="shared" si="31"/>
        <v>37</v>
      </c>
      <c r="J49" s="48">
        <f>(I49-I50)/SUM(I49+I50)</f>
        <v>0.51020408163265307</v>
      </c>
      <c r="K49" s="52" t="s">
        <v>76</v>
      </c>
      <c r="L49" s="22">
        <v>14</v>
      </c>
      <c r="M49" s="22">
        <v>17</v>
      </c>
      <c r="N49" s="22">
        <f t="shared" si="32"/>
        <v>31</v>
      </c>
      <c r="O49" s="48">
        <f>(N49-N50)/SUM(N49+N50)</f>
        <v>0.31914893617021278</v>
      </c>
      <c r="P49" s="22" t="s">
        <v>84</v>
      </c>
      <c r="Q49" s="22">
        <v>27</v>
      </c>
      <c r="R49" s="22">
        <v>9</v>
      </c>
      <c r="S49" s="22">
        <f t="shared" si="33"/>
        <v>36</v>
      </c>
      <c r="T49" s="22">
        <f>(S49-S50)/SUM(S49+S50)</f>
        <v>0.63636363636363635</v>
      </c>
      <c r="U49" s="22" t="s">
        <v>78</v>
      </c>
      <c r="V49" s="22">
        <v>17</v>
      </c>
      <c r="W49" s="22">
        <v>22</v>
      </c>
      <c r="X49" s="22">
        <f t="shared" si="34"/>
        <v>39</v>
      </c>
      <c r="Y49" s="48">
        <f>(X49-X50)/SUM(X49+X50)</f>
        <v>0.625</v>
      </c>
      <c r="Z49" s="52" t="s">
        <v>79</v>
      </c>
      <c r="AA49" s="22">
        <v>23</v>
      </c>
      <c r="AB49" s="22">
        <v>33</v>
      </c>
      <c r="AC49" s="22">
        <f t="shared" si="35"/>
        <v>56</v>
      </c>
      <c r="AD49" s="48">
        <f>(AC49-AC50)/SUM(AC49+AC50)</f>
        <v>0.67164179104477617</v>
      </c>
      <c r="AE49" s="52" t="s">
        <v>80</v>
      </c>
      <c r="AF49" s="22">
        <v>23</v>
      </c>
      <c r="AG49" s="22">
        <v>14</v>
      </c>
      <c r="AH49" s="22">
        <f t="shared" si="36"/>
        <v>37</v>
      </c>
      <c r="AI49" s="48">
        <f>(AH49-AH50)/SUM(AH49+AH50)</f>
        <v>0.64444444444444449</v>
      </c>
      <c r="AJ49" s="52" t="s">
        <v>81</v>
      </c>
      <c r="AK49" s="22">
        <v>17</v>
      </c>
      <c r="AL49" s="22">
        <v>25</v>
      </c>
      <c r="AM49" s="22">
        <f t="shared" si="37"/>
        <v>42</v>
      </c>
      <c r="AN49" s="48">
        <f>(AM49-AM50)/SUM(AM49+AM50)</f>
        <v>0.4</v>
      </c>
      <c r="AO49" s="22" t="s">
        <v>82</v>
      </c>
      <c r="AP49" s="22">
        <v>13</v>
      </c>
      <c r="AQ49" s="22">
        <v>22</v>
      </c>
      <c r="AR49" s="22">
        <f t="shared" si="38"/>
        <v>35</v>
      </c>
      <c r="AS49" s="39">
        <f>(AR49-AR50)/SUM(AR49+AR50)</f>
        <v>0.27272727272727271</v>
      </c>
      <c r="AW49" s="36"/>
    </row>
    <row r="50" spans="1:54" x14ac:dyDescent="0.25">
      <c r="A50" s="40" t="s">
        <v>83</v>
      </c>
      <c r="B50" s="22">
        <v>6</v>
      </c>
      <c r="C50" s="22">
        <v>14</v>
      </c>
      <c r="D50" s="22">
        <f t="shared" si="30"/>
        <v>20</v>
      </c>
      <c r="E50" s="48"/>
      <c r="F50" s="52" t="s">
        <v>83</v>
      </c>
      <c r="G50" s="22">
        <v>7</v>
      </c>
      <c r="H50" s="22">
        <v>5</v>
      </c>
      <c r="I50" s="22">
        <f t="shared" si="31"/>
        <v>12</v>
      </c>
      <c r="J50" s="49"/>
      <c r="K50" s="52" t="s">
        <v>83</v>
      </c>
      <c r="L50" s="22">
        <v>4</v>
      </c>
      <c r="M50" s="22">
        <v>12</v>
      </c>
      <c r="N50" s="22">
        <f t="shared" si="32"/>
        <v>16</v>
      </c>
      <c r="O50" s="48"/>
      <c r="P50" s="22" t="s">
        <v>83</v>
      </c>
      <c r="Q50" s="22">
        <v>5</v>
      </c>
      <c r="R50" s="22">
        <v>3</v>
      </c>
      <c r="S50" s="22">
        <f t="shared" si="33"/>
        <v>8</v>
      </c>
      <c r="T50" s="22"/>
      <c r="U50" s="22" t="s">
        <v>83</v>
      </c>
      <c r="V50" s="22">
        <v>2</v>
      </c>
      <c r="W50" s="22">
        <v>7</v>
      </c>
      <c r="X50" s="22">
        <f t="shared" si="34"/>
        <v>9</v>
      </c>
      <c r="Y50" s="48"/>
      <c r="Z50" s="52" t="s">
        <v>83</v>
      </c>
      <c r="AA50" s="22">
        <v>3</v>
      </c>
      <c r="AB50" s="22">
        <v>8</v>
      </c>
      <c r="AC50" s="22">
        <f t="shared" si="35"/>
        <v>11</v>
      </c>
      <c r="AD50" s="48"/>
      <c r="AE50" s="52" t="s">
        <v>83</v>
      </c>
      <c r="AF50" s="22">
        <v>5</v>
      </c>
      <c r="AG50" s="22">
        <v>3</v>
      </c>
      <c r="AH50" s="22">
        <f t="shared" si="36"/>
        <v>8</v>
      </c>
      <c r="AI50" s="48"/>
      <c r="AJ50" s="52" t="s">
        <v>83</v>
      </c>
      <c r="AK50" s="22">
        <v>7</v>
      </c>
      <c r="AL50" s="22">
        <v>11</v>
      </c>
      <c r="AM50" s="22">
        <f t="shared" si="37"/>
        <v>18</v>
      </c>
      <c r="AN50" s="48"/>
      <c r="AO50" s="22" t="s">
        <v>83</v>
      </c>
      <c r="AP50" s="22">
        <v>7</v>
      </c>
      <c r="AQ50" s="22">
        <v>13</v>
      </c>
      <c r="AR50" s="22">
        <f t="shared" si="38"/>
        <v>20</v>
      </c>
      <c r="AS50" s="39"/>
      <c r="AW50" s="22"/>
    </row>
    <row r="51" spans="1:54" x14ac:dyDescent="0.25">
      <c r="A51" s="40" t="s">
        <v>68</v>
      </c>
      <c r="B51" s="22">
        <v>13</v>
      </c>
      <c r="C51" s="22">
        <v>16</v>
      </c>
      <c r="D51" s="22">
        <f t="shared" si="30"/>
        <v>29</v>
      </c>
      <c r="E51" s="48">
        <f>(D51-D52)/SUM(D51+D52)</f>
        <v>0.38095238095238093</v>
      </c>
      <c r="F51" s="52" t="s">
        <v>69</v>
      </c>
      <c r="G51" s="22">
        <v>17</v>
      </c>
      <c r="H51" s="22">
        <v>16</v>
      </c>
      <c r="I51" s="22">
        <f t="shared" si="31"/>
        <v>33</v>
      </c>
      <c r="J51" s="48">
        <f>(I51-I52)/SUM(I51+I52)</f>
        <v>0.5714285714285714</v>
      </c>
      <c r="K51" s="52" t="s">
        <v>76</v>
      </c>
      <c r="L51" s="22">
        <v>16</v>
      </c>
      <c r="M51" s="22">
        <v>23</v>
      </c>
      <c r="N51" s="22">
        <f t="shared" si="32"/>
        <v>39</v>
      </c>
      <c r="O51" s="48">
        <f>(N51-N52)/SUM(N51+N52)</f>
        <v>0.32203389830508472</v>
      </c>
      <c r="P51" s="22" t="s">
        <v>84</v>
      </c>
      <c r="Q51" s="22">
        <v>23</v>
      </c>
      <c r="R51" s="22">
        <v>15</v>
      </c>
      <c r="S51" s="22">
        <f t="shared" si="33"/>
        <v>38</v>
      </c>
      <c r="T51" s="22">
        <f>(S51-S52)/SUM(S51+S52)</f>
        <v>0.55102040816326525</v>
      </c>
      <c r="U51" s="22" t="s">
        <v>78</v>
      </c>
      <c r="V51" s="22">
        <v>18</v>
      </c>
      <c r="W51" s="22">
        <v>19</v>
      </c>
      <c r="X51" s="22">
        <f t="shared" si="34"/>
        <v>37</v>
      </c>
      <c r="Y51" s="48">
        <f>(X51-X52)/SUM(X51+X52)</f>
        <v>0.54166666666666663</v>
      </c>
      <c r="Z51" s="52" t="s">
        <v>79</v>
      </c>
      <c r="AA51" s="22">
        <v>18</v>
      </c>
      <c r="AB51" s="22">
        <v>28</v>
      </c>
      <c r="AC51" s="22">
        <f t="shared" si="35"/>
        <v>46</v>
      </c>
      <c r="AD51" s="48">
        <f>(AC51-AC52)/SUM(AC51+AC52)</f>
        <v>0.31428571428571428</v>
      </c>
      <c r="AE51" s="52" t="s">
        <v>80</v>
      </c>
      <c r="AF51" s="22">
        <v>21</v>
      </c>
      <c r="AG51" s="22">
        <v>24</v>
      </c>
      <c r="AH51" s="22">
        <f t="shared" si="36"/>
        <v>45</v>
      </c>
      <c r="AI51" s="48">
        <f>(AH51-AH52)/SUM(AH51+AH52)</f>
        <v>0.47540983606557374</v>
      </c>
      <c r="AJ51" s="52" t="s">
        <v>81</v>
      </c>
      <c r="AK51" s="22">
        <v>29</v>
      </c>
      <c r="AL51" s="22">
        <v>15</v>
      </c>
      <c r="AM51" s="22">
        <f t="shared" si="37"/>
        <v>44</v>
      </c>
      <c r="AN51" s="48">
        <f>(AM51-AM52)/SUM(AM51+AM52)</f>
        <v>0.62962962962962965</v>
      </c>
      <c r="AO51" s="22" t="s">
        <v>82</v>
      </c>
      <c r="AP51" s="22">
        <v>22</v>
      </c>
      <c r="AQ51" s="22">
        <v>19</v>
      </c>
      <c r="AR51" s="22">
        <f t="shared" si="38"/>
        <v>41</v>
      </c>
      <c r="AS51" s="39">
        <f>(AR51-AR52)/SUM(AR51+AR52)</f>
        <v>0.38983050847457629</v>
      </c>
      <c r="AW51" s="22"/>
    </row>
    <row r="52" spans="1:54" x14ac:dyDescent="0.25">
      <c r="A52" s="40" t="s">
        <v>83</v>
      </c>
      <c r="B52" s="22">
        <v>7</v>
      </c>
      <c r="C52" s="22">
        <v>6</v>
      </c>
      <c r="D52" s="22">
        <f t="shared" si="30"/>
        <v>13</v>
      </c>
      <c r="E52" s="48"/>
      <c r="F52" s="52" t="s">
        <v>83</v>
      </c>
      <c r="G52" s="22">
        <v>5</v>
      </c>
      <c r="H52" s="22">
        <v>4</v>
      </c>
      <c r="I52" s="22">
        <f t="shared" si="31"/>
        <v>9</v>
      </c>
      <c r="J52" s="49"/>
      <c r="K52" s="52" t="s">
        <v>83</v>
      </c>
      <c r="L52" s="22">
        <v>9</v>
      </c>
      <c r="M52" s="22">
        <v>11</v>
      </c>
      <c r="N52" s="22">
        <f t="shared" si="32"/>
        <v>20</v>
      </c>
      <c r="O52" s="48"/>
      <c r="P52" s="22" t="s">
        <v>83</v>
      </c>
      <c r="Q52" s="22">
        <v>6</v>
      </c>
      <c r="R52" s="22">
        <v>5</v>
      </c>
      <c r="S52" s="22">
        <f t="shared" si="33"/>
        <v>11</v>
      </c>
      <c r="T52" s="22"/>
      <c r="U52" s="22" t="s">
        <v>83</v>
      </c>
      <c r="V52" s="22">
        <v>6</v>
      </c>
      <c r="W52" s="22">
        <v>5</v>
      </c>
      <c r="X52" s="22">
        <f t="shared" si="34"/>
        <v>11</v>
      </c>
      <c r="Y52" s="48"/>
      <c r="Z52" s="52" t="s">
        <v>83</v>
      </c>
      <c r="AA52" s="22">
        <v>10</v>
      </c>
      <c r="AB52" s="22">
        <v>14</v>
      </c>
      <c r="AC52" s="22">
        <f t="shared" si="35"/>
        <v>24</v>
      </c>
      <c r="AD52" s="48"/>
      <c r="AE52" s="52" t="s">
        <v>83</v>
      </c>
      <c r="AF52" s="22">
        <v>7</v>
      </c>
      <c r="AG52" s="22">
        <v>9</v>
      </c>
      <c r="AH52" s="22">
        <f t="shared" si="36"/>
        <v>16</v>
      </c>
      <c r="AI52" s="48"/>
      <c r="AJ52" s="52" t="s">
        <v>83</v>
      </c>
      <c r="AK52" s="22">
        <v>3</v>
      </c>
      <c r="AL52" s="22">
        <v>7</v>
      </c>
      <c r="AM52" s="22">
        <f t="shared" si="37"/>
        <v>10</v>
      </c>
      <c r="AN52" s="48"/>
      <c r="AO52" s="22" t="s">
        <v>83</v>
      </c>
      <c r="AP52" s="22">
        <v>8</v>
      </c>
      <c r="AQ52" s="22">
        <v>10</v>
      </c>
      <c r="AR52" s="22">
        <f t="shared" si="38"/>
        <v>18</v>
      </c>
      <c r="AS52" s="39"/>
      <c r="AW52" s="22"/>
    </row>
    <row r="53" spans="1:54" x14ac:dyDescent="0.25">
      <c r="A53" s="40" t="s">
        <v>68</v>
      </c>
      <c r="B53" s="22">
        <v>14</v>
      </c>
      <c r="C53" s="22">
        <v>20</v>
      </c>
      <c r="D53" s="22">
        <f t="shared" si="30"/>
        <v>34</v>
      </c>
      <c r="E53" s="48">
        <f>(D53-D54)/SUM(D53+D54)</f>
        <v>0.41666666666666669</v>
      </c>
      <c r="F53" s="52" t="s">
        <v>69</v>
      </c>
      <c r="G53" s="22">
        <v>17</v>
      </c>
      <c r="H53" s="22">
        <v>19</v>
      </c>
      <c r="I53" s="22">
        <f t="shared" si="31"/>
        <v>36</v>
      </c>
      <c r="J53" s="48">
        <f>(I53-I54)/SUM(I53+I54)</f>
        <v>0.6</v>
      </c>
      <c r="K53" s="52" t="s">
        <v>76</v>
      </c>
      <c r="L53" s="22">
        <v>22</v>
      </c>
      <c r="M53" s="22">
        <v>17</v>
      </c>
      <c r="N53" s="22">
        <f t="shared" si="32"/>
        <v>39</v>
      </c>
      <c r="O53" s="48">
        <f>(N53-N54)/SUM(N53+N54)</f>
        <v>0.36842105263157893</v>
      </c>
      <c r="P53" s="22" t="s">
        <v>84</v>
      </c>
      <c r="Q53" s="22">
        <v>30</v>
      </c>
      <c r="R53" s="22">
        <v>22</v>
      </c>
      <c r="S53" s="22">
        <f t="shared" si="33"/>
        <v>52</v>
      </c>
      <c r="T53" s="22">
        <f>(S53-S54)/SUM(S53+S54)</f>
        <v>0.8571428571428571</v>
      </c>
      <c r="U53" s="22" t="s">
        <v>78</v>
      </c>
      <c r="V53" s="22">
        <v>28</v>
      </c>
      <c r="W53" s="22">
        <v>13</v>
      </c>
      <c r="X53" s="22">
        <f t="shared" si="34"/>
        <v>41</v>
      </c>
      <c r="Y53" s="48">
        <f>(X53-X54)/SUM(X53+X54)</f>
        <v>0.41379310344827586</v>
      </c>
      <c r="Z53" s="52" t="s">
        <v>79</v>
      </c>
      <c r="AA53" s="22">
        <v>26</v>
      </c>
      <c r="AB53" s="22">
        <v>12</v>
      </c>
      <c r="AC53" s="22">
        <f t="shared" si="35"/>
        <v>38</v>
      </c>
      <c r="AD53" s="48">
        <f>(AC53-AC54)/SUM(AC53+AC54)</f>
        <v>0.33333333333333331</v>
      </c>
      <c r="AE53" s="52" t="s">
        <v>80</v>
      </c>
      <c r="AF53" s="22">
        <v>23</v>
      </c>
      <c r="AG53" s="22">
        <v>26</v>
      </c>
      <c r="AH53" s="22">
        <f t="shared" si="36"/>
        <v>49</v>
      </c>
      <c r="AI53" s="48">
        <f>(AH53-AH54)/SUM(AH53+AH54)</f>
        <v>0.46268656716417911</v>
      </c>
      <c r="AJ53" s="52" t="s">
        <v>81</v>
      </c>
      <c r="AK53" s="22">
        <v>19</v>
      </c>
      <c r="AL53" s="22">
        <v>22</v>
      </c>
      <c r="AM53" s="22">
        <f t="shared" si="37"/>
        <v>41</v>
      </c>
      <c r="AN53" s="48">
        <f>(AM53-AM54)/SUM(AM53+AM54)</f>
        <v>0.49090909090909091</v>
      </c>
      <c r="AO53" s="22" t="s">
        <v>82</v>
      </c>
      <c r="AP53" s="22">
        <v>26</v>
      </c>
      <c r="AQ53" s="22">
        <v>19</v>
      </c>
      <c r="AR53" s="22">
        <f t="shared" si="38"/>
        <v>45</v>
      </c>
      <c r="AS53" s="39">
        <f>(AR53-AR54)/SUM(AR53+AR54)</f>
        <v>0.2</v>
      </c>
      <c r="AW53" s="36"/>
    </row>
    <row r="54" spans="1:54" x14ac:dyDescent="0.25">
      <c r="A54" s="40" t="s">
        <v>83</v>
      </c>
      <c r="B54" s="22">
        <v>5</v>
      </c>
      <c r="C54" s="22">
        <v>9</v>
      </c>
      <c r="D54" s="22">
        <f t="shared" si="30"/>
        <v>14</v>
      </c>
      <c r="E54" s="49"/>
      <c r="F54" s="52" t="s">
        <v>83</v>
      </c>
      <c r="G54" s="22">
        <v>8</v>
      </c>
      <c r="H54" s="22">
        <v>1</v>
      </c>
      <c r="I54" s="22">
        <f t="shared" si="31"/>
        <v>9</v>
      </c>
      <c r="J54" s="49"/>
      <c r="K54" s="52" t="s">
        <v>83</v>
      </c>
      <c r="L54" s="22">
        <v>11</v>
      </c>
      <c r="M54" s="22">
        <v>7</v>
      </c>
      <c r="N54" s="22">
        <f t="shared" si="32"/>
        <v>18</v>
      </c>
      <c r="O54" s="48"/>
      <c r="P54" s="22" t="s">
        <v>83</v>
      </c>
      <c r="Q54" s="22">
        <v>3</v>
      </c>
      <c r="R54" s="22">
        <v>1</v>
      </c>
      <c r="S54" s="22">
        <f t="shared" si="33"/>
        <v>4</v>
      </c>
      <c r="T54" s="22"/>
      <c r="U54" s="22" t="s">
        <v>83</v>
      </c>
      <c r="V54" s="22">
        <v>4</v>
      </c>
      <c r="W54" s="22">
        <v>13</v>
      </c>
      <c r="X54" s="22">
        <f t="shared" si="34"/>
        <v>17</v>
      </c>
      <c r="Y54" s="48"/>
      <c r="Z54" s="52" t="s">
        <v>83</v>
      </c>
      <c r="AA54" s="22">
        <v>14</v>
      </c>
      <c r="AB54" s="22">
        <v>5</v>
      </c>
      <c r="AC54" s="22">
        <f t="shared" si="35"/>
        <v>19</v>
      </c>
      <c r="AD54" s="48"/>
      <c r="AE54" s="52" t="s">
        <v>83</v>
      </c>
      <c r="AF54" s="22">
        <v>8</v>
      </c>
      <c r="AG54" s="22">
        <v>10</v>
      </c>
      <c r="AH54" s="22">
        <f t="shared" si="36"/>
        <v>18</v>
      </c>
      <c r="AI54" s="48"/>
      <c r="AJ54" s="52" t="s">
        <v>83</v>
      </c>
      <c r="AK54" s="22">
        <v>10</v>
      </c>
      <c r="AL54" s="22">
        <v>4</v>
      </c>
      <c r="AM54" s="22">
        <f t="shared" si="37"/>
        <v>14</v>
      </c>
      <c r="AN54" s="48"/>
      <c r="AO54" s="22" t="s">
        <v>83</v>
      </c>
      <c r="AP54" s="22">
        <v>17</v>
      </c>
      <c r="AQ54" s="22">
        <v>13</v>
      </c>
      <c r="AR54" s="22">
        <f t="shared" si="38"/>
        <v>30</v>
      </c>
      <c r="AS54" s="39"/>
      <c r="AW54" s="22"/>
    </row>
    <row r="55" spans="1:54" x14ac:dyDescent="0.25">
      <c r="A55" s="40" t="s">
        <v>68</v>
      </c>
      <c r="B55" s="22">
        <v>14</v>
      </c>
      <c r="C55" s="22">
        <v>19</v>
      </c>
      <c r="D55" s="22">
        <f t="shared" si="30"/>
        <v>33</v>
      </c>
      <c r="E55" s="48">
        <f>(D55-D56)/SUM(D55+D56)</f>
        <v>0.24528301886792453</v>
      </c>
      <c r="F55" s="52" t="s">
        <v>69</v>
      </c>
      <c r="G55" s="22">
        <v>13</v>
      </c>
      <c r="H55" s="22">
        <v>21</v>
      </c>
      <c r="I55" s="22">
        <f t="shared" si="31"/>
        <v>34</v>
      </c>
      <c r="J55" s="48">
        <f>(I55-I56)/SUM(I55+I56)</f>
        <v>0.51111111111111107</v>
      </c>
      <c r="K55" s="52" t="s">
        <v>76</v>
      </c>
      <c r="L55" s="22">
        <v>16</v>
      </c>
      <c r="M55" s="22">
        <v>20</v>
      </c>
      <c r="N55" s="22">
        <f t="shared" si="32"/>
        <v>36</v>
      </c>
      <c r="O55" s="48">
        <f>(N55-N56)/SUM(N55+N56)</f>
        <v>0.26315789473684209</v>
      </c>
      <c r="P55" s="22" t="s">
        <v>84</v>
      </c>
      <c r="Q55" s="22">
        <v>23</v>
      </c>
      <c r="R55" s="22">
        <v>9</v>
      </c>
      <c r="S55" s="22">
        <f t="shared" si="33"/>
        <v>32</v>
      </c>
      <c r="T55" s="22">
        <f>(S55-S56)/SUM(S55+S56)</f>
        <v>0.45454545454545453</v>
      </c>
      <c r="U55" s="22" t="s">
        <v>78</v>
      </c>
      <c r="V55" s="22">
        <v>19</v>
      </c>
      <c r="W55" s="22">
        <v>17</v>
      </c>
      <c r="X55" s="22">
        <f t="shared" si="34"/>
        <v>36</v>
      </c>
      <c r="Y55" s="48">
        <f>(X55-X56)/SUM(X55+X56)</f>
        <v>0.46938775510204084</v>
      </c>
      <c r="Z55" s="52" t="s">
        <v>79</v>
      </c>
      <c r="AA55" s="22">
        <v>26</v>
      </c>
      <c r="AB55" s="22">
        <v>29</v>
      </c>
      <c r="AC55" s="22">
        <f t="shared" si="35"/>
        <v>55</v>
      </c>
      <c r="AD55" s="48">
        <f>(AC55-AC56)/SUM(AC55+AC56)</f>
        <v>0.59420289855072461</v>
      </c>
      <c r="AE55" s="52" t="s">
        <v>80</v>
      </c>
      <c r="AF55" s="22">
        <v>19</v>
      </c>
      <c r="AG55" s="22">
        <v>24</v>
      </c>
      <c r="AH55" s="22">
        <f t="shared" si="36"/>
        <v>43</v>
      </c>
      <c r="AI55" s="48">
        <f>(AH55-AH56)/SUM(AH55+AH56)</f>
        <v>0.30303030303030304</v>
      </c>
      <c r="AJ55" s="52" t="s">
        <v>81</v>
      </c>
      <c r="AK55" s="22">
        <v>17</v>
      </c>
      <c r="AL55" s="22">
        <v>23</v>
      </c>
      <c r="AM55" s="22">
        <f t="shared" si="37"/>
        <v>40</v>
      </c>
      <c r="AN55" s="48">
        <f>(AM55-AM56)/SUM(AM55+AM56)</f>
        <v>0.3559322033898305</v>
      </c>
      <c r="AO55" s="22" t="s">
        <v>82</v>
      </c>
      <c r="AP55" s="22">
        <v>16</v>
      </c>
      <c r="AQ55" s="22">
        <v>26</v>
      </c>
      <c r="AR55" s="22">
        <f t="shared" si="38"/>
        <v>42</v>
      </c>
      <c r="AS55" s="39">
        <f>(AR55-AR56)/SUM(AR55+AR56)</f>
        <v>0.55555555555555558</v>
      </c>
      <c r="AW55" s="22"/>
    </row>
    <row r="56" spans="1:54" x14ac:dyDescent="0.25">
      <c r="A56" s="40" t="s">
        <v>83</v>
      </c>
      <c r="B56" s="22">
        <v>7</v>
      </c>
      <c r="C56" s="22">
        <v>13</v>
      </c>
      <c r="D56" s="22">
        <f t="shared" si="30"/>
        <v>20</v>
      </c>
      <c r="E56" s="49"/>
      <c r="F56" s="52" t="s">
        <v>83</v>
      </c>
      <c r="G56" s="22">
        <v>4</v>
      </c>
      <c r="H56" s="22">
        <v>7</v>
      </c>
      <c r="I56" s="22">
        <f t="shared" si="31"/>
        <v>11</v>
      </c>
      <c r="J56" s="49"/>
      <c r="K56" s="52" t="s">
        <v>83</v>
      </c>
      <c r="L56" s="22">
        <v>8</v>
      </c>
      <c r="M56" s="22">
        <v>13</v>
      </c>
      <c r="N56" s="22">
        <f t="shared" si="32"/>
        <v>21</v>
      </c>
      <c r="O56" s="48"/>
      <c r="P56" s="22" t="s">
        <v>83</v>
      </c>
      <c r="Q56" s="22">
        <v>7</v>
      </c>
      <c r="R56" s="22">
        <v>5</v>
      </c>
      <c r="S56" s="22">
        <f t="shared" si="33"/>
        <v>12</v>
      </c>
      <c r="T56" s="22"/>
      <c r="U56" s="22" t="s">
        <v>83</v>
      </c>
      <c r="V56" s="22">
        <v>6</v>
      </c>
      <c r="W56" s="22">
        <v>7</v>
      </c>
      <c r="X56" s="22">
        <f t="shared" si="34"/>
        <v>13</v>
      </c>
      <c r="Y56" s="48"/>
      <c r="Z56" s="52" t="s">
        <v>83</v>
      </c>
      <c r="AA56" s="22">
        <v>6</v>
      </c>
      <c r="AB56" s="22">
        <v>8</v>
      </c>
      <c r="AC56" s="22">
        <f t="shared" si="35"/>
        <v>14</v>
      </c>
      <c r="AD56" s="48"/>
      <c r="AE56" s="52" t="s">
        <v>83</v>
      </c>
      <c r="AF56" s="22">
        <v>8</v>
      </c>
      <c r="AG56" s="22">
        <v>15</v>
      </c>
      <c r="AH56" s="22">
        <f t="shared" si="36"/>
        <v>23</v>
      </c>
      <c r="AI56" s="48"/>
      <c r="AJ56" s="52" t="s">
        <v>83</v>
      </c>
      <c r="AK56" s="22">
        <v>12</v>
      </c>
      <c r="AL56" s="22">
        <v>7</v>
      </c>
      <c r="AM56" s="22">
        <f t="shared" si="37"/>
        <v>19</v>
      </c>
      <c r="AN56" s="48"/>
      <c r="AO56" s="22" t="s">
        <v>83</v>
      </c>
      <c r="AP56" s="22">
        <v>5</v>
      </c>
      <c r="AQ56" s="22">
        <v>7</v>
      </c>
      <c r="AR56" s="22">
        <f t="shared" si="38"/>
        <v>12</v>
      </c>
      <c r="AS56" s="39"/>
      <c r="AW56" s="22"/>
    </row>
    <row r="57" spans="1:54" x14ac:dyDescent="0.25">
      <c r="A57" s="41"/>
      <c r="B57" s="18"/>
      <c r="C57" s="18"/>
      <c r="D57" s="18"/>
      <c r="E57" s="49"/>
      <c r="F57" s="53"/>
      <c r="G57" s="18"/>
      <c r="H57" s="18"/>
      <c r="I57" s="18"/>
      <c r="J57" s="49"/>
      <c r="K57" s="53"/>
      <c r="L57" s="18"/>
      <c r="M57" s="18"/>
      <c r="N57" s="18"/>
      <c r="O57" s="49"/>
      <c r="P57" s="22" t="s">
        <v>84</v>
      </c>
      <c r="Q57" s="22">
        <v>11</v>
      </c>
      <c r="R57" s="22">
        <v>25</v>
      </c>
      <c r="S57" s="22">
        <f t="shared" si="33"/>
        <v>36</v>
      </c>
      <c r="T57" s="22">
        <f>(S57-S58)/SUM(S57+S58)</f>
        <v>0.44</v>
      </c>
      <c r="U57" s="22" t="s">
        <v>78</v>
      </c>
      <c r="V57" s="22">
        <v>15</v>
      </c>
      <c r="W57" s="22">
        <v>18</v>
      </c>
      <c r="X57" s="22">
        <f t="shared" si="34"/>
        <v>33</v>
      </c>
      <c r="Y57" s="48">
        <f>(X57-X58)/SUM(X57+X58)</f>
        <v>0.46666666666666667</v>
      </c>
      <c r="Z57" s="53"/>
      <c r="AA57" s="18"/>
      <c r="AB57" s="18"/>
      <c r="AC57" s="18"/>
      <c r="AD57" s="49"/>
      <c r="AE57" s="53"/>
      <c r="AF57" s="18"/>
      <c r="AG57" s="18"/>
      <c r="AH57" s="18"/>
      <c r="AI57" s="49"/>
      <c r="AJ57" s="53"/>
      <c r="AK57" s="18"/>
      <c r="AL57" s="18"/>
      <c r="AM57" s="18"/>
      <c r="AN57" s="49"/>
      <c r="AO57" s="18"/>
      <c r="AP57" s="18"/>
      <c r="AQ57" s="18"/>
      <c r="AR57" s="18"/>
      <c r="AS57" s="42"/>
      <c r="AW57" s="22"/>
    </row>
    <row r="58" spans="1:54" x14ac:dyDescent="0.25">
      <c r="A58" s="41"/>
      <c r="B58" s="18"/>
      <c r="C58" s="18"/>
      <c r="D58" s="18"/>
      <c r="E58" s="49"/>
      <c r="F58" s="53"/>
      <c r="G58" s="18"/>
      <c r="H58" s="18"/>
      <c r="I58" s="18"/>
      <c r="J58" s="49"/>
      <c r="K58" s="53"/>
      <c r="L58" s="18"/>
      <c r="M58" s="18"/>
      <c r="N58" s="18"/>
      <c r="O58" s="49"/>
      <c r="P58" s="22" t="s">
        <v>83</v>
      </c>
      <c r="Q58" s="22">
        <v>5</v>
      </c>
      <c r="R58" s="22">
        <v>9</v>
      </c>
      <c r="S58" s="22">
        <f t="shared" si="33"/>
        <v>14</v>
      </c>
      <c r="T58" s="22"/>
      <c r="U58" s="22" t="s">
        <v>83</v>
      </c>
      <c r="V58" s="22">
        <v>5</v>
      </c>
      <c r="W58" s="22">
        <v>7</v>
      </c>
      <c r="X58" s="22">
        <f t="shared" si="34"/>
        <v>12</v>
      </c>
      <c r="Y58" s="48"/>
      <c r="Z58" s="53"/>
      <c r="AA58" s="18"/>
      <c r="AB58" s="18"/>
      <c r="AC58" s="18"/>
      <c r="AD58" s="49"/>
      <c r="AE58" s="53"/>
      <c r="AF58" s="18"/>
      <c r="AG58" s="18"/>
      <c r="AH58" s="18"/>
      <c r="AI58" s="49"/>
      <c r="AJ58" s="53"/>
      <c r="AK58" s="18"/>
      <c r="AL58" s="18"/>
      <c r="AM58" s="18"/>
      <c r="AN58" s="49"/>
      <c r="AO58" s="18"/>
      <c r="AP58" s="18"/>
      <c r="AQ58" s="18"/>
      <c r="AR58" s="18"/>
      <c r="AS58" s="42"/>
      <c r="AW58" s="22"/>
    </row>
    <row r="59" spans="1:54" x14ac:dyDescent="0.25">
      <c r="A59" s="40" t="s">
        <v>85</v>
      </c>
      <c r="B59" s="18"/>
      <c r="C59" s="18"/>
      <c r="D59" s="22"/>
      <c r="E59" s="48">
        <f>AVERAGE(E41:E55)</f>
        <v>0.40308925360315628</v>
      </c>
      <c r="F59" s="52" t="s">
        <v>86</v>
      </c>
      <c r="G59" s="18"/>
      <c r="H59" s="18"/>
      <c r="I59" s="22"/>
      <c r="J59" s="48">
        <f>AVERAGE(J41:J55)</f>
        <v>0.47634202355184502</v>
      </c>
      <c r="K59" s="52" t="s">
        <v>60</v>
      </c>
      <c r="L59" s="18"/>
      <c r="M59" s="18"/>
      <c r="N59" s="22"/>
      <c r="O59" s="48">
        <f>AVERAGE(O41:O55)</f>
        <v>0.35624937905800819</v>
      </c>
      <c r="P59" s="22" t="s">
        <v>84</v>
      </c>
      <c r="Q59" s="22">
        <v>22</v>
      </c>
      <c r="R59" s="22">
        <v>17</v>
      </c>
      <c r="S59" s="22">
        <f t="shared" si="33"/>
        <v>39</v>
      </c>
      <c r="T59" s="22">
        <f>(S59-S60)/SUM(S59+S60)</f>
        <v>0.44444444444444442</v>
      </c>
      <c r="U59" s="22" t="s">
        <v>78</v>
      </c>
      <c r="V59" s="22">
        <v>27</v>
      </c>
      <c r="W59" s="22">
        <v>11</v>
      </c>
      <c r="X59" s="22">
        <f t="shared" si="34"/>
        <v>38</v>
      </c>
      <c r="Y59" s="48">
        <f>(X59-X60)/SUM(X59+X60)</f>
        <v>0.61702127659574468</v>
      </c>
      <c r="Z59" s="52" t="s">
        <v>87</v>
      </c>
      <c r="AA59" s="18"/>
      <c r="AB59" s="18"/>
      <c r="AC59" s="22"/>
      <c r="AD59" s="48">
        <f>AVERAGE(AD41:AD55)</f>
        <v>0.48266343056752709</v>
      </c>
      <c r="AE59" s="52" t="s">
        <v>87</v>
      </c>
      <c r="AF59" s="18"/>
      <c r="AG59" s="18"/>
      <c r="AH59" s="22"/>
      <c r="AI59" s="48">
        <f>AVERAGE(AI41:AI55)</f>
        <v>0.46256526638708223</v>
      </c>
      <c r="AJ59" s="52" t="s">
        <v>87</v>
      </c>
      <c r="AK59" s="18"/>
      <c r="AL59" s="18"/>
      <c r="AM59" s="22"/>
      <c r="AN59" s="48">
        <f>AVERAGE(AN41:AN55)</f>
        <v>0.47515021799995827</v>
      </c>
      <c r="AO59" s="22" t="s">
        <v>88</v>
      </c>
      <c r="AP59" s="18"/>
      <c r="AQ59" s="18"/>
      <c r="AR59" s="22"/>
      <c r="AS59" s="39">
        <f>AVERAGE(AS41:AS55)</f>
        <v>0.34015118328585736</v>
      </c>
      <c r="AW59" s="22"/>
    </row>
    <row r="60" spans="1:54" x14ac:dyDescent="0.25">
      <c r="A60" s="40" t="s">
        <v>61</v>
      </c>
      <c r="B60" s="18"/>
      <c r="C60" s="18"/>
      <c r="D60" s="18"/>
      <c r="E60" s="49">
        <v>8</v>
      </c>
      <c r="F60" s="52" t="s">
        <v>61</v>
      </c>
      <c r="G60" s="18"/>
      <c r="H60" s="18"/>
      <c r="I60" s="18"/>
      <c r="J60" s="49">
        <v>8</v>
      </c>
      <c r="K60" s="52" t="s">
        <v>61</v>
      </c>
      <c r="L60" s="18"/>
      <c r="M60" s="18"/>
      <c r="N60" s="18"/>
      <c r="O60" s="49">
        <v>8</v>
      </c>
      <c r="P60" s="22" t="s">
        <v>83</v>
      </c>
      <c r="Q60" s="22">
        <v>9</v>
      </c>
      <c r="R60" s="22">
        <v>6</v>
      </c>
      <c r="S60" s="22">
        <f t="shared" si="33"/>
        <v>15</v>
      </c>
      <c r="T60" s="22"/>
      <c r="U60" s="22" t="s">
        <v>83</v>
      </c>
      <c r="V60" s="22">
        <v>6</v>
      </c>
      <c r="W60" s="22">
        <v>3</v>
      </c>
      <c r="X60" s="22">
        <f t="shared" si="34"/>
        <v>9</v>
      </c>
      <c r="Y60" s="48"/>
      <c r="Z60" s="52" t="s">
        <v>61</v>
      </c>
      <c r="AA60" s="18"/>
      <c r="AB60" s="18"/>
      <c r="AC60" s="18"/>
      <c r="AD60" s="49">
        <v>8</v>
      </c>
      <c r="AE60" s="52" t="s">
        <v>61</v>
      </c>
      <c r="AF60" s="18"/>
      <c r="AG60" s="18"/>
      <c r="AH60" s="18"/>
      <c r="AI60" s="49">
        <v>8</v>
      </c>
      <c r="AJ60" s="52" t="s">
        <v>61</v>
      </c>
      <c r="AK60" s="18"/>
      <c r="AL60" s="18"/>
      <c r="AM60" s="18"/>
      <c r="AN60" s="49">
        <v>8</v>
      </c>
      <c r="AO60" s="22" t="s">
        <v>61</v>
      </c>
      <c r="AP60" s="18"/>
      <c r="AQ60" s="18"/>
      <c r="AR60" s="18"/>
      <c r="AS60" s="42">
        <v>8</v>
      </c>
      <c r="AW60" s="22"/>
    </row>
    <row r="61" spans="1:54" x14ac:dyDescent="0.25">
      <c r="A61" s="40" t="s">
        <v>43</v>
      </c>
      <c r="B61" s="18"/>
      <c r="C61" s="18"/>
      <c r="D61" s="18"/>
      <c r="E61" s="49">
        <f>STDEV(E41:E56)</f>
        <v>0.12936730432747823</v>
      </c>
      <c r="F61" s="52" t="s">
        <v>43</v>
      </c>
      <c r="G61" s="18"/>
      <c r="H61" s="18"/>
      <c r="I61" s="18"/>
      <c r="J61" s="49">
        <f>STDEV(J41:J56)</f>
        <v>9.6825695377474597E-2</v>
      </c>
      <c r="K61" s="52" t="s">
        <v>43</v>
      </c>
      <c r="L61" s="18"/>
      <c r="M61" s="18"/>
      <c r="N61" s="18"/>
      <c r="O61" s="49">
        <f>STDEV(O41:O56)</f>
        <v>9.0243063175250118E-2</v>
      </c>
      <c r="P61" s="22" t="s">
        <v>84</v>
      </c>
      <c r="Q61" s="22">
        <v>18</v>
      </c>
      <c r="R61" s="22">
        <v>15</v>
      </c>
      <c r="S61" s="22">
        <f t="shared" si="33"/>
        <v>33</v>
      </c>
      <c r="T61" s="22">
        <f>(S61-S62)/SUM(S61+S62)</f>
        <v>0.53488372093023251</v>
      </c>
      <c r="U61" s="22" t="s">
        <v>78</v>
      </c>
      <c r="V61" s="22">
        <v>31</v>
      </c>
      <c r="W61" s="22">
        <v>8</v>
      </c>
      <c r="X61" s="22">
        <f t="shared" si="34"/>
        <v>39</v>
      </c>
      <c r="Y61" s="48">
        <f>(X61-X62)/SUM(X61+X62)</f>
        <v>0.56000000000000005</v>
      </c>
      <c r="Z61" s="52" t="s">
        <v>43</v>
      </c>
      <c r="AA61" s="18"/>
      <c r="AB61" s="18"/>
      <c r="AC61" s="18"/>
      <c r="AD61" s="49">
        <f>STDEV(AD41:AD56)</f>
        <v>0.13920190550791522</v>
      </c>
      <c r="AE61" s="52" t="s">
        <v>43</v>
      </c>
      <c r="AF61" s="18"/>
      <c r="AG61" s="18"/>
      <c r="AH61" s="18"/>
      <c r="AI61" s="49">
        <f>STDEV(AI41:AI56)</f>
        <v>0.12659778394570051</v>
      </c>
      <c r="AJ61" s="52" t="s">
        <v>43</v>
      </c>
      <c r="AK61" s="18"/>
      <c r="AL61" s="18"/>
      <c r="AM61" s="18"/>
      <c r="AN61" s="49">
        <f>STDEV(AN41:AN56)</f>
        <v>0.11630827640797874</v>
      </c>
      <c r="AO61" s="22" t="s">
        <v>43</v>
      </c>
      <c r="AP61" s="18"/>
      <c r="AQ61" s="18"/>
      <c r="AR61" s="18"/>
      <c r="AS61" s="42">
        <f>STDEV(AS41:AS56)</f>
        <v>0.11129024585393602</v>
      </c>
      <c r="AW61" s="22"/>
    </row>
    <row r="62" spans="1:54" x14ac:dyDescent="0.25">
      <c r="A62" s="40" t="s">
        <v>3</v>
      </c>
      <c r="B62" s="18"/>
      <c r="C62" s="18"/>
      <c r="D62" s="18"/>
      <c r="E62" s="49">
        <f>E61/SQRT(E60)</f>
        <v>4.5738249076891821E-2</v>
      </c>
      <c r="F62" s="52" t="s">
        <v>3</v>
      </c>
      <c r="G62" s="18"/>
      <c r="H62" s="18"/>
      <c r="I62" s="18"/>
      <c r="J62" s="49">
        <f>J61/SQRT(J60)</f>
        <v>3.4233052897257615E-2</v>
      </c>
      <c r="K62" s="52" t="s">
        <v>3</v>
      </c>
      <c r="L62" s="18"/>
      <c r="M62" s="18"/>
      <c r="N62" s="18"/>
      <c r="O62" s="49">
        <f>O61/SQRT(O60)</f>
        <v>3.190574096313268E-2</v>
      </c>
      <c r="P62" s="22" t="s">
        <v>83</v>
      </c>
      <c r="Q62" s="22">
        <v>8</v>
      </c>
      <c r="R62" s="22">
        <v>2</v>
      </c>
      <c r="S62" s="22">
        <f t="shared" si="33"/>
        <v>10</v>
      </c>
      <c r="T62" s="22"/>
      <c r="U62" s="22" t="s">
        <v>83</v>
      </c>
      <c r="V62" s="22">
        <v>8</v>
      </c>
      <c r="W62" s="22">
        <v>3</v>
      </c>
      <c r="X62" s="22">
        <f t="shared" si="34"/>
        <v>11</v>
      </c>
      <c r="Y62" s="48"/>
      <c r="Z62" s="52" t="s">
        <v>3</v>
      </c>
      <c r="AA62" s="18"/>
      <c r="AB62" s="18"/>
      <c r="AC62" s="18"/>
      <c r="AD62" s="49">
        <f>AD61/SQRT(AD60)</f>
        <v>4.9215305669367937E-2</v>
      </c>
      <c r="AE62" s="52" t="s">
        <v>3</v>
      </c>
      <c r="AF62" s="18"/>
      <c r="AG62" s="18"/>
      <c r="AH62" s="18"/>
      <c r="AI62" s="49">
        <f>AI61/SQRT(AI60)</f>
        <v>4.4759075755597129E-2</v>
      </c>
      <c r="AJ62" s="52" t="s">
        <v>3</v>
      </c>
      <c r="AK62" s="18"/>
      <c r="AL62" s="18"/>
      <c r="AM62" s="18"/>
      <c r="AN62" s="49">
        <f>AN61/SQRT(AN60)</f>
        <v>4.112118547810055E-2</v>
      </c>
      <c r="AO62" s="22" t="s">
        <v>3</v>
      </c>
      <c r="AP62" s="18"/>
      <c r="AQ62" s="18"/>
      <c r="AR62" s="18"/>
      <c r="AS62" s="42">
        <f>AS61/SQRT(AS60)</f>
        <v>3.93470437616181E-2</v>
      </c>
      <c r="AW62" s="22"/>
    </row>
    <row r="63" spans="1:54" x14ac:dyDescent="0.25">
      <c r="A63" s="41"/>
      <c r="B63" s="18"/>
      <c r="C63" s="18"/>
      <c r="D63" s="18"/>
      <c r="E63" s="49"/>
      <c r="F63" s="53"/>
      <c r="G63" s="18"/>
      <c r="H63" s="18"/>
      <c r="I63" s="18"/>
      <c r="J63" s="49"/>
      <c r="K63" s="1"/>
      <c r="L63" s="2"/>
      <c r="M63" s="18"/>
      <c r="N63" s="18"/>
      <c r="O63" s="49"/>
      <c r="P63" s="22" t="s">
        <v>84</v>
      </c>
      <c r="Q63" s="22">
        <v>21</v>
      </c>
      <c r="R63" s="22">
        <v>16</v>
      </c>
      <c r="S63" s="22">
        <f t="shared" si="33"/>
        <v>37</v>
      </c>
      <c r="T63" s="22">
        <f>(S63-S64)/SUM(S63+S64)</f>
        <v>0.68181818181818177</v>
      </c>
      <c r="U63" s="22" t="s">
        <v>78</v>
      </c>
      <c r="V63" s="22">
        <v>28</v>
      </c>
      <c r="W63" s="22">
        <v>11</v>
      </c>
      <c r="X63" s="22">
        <f t="shared" si="34"/>
        <v>39</v>
      </c>
      <c r="Y63" s="48">
        <f>(X63-X64)/SUM(X63+X64)</f>
        <v>0.625</v>
      </c>
      <c r="Z63" s="1"/>
      <c r="AA63" s="2"/>
      <c r="AB63" s="2"/>
      <c r="AC63" s="2"/>
      <c r="AD63" s="3"/>
      <c r="AE63" s="53"/>
      <c r="AF63" s="18"/>
      <c r="AG63" s="18"/>
      <c r="AH63" s="18"/>
      <c r="AI63" s="49"/>
      <c r="AJ63" s="53"/>
      <c r="AK63" s="18"/>
      <c r="AL63" s="18"/>
      <c r="AM63" s="18"/>
      <c r="AN63" s="49"/>
      <c r="AO63" s="18"/>
      <c r="AP63" s="18"/>
      <c r="AQ63" s="18"/>
      <c r="AR63" s="18"/>
      <c r="AS63" s="42"/>
      <c r="AW63" s="18"/>
    </row>
    <row r="64" spans="1:54" x14ac:dyDescent="0.25">
      <c r="A64" s="40"/>
      <c r="B64" s="22"/>
      <c r="C64" s="22"/>
      <c r="D64" s="22"/>
      <c r="E64" s="48"/>
      <c r="F64" s="52"/>
      <c r="G64" s="22"/>
      <c r="H64" s="22"/>
      <c r="I64" s="22"/>
      <c r="J64" s="48"/>
      <c r="K64" s="52"/>
      <c r="L64" s="22"/>
      <c r="M64" s="18"/>
      <c r="N64" s="18"/>
      <c r="O64" s="49"/>
      <c r="P64" s="22" t="s">
        <v>83</v>
      </c>
      <c r="Q64" s="22">
        <v>3</v>
      </c>
      <c r="R64" s="22">
        <v>4</v>
      </c>
      <c r="S64" s="22">
        <f t="shared" si="33"/>
        <v>7</v>
      </c>
      <c r="T64" s="22"/>
      <c r="U64" s="22" t="s">
        <v>83</v>
      </c>
      <c r="V64" s="22">
        <v>3</v>
      </c>
      <c r="W64" s="22">
        <v>6</v>
      </c>
      <c r="X64" s="22">
        <f t="shared" si="34"/>
        <v>9</v>
      </c>
      <c r="Y64" s="48"/>
      <c r="Z64" s="1"/>
      <c r="AA64" s="2"/>
      <c r="AB64" s="2"/>
      <c r="AC64" s="2"/>
      <c r="AD64" s="3"/>
      <c r="AE64" s="53"/>
      <c r="AF64" s="18"/>
      <c r="AG64" s="18"/>
      <c r="AH64" s="18"/>
      <c r="AI64" s="49"/>
      <c r="AJ64" s="53"/>
      <c r="AK64" s="18"/>
      <c r="AL64" s="18"/>
      <c r="AM64" s="18"/>
      <c r="AN64" s="49"/>
      <c r="AO64" s="2"/>
      <c r="AP64" s="2"/>
      <c r="AQ64" s="18"/>
      <c r="AR64" s="2"/>
      <c r="AS64" s="57"/>
      <c r="AW64" s="18"/>
      <c r="AX64" s="18"/>
      <c r="AY64" s="18"/>
      <c r="AZ64" s="18"/>
      <c r="BA64" s="18"/>
      <c r="BB64" s="18"/>
    </row>
    <row r="65" spans="1:115" x14ac:dyDescent="0.25">
      <c r="A65" s="41"/>
      <c r="B65" s="18"/>
      <c r="C65" s="18"/>
      <c r="D65" s="18"/>
      <c r="E65" s="49"/>
      <c r="F65" s="53"/>
      <c r="G65" s="18"/>
      <c r="H65" s="18"/>
      <c r="I65" s="18"/>
      <c r="J65" s="49"/>
      <c r="K65" s="53"/>
      <c r="L65" s="18"/>
      <c r="M65" s="18"/>
      <c r="N65" s="18"/>
      <c r="O65" s="49"/>
      <c r="P65" s="22" t="s">
        <v>84</v>
      </c>
      <c r="Q65" s="22">
        <v>34</v>
      </c>
      <c r="R65" s="22">
        <v>9</v>
      </c>
      <c r="S65" s="22">
        <f t="shared" si="33"/>
        <v>43</v>
      </c>
      <c r="T65" s="22">
        <f>(S65-S66)/SUM(S65+S66)</f>
        <v>0.5636363636363636</v>
      </c>
      <c r="U65" s="22" t="s">
        <v>78</v>
      </c>
      <c r="V65" s="22">
        <v>28</v>
      </c>
      <c r="W65" s="22">
        <v>9</v>
      </c>
      <c r="X65" s="22">
        <f t="shared" si="34"/>
        <v>37</v>
      </c>
      <c r="Y65" s="48">
        <f>(X65-X66)/SUM(X65+X66)</f>
        <v>0.60869565217391308</v>
      </c>
      <c r="Z65" s="1"/>
      <c r="AA65" s="2"/>
      <c r="AB65" s="2"/>
      <c r="AC65" s="2"/>
      <c r="AD65" s="3"/>
      <c r="AE65" s="53"/>
      <c r="AF65" s="18"/>
      <c r="AG65" s="18"/>
      <c r="AH65" s="18"/>
      <c r="AI65" s="49"/>
      <c r="AJ65" s="53"/>
      <c r="AK65" s="18"/>
      <c r="AL65" s="18"/>
      <c r="AM65" s="18"/>
      <c r="AN65" s="49"/>
      <c r="AO65" s="18"/>
      <c r="AP65" s="18"/>
      <c r="AQ65" s="18"/>
      <c r="AR65" s="18"/>
      <c r="AS65" s="42"/>
      <c r="AT65" s="18"/>
      <c r="AU65" s="18"/>
      <c r="AV65" s="18"/>
      <c r="AW65" s="18"/>
      <c r="AX65" s="18"/>
      <c r="AY65" s="18"/>
      <c r="AZ65" s="18"/>
      <c r="BA65" s="18"/>
      <c r="BB65" s="18"/>
    </row>
    <row r="66" spans="1:115" x14ac:dyDescent="0.25">
      <c r="A66" s="40"/>
      <c r="B66" s="22"/>
      <c r="C66" s="22"/>
      <c r="D66" s="22"/>
      <c r="E66" s="48"/>
      <c r="F66" s="52"/>
      <c r="G66" s="22"/>
      <c r="H66" s="22"/>
      <c r="I66" s="22"/>
      <c r="J66" s="48"/>
      <c r="K66" s="52"/>
      <c r="L66" s="22"/>
      <c r="M66" s="18"/>
      <c r="N66" s="18"/>
      <c r="O66" s="49"/>
      <c r="P66" s="22" t="s">
        <v>51</v>
      </c>
      <c r="Q66" s="22">
        <v>7</v>
      </c>
      <c r="R66" s="22">
        <v>5</v>
      </c>
      <c r="S66" s="22">
        <f t="shared" si="33"/>
        <v>12</v>
      </c>
      <c r="T66" s="22"/>
      <c r="U66" s="22" t="s">
        <v>83</v>
      </c>
      <c r="V66" s="22">
        <v>6</v>
      </c>
      <c r="W66" s="22">
        <v>3</v>
      </c>
      <c r="X66" s="22">
        <f t="shared" si="34"/>
        <v>9</v>
      </c>
      <c r="Y66" s="48"/>
      <c r="Z66" s="1"/>
      <c r="AA66" s="2"/>
      <c r="AB66" s="2"/>
      <c r="AC66" s="2"/>
      <c r="AD66" s="3"/>
      <c r="AE66" s="53"/>
      <c r="AF66" s="18"/>
      <c r="AG66" s="18"/>
      <c r="AH66" s="18"/>
      <c r="AI66" s="49"/>
      <c r="AJ66" s="53"/>
      <c r="AK66" s="18"/>
      <c r="AL66" s="18"/>
      <c r="AM66" s="18"/>
      <c r="AN66" s="49"/>
      <c r="AO66" s="18"/>
      <c r="AP66" s="18"/>
      <c r="AQ66" s="18"/>
      <c r="AR66" s="18"/>
      <c r="AS66" s="42"/>
      <c r="AT66" s="18"/>
      <c r="AU66" s="18"/>
      <c r="AV66" s="18"/>
      <c r="AW66" s="18"/>
      <c r="AX66" s="18"/>
      <c r="AY66" s="18"/>
      <c r="AZ66" s="18"/>
      <c r="BA66" s="18"/>
      <c r="BB66" s="18"/>
    </row>
    <row r="67" spans="1:115" x14ac:dyDescent="0.25">
      <c r="A67" s="41"/>
      <c r="B67" s="18"/>
      <c r="C67" s="18"/>
      <c r="D67" s="18"/>
      <c r="E67" s="49"/>
      <c r="F67" s="53"/>
      <c r="G67" s="18"/>
      <c r="H67" s="18"/>
      <c r="I67" s="18"/>
      <c r="J67" s="49"/>
      <c r="K67" s="53"/>
      <c r="L67" s="18"/>
      <c r="M67" s="18"/>
      <c r="N67" s="18"/>
      <c r="O67" s="49"/>
      <c r="P67" s="22" t="s">
        <v>84</v>
      </c>
      <c r="Q67" s="22">
        <v>26</v>
      </c>
      <c r="R67" s="22">
        <v>13</v>
      </c>
      <c r="S67" s="22">
        <f t="shared" si="33"/>
        <v>39</v>
      </c>
      <c r="T67" s="22">
        <f>(S67-S68)/SUM(S67+S68)</f>
        <v>0.47169811320754718</v>
      </c>
      <c r="U67" s="22" t="s">
        <v>78</v>
      </c>
      <c r="V67" s="22">
        <v>23</v>
      </c>
      <c r="W67" s="22">
        <v>14</v>
      </c>
      <c r="X67" s="22">
        <f t="shared" si="34"/>
        <v>37</v>
      </c>
      <c r="Y67" s="48">
        <f>(X67-X68)/SUM(X67+X68)</f>
        <v>0.32142857142857145</v>
      </c>
      <c r="Z67" s="1"/>
      <c r="AA67" s="2"/>
      <c r="AB67" s="2"/>
      <c r="AC67" s="2"/>
      <c r="AD67" s="3"/>
      <c r="AE67" s="53"/>
      <c r="AF67" s="18"/>
      <c r="AG67" s="18"/>
      <c r="AH67" s="18"/>
      <c r="AI67" s="49"/>
      <c r="AJ67" s="53"/>
      <c r="AK67" s="18"/>
      <c r="AL67" s="18"/>
      <c r="AM67" s="18"/>
      <c r="AN67" s="49"/>
      <c r="AO67" s="18"/>
      <c r="AP67" s="18"/>
      <c r="AQ67" s="18"/>
      <c r="AR67" s="18"/>
      <c r="AS67" s="42"/>
      <c r="AT67" s="18"/>
      <c r="AU67" s="18"/>
      <c r="AV67" s="18"/>
      <c r="AW67" s="18"/>
      <c r="AX67" s="18"/>
      <c r="AY67" s="18"/>
      <c r="AZ67" s="18"/>
      <c r="BA67" s="18"/>
      <c r="BB67" s="18"/>
    </row>
    <row r="68" spans="1:115" x14ac:dyDescent="0.25">
      <c r="A68" s="40"/>
      <c r="B68" s="22"/>
      <c r="C68" s="22"/>
      <c r="D68" s="22"/>
      <c r="E68" s="48"/>
      <c r="F68" s="52"/>
      <c r="G68" s="22"/>
      <c r="H68" s="22"/>
      <c r="I68" s="22"/>
      <c r="J68" s="48"/>
      <c r="K68" s="52"/>
      <c r="L68" s="22"/>
      <c r="M68" s="17"/>
      <c r="N68" s="17"/>
      <c r="O68" s="49"/>
      <c r="P68" s="22" t="s">
        <v>83</v>
      </c>
      <c r="Q68" s="22">
        <v>8</v>
      </c>
      <c r="R68" s="22">
        <v>6</v>
      </c>
      <c r="S68" s="22">
        <f t="shared" si="33"/>
        <v>14</v>
      </c>
      <c r="T68" s="18"/>
      <c r="U68" s="22" t="s">
        <v>83</v>
      </c>
      <c r="V68" s="22">
        <v>6</v>
      </c>
      <c r="W68" s="22">
        <v>13</v>
      </c>
      <c r="X68" s="22">
        <f t="shared" si="34"/>
        <v>19</v>
      </c>
      <c r="Y68" s="49"/>
      <c r="Z68" s="1"/>
      <c r="AA68" s="2"/>
      <c r="AB68" s="2"/>
      <c r="AC68" s="2"/>
      <c r="AD68" s="3"/>
      <c r="AE68" s="53"/>
      <c r="AF68" s="18"/>
      <c r="AG68" s="18"/>
      <c r="AH68" s="18"/>
      <c r="AI68" s="49"/>
      <c r="AJ68" s="53"/>
      <c r="AK68" s="18"/>
      <c r="AL68" s="18"/>
      <c r="AM68" s="18"/>
      <c r="AN68" s="49"/>
      <c r="AO68" s="18"/>
      <c r="AP68" s="18"/>
      <c r="AQ68" s="18"/>
      <c r="AR68" s="18"/>
      <c r="AS68" s="42"/>
      <c r="AT68" s="18"/>
      <c r="AU68" s="18"/>
      <c r="AV68" s="18"/>
      <c r="AW68" s="18"/>
      <c r="AX68" s="18"/>
      <c r="AY68" s="18"/>
      <c r="AZ68" s="18"/>
      <c r="BA68" s="18"/>
      <c r="BB68" s="18"/>
    </row>
    <row r="69" spans="1:115" x14ac:dyDescent="0.25">
      <c r="A69" s="41"/>
      <c r="B69" s="18"/>
      <c r="C69" s="18"/>
      <c r="D69" s="18"/>
      <c r="E69" s="49"/>
      <c r="F69" s="53"/>
      <c r="G69" s="18"/>
      <c r="H69" s="18"/>
      <c r="I69" s="18"/>
      <c r="J69" s="49"/>
      <c r="K69" s="53"/>
      <c r="L69" s="18"/>
      <c r="M69" s="18"/>
      <c r="N69" s="18"/>
      <c r="O69" s="49"/>
      <c r="P69" s="22"/>
      <c r="Q69" s="18"/>
      <c r="R69" s="18"/>
      <c r="S69" s="22"/>
      <c r="T69" s="18"/>
      <c r="U69" s="22"/>
      <c r="V69" s="18"/>
      <c r="W69" s="18"/>
      <c r="X69" s="22"/>
      <c r="Y69" s="49"/>
      <c r="Z69" s="1"/>
      <c r="AA69" s="2"/>
      <c r="AB69" s="2"/>
      <c r="AC69" s="2"/>
      <c r="AD69" s="3"/>
      <c r="AE69" s="53"/>
      <c r="AF69" s="18"/>
      <c r="AG69" s="18"/>
      <c r="AH69" s="18"/>
      <c r="AI69" s="49"/>
      <c r="AJ69" s="53"/>
      <c r="AK69" s="18"/>
      <c r="AL69" s="18"/>
      <c r="AM69" s="18"/>
      <c r="AN69" s="49"/>
      <c r="AO69" s="18"/>
      <c r="AP69" s="18"/>
      <c r="AQ69" s="18"/>
      <c r="AR69" s="18"/>
      <c r="AS69" s="42"/>
      <c r="AT69" s="18"/>
      <c r="AU69" s="18"/>
      <c r="AV69" s="18"/>
      <c r="AW69" s="18"/>
      <c r="AX69" s="18"/>
      <c r="AY69" s="18"/>
      <c r="AZ69" s="18"/>
      <c r="BA69" s="18"/>
      <c r="BB69" s="18"/>
    </row>
    <row r="70" spans="1:115" x14ac:dyDescent="0.25">
      <c r="A70" s="41"/>
      <c r="B70" s="18"/>
      <c r="C70" s="18"/>
      <c r="D70" s="18"/>
      <c r="E70" s="49"/>
      <c r="F70" s="53"/>
      <c r="G70" s="18"/>
      <c r="H70" s="18"/>
      <c r="I70" s="18"/>
      <c r="J70" s="49"/>
      <c r="K70" s="53"/>
      <c r="L70" s="18"/>
      <c r="M70" s="18"/>
      <c r="N70" s="18"/>
      <c r="O70" s="49"/>
      <c r="P70" s="22" t="s">
        <v>89</v>
      </c>
      <c r="Q70" s="18"/>
      <c r="R70" s="18"/>
      <c r="S70" s="22"/>
      <c r="T70" s="22">
        <f>AVERAGE(T41,T43,T45,T47,T53,T55,T65,T67)</f>
        <v>0.56590402215653124</v>
      </c>
      <c r="U70" s="22" t="s">
        <v>90</v>
      </c>
      <c r="V70" s="18"/>
      <c r="W70" s="18"/>
      <c r="X70" s="22"/>
      <c r="Y70" s="48">
        <f>AVERAGE(Y41,Y43,Y45,Y47,Y53,Y55,Y65,Y67)</f>
        <v>0.50801055557928643</v>
      </c>
      <c r="Z70" s="1"/>
      <c r="AA70" s="2"/>
      <c r="AB70" s="2"/>
      <c r="AC70" s="2"/>
      <c r="AD70" s="3"/>
      <c r="AE70" s="53"/>
      <c r="AF70" s="18"/>
      <c r="AG70" s="18"/>
      <c r="AH70" s="18"/>
      <c r="AI70" s="49"/>
      <c r="AJ70" s="53"/>
      <c r="AK70" s="18"/>
      <c r="AL70" s="18"/>
      <c r="AM70" s="18"/>
      <c r="AN70" s="49"/>
      <c r="AO70" s="18"/>
      <c r="AP70" s="18"/>
      <c r="AQ70" s="18"/>
      <c r="AR70" s="18"/>
      <c r="AS70" s="42"/>
      <c r="AT70" s="18"/>
      <c r="AU70" s="18"/>
      <c r="AV70" s="18"/>
      <c r="AW70" s="18"/>
      <c r="AX70" s="18"/>
      <c r="AY70" s="18"/>
      <c r="AZ70" s="18"/>
      <c r="BA70" s="18"/>
      <c r="BB70" s="18"/>
    </row>
    <row r="71" spans="1:115" x14ac:dyDescent="0.25">
      <c r="A71" s="41"/>
      <c r="B71" s="18"/>
      <c r="C71" s="18"/>
      <c r="D71" s="18"/>
      <c r="E71" s="49"/>
      <c r="F71" s="53"/>
      <c r="G71" s="18"/>
      <c r="H71" s="18"/>
      <c r="I71" s="18"/>
      <c r="J71" s="49"/>
      <c r="K71" s="53"/>
      <c r="L71" s="18"/>
      <c r="M71" s="18"/>
      <c r="N71" s="18"/>
      <c r="O71" s="49"/>
      <c r="P71" s="22" t="s">
        <v>61</v>
      </c>
      <c r="Q71" s="18"/>
      <c r="R71" s="18"/>
      <c r="S71" s="22"/>
      <c r="T71" s="18">
        <v>8</v>
      </c>
      <c r="U71" s="22" t="s">
        <v>61</v>
      </c>
      <c r="V71" s="18"/>
      <c r="W71" s="18"/>
      <c r="X71" s="22"/>
      <c r="Y71" s="49">
        <v>8</v>
      </c>
      <c r="Z71" s="1"/>
      <c r="AA71" s="2"/>
      <c r="AB71" s="2"/>
      <c r="AC71" s="2"/>
      <c r="AD71" s="3"/>
      <c r="AE71" s="53"/>
      <c r="AF71" s="18"/>
      <c r="AG71" s="18"/>
      <c r="AH71" s="18"/>
      <c r="AI71" s="49"/>
      <c r="AJ71" s="53"/>
      <c r="AK71" s="18"/>
      <c r="AL71" s="18"/>
      <c r="AM71" s="18"/>
      <c r="AN71" s="49"/>
      <c r="AO71" s="18"/>
      <c r="AP71" s="18"/>
      <c r="AQ71" s="18"/>
      <c r="AR71" s="18"/>
      <c r="AS71" s="42"/>
      <c r="AT71" s="18"/>
      <c r="AU71" s="18"/>
      <c r="AV71" s="18"/>
      <c r="AW71" s="18"/>
      <c r="AX71" s="18"/>
      <c r="AY71" s="18"/>
      <c r="AZ71" s="18"/>
      <c r="BA71" s="18"/>
      <c r="BB71" s="18"/>
    </row>
    <row r="72" spans="1:115" x14ac:dyDescent="0.25">
      <c r="A72" s="40"/>
      <c r="B72" s="22"/>
      <c r="C72" s="22"/>
      <c r="D72" s="22"/>
      <c r="E72" s="48"/>
      <c r="F72" s="52"/>
      <c r="G72" s="22"/>
      <c r="H72" s="22"/>
      <c r="I72" s="22"/>
      <c r="J72" s="48"/>
      <c r="K72" s="52"/>
      <c r="L72" s="22"/>
      <c r="M72" s="18"/>
      <c r="N72" s="18"/>
      <c r="O72" s="49"/>
      <c r="P72" s="22" t="s">
        <v>43</v>
      </c>
      <c r="Q72" s="18"/>
      <c r="R72" s="18"/>
      <c r="S72" s="22"/>
      <c r="T72" s="18">
        <f>STDEV(T41,T43,T45,T47,T53,T55,T65,T67)</f>
        <v>0.14083339834916039</v>
      </c>
      <c r="U72" s="22" t="s">
        <v>43</v>
      </c>
      <c r="V72" s="18"/>
      <c r="W72" s="18"/>
      <c r="X72" s="22"/>
      <c r="Y72" s="49">
        <f>STDEV(Y41,Y43,Y45,Y47,Y53,Y55,Y65,Y67)</f>
        <v>0.1537606756493636</v>
      </c>
      <c r="Z72" s="1"/>
      <c r="AA72" s="2"/>
      <c r="AB72" s="2"/>
      <c r="AC72" s="2"/>
      <c r="AD72" s="3"/>
      <c r="AE72" s="53"/>
      <c r="AF72" s="18"/>
      <c r="AG72" s="18"/>
      <c r="AH72" s="18"/>
      <c r="AI72" s="49"/>
      <c r="AJ72" s="53"/>
      <c r="AK72" s="18"/>
      <c r="AL72" s="18"/>
      <c r="AM72" s="18"/>
      <c r="AN72" s="49"/>
      <c r="AO72" s="18"/>
      <c r="AP72" s="18"/>
      <c r="AQ72" s="18"/>
      <c r="AR72" s="18"/>
      <c r="AS72" s="42"/>
      <c r="AT72" s="18"/>
      <c r="AU72" s="18"/>
      <c r="AV72" s="18"/>
      <c r="AW72" s="18"/>
      <c r="AX72" s="18"/>
      <c r="AY72" s="18"/>
      <c r="AZ72" s="18"/>
      <c r="BA72" s="18"/>
      <c r="BB72" s="18"/>
    </row>
    <row r="73" spans="1:115" ht="15.75" thickBot="1" x14ac:dyDescent="0.3">
      <c r="A73" s="58"/>
      <c r="B73" s="59"/>
      <c r="C73" s="59"/>
      <c r="D73" s="59"/>
      <c r="E73" s="61"/>
      <c r="F73" s="62"/>
      <c r="G73" s="59"/>
      <c r="H73" s="59"/>
      <c r="I73" s="59"/>
      <c r="J73" s="61"/>
      <c r="K73" s="62"/>
      <c r="L73" s="59"/>
      <c r="M73" s="59"/>
      <c r="N73" s="59"/>
      <c r="O73" s="61"/>
      <c r="P73" s="45" t="s">
        <v>3</v>
      </c>
      <c r="Q73" s="44"/>
      <c r="R73" s="44"/>
      <c r="S73" s="44"/>
      <c r="T73" s="44">
        <f>T72/SQRT(T71)</f>
        <v>4.9792125495118821E-2</v>
      </c>
      <c r="U73" s="45" t="s">
        <v>3</v>
      </c>
      <c r="V73" s="44"/>
      <c r="W73" s="44"/>
      <c r="X73" s="44"/>
      <c r="Y73" s="50">
        <f>Y72/SQRT(Y71)</f>
        <v>5.4362608215745123E-2</v>
      </c>
      <c r="Z73" s="62"/>
      <c r="AA73" s="59"/>
      <c r="AB73" s="59"/>
      <c r="AC73" s="59"/>
      <c r="AD73" s="61"/>
      <c r="AE73" s="62"/>
      <c r="AF73" s="59"/>
      <c r="AG73" s="59"/>
      <c r="AH73" s="59"/>
      <c r="AI73" s="61"/>
      <c r="AJ73" s="62"/>
      <c r="AK73" s="59"/>
      <c r="AL73" s="59"/>
      <c r="AM73" s="59"/>
      <c r="AN73" s="61"/>
      <c r="AO73" s="59"/>
      <c r="AP73" s="59"/>
      <c r="AQ73" s="59"/>
      <c r="AR73" s="59"/>
      <c r="AS73" s="60"/>
    </row>
    <row r="75" spans="1:115" ht="15.75" thickBot="1" x14ac:dyDescent="0.3">
      <c r="A75" s="22" t="s">
        <v>92</v>
      </c>
    </row>
    <row r="76" spans="1:115" x14ac:dyDescent="0.25">
      <c r="A76" s="67" t="s">
        <v>64</v>
      </c>
      <c r="B76" s="68" t="s">
        <v>65</v>
      </c>
      <c r="C76" s="68" t="s">
        <v>66</v>
      </c>
      <c r="D76" s="68" t="s">
        <v>52</v>
      </c>
      <c r="E76" s="68" t="s">
        <v>53</v>
      </c>
      <c r="F76" s="68" t="s">
        <v>64</v>
      </c>
      <c r="G76" s="68" t="s">
        <v>65</v>
      </c>
      <c r="H76" s="68" t="s">
        <v>66</v>
      </c>
      <c r="I76" s="68" t="s">
        <v>52</v>
      </c>
      <c r="J76" s="73" t="s">
        <v>53</v>
      </c>
      <c r="K76" s="75" t="s">
        <v>64</v>
      </c>
      <c r="L76" s="68" t="s">
        <v>65</v>
      </c>
      <c r="M76" s="68" t="s">
        <v>66</v>
      </c>
      <c r="N76" s="68" t="s">
        <v>52</v>
      </c>
      <c r="O76" s="68" t="s">
        <v>53</v>
      </c>
      <c r="P76" s="68" t="s">
        <v>64</v>
      </c>
      <c r="Q76" s="68" t="s">
        <v>65</v>
      </c>
      <c r="R76" s="68" t="s">
        <v>66</v>
      </c>
      <c r="S76" s="68" t="s">
        <v>52</v>
      </c>
      <c r="T76" s="73" t="s">
        <v>53</v>
      </c>
      <c r="U76" s="75" t="s">
        <v>64</v>
      </c>
      <c r="V76" s="68" t="s">
        <v>65</v>
      </c>
      <c r="W76" s="68" t="s">
        <v>66</v>
      </c>
      <c r="X76" s="68" t="s">
        <v>52</v>
      </c>
      <c r="Y76" s="68" t="s">
        <v>53</v>
      </c>
      <c r="Z76" s="68" t="s">
        <v>64</v>
      </c>
      <c r="AA76" s="68" t="s">
        <v>65</v>
      </c>
      <c r="AB76" s="68" t="s">
        <v>66</v>
      </c>
      <c r="AC76" s="68" t="s">
        <v>52</v>
      </c>
      <c r="AD76" s="73" t="s">
        <v>53</v>
      </c>
      <c r="AE76" s="75" t="s">
        <v>64</v>
      </c>
      <c r="AF76" s="68" t="s">
        <v>65</v>
      </c>
      <c r="AG76" s="68" t="s">
        <v>66</v>
      </c>
      <c r="AH76" s="68" t="s">
        <v>52</v>
      </c>
      <c r="AI76" s="68" t="s">
        <v>53</v>
      </c>
      <c r="AJ76" s="68" t="s">
        <v>64</v>
      </c>
      <c r="AK76" s="68" t="s">
        <v>65</v>
      </c>
      <c r="AL76" s="68" t="s">
        <v>66</v>
      </c>
      <c r="AM76" s="68" t="s">
        <v>52</v>
      </c>
      <c r="AN76" s="73" t="s">
        <v>53</v>
      </c>
      <c r="AO76" s="75" t="s">
        <v>64</v>
      </c>
      <c r="AP76" s="68" t="s">
        <v>65</v>
      </c>
      <c r="AQ76" s="68" t="s">
        <v>66</v>
      </c>
      <c r="AR76" s="68" t="s">
        <v>52</v>
      </c>
      <c r="AS76" s="68" t="s">
        <v>53</v>
      </c>
      <c r="AT76" s="68" t="s">
        <v>64</v>
      </c>
      <c r="AU76" s="68" t="s">
        <v>65</v>
      </c>
      <c r="AV76" s="68" t="s">
        <v>66</v>
      </c>
      <c r="AW76" s="68" t="s">
        <v>52</v>
      </c>
      <c r="AX76" s="73" t="s">
        <v>53</v>
      </c>
      <c r="AY76" s="75" t="s">
        <v>64</v>
      </c>
      <c r="AZ76" s="68" t="s">
        <v>65</v>
      </c>
      <c r="BA76" s="68" t="s">
        <v>66</v>
      </c>
      <c r="BB76" s="68" t="s">
        <v>52</v>
      </c>
      <c r="BC76" s="68" t="s">
        <v>53</v>
      </c>
      <c r="BD76" s="68" t="s">
        <v>64</v>
      </c>
      <c r="BE76" s="68" t="s">
        <v>65</v>
      </c>
      <c r="BF76" s="68" t="s">
        <v>66</v>
      </c>
      <c r="BG76" s="68" t="s">
        <v>52</v>
      </c>
      <c r="BH76" s="73" t="s">
        <v>53</v>
      </c>
      <c r="BI76" s="75" t="s">
        <v>64</v>
      </c>
      <c r="BJ76" s="68" t="s">
        <v>65</v>
      </c>
      <c r="BK76" s="68" t="s">
        <v>66</v>
      </c>
      <c r="BL76" s="68" t="s">
        <v>52</v>
      </c>
      <c r="BM76" s="68" t="s">
        <v>53</v>
      </c>
      <c r="BN76" s="68" t="s">
        <v>64</v>
      </c>
      <c r="BO76" s="68" t="s">
        <v>65</v>
      </c>
      <c r="BP76" s="68" t="s">
        <v>66</v>
      </c>
      <c r="BQ76" s="68" t="s">
        <v>52</v>
      </c>
      <c r="BR76" s="73" t="s">
        <v>53</v>
      </c>
      <c r="BS76" s="68" t="s">
        <v>64</v>
      </c>
      <c r="BT76" s="68" t="s">
        <v>65</v>
      </c>
      <c r="BU76" s="68" t="s">
        <v>66</v>
      </c>
      <c r="BV76" s="68" t="s">
        <v>52</v>
      </c>
      <c r="BW76" s="68" t="s">
        <v>53</v>
      </c>
      <c r="BX76" s="68" t="s">
        <v>64</v>
      </c>
      <c r="BY76" s="68" t="s">
        <v>65</v>
      </c>
      <c r="BZ76" s="68" t="s">
        <v>66</v>
      </c>
      <c r="CA76" s="68" t="s">
        <v>52</v>
      </c>
      <c r="CB76" s="69" t="s">
        <v>53</v>
      </c>
      <c r="CR76" s="15"/>
      <c r="DI76" s="15"/>
      <c r="DJ76" s="15"/>
      <c r="DK76" s="15"/>
    </row>
    <row r="77" spans="1:115" x14ac:dyDescent="0.25">
      <c r="A77" s="329" t="s">
        <v>93</v>
      </c>
      <c r="B77" s="326"/>
      <c r="C77" s="326"/>
      <c r="D77" s="326"/>
      <c r="E77" s="326"/>
      <c r="F77" s="326"/>
      <c r="G77" s="326"/>
      <c r="H77" s="326"/>
      <c r="I77" s="326"/>
      <c r="J77" s="327"/>
      <c r="K77" s="325" t="s">
        <v>98</v>
      </c>
      <c r="L77" s="326"/>
      <c r="M77" s="326"/>
      <c r="N77" s="326"/>
      <c r="O77" s="326"/>
      <c r="P77" s="326"/>
      <c r="Q77" s="326"/>
      <c r="R77" s="326"/>
      <c r="S77" s="326"/>
      <c r="T77" s="327"/>
      <c r="U77" s="325" t="s">
        <v>94</v>
      </c>
      <c r="V77" s="326"/>
      <c r="W77" s="326"/>
      <c r="X77" s="326"/>
      <c r="Y77" s="326"/>
      <c r="Z77" s="326"/>
      <c r="AA77" s="326"/>
      <c r="AB77" s="326"/>
      <c r="AC77" s="326"/>
      <c r="AD77" s="327"/>
      <c r="AE77" s="325" t="s">
        <v>95</v>
      </c>
      <c r="AF77" s="326"/>
      <c r="AG77" s="326"/>
      <c r="AH77" s="326"/>
      <c r="AI77" s="326"/>
      <c r="AJ77" s="326"/>
      <c r="AK77" s="326"/>
      <c r="AL77" s="326"/>
      <c r="AM77" s="326"/>
      <c r="AN77" s="327"/>
      <c r="AO77" s="325" t="s">
        <v>96</v>
      </c>
      <c r="AP77" s="326"/>
      <c r="AQ77" s="326"/>
      <c r="AR77" s="326"/>
      <c r="AS77" s="326"/>
      <c r="AT77" s="326"/>
      <c r="AU77" s="326"/>
      <c r="AV77" s="326"/>
      <c r="AW77" s="326"/>
      <c r="AX77" s="327"/>
      <c r="AY77" s="325" t="s">
        <v>99</v>
      </c>
      <c r="AZ77" s="326"/>
      <c r="BA77" s="326"/>
      <c r="BB77" s="326"/>
      <c r="BC77" s="326"/>
      <c r="BD77" s="326"/>
      <c r="BE77" s="326"/>
      <c r="BF77" s="326"/>
      <c r="BG77" s="326"/>
      <c r="BH77" s="327"/>
      <c r="BI77" s="325" t="s">
        <v>101</v>
      </c>
      <c r="BJ77" s="326"/>
      <c r="BK77" s="326"/>
      <c r="BL77" s="326"/>
      <c r="BM77" s="326"/>
      <c r="BN77" s="326"/>
      <c r="BO77" s="326"/>
      <c r="BP77" s="326"/>
      <c r="BQ77" s="326"/>
      <c r="BR77" s="327"/>
      <c r="BS77" s="326" t="s">
        <v>100</v>
      </c>
      <c r="BT77" s="326"/>
      <c r="BU77" s="326"/>
      <c r="BV77" s="326"/>
      <c r="BW77" s="326"/>
      <c r="BX77" s="326"/>
      <c r="BY77" s="326"/>
      <c r="BZ77" s="326"/>
      <c r="CA77" s="326"/>
      <c r="CB77" s="328"/>
      <c r="CR77" s="15"/>
      <c r="DI77" s="15"/>
      <c r="DJ77" s="15"/>
      <c r="DK77" s="15"/>
    </row>
    <row r="78" spans="1:115" x14ac:dyDescent="0.25">
      <c r="A78" s="70" t="s">
        <v>71</v>
      </c>
      <c r="B78" s="66"/>
      <c r="C78" s="66"/>
      <c r="D78" s="66"/>
      <c r="E78" s="66"/>
      <c r="F78" s="66" t="s">
        <v>46</v>
      </c>
      <c r="G78" s="66"/>
      <c r="H78" s="66"/>
      <c r="I78" s="66"/>
      <c r="J78" s="74"/>
      <c r="K78" s="76" t="s">
        <v>71</v>
      </c>
      <c r="L78" s="66"/>
      <c r="M78" s="66"/>
      <c r="N78" s="66"/>
      <c r="O78" s="66"/>
      <c r="P78" s="66" t="s">
        <v>46</v>
      </c>
      <c r="Q78" s="66"/>
      <c r="R78" s="66"/>
      <c r="S78" s="66"/>
      <c r="T78" s="74"/>
      <c r="U78" s="76" t="s">
        <v>71</v>
      </c>
      <c r="V78" s="66"/>
      <c r="W78" s="66"/>
      <c r="X78" s="66"/>
      <c r="Y78" s="66"/>
      <c r="Z78" s="66" t="s">
        <v>46</v>
      </c>
      <c r="AA78" s="66"/>
      <c r="AB78" s="66"/>
      <c r="AC78" s="66"/>
      <c r="AD78" s="74"/>
      <c r="AE78" s="76" t="s">
        <v>71</v>
      </c>
      <c r="AF78" s="66"/>
      <c r="AG78" s="66"/>
      <c r="AH78" s="66"/>
      <c r="AI78" s="66"/>
      <c r="AJ78" s="66" t="s">
        <v>46</v>
      </c>
      <c r="AK78" s="66"/>
      <c r="AL78" s="66"/>
      <c r="AM78" s="66"/>
      <c r="AN78" s="74"/>
      <c r="AO78" s="76" t="s">
        <v>71</v>
      </c>
      <c r="AP78" s="66"/>
      <c r="AQ78" s="66"/>
      <c r="AR78" s="66"/>
      <c r="AS78" s="66"/>
      <c r="AT78" s="66" t="s">
        <v>46</v>
      </c>
      <c r="AU78" s="66"/>
      <c r="AV78" s="66"/>
      <c r="AW78" s="66"/>
      <c r="AX78" s="74"/>
      <c r="AY78" s="77" t="s">
        <v>71</v>
      </c>
      <c r="AZ78" s="65"/>
      <c r="BA78" s="65"/>
      <c r="BB78" s="65"/>
      <c r="BC78" s="65"/>
      <c r="BD78" s="65" t="s">
        <v>46</v>
      </c>
      <c r="BE78" s="65"/>
      <c r="BF78" s="65"/>
      <c r="BG78" s="65"/>
      <c r="BH78" s="78"/>
      <c r="BI78" s="77" t="s">
        <v>71</v>
      </c>
      <c r="BJ78" s="65"/>
      <c r="BK78" s="65"/>
      <c r="BL78" s="65"/>
      <c r="BM78" s="65"/>
      <c r="BN78" s="65" t="s">
        <v>46</v>
      </c>
      <c r="BO78" s="65"/>
      <c r="BP78" s="65"/>
      <c r="BQ78" s="65"/>
      <c r="BR78" s="78"/>
      <c r="BS78" s="65" t="s">
        <v>71</v>
      </c>
      <c r="BT78" s="65"/>
      <c r="BU78" s="65"/>
      <c r="BV78" s="65"/>
      <c r="BW78" s="65"/>
      <c r="BX78" s="65" t="s">
        <v>46</v>
      </c>
      <c r="BY78" s="65"/>
      <c r="BZ78" s="65"/>
      <c r="CA78" s="65"/>
      <c r="CB78" s="71"/>
      <c r="CR78" s="15"/>
      <c r="DI78" s="15"/>
      <c r="DJ78" s="15"/>
      <c r="DK78" s="15"/>
    </row>
    <row r="79" spans="1:115" x14ac:dyDescent="0.25">
      <c r="A79" s="72" t="s">
        <v>71</v>
      </c>
      <c r="B79" s="15">
        <v>13</v>
      </c>
      <c r="C79" s="15">
        <v>23</v>
      </c>
      <c r="D79" s="22">
        <f>B79+C79</f>
        <v>36</v>
      </c>
      <c r="E79" s="22">
        <f>(D79-D80)/SUM(D79+D80)</f>
        <v>0.84615384615384615</v>
      </c>
      <c r="F79" s="15" t="s">
        <v>46</v>
      </c>
      <c r="G79" s="15">
        <v>12</v>
      </c>
      <c r="H79" s="15">
        <v>13</v>
      </c>
      <c r="I79" s="22">
        <f t="shared" ref="I79:I94" si="39">G79+H79</f>
        <v>25</v>
      </c>
      <c r="J79" s="48">
        <f>(I79-I80)/SUM(I79+I80)</f>
        <v>0.66666666666666663</v>
      </c>
      <c r="K79" s="63" t="s">
        <v>71</v>
      </c>
      <c r="L79" s="15">
        <v>26</v>
      </c>
      <c r="M79" s="15">
        <v>19</v>
      </c>
      <c r="N79" s="22">
        <f>L79+M79</f>
        <v>45</v>
      </c>
      <c r="O79" s="22">
        <f>(N79-N80)/SUM(N79+N80)</f>
        <v>0.52542372881355937</v>
      </c>
      <c r="P79" s="15" t="s">
        <v>46</v>
      </c>
      <c r="Q79" s="15">
        <v>14</v>
      </c>
      <c r="R79" s="15">
        <v>11</v>
      </c>
      <c r="S79" s="22">
        <f>Q79+R79</f>
        <v>25</v>
      </c>
      <c r="T79" s="48">
        <f>(S79-S80)/SUM(S79+S80)</f>
        <v>0.3888888888888889</v>
      </c>
      <c r="U79" s="63" t="s">
        <v>71</v>
      </c>
      <c r="V79" s="15">
        <v>24</v>
      </c>
      <c r="W79" s="15">
        <v>26</v>
      </c>
      <c r="X79" s="22">
        <f>V79+W79</f>
        <v>50</v>
      </c>
      <c r="Y79" s="22">
        <f>(X79-X80)/SUM(X79+X80)</f>
        <v>0.47058823529411764</v>
      </c>
      <c r="Z79" s="15" t="s">
        <v>46</v>
      </c>
      <c r="AA79" s="15">
        <v>29</v>
      </c>
      <c r="AB79" s="15">
        <v>13</v>
      </c>
      <c r="AC79" s="22">
        <f>AA79+AB79</f>
        <v>42</v>
      </c>
      <c r="AD79" s="48">
        <f>(AC79-AC80)/SUM(AC79+AC80)</f>
        <v>0.52727272727272723</v>
      </c>
      <c r="AE79" s="63" t="s">
        <v>71</v>
      </c>
      <c r="AF79" s="15">
        <v>32</v>
      </c>
      <c r="AG79" s="15">
        <v>31</v>
      </c>
      <c r="AH79" s="22">
        <f>AF79+AG79</f>
        <v>63</v>
      </c>
      <c r="AI79" s="22">
        <f>(AH79-AH80)/SUM(AH79+AH80)</f>
        <v>0.55555555555555558</v>
      </c>
      <c r="AJ79" s="15" t="s">
        <v>46</v>
      </c>
      <c r="AK79" s="15">
        <v>18</v>
      </c>
      <c r="AL79" s="15">
        <v>37</v>
      </c>
      <c r="AM79" s="22">
        <f>AK79+AL79</f>
        <v>55</v>
      </c>
      <c r="AN79" s="48">
        <f>(AM79-AM80)/SUM(AM79+AM80)</f>
        <v>0.59420289855072461</v>
      </c>
      <c r="AO79" s="63" t="s">
        <v>71</v>
      </c>
      <c r="AP79" s="15">
        <v>20</v>
      </c>
      <c r="AQ79" s="15">
        <v>14</v>
      </c>
      <c r="AR79" s="22">
        <f>AP79+AQ79</f>
        <v>34</v>
      </c>
      <c r="AS79" s="22">
        <f>(AR79-AR80)/SUM(AR79+AR80)</f>
        <v>0.41666666666666669</v>
      </c>
      <c r="AT79" s="15" t="s">
        <v>46</v>
      </c>
      <c r="AU79" s="15">
        <v>27</v>
      </c>
      <c r="AV79" s="15">
        <v>18</v>
      </c>
      <c r="AW79" s="22">
        <f>AU79+AV79</f>
        <v>45</v>
      </c>
      <c r="AX79" s="48">
        <f>(AW79-AW80)/SUM(AW79+AW80)</f>
        <v>0.42857142857142855</v>
      </c>
      <c r="AY79" s="63" t="s">
        <v>71</v>
      </c>
      <c r="AZ79" s="15">
        <v>11</v>
      </c>
      <c r="BA79" s="15">
        <v>32</v>
      </c>
      <c r="BB79" s="22">
        <f>AZ79+BA79</f>
        <v>43</v>
      </c>
      <c r="BC79" s="22">
        <f>(BB79-BB80)/SUM(BB79+BB80)</f>
        <v>0.32307692307692309</v>
      </c>
      <c r="BD79" s="15" t="s">
        <v>46</v>
      </c>
      <c r="BE79" s="15">
        <v>18</v>
      </c>
      <c r="BF79" s="15">
        <v>28</v>
      </c>
      <c r="BG79" s="22">
        <f>BE79+BF79</f>
        <v>46</v>
      </c>
      <c r="BH79" s="48">
        <f>(BG79-BG80)/SUM(BG79+BG80)</f>
        <v>0.39393939393939392</v>
      </c>
      <c r="BI79" s="63" t="s">
        <v>71</v>
      </c>
      <c r="BJ79" s="15">
        <v>13</v>
      </c>
      <c r="BK79" s="15">
        <v>33</v>
      </c>
      <c r="BL79" s="22">
        <f>BJ79+BK79</f>
        <v>46</v>
      </c>
      <c r="BM79" s="22">
        <f>(BL79-BL80)/SUM(BL79+BL80)</f>
        <v>0.26027397260273971</v>
      </c>
      <c r="BN79" s="15" t="s">
        <v>46</v>
      </c>
      <c r="BO79" s="15">
        <v>19</v>
      </c>
      <c r="BP79" s="15">
        <v>21</v>
      </c>
      <c r="BQ79" s="22">
        <f>BO79+BP79</f>
        <v>40</v>
      </c>
      <c r="BR79" s="48">
        <f>(BQ79-BQ80)/SUM(BQ79+BQ80)</f>
        <v>0.63265306122448983</v>
      </c>
      <c r="BS79" s="15" t="s">
        <v>71</v>
      </c>
      <c r="BT79" s="15">
        <v>10</v>
      </c>
      <c r="BU79" s="15">
        <v>33</v>
      </c>
      <c r="BV79" s="22">
        <f>BT79+BU79</f>
        <v>43</v>
      </c>
      <c r="BW79" s="22">
        <f>(BV79-BV80)/SUM(BV79+BV80)</f>
        <v>0.32307692307692309</v>
      </c>
      <c r="BX79" s="15" t="s">
        <v>46</v>
      </c>
      <c r="BY79" s="15">
        <v>15</v>
      </c>
      <c r="BZ79" s="15">
        <v>29</v>
      </c>
      <c r="CA79" s="22">
        <f>BY79+BZ79</f>
        <v>44</v>
      </c>
      <c r="CB79" s="39">
        <f>(CA79-CA80)/SUM(CA79+CA80)</f>
        <v>0.35384615384615387</v>
      </c>
      <c r="CR79" s="15"/>
      <c r="DI79" s="15"/>
      <c r="DJ79" s="15"/>
      <c r="DK79" s="15"/>
    </row>
    <row r="80" spans="1:115" x14ac:dyDescent="0.25">
      <c r="A80" s="72" t="s">
        <v>83</v>
      </c>
      <c r="B80" s="15">
        <v>1</v>
      </c>
      <c r="C80" s="15">
        <v>2</v>
      </c>
      <c r="D80" s="22">
        <f t="shared" ref="D80:D94" si="40">B80+C80</f>
        <v>3</v>
      </c>
      <c r="E80" s="22"/>
      <c r="F80" s="15" t="s">
        <v>83</v>
      </c>
      <c r="G80" s="15">
        <v>2</v>
      </c>
      <c r="H80" s="15">
        <v>3</v>
      </c>
      <c r="I80" s="22">
        <f t="shared" si="39"/>
        <v>5</v>
      </c>
      <c r="J80" s="48"/>
      <c r="K80" s="63" t="s">
        <v>83</v>
      </c>
      <c r="L80" s="15">
        <v>8</v>
      </c>
      <c r="M80" s="15">
        <v>6</v>
      </c>
      <c r="N80" s="22">
        <f t="shared" ref="N80:N94" si="41">L80+M80</f>
        <v>14</v>
      </c>
      <c r="O80" s="22"/>
      <c r="P80" s="15" t="s">
        <v>83</v>
      </c>
      <c r="Q80" s="15">
        <v>7</v>
      </c>
      <c r="R80" s="15">
        <v>4</v>
      </c>
      <c r="S80" s="22">
        <f t="shared" ref="S80:S94" si="42">Q80+R80</f>
        <v>11</v>
      </c>
      <c r="T80" s="48"/>
      <c r="U80" s="63" t="s">
        <v>83</v>
      </c>
      <c r="V80" s="15">
        <v>8</v>
      </c>
      <c r="W80" s="15">
        <v>10</v>
      </c>
      <c r="X80" s="22">
        <f t="shared" ref="X80:X94" si="43">V80+W80</f>
        <v>18</v>
      </c>
      <c r="Y80" s="22"/>
      <c r="Z80" s="15" t="s">
        <v>83</v>
      </c>
      <c r="AA80" s="15">
        <v>7</v>
      </c>
      <c r="AB80" s="15">
        <v>6</v>
      </c>
      <c r="AC80" s="22">
        <f t="shared" ref="AC80:AC94" si="44">AA80+AB80</f>
        <v>13</v>
      </c>
      <c r="AD80" s="48"/>
      <c r="AE80" s="63" t="s">
        <v>83</v>
      </c>
      <c r="AF80" s="15">
        <v>4</v>
      </c>
      <c r="AG80" s="15">
        <v>14</v>
      </c>
      <c r="AH80" s="22">
        <f t="shared" ref="AH80:AH94" si="45">AF80+AG80</f>
        <v>18</v>
      </c>
      <c r="AI80" s="22"/>
      <c r="AJ80" s="15" t="s">
        <v>83</v>
      </c>
      <c r="AK80" s="15">
        <v>8</v>
      </c>
      <c r="AL80" s="15">
        <v>6</v>
      </c>
      <c r="AM80" s="22">
        <f t="shared" ref="AM80:AM94" si="46">AK80+AL80</f>
        <v>14</v>
      </c>
      <c r="AN80" s="48"/>
      <c r="AO80" s="63" t="s">
        <v>83</v>
      </c>
      <c r="AP80" s="15">
        <v>6</v>
      </c>
      <c r="AQ80" s="15">
        <v>8</v>
      </c>
      <c r="AR80" s="22">
        <f t="shared" ref="AR80:AR94" si="47">AP80+AQ80</f>
        <v>14</v>
      </c>
      <c r="AS80" s="22"/>
      <c r="AT80" s="15" t="s">
        <v>83</v>
      </c>
      <c r="AU80" s="15">
        <v>12</v>
      </c>
      <c r="AV80" s="15">
        <v>6</v>
      </c>
      <c r="AW80" s="22">
        <f t="shared" ref="AW80:AW94" si="48">AU80+AV80</f>
        <v>18</v>
      </c>
      <c r="AX80" s="48"/>
      <c r="AY80" s="63" t="s">
        <v>83</v>
      </c>
      <c r="AZ80" s="15">
        <v>5</v>
      </c>
      <c r="BA80" s="15">
        <v>17</v>
      </c>
      <c r="BB80" s="22">
        <f t="shared" ref="BB80:BB94" si="49">AZ80+BA80</f>
        <v>22</v>
      </c>
      <c r="BC80" s="22"/>
      <c r="BD80" s="15" t="s">
        <v>83</v>
      </c>
      <c r="BE80" s="15">
        <v>5</v>
      </c>
      <c r="BF80" s="15">
        <v>15</v>
      </c>
      <c r="BG80" s="22">
        <f t="shared" ref="BG80:BG94" si="50">BE80+BF80</f>
        <v>20</v>
      </c>
      <c r="BH80" s="48"/>
      <c r="BI80" s="63" t="s">
        <v>83</v>
      </c>
      <c r="BJ80" s="15">
        <v>16</v>
      </c>
      <c r="BK80" s="15">
        <v>11</v>
      </c>
      <c r="BL80" s="22">
        <f t="shared" ref="BL80:BL94" si="51">BJ80+BK80</f>
        <v>27</v>
      </c>
      <c r="BM80" s="22"/>
      <c r="BN80" s="15" t="s">
        <v>83</v>
      </c>
      <c r="BO80" s="15">
        <v>7</v>
      </c>
      <c r="BP80" s="15">
        <v>2</v>
      </c>
      <c r="BQ80" s="22">
        <f t="shared" ref="BQ80:BQ94" si="52">BO80+BP80</f>
        <v>9</v>
      </c>
      <c r="BR80" s="48"/>
      <c r="BS80" s="15" t="s">
        <v>83</v>
      </c>
      <c r="BT80" s="15">
        <v>6</v>
      </c>
      <c r="BU80" s="15">
        <v>16</v>
      </c>
      <c r="BV80" s="22">
        <f t="shared" ref="BV80:BV94" si="53">BT80+BU80</f>
        <v>22</v>
      </c>
      <c r="BW80" s="22"/>
      <c r="BX80" s="15" t="s">
        <v>83</v>
      </c>
      <c r="BY80" s="15">
        <v>6</v>
      </c>
      <c r="BZ80" s="15">
        <v>15</v>
      </c>
      <c r="CA80" s="22">
        <f t="shared" ref="CA80:CA94" si="54">BY80+BZ80</f>
        <v>21</v>
      </c>
      <c r="CB80" s="39"/>
      <c r="CR80" s="15"/>
      <c r="DI80" s="15"/>
      <c r="DJ80" s="15"/>
      <c r="DK80" s="15"/>
    </row>
    <row r="81" spans="1:115" x14ac:dyDescent="0.25">
      <c r="A81" s="72" t="s">
        <v>71</v>
      </c>
      <c r="B81" s="15">
        <v>23</v>
      </c>
      <c r="C81" s="15">
        <v>19</v>
      </c>
      <c r="D81" s="22">
        <f t="shared" si="40"/>
        <v>42</v>
      </c>
      <c r="E81" s="22">
        <f>(D81-D82)/SUM(D81+D82)</f>
        <v>0.7142857142857143</v>
      </c>
      <c r="F81" s="15" t="s">
        <v>46</v>
      </c>
      <c r="G81" s="15">
        <v>27</v>
      </c>
      <c r="H81" s="15">
        <v>28</v>
      </c>
      <c r="I81" s="22">
        <f t="shared" si="39"/>
        <v>55</v>
      </c>
      <c r="J81" s="48">
        <f>(I81-I82)/SUM(I81+I82)</f>
        <v>0.74603174603174605</v>
      </c>
      <c r="K81" s="63" t="s">
        <v>71</v>
      </c>
      <c r="L81" s="15">
        <v>28</v>
      </c>
      <c r="M81" s="15">
        <v>17</v>
      </c>
      <c r="N81" s="22">
        <f t="shared" si="41"/>
        <v>45</v>
      </c>
      <c r="O81" s="22">
        <f>(N81-N82)/SUM(N81+N82)</f>
        <v>0.63636363636363635</v>
      </c>
      <c r="P81" s="15" t="s">
        <v>46</v>
      </c>
      <c r="Q81" s="15">
        <v>27</v>
      </c>
      <c r="R81" s="15">
        <v>29</v>
      </c>
      <c r="S81" s="22">
        <f t="shared" si="42"/>
        <v>56</v>
      </c>
      <c r="T81" s="48">
        <f>(S81-S82)/SUM(S81+S82)</f>
        <v>0.72307692307692306</v>
      </c>
      <c r="U81" s="63" t="s">
        <v>71</v>
      </c>
      <c r="V81" s="15">
        <v>26</v>
      </c>
      <c r="W81" s="15">
        <v>29</v>
      </c>
      <c r="X81" s="22">
        <f t="shared" si="43"/>
        <v>55</v>
      </c>
      <c r="Y81" s="22">
        <f>(X81-X82)/SUM(X81+X82)</f>
        <v>0.61764705882352944</v>
      </c>
      <c r="Z81" s="15" t="s">
        <v>46</v>
      </c>
      <c r="AA81" s="15">
        <v>28</v>
      </c>
      <c r="AB81" s="15">
        <v>23</v>
      </c>
      <c r="AC81" s="22">
        <f t="shared" si="44"/>
        <v>51</v>
      </c>
      <c r="AD81" s="48">
        <f>(AC81-AC82)/SUM(AC81+AC82)</f>
        <v>0.75862068965517238</v>
      </c>
      <c r="AE81" s="63" t="s">
        <v>71</v>
      </c>
      <c r="AF81" s="15">
        <v>23</v>
      </c>
      <c r="AG81" s="15">
        <v>13</v>
      </c>
      <c r="AH81" s="22">
        <f t="shared" si="45"/>
        <v>36</v>
      </c>
      <c r="AI81" s="22">
        <f>(AH81-AH82)/SUM(AH81+AH82)</f>
        <v>0.46938775510204084</v>
      </c>
      <c r="AJ81" s="15" t="s">
        <v>46</v>
      </c>
      <c r="AK81" s="15">
        <v>25</v>
      </c>
      <c r="AL81" s="15">
        <v>19</v>
      </c>
      <c r="AM81" s="22">
        <f t="shared" si="46"/>
        <v>44</v>
      </c>
      <c r="AN81" s="48">
        <f>(AM81-AM82)/SUM(AM81+AM82)</f>
        <v>0.6</v>
      </c>
      <c r="AO81" s="63" t="s">
        <v>71</v>
      </c>
      <c r="AP81" s="15">
        <v>19</v>
      </c>
      <c r="AQ81" s="15">
        <v>21</v>
      </c>
      <c r="AR81" s="22">
        <f t="shared" si="47"/>
        <v>40</v>
      </c>
      <c r="AS81" s="22">
        <f>(AR81-AR82)/SUM(AR81+AR82)</f>
        <v>0.45454545454545453</v>
      </c>
      <c r="AT81" s="15" t="s">
        <v>46</v>
      </c>
      <c r="AU81" s="15">
        <v>27</v>
      </c>
      <c r="AV81" s="15">
        <v>18</v>
      </c>
      <c r="AW81" s="22">
        <f t="shared" si="48"/>
        <v>45</v>
      </c>
      <c r="AX81" s="48">
        <f>(AW81-AW82)/SUM(AW81+AW82)</f>
        <v>0.6071428571428571</v>
      </c>
      <c r="AY81" s="63" t="s">
        <v>71</v>
      </c>
      <c r="AZ81" s="15">
        <v>23</v>
      </c>
      <c r="BA81" s="15">
        <v>24</v>
      </c>
      <c r="BB81" s="22">
        <f t="shared" si="49"/>
        <v>47</v>
      </c>
      <c r="BC81" s="22">
        <f>(BB81-BB82)/SUM(BB81+BB82)</f>
        <v>0.38235294117647056</v>
      </c>
      <c r="BD81" s="15" t="s">
        <v>46</v>
      </c>
      <c r="BE81" s="15">
        <v>13</v>
      </c>
      <c r="BF81" s="15">
        <v>29</v>
      </c>
      <c r="BG81" s="22">
        <f t="shared" si="50"/>
        <v>42</v>
      </c>
      <c r="BH81" s="48">
        <f>(BG81-BG82)/SUM(BG81+BG82)</f>
        <v>0.3125</v>
      </c>
      <c r="BI81" s="63" t="s">
        <v>71</v>
      </c>
      <c r="BJ81" s="15">
        <v>24</v>
      </c>
      <c r="BK81" s="15">
        <v>32</v>
      </c>
      <c r="BL81" s="22">
        <f t="shared" si="51"/>
        <v>56</v>
      </c>
      <c r="BM81" s="22">
        <f>(BL81-BL82)/SUM(BL81+BL82)</f>
        <v>0.41772151898734178</v>
      </c>
      <c r="BN81" s="15" t="s">
        <v>46</v>
      </c>
      <c r="BO81" s="15">
        <v>18</v>
      </c>
      <c r="BP81" s="15">
        <v>29</v>
      </c>
      <c r="BQ81" s="22">
        <f t="shared" si="52"/>
        <v>47</v>
      </c>
      <c r="BR81" s="48">
        <f>(BQ81-BQ82)/SUM(BQ81+BQ82)</f>
        <v>0.28767123287671231</v>
      </c>
      <c r="BS81" s="15" t="s">
        <v>71</v>
      </c>
      <c r="BT81" s="15">
        <v>22</v>
      </c>
      <c r="BU81" s="15">
        <v>21</v>
      </c>
      <c r="BV81" s="22">
        <f t="shared" si="53"/>
        <v>43</v>
      </c>
      <c r="BW81" s="22">
        <f>(BV81-BV82)/SUM(BV81+BV82)</f>
        <v>0.38709677419354838</v>
      </c>
      <c r="BX81" s="15" t="s">
        <v>46</v>
      </c>
      <c r="BY81" s="15">
        <v>12</v>
      </c>
      <c r="BZ81" s="15">
        <v>27</v>
      </c>
      <c r="CA81" s="22">
        <f t="shared" si="54"/>
        <v>39</v>
      </c>
      <c r="CB81" s="39">
        <f>(CA81-CA82)/SUM(CA81+CA82)</f>
        <v>0.25806451612903225</v>
      </c>
      <c r="CR81" s="15"/>
      <c r="DI81" s="15"/>
      <c r="DJ81" s="15"/>
      <c r="DK81" s="15"/>
    </row>
    <row r="82" spans="1:115" x14ac:dyDescent="0.25">
      <c r="A82" s="72" t="s">
        <v>51</v>
      </c>
      <c r="B82" s="15">
        <v>1</v>
      </c>
      <c r="C82" s="15">
        <v>6</v>
      </c>
      <c r="D82" s="22">
        <f t="shared" si="40"/>
        <v>7</v>
      </c>
      <c r="E82" s="22"/>
      <c r="F82" s="15" t="s">
        <v>51</v>
      </c>
      <c r="G82" s="15">
        <v>2</v>
      </c>
      <c r="H82" s="15">
        <v>6</v>
      </c>
      <c r="I82" s="22">
        <f t="shared" si="39"/>
        <v>8</v>
      </c>
      <c r="J82" s="48"/>
      <c r="K82" s="63" t="s">
        <v>51</v>
      </c>
      <c r="L82" s="15">
        <v>2</v>
      </c>
      <c r="M82" s="15">
        <v>8</v>
      </c>
      <c r="N82" s="22">
        <f t="shared" si="41"/>
        <v>10</v>
      </c>
      <c r="O82" s="22"/>
      <c r="P82" s="15" t="s">
        <v>51</v>
      </c>
      <c r="Q82" s="15">
        <v>2</v>
      </c>
      <c r="R82" s="15">
        <v>7</v>
      </c>
      <c r="S82" s="22">
        <f t="shared" si="42"/>
        <v>9</v>
      </c>
      <c r="T82" s="48"/>
      <c r="U82" s="63" t="s">
        <v>51</v>
      </c>
      <c r="V82" s="15">
        <v>5</v>
      </c>
      <c r="W82" s="15">
        <v>8</v>
      </c>
      <c r="X82" s="22">
        <f t="shared" si="43"/>
        <v>13</v>
      </c>
      <c r="Y82" s="22"/>
      <c r="Z82" s="15" t="s">
        <v>51</v>
      </c>
      <c r="AA82" s="15">
        <v>2</v>
      </c>
      <c r="AB82" s="15">
        <v>5</v>
      </c>
      <c r="AC82" s="22">
        <f t="shared" si="44"/>
        <v>7</v>
      </c>
      <c r="AD82" s="48"/>
      <c r="AE82" s="63" t="s">
        <v>51</v>
      </c>
      <c r="AF82" s="15">
        <v>6</v>
      </c>
      <c r="AG82" s="15">
        <v>7</v>
      </c>
      <c r="AH82" s="22">
        <f t="shared" si="45"/>
        <v>13</v>
      </c>
      <c r="AI82" s="22"/>
      <c r="AJ82" s="15" t="s">
        <v>51</v>
      </c>
      <c r="AK82" s="15">
        <v>7</v>
      </c>
      <c r="AL82" s="15">
        <v>4</v>
      </c>
      <c r="AM82" s="22">
        <f t="shared" si="46"/>
        <v>11</v>
      </c>
      <c r="AN82" s="48"/>
      <c r="AO82" s="63" t="s">
        <v>51</v>
      </c>
      <c r="AP82" s="15">
        <v>9</v>
      </c>
      <c r="AQ82" s="15">
        <v>6</v>
      </c>
      <c r="AR82" s="22">
        <f t="shared" si="47"/>
        <v>15</v>
      </c>
      <c r="AS82" s="22"/>
      <c r="AT82" s="15" t="s">
        <v>51</v>
      </c>
      <c r="AU82" s="15">
        <v>7</v>
      </c>
      <c r="AV82" s="15">
        <v>4</v>
      </c>
      <c r="AW82" s="22">
        <f t="shared" si="48"/>
        <v>11</v>
      </c>
      <c r="AX82" s="48"/>
      <c r="AY82" s="63" t="s">
        <v>51</v>
      </c>
      <c r="AZ82" s="15">
        <v>4</v>
      </c>
      <c r="BA82" s="15">
        <v>17</v>
      </c>
      <c r="BB82" s="22">
        <f t="shared" si="49"/>
        <v>21</v>
      </c>
      <c r="BC82" s="22"/>
      <c r="BD82" s="15" t="s">
        <v>51</v>
      </c>
      <c r="BE82" s="15">
        <v>7</v>
      </c>
      <c r="BF82" s="15">
        <v>15</v>
      </c>
      <c r="BG82" s="22">
        <f t="shared" si="50"/>
        <v>22</v>
      </c>
      <c r="BH82" s="48"/>
      <c r="BI82" s="63" t="s">
        <v>51</v>
      </c>
      <c r="BJ82" s="15">
        <v>6</v>
      </c>
      <c r="BK82" s="15">
        <v>17</v>
      </c>
      <c r="BL82" s="22">
        <f t="shared" si="51"/>
        <v>23</v>
      </c>
      <c r="BM82" s="22"/>
      <c r="BN82" s="15" t="s">
        <v>51</v>
      </c>
      <c r="BO82" s="15">
        <v>11</v>
      </c>
      <c r="BP82" s="15">
        <v>15</v>
      </c>
      <c r="BQ82" s="22">
        <f t="shared" si="52"/>
        <v>26</v>
      </c>
      <c r="BR82" s="48"/>
      <c r="BS82" s="15" t="s">
        <v>51</v>
      </c>
      <c r="BT82" s="15">
        <v>3</v>
      </c>
      <c r="BU82" s="15">
        <v>16</v>
      </c>
      <c r="BV82" s="22">
        <f t="shared" si="53"/>
        <v>19</v>
      </c>
      <c r="BW82" s="22"/>
      <c r="BX82" s="15" t="s">
        <v>51</v>
      </c>
      <c r="BY82" s="15">
        <v>9</v>
      </c>
      <c r="BZ82" s="15">
        <v>14</v>
      </c>
      <c r="CA82" s="22">
        <f t="shared" si="54"/>
        <v>23</v>
      </c>
      <c r="CB82" s="39"/>
      <c r="CR82" s="15"/>
      <c r="DI82" s="15"/>
      <c r="DJ82" s="15"/>
      <c r="DK82" s="15"/>
    </row>
    <row r="83" spans="1:115" x14ac:dyDescent="0.25">
      <c r="A83" s="72" t="s">
        <v>71</v>
      </c>
      <c r="B83" s="15">
        <v>27</v>
      </c>
      <c r="C83" s="15">
        <v>19</v>
      </c>
      <c r="D83" s="22">
        <f t="shared" si="40"/>
        <v>46</v>
      </c>
      <c r="E83" s="22">
        <f>(D83-D84)/SUM(D83+D84)</f>
        <v>0.80392156862745101</v>
      </c>
      <c r="F83" s="15" t="s">
        <v>46</v>
      </c>
      <c r="G83" s="15">
        <v>24</v>
      </c>
      <c r="H83" s="15">
        <v>28</v>
      </c>
      <c r="I83" s="22">
        <f t="shared" si="39"/>
        <v>52</v>
      </c>
      <c r="J83" s="48">
        <f>(I83-I84)/SUM(I83+I84)</f>
        <v>0.52941176470588236</v>
      </c>
      <c r="K83" s="63" t="s">
        <v>71</v>
      </c>
      <c r="L83" s="15">
        <v>23</v>
      </c>
      <c r="M83" s="15">
        <v>26</v>
      </c>
      <c r="N83" s="22">
        <f t="shared" si="41"/>
        <v>49</v>
      </c>
      <c r="O83" s="22">
        <f>(N83-N84)/SUM(N83+N84)</f>
        <v>0.58064516129032262</v>
      </c>
      <c r="P83" s="15" t="s">
        <v>46</v>
      </c>
      <c r="Q83" s="15">
        <v>18</v>
      </c>
      <c r="R83" s="15">
        <v>29</v>
      </c>
      <c r="S83" s="22">
        <f t="shared" si="42"/>
        <v>47</v>
      </c>
      <c r="T83" s="48">
        <f>(S83-S84)/SUM(S83+S84)</f>
        <v>0.70909090909090911</v>
      </c>
      <c r="U83" s="63" t="s">
        <v>71</v>
      </c>
      <c r="V83" s="15">
        <v>11</v>
      </c>
      <c r="W83" s="15">
        <v>28</v>
      </c>
      <c r="X83" s="22">
        <f t="shared" si="43"/>
        <v>39</v>
      </c>
      <c r="Y83" s="22">
        <f>(X83-X84)/SUM(X83+X84)</f>
        <v>0.69565217391304346</v>
      </c>
      <c r="Z83" s="15" t="s">
        <v>46</v>
      </c>
      <c r="AA83" s="15">
        <v>24</v>
      </c>
      <c r="AB83" s="15">
        <v>27</v>
      </c>
      <c r="AC83" s="22">
        <f t="shared" si="44"/>
        <v>51</v>
      </c>
      <c r="AD83" s="48">
        <f>(AC83-AC84)/SUM(AC83+AC84)</f>
        <v>0.75862068965517238</v>
      </c>
      <c r="AE83" s="63" t="s">
        <v>71</v>
      </c>
      <c r="AF83" s="15">
        <v>26</v>
      </c>
      <c r="AG83" s="15">
        <v>17</v>
      </c>
      <c r="AH83" s="22">
        <f t="shared" si="45"/>
        <v>43</v>
      </c>
      <c r="AI83" s="22">
        <f>(AH83-AH84)/SUM(AH83+AH84)</f>
        <v>0.72</v>
      </c>
      <c r="AJ83" s="15" t="s">
        <v>46</v>
      </c>
      <c r="AK83" s="15">
        <v>17</v>
      </c>
      <c r="AL83" s="15">
        <v>24</v>
      </c>
      <c r="AM83" s="22">
        <f t="shared" si="46"/>
        <v>41</v>
      </c>
      <c r="AN83" s="48">
        <f>(AM83-AM84)/SUM(AM83+AM84)</f>
        <v>0.49090909090909091</v>
      </c>
      <c r="AO83" s="63" t="s">
        <v>71</v>
      </c>
      <c r="AP83" s="15">
        <v>19</v>
      </c>
      <c r="AQ83" s="15">
        <v>14</v>
      </c>
      <c r="AR83" s="22">
        <f t="shared" si="47"/>
        <v>33</v>
      </c>
      <c r="AS83" s="22">
        <f>(AR83-AR84)/SUM(AR83+AR84)</f>
        <v>0.32</v>
      </c>
      <c r="AT83" s="15" t="s">
        <v>46</v>
      </c>
      <c r="AU83" s="15">
        <v>6</v>
      </c>
      <c r="AV83" s="15">
        <v>22</v>
      </c>
      <c r="AW83" s="22">
        <f t="shared" si="48"/>
        <v>28</v>
      </c>
      <c r="AX83" s="48">
        <f>(AW83-AW84)/SUM(AW83+AW84)</f>
        <v>0.14285714285714285</v>
      </c>
      <c r="AY83" s="63" t="s">
        <v>71</v>
      </c>
      <c r="AZ83" s="15">
        <v>27</v>
      </c>
      <c r="BA83" s="15">
        <v>14</v>
      </c>
      <c r="BB83" s="22">
        <f t="shared" si="49"/>
        <v>41</v>
      </c>
      <c r="BC83" s="22">
        <f>(BB83-BB84)/SUM(BB83+BB84)</f>
        <v>0.24242424242424243</v>
      </c>
      <c r="BD83" s="15" t="s">
        <v>46</v>
      </c>
      <c r="BE83" s="15">
        <v>16</v>
      </c>
      <c r="BF83" s="15">
        <v>27</v>
      </c>
      <c r="BG83" s="22">
        <f t="shared" si="50"/>
        <v>43</v>
      </c>
      <c r="BH83" s="48">
        <f>(BG83-BG84)/SUM(BG83+BG84)</f>
        <v>0.28358208955223879</v>
      </c>
      <c r="BI83" s="63" t="s">
        <v>71</v>
      </c>
      <c r="BJ83" s="15">
        <v>28</v>
      </c>
      <c r="BK83" s="15">
        <v>19</v>
      </c>
      <c r="BL83" s="22">
        <f t="shared" si="51"/>
        <v>47</v>
      </c>
      <c r="BM83" s="22">
        <f>(BL83-BL84)/SUM(BL83+BL84)</f>
        <v>0.42424242424242425</v>
      </c>
      <c r="BN83" s="15" t="s">
        <v>46</v>
      </c>
      <c r="BO83" s="15">
        <v>17</v>
      </c>
      <c r="BP83" s="15">
        <v>27</v>
      </c>
      <c r="BQ83" s="22">
        <f t="shared" si="52"/>
        <v>44</v>
      </c>
      <c r="BR83" s="48">
        <f>(BQ83-BQ84)/SUM(BQ83+BQ84)</f>
        <v>0.31343283582089554</v>
      </c>
      <c r="BS83" s="15" t="s">
        <v>71</v>
      </c>
      <c r="BT83" s="15">
        <v>28</v>
      </c>
      <c r="BU83" s="15">
        <v>12</v>
      </c>
      <c r="BV83" s="22">
        <f t="shared" si="53"/>
        <v>40</v>
      </c>
      <c r="BW83" s="22">
        <f>(BV83-BV84)/SUM(BV83+BV84)</f>
        <v>0.3559322033898305</v>
      </c>
      <c r="BX83" s="15" t="s">
        <v>46</v>
      </c>
      <c r="BY83" s="15">
        <v>16</v>
      </c>
      <c r="BZ83" s="15">
        <v>26</v>
      </c>
      <c r="CA83" s="22">
        <f t="shared" si="54"/>
        <v>42</v>
      </c>
      <c r="CB83" s="39">
        <f>(CA83-CA84)/SUM(CA83+CA84)</f>
        <v>0.33333333333333331</v>
      </c>
      <c r="CR83" s="15"/>
      <c r="DI83" s="15"/>
      <c r="DJ83" s="15"/>
      <c r="DK83" s="15"/>
    </row>
    <row r="84" spans="1:115" x14ac:dyDescent="0.25">
      <c r="A84" s="72" t="s">
        <v>83</v>
      </c>
      <c r="B84" s="15">
        <v>3</v>
      </c>
      <c r="C84" s="15">
        <v>2</v>
      </c>
      <c r="D84" s="22">
        <f t="shared" si="40"/>
        <v>5</v>
      </c>
      <c r="E84" s="22"/>
      <c r="F84" s="15" t="s">
        <v>83</v>
      </c>
      <c r="G84" s="15">
        <v>4</v>
      </c>
      <c r="H84" s="15">
        <v>12</v>
      </c>
      <c r="I84" s="22">
        <f t="shared" si="39"/>
        <v>16</v>
      </c>
      <c r="J84" s="48"/>
      <c r="K84" s="63" t="s">
        <v>83</v>
      </c>
      <c r="L84" s="15">
        <v>5</v>
      </c>
      <c r="M84" s="15">
        <v>8</v>
      </c>
      <c r="N84" s="22">
        <f t="shared" si="41"/>
        <v>13</v>
      </c>
      <c r="O84" s="22"/>
      <c r="P84" s="15" t="s">
        <v>83</v>
      </c>
      <c r="Q84" s="15">
        <v>2</v>
      </c>
      <c r="R84" s="15">
        <v>6</v>
      </c>
      <c r="S84" s="22">
        <f t="shared" si="42"/>
        <v>8</v>
      </c>
      <c r="T84" s="48"/>
      <c r="U84" s="63" t="s">
        <v>83</v>
      </c>
      <c r="V84" s="15">
        <v>2</v>
      </c>
      <c r="W84" s="15">
        <v>5</v>
      </c>
      <c r="X84" s="22">
        <f t="shared" si="43"/>
        <v>7</v>
      </c>
      <c r="Y84" s="22"/>
      <c r="Z84" s="15" t="s">
        <v>83</v>
      </c>
      <c r="AA84" s="15">
        <v>2</v>
      </c>
      <c r="AB84" s="15">
        <v>5</v>
      </c>
      <c r="AC84" s="22">
        <f t="shared" si="44"/>
        <v>7</v>
      </c>
      <c r="AD84" s="48"/>
      <c r="AE84" s="63" t="s">
        <v>83</v>
      </c>
      <c r="AF84" s="15">
        <v>5</v>
      </c>
      <c r="AG84" s="15">
        <v>2</v>
      </c>
      <c r="AH84" s="22">
        <f t="shared" si="45"/>
        <v>7</v>
      </c>
      <c r="AI84" s="22"/>
      <c r="AJ84" s="15" t="s">
        <v>83</v>
      </c>
      <c r="AK84" s="15">
        <v>6</v>
      </c>
      <c r="AL84" s="15">
        <v>8</v>
      </c>
      <c r="AM84" s="22">
        <f t="shared" si="46"/>
        <v>14</v>
      </c>
      <c r="AN84" s="48"/>
      <c r="AO84" s="63" t="s">
        <v>83</v>
      </c>
      <c r="AP84" s="15">
        <v>15</v>
      </c>
      <c r="AQ84" s="15">
        <v>2</v>
      </c>
      <c r="AR84" s="22">
        <f t="shared" si="47"/>
        <v>17</v>
      </c>
      <c r="AS84" s="22"/>
      <c r="AT84" s="15" t="s">
        <v>83</v>
      </c>
      <c r="AU84" s="15">
        <v>7</v>
      </c>
      <c r="AV84" s="15">
        <v>14</v>
      </c>
      <c r="AW84" s="22">
        <f t="shared" si="48"/>
        <v>21</v>
      </c>
      <c r="AX84" s="48"/>
      <c r="AY84" s="63" t="s">
        <v>83</v>
      </c>
      <c r="AZ84" s="15">
        <v>12</v>
      </c>
      <c r="BA84" s="15">
        <v>13</v>
      </c>
      <c r="BB84" s="22">
        <f t="shared" si="49"/>
        <v>25</v>
      </c>
      <c r="BC84" s="22"/>
      <c r="BD84" s="15" t="s">
        <v>83</v>
      </c>
      <c r="BE84" s="15">
        <v>15</v>
      </c>
      <c r="BF84" s="15">
        <v>9</v>
      </c>
      <c r="BG84" s="22">
        <f t="shared" si="50"/>
        <v>24</v>
      </c>
      <c r="BH84" s="48"/>
      <c r="BI84" s="63" t="s">
        <v>83</v>
      </c>
      <c r="BJ84" s="15">
        <v>11</v>
      </c>
      <c r="BK84" s="15">
        <v>8</v>
      </c>
      <c r="BL84" s="22">
        <f t="shared" si="51"/>
        <v>19</v>
      </c>
      <c r="BM84" s="22"/>
      <c r="BN84" s="15" t="s">
        <v>83</v>
      </c>
      <c r="BO84" s="15">
        <v>14</v>
      </c>
      <c r="BP84" s="15">
        <v>9</v>
      </c>
      <c r="BQ84" s="22">
        <f t="shared" si="52"/>
        <v>23</v>
      </c>
      <c r="BR84" s="48"/>
      <c r="BS84" s="15" t="s">
        <v>83</v>
      </c>
      <c r="BT84" s="15">
        <v>6</v>
      </c>
      <c r="BU84" s="15">
        <v>13</v>
      </c>
      <c r="BV84" s="22">
        <f t="shared" si="53"/>
        <v>19</v>
      </c>
      <c r="BW84" s="22"/>
      <c r="BX84" s="15" t="s">
        <v>83</v>
      </c>
      <c r="BY84" s="15">
        <v>13</v>
      </c>
      <c r="BZ84" s="15">
        <v>8</v>
      </c>
      <c r="CA84" s="22">
        <f t="shared" si="54"/>
        <v>21</v>
      </c>
      <c r="CB84" s="39"/>
      <c r="CR84" s="15"/>
      <c r="DI84" s="15"/>
      <c r="DJ84" s="15"/>
      <c r="DK84" s="15"/>
    </row>
    <row r="85" spans="1:115" x14ac:dyDescent="0.25">
      <c r="A85" s="72" t="s">
        <v>71</v>
      </c>
      <c r="B85" s="15">
        <v>26</v>
      </c>
      <c r="C85" s="15">
        <v>21</v>
      </c>
      <c r="D85" s="22">
        <f t="shared" si="40"/>
        <v>47</v>
      </c>
      <c r="E85" s="22">
        <f>(D85-D86)/SUM(D85+D86)</f>
        <v>0.80769230769230771</v>
      </c>
      <c r="F85" s="15" t="s">
        <v>46</v>
      </c>
      <c r="G85" s="15">
        <v>18</v>
      </c>
      <c r="H85" s="15">
        <v>37</v>
      </c>
      <c r="I85" s="22">
        <f t="shared" si="39"/>
        <v>55</v>
      </c>
      <c r="J85" s="48">
        <f>(I85-I86)/SUM(I85+I86)</f>
        <v>0.61764705882352944</v>
      </c>
      <c r="K85" s="63" t="s">
        <v>71</v>
      </c>
      <c r="L85" s="15">
        <v>17</v>
      </c>
      <c r="M85" s="15">
        <v>36</v>
      </c>
      <c r="N85" s="22">
        <f t="shared" si="41"/>
        <v>53</v>
      </c>
      <c r="O85" s="22">
        <f>(N85-N86)/SUM(N85+N86)</f>
        <v>0.76666666666666672</v>
      </c>
      <c r="P85" s="15" t="s">
        <v>46</v>
      </c>
      <c r="Q85" s="15">
        <v>25</v>
      </c>
      <c r="R85" s="15">
        <v>23</v>
      </c>
      <c r="S85" s="22">
        <f t="shared" si="42"/>
        <v>48</v>
      </c>
      <c r="T85" s="48">
        <f>(S85-S86)/SUM(S85+S86)</f>
        <v>0.68421052631578949</v>
      </c>
      <c r="U85" s="63" t="s">
        <v>71</v>
      </c>
      <c r="V85" s="15">
        <v>19</v>
      </c>
      <c r="W85" s="15">
        <v>28</v>
      </c>
      <c r="X85" s="22">
        <f t="shared" si="43"/>
        <v>47</v>
      </c>
      <c r="Y85" s="22">
        <f>(X85-X86)/SUM(X85+X86)</f>
        <v>0.56666666666666665</v>
      </c>
      <c r="Z85" s="15" t="s">
        <v>46</v>
      </c>
      <c r="AA85" s="15">
        <v>29</v>
      </c>
      <c r="AB85" s="15">
        <v>26</v>
      </c>
      <c r="AC85" s="22">
        <f t="shared" si="44"/>
        <v>55</v>
      </c>
      <c r="AD85" s="48">
        <f>(AC85-AC86)/SUM(AC85+AC86)</f>
        <v>0.64179104477611937</v>
      </c>
      <c r="AE85" s="63" t="s">
        <v>71</v>
      </c>
      <c r="AF85" s="15">
        <v>19</v>
      </c>
      <c r="AG85" s="15">
        <v>33</v>
      </c>
      <c r="AH85" s="22">
        <f t="shared" si="45"/>
        <v>52</v>
      </c>
      <c r="AI85" s="22">
        <f>(AH85-AH86)/SUM(AH85+AH86)</f>
        <v>0.6</v>
      </c>
      <c r="AJ85" s="15" t="s">
        <v>46</v>
      </c>
      <c r="AK85" s="15">
        <v>26</v>
      </c>
      <c r="AL85" s="15">
        <v>12</v>
      </c>
      <c r="AM85" s="22">
        <f t="shared" si="46"/>
        <v>38</v>
      </c>
      <c r="AN85" s="48">
        <f>(AM85-AM86)/SUM(AM85+AM86)</f>
        <v>0.61702127659574468</v>
      </c>
      <c r="AO85" s="63" t="s">
        <v>71</v>
      </c>
      <c r="AP85" s="15">
        <v>23</v>
      </c>
      <c r="AQ85" s="15">
        <v>24</v>
      </c>
      <c r="AR85" s="22">
        <f t="shared" si="47"/>
        <v>47</v>
      </c>
      <c r="AS85" s="22">
        <f>(AR85-AR86)/SUM(AR85+AR86)</f>
        <v>0.6785714285714286</v>
      </c>
      <c r="AT85" s="15" t="s">
        <v>46</v>
      </c>
      <c r="AU85" s="15">
        <v>12</v>
      </c>
      <c r="AV85" s="15">
        <v>15</v>
      </c>
      <c r="AW85" s="22">
        <f t="shared" si="48"/>
        <v>27</v>
      </c>
      <c r="AX85" s="48">
        <f>(AW85-AW86)/SUM(AW85+AW86)</f>
        <v>0.42105263157894735</v>
      </c>
      <c r="AY85" s="63" t="s">
        <v>71</v>
      </c>
      <c r="AZ85" s="15">
        <v>29</v>
      </c>
      <c r="BA85" s="15">
        <v>15</v>
      </c>
      <c r="BB85" s="22">
        <f t="shared" si="49"/>
        <v>44</v>
      </c>
      <c r="BC85" s="22">
        <f>(BB85-BB86)/SUM(BB85+BB86)</f>
        <v>0.44262295081967212</v>
      </c>
      <c r="BD85" s="15" t="s">
        <v>46</v>
      </c>
      <c r="BE85" s="15">
        <v>12</v>
      </c>
      <c r="BF85" s="15">
        <v>24</v>
      </c>
      <c r="BG85" s="22">
        <f t="shared" si="50"/>
        <v>36</v>
      </c>
      <c r="BH85" s="48">
        <f>(BG85-BG86)/SUM(BG85+BG86)</f>
        <v>0.5</v>
      </c>
      <c r="BI85" s="63" t="s">
        <v>71</v>
      </c>
      <c r="BJ85" s="15">
        <v>28</v>
      </c>
      <c r="BK85" s="15">
        <v>19</v>
      </c>
      <c r="BL85" s="22">
        <f t="shared" si="51"/>
        <v>47</v>
      </c>
      <c r="BM85" s="22">
        <f>(BL85-BL86)/SUM(BL85+BL86)</f>
        <v>0.49206349206349204</v>
      </c>
      <c r="BN85" s="15" t="s">
        <v>46</v>
      </c>
      <c r="BO85" s="15">
        <v>12</v>
      </c>
      <c r="BP85" s="15">
        <v>24</v>
      </c>
      <c r="BQ85" s="22">
        <f t="shared" si="52"/>
        <v>36</v>
      </c>
      <c r="BR85" s="48">
        <f>(BQ85-BQ86)/SUM(BQ85+BQ86)</f>
        <v>0.44</v>
      </c>
      <c r="BS85" s="15" t="s">
        <v>71</v>
      </c>
      <c r="BT85" s="15">
        <v>29</v>
      </c>
      <c r="BU85" s="15">
        <v>15</v>
      </c>
      <c r="BV85" s="22">
        <f t="shared" si="53"/>
        <v>44</v>
      </c>
      <c r="BW85" s="22">
        <f>(BV85-BV86)/SUM(BV85+BV86)</f>
        <v>0.375</v>
      </c>
      <c r="BX85" s="15" t="s">
        <v>46</v>
      </c>
      <c r="BY85" s="15">
        <v>11</v>
      </c>
      <c r="BZ85" s="15">
        <v>14</v>
      </c>
      <c r="CA85" s="22">
        <f t="shared" si="54"/>
        <v>25</v>
      </c>
      <c r="CB85" s="39">
        <f>(CA85-CA86)/SUM(CA85+CA86)</f>
        <v>0.16279069767441862</v>
      </c>
      <c r="CR85" s="15"/>
      <c r="DI85" s="15"/>
      <c r="DJ85" s="15"/>
      <c r="DK85" s="15"/>
    </row>
    <row r="86" spans="1:115" x14ac:dyDescent="0.25">
      <c r="A86" s="72" t="s">
        <v>83</v>
      </c>
      <c r="B86" s="15">
        <v>2</v>
      </c>
      <c r="C86" s="15">
        <v>3</v>
      </c>
      <c r="D86" s="22">
        <f t="shared" si="40"/>
        <v>5</v>
      </c>
      <c r="E86" s="22"/>
      <c r="F86" s="15" t="s">
        <v>83</v>
      </c>
      <c r="G86" s="15">
        <v>7</v>
      </c>
      <c r="H86" s="15">
        <v>6</v>
      </c>
      <c r="I86" s="22">
        <f t="shared" si="39"/>
        <v>13</v>
      </c>
      <c r="J86" s="48"/>
      <c r="K86" s="63" t="s">
        <v>83</v>
      </c>
      <c r="L86" s="15">
        <v>2</v>
      </c>
      <c r="M86" s="15">
        <v>5</v>
      </c>
      <c r="N86" s="22">
        <f t="shared" si="41"/>
        <v>7</v>
      </c>
      <c r="O86" s="22"/>
      <c r="P86" s="15" t="s">
        <v>83</v>
      </c>
      <c r="Q86" s="15">
        <v>3</v>
      </c>
      <c r="R86" s="15">
        <v>6</v>
      </c>
      <c r="S86" s="22">
        <f t="shared" si="42"/>
        <v>9</v>
      </c>
      <c r="T86" s="48"/>
      <c r="U86" s="63" t="s">
        <v>83</v>
      </c>
      <c r="V86" s="15">
        <v>8</v>
      </c>
      <c r="W86" s="15">
        <v>5</v>
      </c>
      <c r="X86" s="22">
        <f t="shared" si="43"/>
        <v>13</v>
      </c>
      <c r="Y86" s="22"/>
      <c r="Z86" s="15" t="s">
        <v>83</v>
      </c>
      <c r="AA86" s="15">
        <v>6</v>
      </c>
      <c r="AB86" s="15">
        <v>6</v>
      </c>
      <c r="AC86" s="22">
        <f t="shared" si="44"/>
        <v>12</v>
      </c>
      <c r="AD86" s="48"/>
      <c r="AE86" s="63" t="s">
        <v>83</v>
      </c>
      <c r="AF86" s="15">
        <v>8</v>
      </c>
      <c r="AG86" s="15">
        <v>5</v>
      </c>
      <c r="AH86" s="22">
        <f t="shared" si="45"/>
        <v>13</v>
      </c>
      <c r="AI86" s="22"/>
      <c r="AJ86" s="15" t="s">
        <v>83</v>
      </c>
      <c r="AK86" s="15">
        <v>2</v>
      </c>
      <c r="AL86" s="15">
        <v>7</v>
      </c>
      <c r="AM86" s="22">
        <f t="shared" si="46"/>
        <v>9</v>
      </c>
      <c r="AN86" s="48"/>
      <c r="AO86" s="63" t="s">
        <v>83</v>
      </c>
      <c r="AP86" s="15">
        <v>3</v>
      </c>
      <c r="AQ86" s="15">
        <v>6</v>
      </c>
      <c r="AR86" s="22">
        <f t="shared" si="47"/>
        <v>9</v>
      </c>
      <c r="AS86" s="22"/>
      <c r="AT86" s="15" t="s">
        <v>83</v>
      </c>
      <c r="AU86" s="15">
        <v>6</v>
      </c>
      <c r="AV86" s="15">
        <v>5</v>
      </c>
      <c r="AW86" s="22">
        <f t="shared" si="48"/>
        <v>11</v>
      </c>
      <c r="AX86" s="48"/>
      <c r="AY86" s="63" t="s">
        <v>83</v>
      </c>
      <c r="AZ86" s="15">
        <v>9</v>
      </c>
      <c r="BA86" s="15">
        <v>8</v>
      </c>
      <c r="BB86" s="22">
        <f t="shared" si="49"/>
        <v>17</v>
      </c>
      <c r="BC86" s="22"/>
      <c r="BD86" s="15" t="s">
        <v>83</v>
      </c>
      <c r="BE86" s="15">
        <v>7</v>
      </c>
      <c r="BF86" s="15">
        <v>5</v>
      </c>
      <c r="BG86" s="22">
        <f t="shared" si="50"/>
        <v>12</v>
      </c>
      <c r="BH86" s="48"/>
      <c r="BI86" s="63" t="s">
        <v>83</v>
      </c>
      <c r="BJ86" s="15">
        <v>14</v>
      </c>
      <c r="BK86" s="15">
        <v>2</v>
      </c>
      <c r="BL86" s="22">
        <f t="shared" si="51"/>
        <v>16</v>
      </c>
      <c r="BM86" s="22"/>
      <c r="BN86" s="15" t="s">
        <v>83</v>
      </c>
      <c r="BO86" s="15">
        <v>9</v>
      </c>
      <c r="BP86" s="15">
        <v>5</v>
      </c>
      <c r="BQ86" s="22">
        <f t="shared" si="52"/>
        <v>14</v>
      </c>
      <c r="BR86" s="48"/>
      <c r="BS86" s="15" t="s">
        <v>83</v>
      </c>
      <c r="BT86" s="15">
        <v>7</v>
      </c>
      <c r="BU86" s="15">
        <v>13</v>
      </c>
      <c r="BV86" s="22">
        <f t="shared" si="53"/>
        <v>20</v>
      </c>
      <c r="BW86" s="22"/>
      <c r="BX86" s="15" t="s">
        <v>83</v>
      </c>
      <c r="BY86" s="15">
        <v>9</v>
      </c>
      <c r="BZ86" s="15">
        <v>9</v>
      </c>
      <c r="CA86" s="22">
        <f t="shared" si="54"/>
        <v>18</v>
      </c>
      <c r="CB86" s="39"/>
      <c r="CR86" s="15"/>
      <c r="DI86" s="15"/>
      <c r="DJ86" s="15"/>
      <c r="DK86" s="15"/>
    </row>
    <row r="87" spans="1:115" x14ac:dyDescent="0.25">
      <c r="A87" s="72" t="s">
        <v>71</v>
      </c>
      <c r="B87" s="15">
        <v>32</v>
      </c>
      <c r="C87" s="15">
        <v>18</v>
      </c>
      <c r="D87" s="22">
        <f t="shared" si="40"/>
        <v>50</v>
      </c>
      <c r="E87" s="22">
        <f>(D87-D88)/SUM(D87+D88)</f>
        <v>0.75438596491228072</v>
      </c>
      <c r="F87" s="15" t="s">
        <v>46</v>
      </c>
      <c r="G87" s="15">
        <v>19</v>
      </c>
      <c r="H87" s="15">
        <v>29</v>
      </c>
      <c r="I87" s="22">
        <f t="shared" si="39"/>
        <v>48</v>
      </c>
      <c r="J87" s="48">
        <f>(I87-I88)/SUM(I87+I88)</f>
        <v>0.74545454545454548</v>
      </c>
      <c r="K87" s="63" t="s">
        <v>71</v>
      </c>
      <c r="L87" s="15">
        <v>23</v>
      </c>
      <c r="M87" s="15">
        <v>17</v>
      </c>
      <c r="N87" s="22">
        <f t="shared" si="41"/>
        <v>40</v>
      </c>
      <c r="O87" s="22">
        <f>(N87-N88)/SUM(N87+N88)</f>
        <v>0.6</v>
      </c>
      <c r="P87" s="15" t="s">
        <v>46</v>
      </c>
      <c r="Q87" s="15">
        <v>18</v>
      </c>
      <c r="R87" s="15">
        <v>24</v>
      </c>
      <c r="S87" s="22">
        <f t="shared" si="42"/>
        <v>42</v>
      </c>
      <c r="T87" s="48">
        <f>(S87-S88)/SUM(S87+S88)</f>
        <v>0.61538461538461542</v>
      </c>
      <c r="U87" s="63" t="s">
        <v>71</v>
      </c>
      <c r="V87" s="15">
        <v>16</v>
      </c>
      <c r="W87" s="15">
        <v>32</v>
      </c>
      <c r="X87" s="22">
        <f t="shared" si="43"/>
        <v>48</v>
      </c>
      <c r="Y87" s="22">
        <f>(X87-X88)/SUM(X87+X88)</f>
        <v>0.68421052631578949</v>
      </c>
      <c r="Z87" s="15" t="s">
        <v>46</v>
      </c>
      <c r="AA87" s="15">
        <v>24</v>
      </c>
      <c r="AB87" s="15">
        <v>35</v>
      </c>
      <c r="AC87" s="22">
        <f t="shared" si="44"/>
        <v>59</v>
      </c>
      <c r="AD87" s="48">
        <f>(AC87-AC88)/SUM(AC87+AC88)</f>
        <v>0.76119402985074625</v>
      </c>
      <c r="AE87" s="63" t="s">
        <v>71</v>
      </c>
      <c r="AF87" s="15">
        <v>18</v>
      </c>
      <c r="AG87" s="15">
        <v>26</v>
      </c>
      <c r="AH87" s="22">
        <f t="shared" si="45"/>
        <v>44</v>
      </c>
      <c r="AI87" s="22">
        <f>(AH87-AH88)/SUM(AH87+AH88)</f>
        <v>0.51724137931034486</v>
      </c>
      <c r="AJ87" s="15" t="s">
        <v>46</v>
      </c>
      <c r="AK87" s="15">
        <v>32</v>
      </c>
      <c r="AL87" s="15">
        <v>16</v>
      </c>
      <c r="AM87" s="22">
        <f t="shared" si="46"/>
        <v>48</v>
      </c>
      <c r="AN87" s="48">
        <f>(AM87-AM88)/SUM(AM87+AM88)</f>
        <v>0.6</v>
      </c>
      <c r="AO87" s="63" t="s">
        <v>71</v>
      </c>
      <c r="AP87" s="15">
        <v>13</v>
      </c>
      <c r="AQ87" s="15">
        <v>18</v>
      </c>
      <c r="AR87" s="22">
        <f t="shared" si="47"/>
        <v>31</v>
      </c>
      <c r="AS87" s="22">
        <f>(AR87-AR88)/SUM(AR87+AR88)</f>
        <v>0.29166666666666669</v>
      </c>
      <c r="AT87" s="15" t="s">
        <v>46</v>
      </c>
      <c r="AU87" s="15">
        <v>25</v>
      </c>
      <c r="AV87" s="15">
        <v>14</v>
      </c>
      <c r="AW87" s="22">
        <f t="shared" si="48"/>
        <v>39</v>
      </c>
      <c r="AX87" s="48">
        <f>(AW87-AW88)/SUM(AW87+AW88)</f>
        <v>0.47169811320754718</v>
      </c>
      <c r="AY87" s="63" t="s">
        <v>71</v>
      </c>
      <c r="AZ87" s="15">
        <v>28</v>
      </c>
      <c r="BA87" s="15">
        <v>23</v>
      </c>
      <c r="BB87" s="22">
        <f t="shared" si="49"/>
        <v>51</v>
      </c>
      <c r="BC87" s="22">
        <f>(BB87-BB88)/SUM(BB87+BB88)</f>
        <v>0.21428571428571427</v>
      </c>
      <c r="BD87" s="15" t="s">
        <v>46</v>
      </c>
      <c r="BE87" s="15">
        <v>13</v>
      </c>
      <c r="BF87" s="15">
        <v>29</v>
      </c>
      <c r="BG87" s="22">
        <f t="shared" si="50"/>
        <v>42</v>
      </c>
      <c r="BH87" s="48">
        <f>(BG87-BG88)/SUM(BG87+BG88)</f>
        <v>0.35483870967741937</v>
      </c>
      <c r="BI87" s="63" t="s">
        <v>71</v>
      </c>
      <c r="BJ87" s="15">
        <v>29</v>
      </c>
      <c r="BK87" s="15">
        <v>29</v>
      </c>
      <c r="BL87" s="22">
        <f t="shared" si="51"/>
        <v>58</v>
      </c>
      <c r="BM87" s="22">
        <f>(BL87-BL88)/SUM(BL87+BL88)</f>
        <v>0.43209876543209874</v>
      </c>
      <c r="BN87" s="15" t="s">
        <v>46</v>
      </c>
      <c r="BO87" s="15">
        <v>11</v>
      </c>
      <c r="BP87" s="15">
        <v>27</v>
      </c>
      <c r="BQ87" s="22">
        <f t="shared" si="52"/>
        <v>38</v>
      </c>
      <c r="BR87" s="48">
        <f>(BQ87-BQ88)/SUM(BQ87+BQ88)</f>
        <v>5.5555555555555552E-2</v>
      </c>
      <c r="BS87" s="15" t="s">
        <v>71</v>
      </c>
      <c r="BT87" s="15">
        <v>26</v>
      </c>
      <c r="BU87" s="15">
        <v>23</v>
      </c>
      <c r="BV87" s="22">
        <f t="shared" si="53"/>
        <v>49</v>
      </c>
      <c r="BW87" s="22">
        <f>(BV87-BV88)/SUM(BV87+BV88)</f>
        <v>0.20987654320987653</v>
      </c>
      <c r="BX87" s="15" t="s">
        <v>46</v>
      </c>
      <c r="BY87" s="15">
        <v>14</v>
      </c>
      <c r="BZ87" s="15">
        <v>23</v>
      </c>
      <c r="CA87" s="22">
        <f t="shared" si="54"/>
        <v>37</v>
      </c>
      <c r="CB87" s="39">
        <f>(CA87-CA88)/SUM(CA87+CA88)</f>
        <v>0.2982456140350877</v>
      </c>
      <c r="CR87" s="15"/>
      <c r="DI87" s="15"/>
      <c r="DJ87" s="15"/>
      <c r="DK87" s="15"/>
    </row>
    <row r="88" spans="1:115" x14ac:dyDescent="0.25">
      <c r="A88" s="72" t="s">
        <v>83</v>
      </c>
      <c r="B88" s="15">
        <v>2</v>
      </c>
      <c r="C88" s="15">
        <v>5</v>
      </c>
      <c r="D88" s="22">
        <f t="shared" si="40"/>
        <v>7</v>
      </c>
      <c r="E88" s="22"/>
      <c r="F88" s="15" t="s">
        <v>83</v>
      </c>
      <c r="G88" s="15">
        <v>4</v>
      </c>
      <c r="H88" s="15">
        <v>3</v>
      </c>
      <c r="I88" s="22">
        <f t="shared" si="39"/>
        <v>7</v>
      </c>
      <c r="J88" s="48"/>
      <c r="K88" s="63" t="s">
        <v>83</v>
      </c>
      <c r="L88" s="15">
        <v>4</v>
      </c>
      <c r="M88" s="15">
        <v>6</v>
      </c>
      <c r="N88" s="22">
        <f t="shared" si="41"/>
        <v>10</v>
      </c>
      <c r="O88" s="22"/>
      <c r="P88" s="15" t="s">
        <v>83</v>
      </c>
      <c r="Q88" s="15">
        <v>6</v>
      </c>
      <c r="R88" s="15">
        <v>4</v>
      </c>
      <c r="S88" s="22">
        <f t="shared" si="42"/>
        <v>10</v>
      </c>
      <c r="T88" s="48"/>
      <c r="U88" s="63" t="s">
        <v>83</v>
      </c>
      <c r="V88" s="15">
        <v>2</v>
      </c>
      <c r="W88" s="15">
        <v>7</v>
      </c>
      <c r="X88" s="22">
        <f t="shared" si="43"/>
        <v>9</v>
      </c>
      <c r="Y88" s="22"/>
      <c r="Z88" s="15" t="s">
        <v>83</v>
      </c>
      <c r="AA88" s="15">
        <v>3</v>
      </c>
      <c r="AB88" s="15">
        <v>5</v>
      </c>
      <c r="AC88" s="22">
        <f t="shared" si="44"/>
        <v>8</v>
      </c>
      <c r="AD88" s="48"/>
      <c r="AE88" s="63" t="s">
        <v>83</v>
      </c>
      <c r="AF88" s="15">
        <v>9</v>
      </c>
      <c r="AG88" s="15">
        <v>5</v>
      </c>
      <c r="AH88" s="22">
        <f t="shared" si="45"/>
        <v>14</v>
      </c>
      <c r="AI88" s="22"/>
      <c r="AJ88" s="15" t="s">
        <v>83</v>
      </c>
      <c r="AK88" s="15">
        <v>8</v>
      </c>
      <c r="AL88" s="15">
        <v>4</v>
      </c>
      <c r="AM88" s="22">
        <f t="shared" si="46"/>
        <v>12</v>
      </c>
      <c r="AN88" s="48"/>
      <c r="AO88" s="63" t="s">
        <v>83</v>
      </c>
      <c r="AP88" s="15">
        <v>12</v>
      </c>
      <c r="AQ88" s="15">
        <v>5</v>
      </c>
      <c r="AR88" s="22">
        <f t="shared" si="47"/>
        <v>17</v>
      </c>
      <c r="AS88" s="22"/>
      <c r="AT88" s="15" t="s">
        <v>83</v>
      </c>
      <c r="AU88" s="15">
        <v>8</v>
      </c>
      <c r="AV88" s="15">
        <v>6</v>
      </c>
      <c r="AW88" s="22">
        <f t="shared" si="48"/>
        <v>14</v>
      </c>
      <c r="AX88" s="48"/>
      <c r="AY88" s="63" t="s">
        <v>83</v>
      </c>
      <c r="AZ88" s="15">
        <v>12</v>
      </c>
      <c r="BA88" s="15">
        <v>21</v>
      </c>
      <c r="BB88" s="22">
        <f t="shared" si="49"/>
        <v>33</v>
      </c>
      <c r="BC88" s="22"/>
      <c r="BD88" s="15" t="s">
        <v>83</v>
      </c>
      <c r="BE88" s="15">
        <v>5</v>
      </c>
      <c r="BF88" s="15">
        <v>15</v>
      </c>
      <c r="BG88" s="22">
        <f t="shared" si="50"/>
        <v>20</v>
      </c>
      <c r="BH88" s="48"/>
      <c r="BI88" s="63" t="s">
        <v>83</v>
      </c>
      <c r="BJ88" s="15">
        <v>11</v>
      </c>
      <c r="BK88" s="15">
        <v>12</v>
      </c>
      <c r="BL88" s="22">
        <f t="shared" si="51"/>
        <v>23</v>
      </c>
      <c r="BM88" s="22"/>
      <c r="BN88" s="15" t="s">
        <v>83</v>
      </c>
      <c r="BO88" s="15">
        <v>16</v>
      </c>
      <c r="BP88" s="15">
        <v>18</v>
      </c>
      <c r="BQ88" s="22">
        <f t="shared" si="52"/>
        <v>34</v>
      </c>
      <c r="BR88" s="48"/>
      <c r="BS88" s="15" t="s">
        <v>83</v>
      </c>
      <c r="BT88" s="15">
        <v>11</v>
      </c>
      <c r="BU88" s="15">
        <v>21</v>
      </c>
      <c r="BV88" s="22">
        <f t="shared" si="53"/>
        <v>32</v>
      </c>
      <c r="BW88" s="22"/>
      <c r="BX88" s="15" t="s">
        <v>83</v>
      </c>
      <c r="BY88" s="15">
        <v>6</v>
      </c>
      <c r="BZ88" s="15">
        <v>14</v>
      </c>
      <c r="CA88" s="22">
        <f t="shared" si="54"/>
        <v>20</v>
      </c>
      <c r="CB88" s="39"/>
      <c r="CR88" s="15"/>
      <c r="DI88" s="15"/>
      <c r="DJ88" s="15"/>
      <c r="DK88" s="15"/>
    </row>
    <row r="89" spans="1:115" x14ac:dyDescent="0.25">
      <c r="A89" s="72" t="s">
        <v>71</v>
      </c>
      <c r="B89" s="15">
        <v>29</v>
      </c>
      <c r="C89" s="15">
        <v>21</v>
      </c>
      <c r="D89" s="22">
        <f t="shared" si="40"/>
        <v>50</v>
      </c>
      <c r="E89" s="22">
        <f>(D89-D90)/SUM(D89+D90)</f>
        <v>0.75438596491228072</v>
      </c>
      <c r="F89" s="15" t="s">
        <v>46</v>
      </c>
      <c r="G89" s="15">
        <v>29</v>
      </c>
      <c r="H89" s="15">
        <v>17</v>
      </c>
      <c r="I89" s="22">
        <f t="shared" si="39"/>
        <v>46</v>
      </c>
      <c r="J89" s="48">
        <f>(I89-I90)/SUM(I89+I90)</f>
        <v>0.80392156862745101</v>
      </c>
      <c r="K89" s="63" t="s">
        <v>71</v>
      </c>
      <c r="L89" s="15">
        <v>17</v>
      </c>
      <c r="M89" s="15">
        <v>26</v>
      </c>
      <c r="N89" s="22">
        <f t="shared" si="41"/>
        <v>43</v>
      </c>
      <c r="O89" s="22">
        <f>(N89-N90)/SUM(N89+N90)</f>
        <v>0.5357142857142857</v>
      </c>
      <c r="P89" s="15" t="s">
        <v>46</v>
      </c>
      <c r="Q89" s="15">
        <v>14</v>
      </c>
      <c r="R89" s="15">
        <v>26</v>
      </c>
      <c r="S89" s="22">
        <f t="shared" si="42"/>
        <v>40</v>
      </c>
      <c r="T89" s="48">
        <f>(S89-S90)/SUM(S89+S90)</f>
        <v>0.42857142857142855</v>
      </c>
      <c r="U89" s="63" t="s">
        <v>71</v>
      </c>
      <c r="V89" s="15">
        <v>8</v>
      </c>
      <c r="W89" s="15">
        <v>35</v>
      </c>
      <c r="X89" s="22">
        <f t="shared" si="43"/>
        <v>43</v>
      </c>
      <c r="Y89" s="22">
        <f>(X89-X90)/SUM(X89+X90)</f>
        <v>0.68627450980392157</v>
      </c>
      <c r="Z89" s="15" t="s">
        <v>46</v>
      </c>
      <c r="AA89" s="15">
        <v>35</v>
      </c>
      <c r="AB89" s="15">
        <v>28</v>
      </c>
      <c r="AC89" s="22">
        <f t="shared" si="44"/>
        <v>63</v>
      </c>
      <c r="AD89" s="48">
        <f>(AC89-AC90)/SUM(AC89+AC90)</f>
        <v>0.72602739726027399</v>
      </c>
      <c r="AE89" s="63" t="s">
        <v>71</v>
      </c>
      <c r="AF89" s="15">
        <v>29</v>
      </c>
      <c r="AG89" s="15">
        <v>26</v>
      </c>
      <c r="AH89" s="22">
        <f t="shared" si="45"/>
        <v>55</v>
      </c>
      <c r="AI89" s="22">
        <f>(AH89-AH90)/SUM(AH89+AH90)</f>
        <v>0.61764705882352944</v>
      </c>
      <c r="AJ89" s="15" t="s">
        <v>46</v>
      </c>
      <c r="AK89" s="15">
        <v>19</v>
      </c>
      <c r="AL89" s="15">
        <v>24</v>
      </c>
      <c r="AM89" s="22">
        <f t="shared" si="46"/>
        <v>43</v>
      </c>
      <c r="AN89" s="48">
        <f>(AM89-AM90)/SUM(AM89+AM90)</f>
        <v>0.59259259259259256</v>
      </c>
      <c r="AO89" s="63" t="s">
        <v>71</v>
      </c>
      <c r="AP89" s="15">
        <v>29</v>
      </c>
      <c r="AQ89" s="15">
        <v>18</v>
      </c>
      <c r="AR89" s="22">
        <f t="shared" si="47"/>
        <v>47</v>
      </c>
      <c r="AS89" s="22">
        <f>(AR89-AR90)/SUM(AR89+AR90)</f>
        <v>0.49206349206349204</v>
      </c>
      <c r="AT89" s="15" t="s">
        <v>46</v>
      </c>
      <c r="AU89" s="15">
        <v>26</v>
      </c>
      <c r="AV89" s="15">
        <v>23</v>
      </c>
      <c r="AW89" s="22">
        <f t="shared" si="48"/>
        <v>49</v>
      </c>
      <c r="AX89" s="48">
        <f>(AW89-AW90)/SUM(AW89+AW90)</f>
        <v>0.46268656716417911</v>
      </c>
      <c r="AY89" s="63" t="s">
        <v>71</v>
      </c>
      <c r="AZ89" s="15">
        <v>15</v>
      </c>
      <c r="BA89" s="15">
        <v>27</v>
      </c>
      <c r="BB89" s="22">
        <f t="shared" si="49"/>
        <v>42</v>
      </c>
      <c r="BC89" s="22">
        <f>(BB89-BB90)/SUM(BB89+BB90)</f>
        <v>0.35483870967741937</v>
      </c>
      <c r="BD89" s="15" t="s">
        <v>46</v>
      </c>
      <c r="BE89" s="15">
        <v>25</v>
      </c>
      <c r="BF89" s="15">
        <v>32</v>
      </c>
      <c r="BG89" s="22">
        <f t="shared" si="50"/>
        <v>57</v>
      </c>
      <c r="BH89" s="48">
        <f>(BG89-BG90)/SUM(BG89+BG90)</f>
        <v>0.42499999999999999</v>
      </c>
      <c r="BI89" s="63" t="s">
        <v>71</v>
      </c>
      <c r="BJ89" s="15">
        <v>5</v>
      </c>
      <c r="BK89" s="15">
        <v>33</v>
      </c>
      <c r="BL89" s="22">
        <f t="shared" si="51"/>
        <v>38</v>
      </c>
      <c r="BM89" s="22">
        <f>(BL89-BL90)/SUM(BL89+BL90)</f>
        <v>0.31034482758620691</v>
      </c>
      <c r="BN89" s="15" t="s">
        <v>46</v>
      </c>
      <c r="BO89" s="15">
        <v>22</v>
      </c>
      <c r="BP89" s="15">
        <v>32</v>
      </c>
      <c r="BQ89" s="22">
        <f t="shared" si="52"/>
        <v>54</v>
      </c>
      <c r="BR89" s="48">
        <f>(BQ89-BQ90)/SUM(BQ89+BQ90)</f>
        <v>0.21348314606741572</v>
      </c>
      <c r="BS89" s="15" t="s">
        <v>71</v>
      </c>
      <c r="BT89" s="15">
        <v>16</v>
      </c>
      <c r="BU89" s="15">
        <v>27</v>
      </c>
      <c r="BV89" s="22">
        <f t="shared" si="53"/>
        <v>43</v>
      </c>
      <c r="BW89" s="22">
        <f>(BV89-BV90)/SUM(BV89+BV90)</f>
        <v>0.32307692307692309</v>
      </c>
      <c r="BX89" s="15" t="s">
        <v>46</v>
      </c>
      <c r="BY89" s="15">
        <v>25</v>
      </c>
      <c r="BZ89" s="15">
        <v>21</v>
      </c>
      <c r="CA89" s="22">
        <f t="shared" si="54"/>
        <v>46</v>
      </c>
      <c r="CB89" s="39">
        <f>(CA89-CA90)/SUM(CA89+CA90)</f>
        <v>0.29577464788732394</v>
      </c>
      <c r="CR89" s="15"/>
      <c r="DI89" s="15"/>
      <c r="DJ89" s="15"/>
      <c r="DK89" s="15"/>
    </row>
    <row r="90" spans="1:115" x14ac:dyDescent="0.25">
      <c r="A90" s="72" t="s">
        <v>83</v>
      </c>
      <c r="B90" s="15">
        <v>1</v>
      </c>
      <c r="C90" s="15">
        <v>6</v>
      </c>
      <c r="D90" s="22">
        <f t="shared" si="40"/>
        <v>7</v>
      </c>
      <c r="E90" s="22"/>
      <c r="F90" s="15" t="s">
        <v>83</v>
      </c>
      <c r="G90" s="15">
        <v>3</v>
      </c>
      <c r="H90" s="15">
        <v>2</v>
      </c>
      <c r="I90" s="22">
        <f t="shared" si="39"/>
        <v>5</v>
      </c>
      <c r="J90" s="48"/>
      <c r="K90" s="63" t="s">
        <v>83</v>
      </c>
      <c r="L90" s="15">
        <v>4</v>
      </c>
      <c r="M90" s="15">
        <v>9</v>
      </c>
      <c r="N90" s="22">
        <f t="shared" si="41"/>
        <v>13</v>
      </c>
      <c r="O90" s="22"/>
      <c r="P90" s="15" t="s">
        <v>83</v>
      </c>
      <c r="Q90" s="15">
        <v>12</v>
      </c>
      <c r="R90" s="15">
        <v>4</v>
      </c>
      <c r="S90" s="22">
        <f t="shared" si="42"/>
        <v>16</v>
      </c>
      <c r="T90" s="48"/>
      <c r="U90" s="63" t="s">
        <v>83</v>
      </c>
      <c r="V90" s="15">
        <v>6</v>
      </c>
      <c r="W90" s="15">
        <v>2</v>
      </c>
      <c r="X90" s="22">
        <f t="shared" si="43"/>
        <v>8</v>
      </c>
      <c r="Y90" s="22"/>
      <c r="Z90" s="15" t="s">
        <v>83</v>
      </c>
      <c r="AA90" s="15">
        <v>7</v>
      </c>
      <c r="AB90" s="15">
        <v>3</v>
      </c>
      <c r="AC90" s="22">
        <f t="shared" si="44"/>
        <v>10</v>
      </c>
      <c r="AD90" s="48"/>
      <c r="AE90" s="63" t="s">
        <v>83</v>
      </c>
      <c r="AF90" s="15">
        <v>8</v>
      </c>
      <c r="AG90" s="15">
        <v>5</v>
      </c>
      <c r="AH90" s="22">
        <f t="shared" si="45"/>
        <v>13</v>
      </c>
      <c r="AI90" s="22"/>
      <c r="AJ90" s="15" t="s">
        <v>83</v>
      </c>
      <c r="AK90" s="15">
        <v>4</v>
      </c>
      <c r="AL90" s="15">
        <v>7</v>
      </c>
      <c r="AM90" s="22">
        <f t="shared" si="46"/>
        <v>11</v>
      </c>
      <c r="AN90" s="48"/>
      <c r="AO90" s="63" t="s">
        <v>83</v>
      </c>
      <c r="AP90" s="15">
        <v>6</v>
      </c>
      <c r="AQ90" s="15">
        <v>10</v>
      </c>
      <c r="AR90" s="22">
        <f t="shared" si="47"/>
        <v>16</v>
      </c>
      <c r="AS90" s="22"/>
      <c r="AT90" s="15" t="s">
        <v>83</v>
      </c>
      <c r="AU90" s="15">
        <v>5</v>
      </c>
      <c r="AV90" s="15">
        <v>13</v>
      </c>
      <c r="AW90" s="22">
        <f t="shared" si="48"/>
        <v>18</v>
      </c>
      <c r="AX90" s="48"/>
      <c r="AY90" s="63" t="s">
        <v>83</v>
      </c>
      <c r="AZ90" s="15">
        <v>12</v>
      </c>
      <c r="BA90" s="15">
        <v>8</v>
      </c>
      <c r="BB90" s="22">
        <f t="shared" si="49"/>
        <v>20</v>
      </c>
      <c r="BC90" s="22"/>
      <c r="BD90" s="15" t="s">
        <v>83</v>
      </c>
      <c r="BE90" s="15">
        <v>9</v>
      </c>
      <c r="BF90" s="15">
        <v>14</v>
      </c>
      <c r="BG90" s="22">
        <f t="shared" si="50"/>
        <v>23</v>
      </c>
      <c r="BH90" s="48"/>
      <c r="BI90" s="63" t="s">
        <v>83</v>
      </c>
      <c r="BJ90" s="15">
        <v>2</v>
      </c>
      <c r="BK90" s="15">
        <v>18</v>
      </c>
      <c r="BL90" s="22">
        <f t="shared" si="51"/>
        <v>20</v>
      </c>
      <c r="BM90" s="22"/>
      <c r="BN90" s="15" t="s">
        <v>83</v>
      </c>
      <c r="BO90" s="15">
        <v>11</v>
      </c>
      <c r="BP90" s="15">
        <v>24</v>
      </c>
      <c r="BQ90" s="22">
        <f t="shared" si="52"/>
        <v>35</v>
      </c>
      <c r="BR90" s="48"/>
      <c r="BS90" s="15" t="s">
        <v>83</v>
      </c>
      <c r="BT90" s="15">
        <v>13</v>
      </c>
      <c r="BU90" s="15">
        <v>9</v>
      </c>
      <c r="BV90" s="22">
        <f t="shared" si="53"/>
        <v>22</v>
      </c>
      <c r="BW90" s="22"/>
      <c r="BX90" s="15" t="s">
        <v>83</v>
      </c>
      <c r="BY90" s="15">
        <v>9</v>
      </c>
      <c r="BZ90" s="15">
        <v>16</v>
      </c>
      <c r="CA90" s="22">
        <f t="shared" si="54"/>
        <v>25</v>
      </c>
      <c r="CB90" s="39"/>
      <c r="CR90" s="15"/>
      <c r="DI90" s="15"/>
      <c r="DJ90" s="15"/>
      <c r="DK90" s="15"/>
    </row>
    <row r="91" spans="1:115" x14ac:dyDescent="0.25">
      <c r="A91" s="72" t="s">
        <v>71</v>
      </c>
      <c r="B91" s="15">
        <v>34</v>
      </c>
      <c r="C91" s="15">
        <v>26</v>
      </c>
      <c r="D91" s="22">
        <f t="shared" si="40"/>
        <v>60</v>
      </c>
      <c r="E91" s="22">
        <f>(D91-D92)/SUM(D91+D92)</f>
        <v>0.5</v>
      </c>
      <c r="F91" s="15" t="s">
        <v>46</v>
      </c>
      <c r="G91" s="15">
        <v>32</v>
      </c>
      <c r="H91" s="15">
        <v>18</v>
      </c>
      <c r="I91" s="22">
        <f t="shared" si="39"/>
        <v>50</v>
      </c>
      <c r="J91" s="48">
        <f>(I91-I92)/SUM(I91+I92)</f>
        <v>0.42857142857142855</v>
      </c>
      <c r="K91" s="63" t="s">
        <v>71</v>
      </c>
      <c r="L91" s="15">
        <v>15</v>
      </c>
      <c r="M91" s="15">
        <v>32</v>
      </c>
      <c r="N91" s="22">
        <f t="shared" si="41"/>
        <v>47</v>
      </c>
      <c r="O91" s="22">
        <f>(N91-N92)/SUM(N91+N92)</f>
        <v>0.6785714285714286</v>
      </c>
      <c r="P91" s="15" t="s">
        <v>46</v>
      </c>
      <c r="Q91" s="15">
        <v>25</v>
      </c>
      <c r="R91" s="15">
        <v>20</v>
      </c>
      <c r="S91" s="22">
        <f t="shared" si="42"/>
        <v>45</v>
      </c>
      <c r="T91" s="48">
        <f>(S91-S92)/SUM(S91+S92)</f>
        <v>0.69811320754716977</v>
      </c>
      <c r="U91" s="63" t="s">
        <v>71</v>
      </c>
      <c r="V91" s="15">
        <v>29</v>
      </c>
      <c r="W91" s="15">
        <v>26</v>
      </c>
      <c r="X91" s="22">
        <f t="shared" si="43"/>
        <v>55</v>
      </c>
      <c r="Y91" s="22">
        <f>(X91-X92)/SUM(X91+X92)</f>
        <v>0.5714285714285714</v>
      </c>
      <c r="Z91" s="15" t="s">
        <v>46</v>
      </c>
      <c r="AA91" s="15">
        <v>33</v>
      </c>
      <c r="AB91" s="15">
        <v>18</v>
      </c>
      <c r="AC91" s="22">
        <f t="shared" si="44"/>
        <v>51</v>
      </c>
      <c r="AD91" s="48">
        <f>(AC91-AC92)/SUM(AC91+AC92)</f>
        <v>0.64516129032258063</v>
      </c>
      <c r="AE91" s="63" t="s">
        <v>71</v>
      </c>
      <c r="AF91" s="15">
        <v>26</v>
      </c>
      <c r="AG91" s="15">
        <v>24</v>
      </c>
      <c r="AH91" s="22">
        <f t="shared" si="45"/>
        <v>50</v>
      </c>
      <c r="AI91" s="22">
        <f>(AH91-AH92)/SUM(AH91+AH92)</f>
        <v>0.69491525423728817</v>
      </c>
      <c r="AJ91" s="15" t="s">
        <v>46</v>
      </c>
      <c r="AK91" s="15">
        <v>15</v>
      </c>
      <c r="AL91" s="15">
        <v>18</v>
      </c>
      <c r="AM91" s="22">
        <f t="shared" si="46"/>
        <v>33</v>
      </c>
      <c r="AN91" s="48">
        <f>(AM91-AM92)/SUM(AM91+AM92)</f>
        <v>0.53488372093023251</v>
      </c>
      <c r="AO91" s="63" t="s">
        <v>71</v>
      </c>
      <c r="AP91" s="15">
        <v>17</v>
      </c>
      <c r="AQ91" s="15">
        <v>6</v>
      </c>
      <c r="AR91" s="22">
        <f t="shared" si="47"/>
        <v>23</v>
      </c>
      <c r="AS91" s="22">
        <f>(AR91-AR92)/SUM(AR91+AR92)</f>
        <v>0.27777777777777779</v>
      </c>
      <c r="AT91" s="15" t="s">
        <v>46</v>
      </c>
      <c r="AU91" s="15">
        <v>25</v>
      </c>
      <c r="AV91" s="15">
        <v>19</v>
      </c>
      <c r="AW91" s="22">
        <f t="shared" si="48"/>
        <v>44</v>
      </c>
      <c r="AX91" s="48">
        <f>(AW91-AW92)/SUM(AW91+AW92)</f>
        <v>0.54385964912280704</v>
      </c>
      <c r="AY91" s="63" t="s">
        <v>71</v>
      </c>
      <c r="AZ91" s="15">
        <v>27</v>
      </c>
      <c r="BA91" s="15">
        <v>22</v>
      </c>
      <c r="BB91" s="22">
        <f t="shared" si="49"/>
        <v>49</v>
      </c>
      <c r="BC91" s="22">
        <f>(BB91-BB92)/SUM(BB91+BB92)</f>
        <v>0.4</v>
      </c>
      <c r="BD91" s="15" t="s">
        <v>46</v>
      </c>
      <c r="BE91" s="15">
        <v>27</v>
      </c>
      <c r="BF91" s="15">
        <v>23</v>
      </c>
      <c r="BG91" s="22">
        <f t="shared" si="50"/>
        <v>50</v>
      </c>
      <c r="BH91" s="48">
        <f>(BG91-BG92)/SUM(BG91+BG92)</f>
        <v>0.5625</v>
      </c>
      <c r="BI91" s="63" t="s">
        <v>71</v>
      </c>
      <c r="BJ91" s="15">
        <v>28</v>
      </c>
      <c r="BK91" s="15">
        <v>22</v>
      </c>
      <c r="BL91" s="22">
        <f t="shared" si="51"/>
        <v>50</v>
      </c>
      <c r="BM91" s="22">
        <f>(BL91-BL92)/SUM(BL91+BL92)</f>
        <v>0.35135135135135137</v>
      </c>
      <c r="BN91" s="15" t="s">
        <v>46</v>
      </c>
      <c r="BO91" s="15">
        <v>21</v>
      </c>
      <c r="BP91" s="15">
        <v>22</v>
      </c>
      <c r="BQ91" s="22">
        <f t="shared" si="52"/>
        <v>43</v>
      </c>
      <c r="BR91" s="48">
        <f>(BQ91-BQ92)/SUM(BQ91+BQ92)</f>
        <v>0.34375</v>
      </c>
      <c r="BS91" s="15" t="s">
        <v>71</v>
      </c>
      <c r="BT91" s="15">
        <v>28</v>
      </c>
      <c r="BU91" s="15">
        <v>22</v>
      </c>
      <c r="BV91" s="22">
        <f t="shared" si="53"/>
        <v>50</v>
      </c>
      <c r="BW91" s="22">
        <f>(BV91-BV92)/SUM(BV91+BV92)</f>
        <v>0.3888888888888889</v>
      </c>
      <c r="BX91" s="15" t="s">
        <v>46</v>
      </c>
      <c r="BY91" s="15">
        <v>26</v>
      </c>
      <c r="BZ91" s="15">
        <v>22</v>
      </c>
      <c r="CA91" s="22">
        <f t="shared" si="54"/>
        <v>48</v>
      </c>
      <c r="CB91" s="39">
        <f>(CA91-CA92)/SUM(CA91+CA92)</f>
        <v>0.54838709677419351</v>
      </c>
      <c r="CR91" s="15"/>
      <c r="DI91" s="15"/>
      <c r="DJ91" s="15"/>
      <c r="DK91" s="15"/>
    </row>
    <row r="92" spans="1:115" x14ac:dyDescent="0.25">
      <c r="A92" s="72" t="s">
        <v>83</v>
      </c>
      <c r="B92" s="15">
        <v>11</v>
      </c>
      <c r="C92" s="15">
        <v>9</v>
      </c>
      <c r="D92" s="22">
        <f t="shared" si="40"/>
        <v>20</v>
      </c>
      <c r="E92" s="22"/>
      <c r="F92" s="15" t="s">
        <v>83</v>
      </c>
      <c r="G92" s="15">
        <v>7</v>
      </c>
      <c r="H92" s="15">
        <v>13</v>
      </c>
      <c r="I92" s="22">
        <f t="shared" si="39"/>
        <v>20</v>
      </c>
      <c r="J92" s="48"/>
      <c r="K92" s="63" t="s">
        <v>83</v>
      </c>
      <c r="L92" s="15">
        <v>3</v>
      </c>
      <c r="M92" s="15">
        <v>6</v>
      </c>
      <c r="N92" s="22">
        <f t="shared" si="41"/>
        <v>9</v>
      </c>
      <c r="O92" s="22"/>
      <c r="P92" s="15" t="s">
        <v>83</v>
      </c>
      <c r="Q92" s="15">
        <v>3</v>
      </c>
      <c r="R92" s="15">
        <v>5</v>
      </c>
      <c r="S92" s="22">
        <f t="shared" si="42"/>
        <v>8</v>
      </c>
      <c r="T92" s="48"/>
      <c r="U92" s="63" t="s">
        <v>83</v>
      </c>
      <c r="V92" s="15">
        <v>6</v>
      </c>
      <c r="W92" s="15">
        <v>9</v>
      </c>
      <c r="X92" s="22">
        <f t="shared" si="43"/>
        <v>15</v>
      </c>
      <c r="Y92" s="22"/>
      <c r="Z92" s="15" t="s">
        <v>83</v>
      </c>
      <c r="AA92" s="15">
        <v>2</v>
      </c>
      <c r="AB92" s="15">
        <v>9</v>
      </c>
      <c r="AC92" s="22">
        <f t="shared" si="44"/>
        <v>11</v>
      </c>
      <c r="AD92" s="48"/>
      <c r="AE92" s="63" t="s">
        <v>83</v>
      </c>
      <c r="AF92" s="15">
        <v>6</v>
      </c>
      <c r="AG92" s="15">
        <v>3</v>
      </c>
      <c r="AH92" s="22">
        <f t="shared" si="45"/>
        <v>9</v>
      </c>
      <c r="AI92" s="22"/>
      <c r="AJ92" s="15" t="s">
        <v>83</v>
      </c>
      <c r="AK92" s="15">
        <v>8</v>
      </c>
      <c r="AL92" s="15">
        <v>2</v>
      </c>
      <c r="AM92" s="22">
        <f t="shared" si="46"/>
        <v>10</v>
      </c>
      <c r="AN92" s="48"/>
      <c r="AO92" s="63" t="s">
        <v>83</v>
      </c>
      <c r="AP92" s="15">
        <v>8</v>
      </c>
      <c r="AQ92" s="15">
        <v>5</v>
      </c>
      <c r="AR92" s="22">
        <f t="shared" si="47"/>
        <v>13</v>
      </c>
      <c r="AS92" s="22"/>
      <c r="AT92" s="15" t="s">
        <v>83</v>
      </c>
      <c r="AU92" s="15">
        <v>9</v>
      </c>
      <c r="AV92" s="15">
        <v>4</v>
      </c>
      <c r="AW92" s="22">
        <f t="shared" si="48"/>
        <v>13</v>
      </c>
      <c r="AX92" s="48"/>
      <c r="AY92" s="63" t="s">
        <v>83</v>
      </c>
      <c r="AZ92" s="15">
        <v>7</v>
      </c>
      <c r="BA92" s="15">
        <v>14</v>
      </c>
      <c r="BB92" s="22">
        <f t="shared" si="49"/>
        <v>21</v>
      </c>
      <c r="BC92" s="22"/>
      <c r="BD92" s="15" t="s">
        <v>83</v>
      </c>
      <c r="BE92" s="15">
        <v>2</v>
      </c>
      <c r="BF92" s="15">
        <v>12</v>
      </c>
      <c r="BG92" s="22">
        <f t="shared" si="50"/>
        <v>14</v>
      </c>
      <c r="BH92" s="48"/>
      <c r="BI92" s="63" t="s">
        <v>83</v>
      </c>
      <c r="BJ92" s="15">
        <v>9</v>
      </c>
      <c r="BK92" s="15">
        <v>15</v>
      </c>
      <c r="BL92" s="22">
        <f t="shared" si="51"/>
        <v>24</v>
      </c>
      <c r="BM92" s="22"/>
      <c r="BN92" s="15" t="s">
        <v>83</v>
      </c>
      <c r="BO92" s="15">
        <v>8</v>
      </c>
      <c r="BP92" s="15">
        <v>13</v>
      </c>
      <c r="BQ92" s="22">
        <f t="shared" si="52"/>
        <v>21</v>
      </c>
      <c r="BR92" s="48"/>
      <c r="BS92" s="15" t="s">
        <v>83</v>
      </c>
      <c r="BT92" s="15">
        <v>8</v>
      </c>
      <c r="BU92" s="15">
        <v>14</v>
      </c>
      <c r="BV92" s="22">
        <f t="shared" si="53"/>
        <v>22</v>
      </c>
      <c r="BW92" s="22"/>
      <c r="BX92" s="15" t="s">
        <v>83</v>
      </c>
      <c r="BY92" s="15">
        <v>3</v>
      </c>
      <c r="BZ92" s="15">
        <v>11</v>
      </c>
      <c r="CA92" s="22">
        <f t="shared" si="54"/>
        <v>14</v>
      </c>
      <c r="CB92" s="39"/>
      <c r="CR92" s="15"/>
      <c r="DI92" s="15"/>
      <c r="DJ92" s="15"/>
      <c r="DK92" s="15"/>
    </row>
    <row r="93" spans="1:115" x14ac:dyDescent="0.25">
      <c r="A93" s="72" t="s">
        <v>71</v>
      </c>
      <c r="B93" s="15">
        <v>27</v>
      </c>
      <c r="C93" s="15">
        <v>12</v>
      </c>
      <c r="D93" s="22">
        <f t="shared" si="40"/>
        <v>39</v>
      </c>
      <c r="E93" s="22">
        <f>(D93-D94)/SUM(D93+D94)</f>
        <v>0.90243902439024393</v>
      </c>
      <c r="F93" s="15" t="s">
        <v>46</v>
      </c>
      <c r="G93" s="15">
        <v>36</v>
      </c>
      <c r="H93" s="15">
        <v>15</v>
      </c>
      <c r="I93" s="22">
        <f t="shared" si="39"/>
        <v>51</v>
      </c>
      <c r="J93" s="48">
        <f>(I93-I94)/SUM(I93+I94)</f>
        <v>0.39726027397260272</v>
      </c>
      <c r="K93" s="63" t="s">
        <v>71</v>
      </c>
      <c r="L93" s="15">
        <v>17</v>
      </c>
      <c r="M93" s="15">
        <v>42</v>
      </c>
      <c r="N93" s="22">
        <f t="shared" si="41"/>
        <v>59</v>
      </c>
      <c r="O93" s="22">
        <f>(N93-N94)/SUM(N93+N94)</f>
        <v>0.78787878787878785</v>
      </c>
      <c r="P93" s="15" t="s">
        <v>46</v>
      </c>
      <c r="Q93" s="15">
        <v>17</v>
      </c>
      <c r="R93" s="15">
        <v>32</v>
      </c>
      <c r="S93" s="22">
        <f t="shared" si="42"/>
        <v>49</v>
      </c>
      <c r="T93" s="48">
        <f>(S93-S94)/SUM(S93+S94)</f>
        <v>0.6333333333333333</v>
      </c>
      <c r="U93" s="63" t="s">
        <v>71</v>
      </c>
      <c r="V93" s="15">
        <v>34</v>
      </c>
      <c r="W93" s="15">
        <v>16</v>
      </c>
      <c r="X93" s="22">
        <f t="shared" si="43"/>
        <v>50</v>
      </c>
      <c r="Y93" s="22">
        <f>(X93-X94)/SUM(X93+X94)</f>
        <v>0.72413793103448276</v>
      </c>
      <c r="Z93" s="15" t="s">
        <v>46</v>
      </c>
      <c r="AA93" s="15">
        <v>27</v>
      </c>
      <c r="AB93" s="15">
        <v>15</v>
      </c>
      <c r="AC93" s="22">
        <f t="shared" si="44"/>
        <v>42</v>
      </c>
      <c r="AD93" s="48">
        <f>(AC93-AC94)/SUM(AC93+AC94)</f>
        <v>0.68</v>
      </c>
      <c r="AE93" s="63" t="s">
        <v>71</v>
      </c>
      <c r="AF93" s="15">
        <v>25</v>
      </c>
      <c r="AG93" s="15">
        <v>16</v>
      </c>
      <c r="AH93" s="22">
        <f t="shared" si="45"/>
        <v>41</v>
      </c>
      <c r="AI93" s="22">
        <f>(AH93-AH94)/SUM(AH93+AH94)</f>
        <v>0.64</v>
      </c>
      <c r="AJ93" s="15" t="s">
        <v>46</v>
      </c>
      <c r="AK93" s="15">
        <v>26</v>
      </c>
      <c r="AL93" s="15">
        <v>13</v>
      </c>
      <c r="AM93" s="22">
        <f t="shared" si="46"/>
        <v>39</v>
      </c>
      <c r="AN93" s="48">
        <f>(AM93-AM94)/SUM(AM93+AM94)</f>
        <v>0.52941176470588236</v>
      </c>
      <c r="AO93" s="63" t="s">
        <v>71</v>
      </c>
      <c r="AP93" s="15">
        <v>11</v>
      </c>
      <c r="AQ93" s="15">
        <v>19</v>
      </c>
      <c r="AR93" s="22">
        <f t="shared" si="47"/>
        <v>30</v>
      </c>
      <c r="AS93" s="22">
        <f>(AR93-AR94)/SUM(AR93+AR94)</f>
        <v>0.42857142857142855</v>
      </c>
      <c r="AT93" s="15" t="s">
        <v>46</v>
      </c>
      <c r="AU93" s="15">
        <v>17</v>
      </c>
      <c r="AV93" s="15">
        <v>16</v>
      </c>
      <c r="AW93" s="22">
        <f t="shared" si="48"/>
        <v>33</v>
      </c>
      <c r="AX93" s="48">
        <f>(AW93-AW94)/SUM(AW93+AW94)</f>
        <v>0.32</v>
      </c>
      <c r="AY93" s="63" t="s">
        <v>71</v>
      </c>
      <c r="AZ93" s="15">
        <v>28</v>
      </c>
      <c r="BA93" s="15">
        <v>17</v>
      </c>
      <c r="BB93" s="22">
        <f t="shared" si="49"/>
        <v>45</v>
      </c>
      <c r="BC93" s="22">
        <f>(BB93-BB94)/SUM(BB93+BB94)</f>
        <v>0.21621621621621623</v>
      </c>
      <c r="BD93" s="15" t="s">
        <v>46</v>
      </c>
      <c r="BE93" s="15">
        <v>27</v>
      </c>
      <c r="BF93" s="15">
        <v>14</v>
      </c>
      <c r="BG93" s="22">
        <f t="shared" si="50"/>
        <v>41</v>
      </c>
      <c r="BH93" s="48">
        <f>(BG93-BG94)/SUM(BG93+BG94)</f>
        <v>0.30158730158730157</v>
      </c>
      <c r="BI93" s="63" t="s">
        <v>71</v>
      </c>
      <c r="BJ93" s="15">
        <v>29</v>
      </c>
      <c r="BK93" s="15">
        <v>17</v>
      </c>
      <c r="BL93" s="22">
        <f t="shared" si="51"/>
        <v>46</v>
      </c>
      <c r="BM93" s="22">
        <f>(BL93-BL94)/SUM(BL93+BL94)</f>
        <v>0.29577464788732394</v>
      </c>
      <c r="BN93" s="15" t="s">
        <v>46</v>
      </c>
      <c r="BO93" s="15">
        <v>24</v>
      </c>
      <c r="BP93" s="15">
        <v>13</v>
      </c>
      <c r="BQ93" s="22">
        <f t="shared" si="52"/>
        <v>37</v>
      </c>
      <c r="BR93" s="48">
        <f>(BQ93-BQ94)/SUM(BQ93+BQ94)</f>
        <v>0.54166666666666663</v>
      </c>
      <c r="BS93" s="15" t="s">
        <v>71</v>
      </c>
      <c r="BT93" s="15">
        <v>29</v>
      </c>
      <c r="BU93" s="15">
        <v>17</v>
      </c>
      <c r="BV93" s="22">
        <f t="shared" si="53"/>
        <v>46</v>
      </c>
      <c r="BW93" s="22">
        <f>(BV93-BV94)/SUM(BV93+BV94)</f>
        <v>0.21052631578947367</v>
      </c>
      <c r="BX93" s="15" t="s">
        <v>46</v>
      </c>
      <c r="BY93" s="15">
        <v>21</v>
      </c>
      <c r="BZ93" s="15">
        <v>13</v>
      </c>
      <c r="CA93" s="22">
        <f t="shared" si="54"/>
        <v>34</v>
      </c>
      <c r="CB93" s="39">
        <f>(CA93-CA94)/SUM(CA93+CA94)</f>
        <v>0.21428571428571427</v>
      </c>
      <c r="CR93" s="15"/>
      <c r="DI93" s="15"/>
      <c r="DJ93" s="15"/>
      <c r="DK93" s="15"/>
    </row>
    <row r="94" spans="1:115" x14ac:dyDescent="0.25">
      <c r="A94" s="72" t="s">
        <v>83</v>
      </c>
      <c r="B94" s="15">
        <v>1</v>
      </c>
      <c r="C94" s="15">
        <v>1</v>
      </c>
      <c r="D94" s="22">
        <f t="shared" si="40"/>
        <v>2</v>
      </c>
      <c r="E94" s="22"/>
      <c r="F94" s="15" t="s">
        <v>83</v>
      </c>
      <c r="G94" s="15">
        <v>9</v>
      </c>
      <c r="H94" s="15">
        <v>13</v>
      </c>
      <c r="I94" s="22">
        <f t="shared" si="39"/>
        <v>22</v>
      </c>
      <c r="J94" s="48"/>
      <c r="K94" s="63" t="s">
        <v>83</v>
      </c>
      <c r="L94" s="15">
        <v>2</v>
      </c>
      <c r="M94" s="15">
        <v>5</v>
      </c>
      <c r="N94" s="22">
        <f t="shared" si="41"/>
        <v>7</v>
      </c>
      <c r="O94" s="22"/>
      <c r="P94" s="15" t="s">
        <v>83</v>
      </c>
      <c r="Q94" s="15">
        <v>8</v>
      </c>
      <c r="R94" s="15">
        <v>3</v>
      </c>
      <c r="S94" s="22">
        <f t="shared" si="42"/>
        <v>11</v>
      </c>
      <c r="T94" s="48"/>
      <c r="U94" s="63" t="s">
        <v>83</v>
      </c>
      <c r="V94" s="15">
        <v>5</v>
      </c>
      <c r="W94" s="15">
        <v>3</v>
      </c>
      <c r="X94" s="22">
        <f t="shared" si="43"/>
        <v>8</v>
      </c>
      <c r="Y94" s="22"/>
      <c r="Z94" s="15" t="s">
        <v>83</v>
      </c>
      <c r="AA94" s="15">
        <v>6</v>
      </c>
      <c r="AB94" s="15">
        <v>2</v>
      </c>
      <c r="AC94" s="22">
        <f t="shared" si="44"/>
        <v>8</v>
      </c>
      <c r="AD94" s="48"/>
      <c r="AE94" s="63" t="s">
        <v>83</v>
      </c>
      <c r="AF94" s="15">
        <v>4</v>
      </c>
      <c r="AG94" s="15">
        <v>5</v>
      </c>
      <c r="AH94" s="22">
        <f t="shared" si="45"/>
        <v>9</v>
      </c>
      <c r="AI94" s="22"/>
      <c r="AJ94" s="15" t="s">
        <v>83</v>
      </c>
      <c r="AK94" s="15">
        <v>7</v>
      </c>
      <c r="AL94" s="15">
        <v>5</v>
      </c>
      <c r="AM94" s="22">
        <f t="shared" si="46"/>
        <v>12</v>
      </c>
      <c r="AN94" s="48"/>
      <c r="AO94" s="63" t="s">
        <v>83</v>
      </c>
      <c r="AP94" s="15">
        <v>4</v>
      </c>
      <c r="AQ94" s="15">
        <v>8</v>
      </c>
      <c r="AR94" s="22">
        <f t="shared" si="47"/>
        <v>12</v>
      </c>
      <c r="AS94" s="22"/>
      <c r="AT94" s="15" t="s">
        <v>83</v>
      </c>
      <c r="AU94" s="15">
        <v>9</v>
      </c>
      <c r="AV94" s="15">
        <v>8</v>
      </c>
      <c r="AW94" s="22">
        <f t="shared" si="48"/>
        <v>17</v>
      </c>
      <c r="AX94" s="48"/>
      <c r="AY94" s="63" t="s">
        <v>83</v>
      </c>
      <c r="AZ94" s="15">
        <v>14</v>
      </c>
      <c r="BA94" s="15">
        <v>15</v>
      </c>
      <c r="BB94" s="22">
        <f t="shared" si="49"/>
        <v>29</v>
      </c>
      <c r="BC94" s="22"/>
      <c r="BD94" s="15" t="s">
        <v>83</v>
      </c>
      <c r="BE94" s="15">
        <v>5</v>
      </c>
      <c r="BF94" s="15">
        <v>17</v>
      </c>
      <c r="BG94" s="22">
        <f t="shared" si="50"/>
        <v>22</v>
      </c>
      <c r="BH94" s="48"/>
      <c r="BI94" s="63" t="s">
        <v>83</v>
      </c>
      <c r="BJ94" s="15">
        <v>9</v>
      </c>
      <c r="BK94" s="15">
        <v>16</v>
      </c>
      <c r="BL94" s="22">
        <f t="shared" si="51"/>
        <v>25</v>
      </c>
      <c r="BM94" s="22"/>
      <c r="BN94" s="15" t="s">
        <v>83</v>
      </c>
      <c r="BO94" s="15">
        <v>3</v>
      </c>
      <c r="BP94" s="15">
        <v>8</v>
      </c>
      <c r="BQ94" s="22">
        <f t="shared" si="52"/>
        <v>11</v>
      </c>
      <c r="BR94" s="48"/>
      <c r="BS94" s="15" t="s">
        <v>83</v>
      </c>
      <c r="BT94" s="15">
        <v>16</v>
      </c>
      <c r="BU94" s="15">
        <v>14</v>
      </c>
      <c r="BV94" s="22">
        <f t="shared" si="53"/>
        <v>30</v>
      </c>
      <c r="BW94" s="22"/>
      <c r="BX94" s="15" t="s">
        <v>83</v>
      </c>
      <c r="BY94" s="15">
        <v>6</v>
      </c>
      <c r="BZ94" s="15">
        <v>16</v>
      </c>
      <c r="CA94" s="22">
        <f t="shared" si="54"/>
        <v>22</v>
      </c>
      <c r="CB94" s="39"/>
      <c r="CR94" s="15"/>
      <c r="DI94" s="15"/>
      <c r="DJ94" s="15"/>
      <c r="DK94" s="15"/>
    </row>
    <row r="95" spans="1:115" x14ac:dyDescent="0.25">
      <c r="A95" s="72"/>
      <c r="B95" s="15"/>
      <c r="C95" s="15"/>
      <c r="D95" s="15"/>
      <c r="E95" s="22"/>
      <c r="F95" s="15"/>
      <c r="G95" s="15"/>
      <c r="H95" s="15"/>
      <c r="I95" s="15"/>
      <c r="J95" s="48"/>
      <c r="K95" s="63"/>
      <c r="L95" s="15"/>
      <c r="M95" s="15"/>
      <c r="N95" s="15"/>
      <c r="O95" s="22"/>
      <c r="P95" s="15"/>
      <c r="Q95" s="15"/>
      <c r="R95" s="15"/>
      <c r="S95" s="15"/>
      <c r="T95" s="48"/>
      <c r="U95" s="63"/>
      <c r="V95" s="15"/>
      <c r="W95" s="15"/>
      <c r="X95" s="15"/>
      <c r="Y95" s="22"/>
      <c r="Z95" s="15"/>
      <c r="AA95" s="15"/>
      <c r="AB95" s="15"/>
      <c r="AC95" s="15"/>
      <c r="AD95" s="48"/>
      <c r="AE95" s="63"/>
      <c r="AF95" s="15"/>
      <c r="AG95" s="15"/>
      <c r="AH95" s="15"/>
      <c r="AI95" s="22"/>
      <c r="AJ95" s="15"/>
      <c r="AK95" s="15"/>
      <c r="AL95" s="15"/>
      <c r="AM95" s="15"/>
      <c r="AN95" s="48"/>
      <c r="AO95" s="63"/>
      <c r="AP95" s="15"/>
      <c r="AQ95" s="15"/>
      <c r="AR95" s="15"/>
      <c r="AS95" s="22"/>
      <c r="AT95" s="15"/>
      <c r="AU95" s="15"/>
      <c r="AV95" s="15"/>
      <c r="AW95" s="15"/>
      <c r="AX95" s="48"/>
      <c r="AY95" s="63"/>
      <c r="AZ95" s="15"/>
      <c r="BA95" s="15"/>
      <c r="BB95" s="15"/>
      <c r="BC95" s="22"/>
      <c r="BD95" s="15"/>
      <c r="BE95" s="15"/>
      <c r="BF95" s="15"/>
      <c r="BG95" s="15"/>
      <c r="BH95" s="48"/>
      <c r="BI95" s="63"/>
      <c r="BJ95" s="15"/>
      <c r="BK95" s="15"/>
      <c r="BL95" s="15"/>
      <c r="BM95" s="22"/>
      <c r="BN95" s="15"/>
      <c r="BO95" s="15"/>
      <c r="BP95" s="15"/>
      <c r="BQ95" s="15"/>
      <c r="BR95" s="48"/>
      <c r="BS95" s="15"/>
      <c r="BT95" s="15"/>
      <c r="BU95" s="15"/>
      <c r="BV95" s="15"/>
      <c r="BW95" s="22"/>
      <c r="BX95" s="15"/>
      <c r="BY95" s="15"/>
      <c r="BZ95" s="15"/>
      <c r="CA95" s="15"/>
      <c r="CB95" s="39"/>
      <c r="CR95" s="15"/>
      <c r="DI95" s="15"/>
      <c r="DJ95" s="15"/>
      <c r="DK95" s="15"/>
    </row>
    <row r="96" spans="1:115" x14ac:dyDescent="0.25">
      <c r="A96" s="40" t="s">
        <v>97</v>
      </c>
      <c r="B96" s="18"/>
      <c r="C96" s="18"/>
      <c r="D96" s="18"/>
      <c r="E96" s="18">
        <f>AVERAGE(E78:E93)</f>
        <v>0.76040804887176561</v>
      </c>
      <c r="F96" s="22" t="s">
        <v>97</v>
      </c>
      <c r="G96" s="18"/>
      <c r="H96" s="18"/>
      <c r="I96" s="18"/>
      <c r="J96" s="49">
        <f>AVERAGE(J78:J93)</f>
        <v>0.61687063160673161</v>
      </c>
      <c r="K96" s="52" t="s">
        <v>97</v>
      </c>
      <c r="L96" s="18"/>
      <c r="M96" s="18"/>
      <c r="N96" s="18"/>
      <c r="O96" s="18">
        <f>AVERAGE(O78:O93)</f>
        <v>0.6389079619123359</v>
      </c>
      <c r="P96" s="22" t="s">
        <v>97</v>
      </c>
      <c r="Q96" s="18"/>
      <c r="R96" s="18"/>
      <c r="S96" s="18"/>
      <c r="T96" s="49">
        <f>AVERAGE(T78:T93)</f>
        <v>0.61008372902613206</v>
      </c>
      <c r="U96" s="52" t="s">
        <v>97</v>
      </c>
      <c r="V96" s="18"/>
      <c r="W96" s="18"/>
      <c r="X96" s="18"/>
      <c r="Y96" s="18">
        <f>AVERAGE(Y78:Y93)</f>
        <v>0.62707570916001532</v>
      </c>
      <c r="Z96" s="22" t="s">
        <v>97</v>
      </c>
      <c r="AA96" s="18"/>
      <c r="AB96" s="18"/>
      <c r="AC96" s="18"/>
      <c r="AD96" s="49">
        <f>AVERAGE(AD78:AD93)</f>
        <v>0.68733598359909898</v>
      </c>
      <c r="AE96" s="52" t="s">
        <v>97</v>
      </c>
      <c r="AF96" s="18"/>
      <c r="AG96" s="18"/>
      <c r="AH96" s="18"/>
      <c r="AI96" s="18">
        <f>AVERAGE(AI78:AI93)</f>
        <v>0.60184337537859478</v>
      </c>
      <c r="AJ96" s="22" t="s">
        <v>97</v>
      </c>
      <c r="AK96" s="18"/>
      <c r="AL96" s="18"/>
      <c r="AM96" s="18"/>
      <c r="AN96" s="49">
        <f>AVERAGE(AN78:AN93)</f>
        <v>0.56987766803553341</v>
      </c>
      <c r="AO96" s="52" t="s">
        <v>97</v>
      </c>
      <c r="AP96" s="18"/>
      <c r="AQ96" s="18"/>
      <c r="AR96" s="18"/>
      <c r="AS96" s="18">
        <f>AVERAGE(AS78:AS93)</f>
        <v>0.41998286435786431</v>
      </c>
      <c r="AT96" s="22" t="s">
        <v>97</v>
      </c>
      <c r="AU96" s="18"/>
      <c r="AV96" s="18"/>
      <c r="AW96" s="18"/>
      <c r="AX96" s="49">
        <f>AVERAGE(AX78:AX93)</f>
        <v>0.42473354870561364</v>
      </c>
      <c r="AY96" s="52" t="s">
        <v>97</v>
      </c>
      <c r="AZ96" s="18"/>
      <c r="BA96" s="18"/>
      <c r="BB96" s="18"/>
      <c r="BC96" s="18">
        <f>AVERAGE(BC78:BC93)</f>
        <v>0.32197721220958225</v>
      </c>
      <c r="BD96" s="22" t="s">
        <v>97</v>
      </c>
      <c r="BE96" s="18"/>
      <c r="BF96" s="18"/>
      <c r="BG96" s="18"/>
      <c r="BH96" s="49">
        <f>AVERAGE(BH78:BH93)</f>
        <v>0.39174343684454416</v>
      </c>
      <c r="BI96" s="52" t="s">
        <v>97</v>
      </c>
      <c r="BJ96" s="18"/>
      <c r="BK96" s="18"/>
      <c r="BL96" s="18"/>
      <c r="BM96" s="18">
        <f>AVERAGE(BM78:BM93)</f>
        <v>0.37298387501912234</v>
      </c>
      <c r="BN96" s="22" t="s">
        <v>97</v>
      </c>
      <c r="BO96" s="18"/>
      <c r="BP96" s="18"/>
      <c r="BQ96" s="18"/>
      <c r="BR96" s="49">
        <f>AVERAGE(BR78:BR93)</f>
        <v>0.35352656227646695</v>
      </c>
      <c r="BS96" s="22" t="s">
        <v>97</v>
      </c>
      <c r="BT96" s="18"/>
      <c r="BU96" s="18"/>
      <c r="BV96" s="18"/>
      <c r="BW96" s="18">
        <f>AVERAGE(BW78:BW93)</f>
        <v>0.32168432145318304</v>
      </c>
      <c r="BX96" s="22" t="s">
        <v>97</v>
      </c>
      <c r="BY96" s="18"/>
      <c r="BZ96" s="18"/>
      <c r="CA96" s="18"/>
      <c r="CB96" s="42">
        <f>AVERAGE(CB78:CB93)</f>
        <v>0.30809097174565725</v>
      </c>
      <c r="CR96" s="15"/>
      <c r="DI96" s="15"/>
      <c r="DJ96" s="15"/>
      <c r="DK96" s="15"/>
    </row>
    <row r="97" spans="1:115" x14ac:dyDescent="0.25">
      <c r="A97" s="40" t="s">
        <v>43</v>
      </c>
      <c r="B97" s="18"/>
      <c r="C97" s="18"/>
      <c r="D97" s="18"/>
      <c r="E97" s="18">
        <f xml:space="preserve"> STDEV(E78:E93)</f>
        <v>0.12051468194332393</v>
      </c>
      <c r="F97" s="22" t="s">
        <v>43</v>
      </c>
      <c r="G97" s="18"/>
      <c r="H97" s="18"/>
      <c r="I97" s="18"/>
      <c r="J97" s="49">
        <f xml:space="preserve"> STDEV(J78:J93)</f>
        <v>0.15213671943855342</v>
      </c>
      <c r="K97" s="52" t="s">
        <v>43</v>
      </c>
      <c r="L97" s="18"/>
      <c r="M97" s="18"/>
      <c r="N97" s="18"/>
      <c r="O97" s="18">
        <f xml:space="preserve"> STDEV(O78:O93)</f>
        <v>9.8944607313762978E-2</v>
      </c>
      <c r="P97" s="22" t="s">
        <v>43</v>
      </c>
      <c r="Q97" s="18"/>
      <c r="R97" s="18"/>
      <c r="S97" s="18"/>
      <c r="T97" s="49">
        <f xml:space="preserve"> STDEV(T78:T93)</f>
        <v>0.12997602569463895</v>
      </c>
      <c r="U97" s="52" t="s">
        <v>43</v>
      </c>
      <c r="V97" s="18"/>
      <c r="W97" s="18"/>
      <c r="X97" s="18"/>
      <c r="Y97" s="18">
        <f xml:space="preserve"> STDEV(Y78:Y93)</f>
        <v>8.6367799091274414E-2</v>
      </c>
      <c r="Z97" s="22" t="s">
        <v>43</v>
      </c>
      <c r="AA97" s="18"/>
      <c r="AB97" s="18"/>
      <c r="AC97" s="18"/>
      <c r="AD97" s="49">
        <f xml:space="preserve"> STDEV(AD78:AD93)</f>
        <v>8.1628219917885228E-2</v>
      </c>
      <c r="AE97" s="52" t="s">
        <v>43</v>
      </c>
      <c r="AF97" s="18"/>
      <c r="AG97" s="18"/>
      <c r="AH97" s="18"/>
      <c r="AI97" s="18">
        <f xml:space="preserve"> STDEV(AI78:AI93)</f>
        <v>8.5504382817886471E-2</v>
      </c>
      <c r="AJ97" s="22" t="s">
        <v>43</v>
      </c>
      <c r="AK97" s="18"/>
      <c r="AL97" s="18"/>
      <c r="AM97" s="18"/>
      <c r="AN97" s="49">
        <f xml:space="preserve"> STDEV(AN78:AN93)</f>
        <v>4.5107832818309178E-2</v>
      </c>
      <c r="AO97" s="52" t="s">
        <v>43</v>
      </c>
      <c r="AP97" s="18"/>
      <c r="AQ97" s="18"/>
      <c r="AR97" s="18"/>
      <c r="AS97" s="18">
        <f xml:space="preserve"> STDEV(AS78:AS93)</f>
        <v>0.13094540960682974</v>
      </c>
      <c r="AT97" s="22" t="s">
        <v>43</v>
      </c>
      <c r="AU97" s="18"/>
      <c r="AV97" s="18"/>
      <c r="AW97" s="18"/>
      <c r="AX97" s="49">
        <f xml:space="preserve"> STDEV(AX78:AX93)</f>
        <v>0.14220809119305916</v>
      </c>
      <c r="AY97" s="52" t="s">
        <v>43</v>
      </c>
      <c r="AZ97" s="18"/>
      <c r="BA97" s="18"/>
      <c r="BB97" s="18"/>
      <c r="BC97" s="18">
        <f xml:space="preserve"> STDEV(BC78:BC93)</f>
        <v>8.822114071851235E-2</v>
      </c>
      <c r="BD97" s="22" t="s">
        <v>43</v>
      </c>
      <c r="BE97" s="18"/>
      <c r="BF97" s="18"/>
      <c r="BG97" s="18"/>
      <c r="BH97" s="49">
        <f xml:space="preserve"> STDEV(BH78:BH93)</f>
        <v>9.9611097696559195E-2</v>
      </c>
      <c r="BI97" s="52" t="s">
        <v>43</v>
      </c>
      <c r="BJ97" s="18"/>
      <c r="BK97" s="18"/>
      <c r="BL97" s="18"/>
      <c r="BM97" s="18">
        <f xml:space="preserve"> STDEV(BM78:BM93)</f>
        <v>8.0498291304684069E-2</v>
      </c>
      <c r="BN97" s="22" t="s">
        <v>43</v>
      </c>
      <c r="BO97" s="18"/>
      <c r="BP97" s="18"/>
      <c r="BQ97" s="18"/>
      <c r="BR97" s="49">
        <f xml:space="preserve"> STDEV(BR78:BR93)</f>
        <v>0.18331271036823019</v>
      </c>
      <c r="BS97" s="22" t="s">
        <v>43</v>
      </c>
      <c r="BT97" s="18"/>
      <c r="BU97" s="18"/>
      <c r="BV97" s="18"/>
      <c r="BW97" s="18">
        <f xml:space="preserve"> STDEV(BW78:BW93)</f>
        <v>7.335985865306871E-2</v>
      </c>
      <c r="BX97" s="22" t="s">
        <v>43</v>
      </c>
      <c r="BY97" s="18"/>
      <c r="BZ97" s="18"/>
      <c r="CA97" s="18"/>
      <c r="CB97" s="42">
        <f xml:space="preserve"> STDEV(CB78:CB93)</f>
        <v>0.115347800986532</v>
      </c>
      <c r="CR97" s="15"/>
      <c r="DI97" s="15"/>
      <c r="DJ97" s="15"/>
      <c r="DK97" s="15"/>
    </row>
    <row r="98" spans="1:115" x14ac:dyDescent="0.25">
      <c r="A98" s="40" t="s">
        <v>61</v>
      </c>
      <c r="B98" s="18"/>
      <c r="C98" s="18"/>
      <c r="D98" s="18"/>
      <c r="E98" s="18">
        <v>8</v>
      </c>
      <c r="F98" s="22" t="s">
        <v>61</v>
      </c>
      <c r="G98" s="18"/>
      <c r="H98" s="18"/>
      <c r="I98" s="18"/>
      <c r="J98" s="49">
        <v>8</v>
      </c>
      <c r="K98" s="52" t="s">
        <v>61</v>
      </c>
      <c r="L98" s="18"/>
      <c r="M98" s="18"/>
      <c r="N98" s="18"/>
      <c r="O98" s="18">
        <v>8</v>
      </c>
      <c r="P98" s="22" t="s">
        <v>61</v>
      </c>
      <c r="Q98" s="18"/>
      <c r="R98" s="18"/>
      <c r="S98" s="18"/>
      <c r="T98" s="49">
        <v>8</v>
      </c>
      <c r="U98" s="52" t="s">
        <v>61</v>
      </c>
      <c r="V98" s="18"/>
      <c r="W98" s="18"/>
      <c r="X98" s="18"/>
      <c r="Y98" s="18">
        <v>8</v>
      </c>
      <c r="Z98" s="22" t="s">
        <v>61</v>
      </c>
      <c r="AA98" s="18"/>
      <c r="AB98" s="18"/>
      <c r="AC98" s="18"/>
      <c r="AD98" s="49">
        <v>8</v>
      </c>
      <c r="AE98" s="52" t="s">
        <v>61</v>
      </c>
      <c r="AF98" s="18"/>
      <c r="AG98" s="18"/>
      <c r="AH98" s="18"/>
      <c r="AI98" s="18">
        <v>8</v>
      </c>
      <c r="AJ98" s="22" t="s">
        <v>61</v>
      </c>
      <c r="AK98" s="18"/>
      <c r="AL98" s="18"/>
      <c r="AM98" s="18"/>
      <c r="AN98" s="49">
        <v>8</v>
      </c>
      <c r="AO98" s="52" t="s">
        <v>61</v>
      </c>
      <c r="AP98" s="18"/>
      <c r="AQ98" s="18"/>
      <c r="AR98" s="18"/>
      <c r="AS98" s="18">
        <v>8</v>
      </c>
      <c r="AT98" s="22" t="s">
        <v>61</v>
      </c>
      <c r="AU98" s="18"/>
      <c r="AV98" s="18"/>
      <c r="AW98" s="18"/>
      <c r="AX98" s="49">
        <v>8</v>
      </c>
      <c r="AY98" s="52" t="s">
        <v>61</v>
      </c>
      <c r="AZ98" s="18"/>
      <c r="BA98" s="18"/>
      <c r="BB98" s="18"/>
      <c r="BC98" s="18">
        <v>8</v>
      </c>
      <c r="BD98" s="22" t="s">
        <v>61</v>
      </c>
      <c r="BE98" s="18"/>
      <c r="BF98" s="18"/>
      <c r="BG98" s="18"/>
      <c r="BH98" s="49">
        <v>8</v>
      </c>
      <c r="BI98" s="52" t="s">
        <v>61</v>
      </c>
      <c r="BJ98" s="18"/>
      <c r="BK98" s="18"/>
      <c r="BL98" s="18"/>
      <c r="BM98" s="18">
        <v>8</v>
      </c>
      <c r="BN98" s="22" t="s">
        <v>61</v>
      </c>
      <c r="BO98" s="18"/>
      <c r="BP98" s="18"/>
      <c r="BQ98" s="18"/>
      <c r="BR98" s="49">
        <v>8</v>
      </c>
      <c r="BS98" s="22" t="s">
        <v>61</v>
      </c>
      <c r="BT98" s="18"/>
      <c r="BU98" s="18"/>
      <c r="BV98" s="18"/>
      <c r="BW98" s="18">
        <v>8</v>
      </c>
      <c r="BX98" s="22" t="s">
        <v>61</v>
      </c>
      <c r="BY98" s="18"/>
      <c r="BZ98" s="18"/>
      <c r="CA98" s="18"/>
      <c r="CB98" s="42">
        <v>8</v>
      </c>
      <c r="CR98" s="15"/>
      <c r="DI98" s="15"/>
      <c r="DJ98" s="15"/>
      <c r="DK98" s="15"/>
    </row>
    <row r="99" spans="1:115" ht="15.75" thickBot="1" x14ac:dyDescent="0.3">
      <c r="A99" s="43" t="s">
        <v>3</v>
      </c>
      <c r="B99" s="44"/>
      <c r="C99" s="44"/>
      <c r="D99" s="44"/>
      <c r="E99" s="44">
        <f>E97/SQRT(E98)</f>
        <v>4.2608374417332159E-2</v>
      </c>
      <c r="F99" s="45" t="s">
        <v>3</v>
      </c>
      <c r="G99" s="44"/>
      <c r="H99" s="44"/>
      <c r="I99" s="44"/>
      <c r="J99" s="50">
        <f>J97/SQRT(J98)</f>
        <v>5.3788452991238175E-2</v>
      </c>
      <c r="K99" s="54" t="s">
        <v>3</v>
      </c>
      <c r="L99" s="44"/>
      <c r="M99" s="44"/>
      <c r="N99" s="44"/>
      <c r="O99" s="44">
        <f>O97/SQRT(O98)</f>
        <v>3.4982201396700933E-2</v>
      </c>
      <c r="P99" s="45" t="s">
        <v>3</v>
      </c>
      <c r="Q99" s="44"/>
      <c r="R99" s="44"/>
      <c r="S99" s="44"/>
      <c r="T99" s="50">
        <f>T97/SQRT(T98)</f>
        <v>4.5953464580178072E-2</v>
      </c>
      <c r="U99" s="54" t="s">
        <v>3</v>
      </c>
      <c r="V99" s="44"/>
      <c r="W99" s="44"/>
      <c r="X99" s="44"/>
      <c r="Y99" s="44">
        <f>Y97/SQRT(Y98)</f>
        <v>3.0535628206798737E-2</v>
      </c>
      <c r="Z99" s="45" t="s">
        <v>3</v>
      </c>
      <c r="AA99" s="44"/>
      <c r="AB99" s="44"/>
      <c r="AC99" s="44"/>
      <c r="AD99" s="50">
        <f>AD97/SQRT(AD98)</f>
        <v>2.8859933920061722E-2</v>
      </c>
      <c r="AE99" s="54" t="s">
        <v>3</v>
      </c>
      <c r="AF99" s="44"/>
      <c r="AG99" s="44"/>
      <c r="AH99" s="44"/>
      <c r="AI99" s="44">
        <f>AI97/SQRT(AI98)</f>
        <v>3.0230364455849021E-2</v>
      </c>
      <c r="AJ99" s="45" t="s">
        <v>3</v>
      </c>
      <c r="AK99" s="44"/>
      <c r="AL99" s="44"/>
      <c r="AM99" s="44"/>
      <c r="AN99" s="50">
        <f>AN97/SQRT(AN98)</f>
        <v>1.5948027235227757E-2</v>
      </c>
      <c r="AO99" s="54" t="s">
        <v>3</v>
      </c>
      <c r="AP99" s="44"/>
      <c r="AQ99" s="44"/>
      <c r="AR99" s="44"/>
      <c r="AS99" s="44">
        <f>AS97/SQRT(AS98)</f>
        <v>4.6296193549119694E-2</v>
      </c>
      <c r="AT99" s="45" t="s">
        <v>3</v>
      </c>
      <c r="AU99" s="44"/>
      <c r="AV99" s="44"/>
      <c r="AW99" s="44"/>
      <c r="AX99" s="50">
        <f>AX97/SQRT(AX98)</f>
        <v>5.0278152811103538E-2</v>
      </c>
      <c r="AY99" s="54" t="s">
        <v>3</v>
      </c>
      <c r="AZ99" s="44"/>
      <c r="BA99" s="44"/>
      <c r="BB99" s="44"/>
      <c r="BC99" s="44">
        <f>BC97/SQRT(BC98)</f>
        <v>3.1190883423036362E-2</v>
      </c>
      <c r="BD99" s="45" t="s">
        <v>3</v>
      </c>
      <c r="BE99" s="44"/>
      <c r="BF99" s="44"/>
      <c r="BG99" s="44"/>
      <c r="BH99" s="50">
        <f>BH97/SQRT(BH98)</f>
        <v>3.521784133133634E-2</v>
      </c>
      <c r="BI99" s="54" t="s">
        <v>3</v>
      </c>
      <c r="BJ99" s="44"/>
      <c r="BK99" s="44"/>
      <c r="BL99" s="44"/>
      <c r="BM99" s="44">
        <f>BM97/SQRT(BM98)</f>
        <v>2.8460443827736097E-2</v>
      </c>
      <c r="BN99" s="45" t="s">
        <v>3</v>
      </c>
      <c r="BO99" s="44"/>
      <c r="BP99" s="44"/>
      <c r="BQ99" s="44"/>
      <c r="BR99" s="50">
        <f>BR97/SQRT(BR98)</f>
        <v>6.4810830289530552E-2</v>
      </c>
      <c r="BS99" s="45" t="s">
        <v>3</v>
      </c>
      <c r="BT99" s="44"/>
      <c r="BU99" s="44"/>
      <c r="BV99" s="44"/>
      <c r="BW99" s="44">
        <f>BW97/SQRT(BW98)</f>
        <v>2.5936626760235754E-2</v>
      </c>
      <c r="BX99" s="45" t="s">
        <v>3</v>
      </c>
      <c r="BY99" s="44"/>
      <c r="BZ99" s="44"/>
      <c r="CA99" s="44"/>
      <c r="CB99" s="46">
        <f>CB97/SQRT(CB98)</f>
        <v>4.0781606136266552E-2</v>
      </c>
      <c r="CR99" s="15"/>
      <c r="DI99" s="15"/>
      <c r="DJ99" s="15"/>
      <c r="DK99" s="15"/>
    </row>
    <row r="100" spans="1:115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P100" s="15"/>
      <c r="AQ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DI100" s="15"/>
      <c r="DJ100" s="15"/>
      <c r="DK100" s="15"/>
    </row>
    <row r="101" spans="1:115" ht="15.75" thickBot="1" x14ac:dyDescent="0.3">
      <c r="A101" s="22" t="s">
        <v>102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P101" s="15"/>
      <c r="AQ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DI101" s="15"/>
      <c r="DJ101" s="15"/>
      <c r="DK101" s="15"/>
    </row>
    <row r="102" spans="1:115" x14ac:dyDescent="0.25">
      <c r="A102" s="37" t="s">
        <v>64</v>
      </c>
      <c r="B102" s="38" t="s">
        <v>65</v>
      </c>
      <c r="C102" s="38" t="s">
        <v>66</v>
      </c>
      <c r="D102" s="38" t="s">
        <v>52</v>
      </c>
      <c r="E102" s="38" t="s">
        <v>53</v>
      </c>
      <c r="F102" s="38" t="s">
        <v>64</v>
      </c>
      <c r="G102" s="38" t="s">
        <v>65</v>
      </c>
      <c r="H102" s="38" t="s">
        <v>66</v>
      </c>
      <c r="I102" s="38" t="s">
        <v>52</v>
      </c>
      <c r="J102" s="47" t="s">
        <v>53</v>
      </c>
      <c r="K102" s="51" t="s">
        <v>64</v>
      </c>
      <c r="L102" s="38" t="s">
        <v>65</v>
      </c>
      <c r="M102" s="38" t="s">
        <v>66</v>
      </c>
      <c r="N102" s="38" t="s">
        <v>52</v>
      </c>
      <c r="O102" s="38" t="s">
        <v>53</v>
      </c>
      <c r="P102" s="38" t="s">
        <v>64</v>
      </c>
      <c r="Q102" s="38" t="s">
        <v>65</v>
      </c>
      <c r="R102" s="38" t="s">
        <v>66</v>
      </c>
      <c r="S102" s="38" t="s">
        <v>52</v>
      </c>
      <c r="T102" s="47" t="s">
        <v>53</v>
      </c>
      <c r="U102" s="51" t="s">
        <v>64</v>
      </c>
      <c r="V102" s="38" t="s">
        <v>65</v>
      </c>
      <c r="W102" s="38" t="s">
        <v>66</v>
      </c>
      <c r="X102" s="38" t="s">
        <v>52</v>
      </c>
      <c r="Y102" s="38" t="s">
        <v>53</v>
      </c>
      <c r="Z102" s="38" t="s">
        <v>64</v>
      </c>
      <c r="AA102" s="38" t="s">
        <v>65</v>
      </c>
      <c r="AB102" s="38" t="s">
        <v>66</v>
      </c>
      <c r="AC102" s="38" t="s">
        <v>52</v>
      </c>
      <c r="AD102" s="90" t="s">
        <v>53</v>
      </c>
      <c r="AE102" s="51" t="s">
        <v>64</v>
      </c>
      <c r="AF102" s="38" t="s">
        <v>65</v>
      </c>
      <c r="AG102" s="38" t="s">
        <v>66</v>
      </c>
      <c r="AH102" s="38" t="s">
        <v>52</v>
      </c>
      <c r="AI102" s="38" t="s">
        <v>53</v>
      </c>
      <c r="AJ102" s="38" t="s">
        <v>42</v>
      </c>
      <c r="AK102" s="38" t="s">
        <v>64</v>
      </c>
      <c r="AL102" s="38" t="s">
        <v>65</v>
      </c>
      <c r="AM102" s="38" t="s">
        <v>66</v>
      </c>
      <c r="AN102" s="38" t="s">
        <v>52</v>
      </c>
      <c r="AO102" s="47" t="s">
        <v>53</v>
      </c>
      <c r="AP102" s="51" t="s">
        <v>64</v>
      </c>
      <c r="AQ102" s="38" t="s">
        <v>65</v>
      </c>
      <c r="AR102" s="38" t="s">
        <v>66</v>
      </c>
      <c r="AS102" s="38" t="s">
        <v>52</v>
      </c>
      <c r="AT102" s="38" t="s">
        <v>67</v>
      </c>
      <c r="AU102" s="38" t="s">
        <v>42</v>
      </c>
      <c r="AV102" s="38" t="s">
        <v>64</v>
      </c>
      <c r="AW102" s="38" t="s">
        <v>65</v>
      </c>
      <c r="AX102" s="38" t="s">
        <v>66</v>
      </c>
      <c r="AY102" s="38" t="s">
        <v>52</v>
      </c>
      <c r="AZ102" s="47" t="s">
        <v>53</v>
      </c>
      <c r="BA102" s="93" t="s">
        <v>64</v>
      </c>
      <c r="BB102" s="56" t="s">
        <v>65</v>
      </c>
      <c r="BC102" s="56" t="s">
        <v>66</v>
      </c>
      <c r="BD102" s="56" t="s">
        <v>52</v>
      </c>
      <c r="BE102" s="56" t="s">
        <v>53</v>
      </c>
      <c r="BF102" s="56" t="s">
        <v>64</v>
      </c>
      <c r="BG102" s="56" t="s">
        <v>65</v>
      </c>
      <c r="BH102" s="56" t="s">
        <v>66</v>
      </c>
      <c r="BI102" s="56" t="s">
        <v>52</v>
      </c>
      <c r="BJ102" s="90" t="s">
        <v>53</v>
      </c>
      <c r="BK102" s="56" t="s">
        <v>64</v>
      </c>
      <c r="BL102" s="56" t="s">
        <v>65</v>
      </c>
      <c r="BM102" s="56" t="s">
        <v>66</v>
      </c>
      <c r="BN102" s="56" t="s">
        <v>52</v>
      </c>
      <c r="BO102" s="56" t="s">
        <v>53</v>
      </c>
      <c r="BP102" s="56" t="s">
        <v>64</v>
      </c>
      <c r="BQ102" s="56" t="s">
        <v>65</v>
      </c>
      <c r="BR102" s="56" t="s">
        <v>66</v>
      </c>
      <c r="BS102" s="56" t="s">
        <v>52</v>
      </c>
      <c r="BT102" s="81" t="s">
        <v>53</v>
      </c>
      <c r="CA102" s="18"/>
      <c r="CG102" s="14"/>
    </row>
    <row r="103" spans="1:115" x14ac:dyDescent="0.25">
      <c r="A103" s="320" t="s">
        <v>93</v>
      </c>
      <c r="B103" s="321"/>
      <c r="C103" s="321"/>
      <c r="D103" s="321"/>
      <c r="E103" s="321"/>
      <c r="F103" s="321"/>
      <c r="G103" s="321"/>
      <c r="H103" s="321"/>
      <c r="I103" s="321"/>
      <c r="J103" s="322"/>
      <c r="K103" s="323" t="s">
        <v>114</v>
      </c>
      <c r="L103" s="321"/>
      <c r="M103" s="321"/>
      <c r="N103" s="321"/>
      <c r="O103" s="321"/>
      <c r="P103" s="321"/>
      <c r="Q103" s="321"/>
      <c r="R103" s="321"/>
      <c r="S103" s="321"/>
      <c r="T103" s="322"/>
      <c r="U103" s="323" t="s">
        <v>103</v>
      </c>
      <c r="V103" s="321"/>
      <c r="W103" s="321"/>
      <c r="X103" s="321"/>
      <c r="Y103" s="321"/>
      <c r="Z103" s="321"/>
      <c r="AA103" s="321"/>
      <c r="AB103" s="321"/>
      <c r="AC103" s="321"/>
      <c r="AD103" s="322"/>
      <c r="AE103" s="323" t="s">
        <v>104</v>
      </c>
      <c r="AF103" s="321"/>
      <c r="AG103" s="321"/>
      <c r="AH103" s="321"/>
      <c r="AI103" s="321"/>
      <c r="AJ103" s="321"/>
      <c r="AK103" s="321"/>
      <c r="AL103" s="321"/>
      <c r="AM103" s="321"/>
      <c r="AN103" s="321"/>
      <c r="AO103" s="322"/>
      <c r="AP103" s="323" t="s">
        <v>115</v>
      </c>
      <c r="AQ103" s="321"/>
      <c r="AR103" s="321"/>
      <c r="AS103" s="321"/>
      <c r="AT103" s="321"/>
      <c r="AU103" s="321"/>
      <c r="AV103" s="321"/>
      <c r="AW103" s="321"/>
      <c r="AX103" s="321"/>
      <c r="AY103" s="321"/>
      <c r="AZ103" s="322"/>
      <c r="BA103" s="323" t="s">
        <v>116</v>
      </c>
      <c r="BB103" s="321"/>
      <c r="BC103" s="321"/>
      <c r="BD103" s="321"/>
      <c r="BE103" s="321"/>
      <c r="BF103" s="321"/>
      <c r="BG103" s="321"/>
      <c r="BH103" s="321"/>
      <c r="BI103" s="321"/>
      <c r="BJ103" s="322"/>
      <c r="BK103" s="323" t="s">
        <v>117</v>
      </c>
      <c r="BL103" s="321"/>
      <c r="BM103" s="321"/>
      <c r="BN103" s="321"/>
      <c r="BO103" s="321"/>
      <c r="BP103" s="321"/>
      <c r="BQ103" s="321"/>
      <c r="BR103" s="321"/>
      <c r="BS103" s="321"/>
      <c r="BT103" s="324"/>
      <c r="CA103" s="20"/>
      <c r="CG103" s="18"/>
    </row>
    <row r="104" spans="1:115" x14ac:dyDescent="0.25">
      <c r="A104" s="82" t="s">
        <v>77</v>
      </c>
      <c r="B104" s="20"/>
      <c r="C104" s="20"/>
      <c r="D104" s="20"/>
      <c r="E104" s="22"/>
      <c r="F104" s="20" t="s">
        <v>78</v>
      </c>
      <c r="G104" s="20"/>
      <c r="H104" s="20"/>
      <c r="I104" s="20"/>
      <c r="J104" s="48"/>
      <c r="K104" s="88" t="s">
        <v>77</v>
      </c>
      <c r="L104" s="20"/>
      <c r="M104" s="20"/>
      <c r="N104" s="20"/>
      <c r="O104" s="22"/>
      <c r="P104" s="20" t="s">
        <v>78</v>
      </c>
      <c r="Q104" s="20"/>
      <c r="R104" s="20"/>
      <c r="S104" s="20"/>
      <c r="T104" s="48"/>
      <c r="U104" s="88" t="s">
        <v>105</v>
      </c>
      <c r="V104" s="20"/>
      <c r="W104" s="20"/>
      <c r="X104" s="20"/>
      <c r="Y104" s="22"/>
      <c r="Z104" s="20" t="s">
        <v>106</v>
      </c>
      <c r="AA104" s="20"/>
      <c r="AB104" s="20"/>
      <c r="AC104" s="20"/>
      <c r="AD104" s="49"/>
      <c r="AE104" s="88" t="s">
        <v>77</v>
      </c>
      <c r="AF104" s="20"/>
      <c r="AG104" s="20"/>
      <c r="AH104" s="20"/>
      <c r="AI104" s="22"/>
      <c r="AJ104" s="22"/>
      <c r="AK104" s="20" t="s">
        <v>78</v>
      </c>
      <c r="AL104" s="20"/>
      <c r="AM104" s="20"/>
      <c r="AN104" s="20"/>
      <c r="AO104" s="48"/>
      <c r="AP104" s="88" t="s">
        <v>71</v>
      </c>
      <c r="AQ104" s="20"/>
      <c r="AR104" s="20"/>
      <c r="AS104" s="20"/>
      <c r="AT104" s="22"/>
      <c r="AU104" s="22"/>
      <c r="AV104" s="20" t="s">
        <v>46</v>
      </c>
      <c r="AW104" s="20"/>
      <c r="AX104" s="20"/>
      <c r="AY104" s="20"/>
      <c r="AZ104" s="48"/>
      <c r="BA104" s="52" t="s">
        <v>71</v>
      </c>
      <c r="BB104" s="22"/>
      <c r="BC104" s="22"/>
      <c r="BD104" s="22"/>
      <c r="BE104" s="22"/>
      <c r="BF104" s="22" t="s">
        <v>46</v>
      </c>
      <c r="BG104" s="22"/>
      <c r="BH104" s="22"/>
      <c r="BI104" s="22"/>
      <c r="BJ104" s="48"/>
      <c r="BK104" s="22" t="s">
        <v>71</v>
      </c>
      <c r="BL104" s="22"/>
      <c r="BM104" s="22"/>
      <c r="BN104" s="22"/>
      <c r="BO104" s="22"/>
      <c r="BP104" s="22" t="s">
        <v>46</v>
      </c>
      <c r="BQ104" s="22"/>
      <c r="BR104" s="22"/>
      <c r="BS104" s="22"/>
      <c r="BT104" s="39"/>
      <c r="CA104" s="18"/>
      <c r="CG104" s="18"/>
    </row>
    <row r="105" spans="1:115" x14ac:dyDescent="0.25">
      <c r="A105" s="40" t="s">
        <v>84</v>
      </c>
      <c r="B105" s="22">
        <v>19</v>
      </c>
      <c r="C105" s="22">
        <v>23</v>
      </c>
      <c r="D105" s="22">
        <f>B105+C105</f>
        <v>42</v>
      </c>
      <c r="E105" s="22">
        <f>(D105-D106)/SUM(D105+D106)</f>
        <v>0.44827586206896552</v>
      </c>
      <c r="F105" s="22" t="s">
        <v>108</v>
      </c>
      <c r="G105" s="22">
        <v>23</v>
      </c>
      <c r="H105" s="22">
        <v>29</v>
      </c>
      <c r="I105" s="22">
        <f t="shared" ref="I105:I120" si="55">G105+H105</f>
        <v>52</v>
      </c>
      <c r="J105" s="48">
        <f>(I105-I106)/SUM(I105+I106)</f>
        <v>0.73333333333333328</v>
      </c>
      <c r="K105" s="52" t="s">
        <v>84</v>
      </c>
      <c r="L105" s="22">
        <v>18</v>
      </c>
      <c r="M105" s="22">
        <v>28</v>
      </c>
      <c r="N105" s="22">
        <f t="shared" ref="N105:N120" si="56">L105+M105</f>
        <v>46</v>
      </c>
      <c r="O105" s="22">
        <f>(N105-N106)/SUM(N105+N106)</f>
        <v>0.6428571428571429</v>
      </c>
      <c r="P105" s="22" t="s">
        <v>109</v>
      </c>
      <c r="Q105" s="22">
        <v>19</v>
      </c>
      <c r="R105" s="22">
        <v>24</v>
      </c>
      <c r="S105" s="22">
        <f t="shared" ref="S105:S120" si="57">Q105+R105</f>
        <v>43</v>
      </c>
      <c r="T105" s="48">
        <f>(S105-S106)/SUM(S105+S106)</f>
        <v>0.4576271186440678</v>
      </c>
      <c r="U105" s="52" t="s">
        <v>84</v>
      </c>
      <c r="V105" s="22">
        <v>24</v>
      </c>
      <c r="W105" s="22">
        <v>23</v>
      </c>
      <c r="X105" s="22">
        <f t="shared" ref="X105:X120" si="58">V105+W105</f>
        <v>47</v>
      </c>
      <c r="Y105" s="22">
        <f>(X105-X106)/SUM(X105+X106)</f>
        <v>0.42424242424242425</v>
      </c>
      <c r="Z105" s="22" t="s">
        <v>69</v>
      </c>
      <c r="AA105" s="22">
        <v>12</v>
      </c>
      <c r="AB105" s="22">
        <v>29</v>
      </c>
      <c r="AC105" s="22">
        <f t="shared" ref="AC105:AC120" si="59">AA105+AB105</f>
        <v>41</v>
      </c>
      <c r="AD105" s="48">
        <f>(AC105-AC106)/SUM(AC105+AC106)</f>
        <v>0.57692307692307687</v>
      </c>
      <c r="AE105" s="52" t="s">
        <v>84</v>
      </c>
      <c r="AF105" s="22">
        <v>17</v>
      </c>
      <c r="AG105" s="22">
        <v>22</v>
      </c>
      <c r="AH105" s="22">
        <f t="shared" ref="AH105:AH120" si="60">AF105+AG105</f>
        <v>39</v>
      </c>
      <c r="AI105" s="22">
        <f>(AH105-AH106)/SUM(AH105+AH106)</f>
        <v>0.39285714285714285</v>
      </c>
      <c r="AJ105" s="22" t="s">
        <v>107</v>
      </c>
      <c r="AK105" s="22" t="s">
        <v>109</v>
      </c>
      <c r="AL105" s="22">
        <v>16</v>
      </c>
      <c r="AM105" s="22">
        <v>41</v>
      </c>
      <c r="AN105" s="22">
        <f t="shared" ref="AN105:AN120" si="61">AL105+AM105</f>
        <v>57</v>
      </c>
      <c r="AO105" s="48">
        <f>(AN105-AN106)/SUM(AN105+AN106)</f>
        <v>0.67647058823529416</v>
      </c>
      <c r="AP105" s="52" t="s">
        <v>84</v>
      </c>
      <c r="AQ105" s="22">
        <v>12</v>
      </c>
      <c r="AR105" s="22">
        <v>17</v>
      </c>
      <c r="AS105" s="22">
        <f t="shared" ref="AS105:AS128" si="62">AQ105+AR105</f>
        <v>29</v>
      </c>
      <c r="AT105" s="22">
        <f>(AS105-AS106)/SUM(AS105+AS106)</f>
        <v>-0.14705882352941177</v>
      </c>
      <c r="AU105" s="22" t="s">
        <v>107</v>
      </c>
      <c r="AV105" s="22" t="s">
        <v>78</v>
      </c>
      <c r="AW105" s="22">
        <v>13</v>
      </c>
      <c r="AX105" s="22">
        <v>15</v>
      </c>
      <c r="AY105" s="22">
        <f t="shared" ref="AY105:AY128" si="63">AW105+AX105</f>
        <v>28</v>
      </c>
      <c r="AZ105" s="48">
        <f>(AY105-AY106)/SUM(AY105+AY106)</f>
        <v>-6.6666666666666666E-2</v>
      </c>
      <c r="BA105" s="53" t="s">
        <v>71</v>
      </c>
      <c r="BB105" s="18">
        <v>19</v>
      </c>
      <c r="BC105" s="18">
        <v>26</v>
      </c>
      <c r="BD105" s="22">
        <f t="shared" ref="BD105:BD120" si="64">BB105+BC105</f>
        <v>45</v>
      </c>
      <c r="BE105" s="22">
        <f>(BD105-BD106)/SUM(BD105+BD106)</f>
        <v>0.76470588235294112</v>
      </c>
      <c r="BF105" s="18" t="s">
        <v>46</v>
      </c>
      <c r="BG105" s="18">
        <v>22</v>
      </c>
      <c r="BH105" s="18">
        <v>14</v>
      </c>
      <c r="BI105" s="22">
        <f t="shared" ref="BI105:BI120" si="65">BG105+BH105</f>
        <v>36</v>
      </c>
      <c r="BJ105" s="48">
        <f>(BI105-BI106)/SUM(BI105+BI106)</f>
        <v>0.41176470588235292</v>
      </c>
      <c r="BK105" s="18" t="s">
        <v>71</v>
      </c>
      <c r="BL105" s="18">
        <v>18</v>
      </c>
      <c r="BM105" s="18">
        <v>10</v>
      </c>
      <c r="BN105" s="22">
        <f t="shared" ref="BN105:BN120" si="66">BL105+BM105</f>
        <v>28</v>
      </c>
      <c r="BO105" s="22">
        <f>(BN105-BN106)/SUM(BN105+BN106)</f>
        <v>0.12</v>
      </c>
      <c r="BP105" s="18" t="s">
        <v>46</v>
      </c>
      <c r="BQ105" s="18">
        <v>12</v>
      </c>
      <c r="BR105" s="18">
        <v>32</v>
      </c>
      <c r="BS105" s="22">
        <f t="shared" ref="BS105:BS120" si="67">BQ105+BR105</f>
        <v>44</v>
      </c>
      <c r="BT105" s="39">
        <f>(BS105-BS106)/SUM(BS105+BS106)</f>
        <v>0</v>
      </c>
      <c r="CA105" s="14"/>
      <c r="CG105" s="80"/>
    </row>
    <row r="106" spans="1:115" x14ac:dyDescent="0.25">
      <c r="A106" s="40" t="s">
        <v>83</v>
      </c>
      <c r="B106" s="22">
        <v>10</v>
      </c>
      <c r="C106" s="22">
        <v>6</v>
      </c>
      <c r="D106" s="22">
        <f t="shared" ref="D106" si="68">B106+C106</f>
        <v>16</v>
      </c>
      <c r="E106" s="22"/>
      <c r="F106" s="22" t="s">
        <v>83</v>
      </c>
      <c r="G106" s="22">
        <v>2</v>
      </c>
      <c r="H106" s="22">
        <v>6</v>
      </c>
      <c r="I106" s="22">
        <f t="shared" si="55"/>
        <v>8</v>
      </c>
      <c r="J106" s="48"/>
      <c r="K106" s="52" t="s">
        <v>83</v>
      </c>
      <c r="L106" s="22">
        <v>7</v>
      </c>
      <c r="M106" s="22">
        <v>3</v>
      </c>
      <c r="N106" s="22">
        <f t="shared" si="56"/>
        <v>10</v>
      </c>
      <c r="O106" s="22"/>
      <c r="P106" s="22" t="s">
        <v>83</v>
      </c>
      <c r="Q106" s="22">
        <v>4</v>
      </c>
      <c r="R106" s="22">
        <v>12</v>
      </c>
      <c r="S106" s="22">
        <f t="shared" si="57"/>
        <v>16</v>
      </c>
      <c r="T106" s="48"/>
      <c r="U106" s="52" t="s">
        <v>83</v>
      </c>
      <c r="V106" s="22">
        <v>12</v>
      </c>
      <c r="W106" s="22">
        <v>7</v>
      </c>
      <c r="X106" s="22">
        <f t="shared" si="58"/>
        <v>19</v>
      </c>
      <c r="Y106" s="22"/>
      <c r="Z106" s="22" t="s">
        <v>83</v>
      </c>
      <c r="AA106" s="22">
        <v>4</v>
      </c>
      <c r="AB106" s="22">
        <v>7</v>
      </c>
      <c r="AC106" s="22">
        <f t="shared" si="59"/>
        <v>11</v>
      </c>
      <c r="AD106" s="48"/>
      <c r="AE106" s="52" t="s">
        <v>83</v>
      </c>
      <c r="AF106" s="22">
        <v>8</v>
      </c>
      <c r="AG106" s="22">
        <v>9</v>
      </c>
      <c r="AH106" s="22">
        <f t="shared" si="60"/>
        <v>17</v>
      </c>
      <c r="AI106" s="22"/>
      <c r="AJ106" s="22"/>
      <c r="AK106" s="22" t="s">
        <v>83</v>
      </c>
      <c r="AL106" s="22">
        <v>6</v>
      </c>
      <c r="AM106" s="22">
        <v>5</v>
      </c>
      <c r="AN106" s="22">
        <f t="shared" si="61"/>
        <v>11</v>
      </c>
      <c r="AO106" s="48"/>
      <c r="AP106" s="52" t="s">
        <v>83</v>
      </c>
      <c r="AQ106" s="22">
        <v>16</v>
      </c>
      <c r="AR106" s="22">
        <v>23</v>
      </c>
      <c r="AS106" s="22">
        <f t="shared" si="62"/>
        <v>39</v>
      </c>
      <c r="AT106" s="22"/>
      <c r="AU106" s="22"/>
      <c r="AV106" s="22" t="s">
        <v>83</v>
      </c>
      <c r="AW106" s="22">
        <v>8</v>
      </c>
      <c r="AX106" s="22">
        <v>24</v>
      </c>
      <c r="AY106" s="22">
        <f t="shared" si="63"/>
        <v>32</v>
      </c>
      <c r="AZ106" s="48"/>
      <c r="BA106" s="53" t="s">
        <v>83</v>
      </c>
      <c r="BB106" s="18">
        <v>5</v>
      </c>
      <c r="BC106" s="18">
        <v>1</v>
      </c>
      <c r="BD106" s="22">
        <f t="shared" si="64"/>
        <v>6</v>
      </c>
      <c r="BE106" s="22"/>
      <c r="BF106" s="18" t="s">
        <v>83</v>
      </c>
      <c r="BG106" s="18">
        <v>9</v>
      </c>
      <c r="BH106" s="18">
        <v>6</v>
      </c>
      <c r="BI106" s="22">
        <f t="shared" si="65"/>
        <v>15</v>
      </c>
      <c r="BJ106" s="48"/>
      <c r="BK106" s="18" t="s">
        <v>83</v>
      </c>
      <c r="BL106" s="18">
        <v>16</v>
      </c>
      <c r="BM106" s="18">
        <v>6</v>
      </c>
      <c r="BN106" s="22">
        <f t="shared" si="66"/>
        <v>22</v>
      </c>
      <c r="BO106" s="22"/>
      <c r="BP106" s="18" t="s">
        <v>83</v>
      </c>
      <c r="BQ106" s="18">
        <v>18</v>
      </c>
      <c r="BR106" s="18">
        <v>26</v>
      </c>
      <c r="BS106" s="22">
        <f t="shared" si="67"/>
        <v>44</v>
      </c>
      <c r="BT106" s="39"/>
      <c r="CA106" s="14"/>
      <c r="CG106" s="22"/>
    </row>
    <row r="107" spans="1:115" x14ac:dyDescent="0.25">
      <c r="A107" s="40" t="s">
        <v>84</v>
      </c>
      <c r="B107" s="22">
        <v>22</v>
      </c>
      <c r="C107" s="22">
        <v>22</v>
      </c>
      <c r="D107" s="22">
        <f>B107+C107</f>
        <v>44</v>
      </c>
      <c r="E107" s="22">
        <f>(D107-D108)/SUM(D107+D108)</f>
        <v>0.6</v>
      </c>
      <c r="F107" s="22" t="s">
        <v>108</v>
      </c>
      <c r="G107" s="22">
        <v>19</v>
      </c>
      <c r="H107" s="22">
        <v>23</v>
      </c>
      <c r="I107" s="22">
        <f t="shared" si="55"/>
        <v>42</v>
      </c>
      <c r="J107" s="48">
        <f>(I107-I108)/SUM(I107+I108)</f>
        <v>0.37704918032786883</v>
      </c>
      <c r="K107" s="52" t="s">
        <v>84</v>
      </c>
      <c r="L107" s="22">
        <v>13</v>
      </c>
      <c r="M107" s="22">
        <v>26</v>
      </c>
      <c r="N107" s="22">
        <f t="shared" si="56"/>
        <v>39</v>
      </c>
      <c r="O107" s="22">
        <f>(N107-N108)/SUM(N107+N108)</f>
        <v>0.27868852459016391</v>
      </c>
      <c r="P107" s="22" t="s">
        <v>109</v>
      </c>
      <c r="Q107" s="22">
        <v>28</v>
      </c>
      <c r="R107" s="22">
        <v>23</v>
      </c>
      <c r="S107" s="22">
        <f t="shared" si="57"/>
        <v>51</v>
      </c>
      <c r="T107" s="48">
        <f>(S107-S108)/SUM(S107+S108)</f>
        <v>0.43661971830985913</v>
      </c>
      <c r="U107" s="52" t="s">
        <v>84</v>
      </c>
      <c r="V107" s="22">
        <v>29</v>
      </c>
      <c r="W107" s="22">
        <v>11</v>
      </c>
      <c r="X107" s="22">
        <f t="shared" si="58"/>
        <v>40</v>
      </c>
      <c r="Y107" s="22">
        <f>(X107-X108)/SUM(X107+X108)</f>
        <v>0.56862745098039214</v>
      </c>
      <c r="Z107" s="22" t="s">
        <v>69</v>
      </c>
      <c r="AA107" s="22">
        <v>23</v>
      </c>
      <c r="AB107" s="22">
        <v>31</v>
      </c>
      <c r="AC107" s="22">
        <f t="shared" si="59"/>
        <v>54</v>
      </c>
      <c r="AD107" s="48">
        <f>(AC107-AC108)/SUM(AC107+AC108)</f>
        <v>0.7142857142857143</v>
      </c>
      <c r="AE107" s="52" t="s">
        <v>84</v>
      </c>
      <c r="AF107" s="22">
        <v>19</v>
      </c>
      <c r="AG107" s="22">
        <v>26</v>
      </c>
      <c r="AH107" s="22">
        <f t="shared" si="60"/>
        <v>45</v>
      </c>
      <c r="AI107" s="22">
        <f>(AH107-AH108)/SUM(AH107+AH108)</f>
        <v>0.47540983606557374</v>
      </c>
      <c r="AJ107" s="22"/>
      <c r="AK107" s="22" t="s">
        <v>109</v>
      </c>
      <c r="AL107" s="22">
        <v>29</v>
      </c>
      <c r="AM107" s="22">
        <v>31</v>
      </c>
      <c r="AN107" s="22">
        <f t="shared" si="61"/>
        <v>60</v>
      </c>
      <c r="AO107" s="48">
        <f>(AN107-AN108)/SUM(AN107+AN108)</f>
        <v>0.79104477611940294</v>
      </c>
      <c r="AP107" s="52" t="s">
        <v>84</v>
      </c>
      <c r="AQ107" s="22">
        <v>12</v>
      </c>
      <c r="AR107" s="22">
        <v>14</v>
      </c>
      <c r="AS107" s="22">
        <f t="shared" si="62"/>
        <v>26</v>
      </c>
      <c r="AT107" s="22">
        <f>(AS107-AS108)/SUM(AS107+AS108)</f>
        <v>-0.13333333333333333</v>
      </c>
      <c r="AU107" s="22"/>
      <c r="AV107" s="22" t="s">
        <v>78</v>
      </c>
      <c r="AW107" s="22">
        <v>7</v>
      </c>
      <c r="AX107" s="22">
        <v>14</v>
      </c>
      <c r="AY107" s="22">
        <f t="shared" si="63"/>
        <v>21</v>
      </c>
      <c r="AZ107" s="48">
        <f>(AY107-AY108)/SUM(AY107+AY108)</f>
        <v>-0.14285714285714285</v>
      </c>
      <c r="BA107" s="53" t="s">
        <v>71</v>
      </c>
      <c r="BB107" s="18">
        <v>21</v>
      </c>
      <c r="BC107" s="18">
        <v>18</v>
      </c>
      <c r="BD107" s="22">
        <f t="shared" si="64"/>
        <v>39</v>
      </c>
      <c r="BE107" s="22">
        <f>(BD107-BD108)/SUM(BD107+BD108)</f>
        <v>0.625</v>
      </c>
      <c r="BF107" s="18" t="s">
        <v>46</v>
      </c>
      <c r="BG107" s="18">
        <v>26</v>
      </c>
      <c r="BH107" s="18">
        <v>18</v>
      </c>
      <c r="BI107" s="22">
        <f t="shared" si="65"/>
        <v>44</v>
      </c>
      <c r="BJ107" s="48">
        <f>(BI107-BI108)/SUM(BI107+BI108)</f>
        <v>0.79591836734693877</v>
      </c>
      <c r="BK107" s="18" t="s">
        <v>71</v>
      </c>
      <c r="BL107" s="18">
        <v>11</v>
      </c>
      <c r="BM107" s="18">
        <v>17</v>
      </c>
      <c r="BN107" s="22">
        <f t="shared" si="66"/>
        <v>28</v>
      </c>
      <c r="BO107" s="22">
        <f>(BN107-BN108)/SUM(BN107+BN108)</f>
        <v>-5.0847457627118647E-2</v>
      </c>
      <c r="BP107" s="18" t="s">
        <v>46</v>
      </c>
      <c r="BQ107" s="18">
        <v>16</v>
      </c>
      <c r="BR107" s="18">
        <v>16</v>
      </c>
      <c r="BS107" s="22">
        <f t="shared" si="67"/>
        <v>32</v>
      </c>
      <c r="BT107" s="39">
        <f>(BS107-BS108)/SUM(BS107+BS108)</f>
        <v>-0.21951219512195122</v>
      </c>
      <c r="CA107" s="14"/>
      <c r="CG107" s="22"/>
    </row>
    <row r="108" spans="1:115" x14ac:dyDescent="0.25">
      <c r="A108" s="40" t="s">
        <v>83</v>
      </c>
      <c r="B108" s="22">
        <v>7</v>
      </c>
      <c r="C108" s="22">
        <v>4</v>
      </c>
      <c r="D108" s="22">
        <f t="shared" ref="D108:D120" si="69">B108+C108</f>
        <v>11</v>
      </c>
      <c r="E108" s="22"/>
      <c r="F108" s="22" t="s">
        <v>83</v>
      </c>
      <c r="G108" s="22">
        <v>5</v>
      </c>
      <c r="H108" s="22">
        <v>14</v>
      </c>
      <c r="I108" s="22">
        <f t="shared" si="55"/>
        <v>19</v>
      </c>
      <c r="J108" s="48"/>
      <c r="K108" s="52" t="s">
        <v>83</v>
      </c>
      <c r="L108" s="22">
        <v>5</v>
      </c>
      <c r="M108" s="22">
        <v>17</v>
      </c>
      <c r="N108" s="22">
        <f t="shared" si="56"/>
        <v>22</v>
      </c>
      <c r="O108" s="22"/>
      <c r="P108" s="22" t="s">
        <v>83</v>
      </c>
      <c r="Q108" s="22">
        <v>11</v>
      </c>
      <c r="R108" s="22">
        <v>9</v>
      </c>
      <c r="S108" s="22">
        <f t="shared" si="57"/>
        <v>20</v>
      </c>
      <c r="T108" s="48"/>
      <c r="U108" s="52" t="s">
        <v>83</v>
      </c>
      <c r="V108" s="22">
        <v>8</v>
      </c>
      <c r="W108" s="22">
        <v>3</v>
      </c>
      <c r="X108" s="22">
        <f t="shared" si="58"/>
        <v>11</v>
      </c>
      <c r="Y108" s="22"/>
      <c r="Z108" s="22" t="s">
        <v>83</v>
      </c>
      <c r="AA108" s="22">
        <v>1</v>
      </c>
      <c r="AB108" s="22">
        <v>8</v>
      </c>
      <c r="AC108" s="22">
        <f t="shared" si="59"/>
        <v>9</v>
      </c>
      <c r="AD108" s="48"/>
      <c r="AE108" s="52" t="s">
        <v>83</v>
      </c>
      <c r="AF108" s="22">
        <v>8</v>
      </c>
      <c r="AG108" s="22">
        <v>8</v>
      </c>
      <c r="AH108" s="22">
        <f t="shared" si="60"/>
        <v>16</v>
      </c>
      <c r="AI108" s="22"/>
      <c r="AJ108" s="22"/>
      <c r="AK108" s="22" t="s">
        <v>83</v>
      </c>
      <c r="AL108" s="22">
        <v>4</v>
      </c>
      <c r="AM108" s="22">
        <v>3</v>
      </c>
      <c r="AN108" s="22">
        <f t="shared" si="61"/>
        <v>7</v>
      </c>
      <c r="AO108" s="48"/>
      <c r="AP108" s="52" t="s">
        <v>83</v>
      </c>
      <c r="AQ108" s="22">
        <v>13</v>
      </c>
      <c r="AR108" s="22">
        <v>21</v>
      </c>
      <c r="AS108" s="22">
        <f t="shared" si="62"/>
        <v>34</v>
      </c>
      <c r="AT108" s="22"/>
      <c r="AU108" s="22"/>
      <c r="AV108" s="22" t="s">
        <v>51</v>
      </c>
      <c r="AW108" s="22">
        <v>18</v>
      </c>
      <c r="AX108" s="22">
        <v>10</v>
      </c>
      <c r="AY108" s="22">
        <f t="shared" si="63"/>
        <v>28</v>
      </c>
      <c r="AZ108" s="48"/>
      <c r="BA108" s="53" t="s">
        <v>51</v>
      </c>
      <c r="BB108" s="18">
        <v>7</v>
      </c>
      <c r="BC108" s="18">
        <v>2</v>
      </c>
      <c r="BD108" s="22">
        <f t="shared" si="64"/>
        <v>9</v>
      </c>
      <c r="BE108" s="22"/>
      <c r="BF108" s="18" t="s">
        <v>51</v>
      </c>
      <c r="BG108" s="18">
        <v>2</v>
      </c>
      <c r="BH108" s="18">
        <v>3</v>
      </c>
      <c r="BI108" s="22">
        <f t="shared" si="65"/>
        <v>5</v>
      </c>
      <c r="BJ108" s="48"/>
      <c r="BK108" s="18" t="s">
        <v>51</v>
      </c>
      <c r="BL108" s="18">
        <v>19</v>
      </c>
      <c r="BM108" s="18">
        <v>12</v>
      </c>
      <c r="BN108" s="22">
        <f t="shared" si="66"/>
        <v>31</v>
      </c>
      <c r="BO108" s="22"/>
      <c r="BP108" s="18" t="s">
        <v>51</v>
      </c>
      <c r="BQ108" s="18">
        <v>37</v>
      </c>
      <c r="BR108" s="18">
        <v>13</v>
      </c>
      <c r="BS108" s="22">
        <f t="shared" si="67"/>
        <v>50</v>
      </c>
      <c r="BT108" s="39"/>
      <c r="CA108" s="14"/>
      <c r="CG108" s="22"/>
    </row>
    <row r="109" spans="1:115" x14ac:dyDescent="0.25">
      <c r="A109" s="40" t="s">
        <v>84</v>
      </c>
      <c r="B109" s="22">
        <v>18</v>
      </c>
      <c r="C109" s="22">
        <v>31</v>
      </c>
      <c r="D109" s="22">
        <f t="shared" si="69"/>
        <v>49</v>
      </c>
      <c r="E109" s="22">
        <f>(D109-D110)/SUM(D109+D110)</f>
        <v>0.53125</v>
      </c>
      <c r="F109" s="22" t="s">
        <v>108</v>
      </c>
      <c r="G109" s="22">
        <v>12</v>
      </c>
      <c r="H109" s="22">
        <v>33</v>
      </c>
      <c r="I109" s="22">
        <f t="shared" si="55"/>
        <v>45</v>
      </c>
      <c r="J109" s="48">
        <f>(I109-I110)/SUM(I109+I110)</f>
        <v>0.76470588235294112</v>
      </c>
      <c r="K109" s="52" t="s">
        <v>84</v>
      </c>
      <c r="L109" s="22">
        <v>18</v>
      </c>
      <c r="M109" s="22">
        <v>31</v>
      </c>
      <c r="N109" s="22">
        <f t="shared" si="56"/>
        <v>49</v>
      </c>
      <c r="O109" s="22">
        <f>(N109-N110)/SUM(N109+N110)</f>
        <v>0.53125</v>
      </c>
      <c r="P109" s="22" t="s">
        <v>109</v>
      </c>
      <c r="Q109" s="22">
        <v>27</v>
      </c>
      <c r="R109" s="22">
        <v>19</v>
      </c>
      <c r="S109" s="22">
        <f t="shared" si="57"/>
        <v>46</v>
      </c>
      <c r="T109" s="48">
        <f>(S109-S110)/SUM(S109+S110)</f>
        <v>0.70370370370370372</v>
      </c>
      <c r="U109" s="52" t="s">
        <v>84</v>
      </c>
      <c r="V109" s="22">
        <v>32</v>
      </c>
      <c r="W109" s="22">
        <v>19</v>
      </c>
      <c r="X109" s="22">
        <f t="shared" si="58"/>
        <v>51</v>
      </c>
      <c r="Y109" s="22">
        <f>(X109-X110)/SUM(X109+X110)</f>
        <v>0.41666666666666669</v>
      </c>
      <c r="Z109" s="22" t="s">
        <v>69</v>
      </c>
      <c r="AA109" s="22">
        <v>21</v>
      </c>
      <c r="AB109" s="22">
        <v>21</v>
      </c>
      <c r="AC109" s="22">
        <f t="shared" si="59"/>
        <v>42</v>
      </c>
      <c r="AD109" s="48">
        <f>(AC109-AC110)/SUM(AC109+AC110)</f>
        <v>0.29230769230769232</v>
      </c>
      <c r="AE109" s="52" t="s">
        <v>84</v>
      </c>
      <c r="AF109" s="22">
        <v>22</v>
      </c>
      <c r="AG109" s="22">
        <v>25</v>
      </c>
      <c r="AH109" s="22">
        <f t="shared" si="60"/>
        <v>47</v>
      </c>
      <c r="AI109" s="22">
        <f>(AH109-AH110)/SUM(AH109+AH110)</f>
        <v>0.28767123287671231</v>
      </c>
      <c r="AJ109" s="22" t="s">
        <v>110</v>
      </c>
      <c r="AK109" s="22" t="s">
        <v>109</v>
      </c>
      <c r="AL109" s="22">
        <v>26</v>
      </c>
      <c r="AM109" s="22">
        <v>23</v>
      </c>
      <c r="AN109" s="22">
        <f t="shared" si="61"/>
        <v>49</v>
      </c>
      <c r="AO109" s="48">
        <f>(AN109-AN110)/SUM(AN109+AN110)</f>
        <v>0.84905660377358494</v>
      </c>
      <c r="AP109" s="52" t="s">
        <v>84</v>
      </c>
      <c r="AQ109" s="22">
        <v>12</v>
      </c>
      <c r="AR109" s="22">
        <v>16</v>
      </c>
      <c r="AS109" s="22">
        <f t="shared" si="62"/>
        <v>28</v>
      </c>
      <c r="AT109" s="22">
        <f>(AS109-AS110)/SUM(AS109+AS110)</f>
        <v>-0.125</v>
      </c>
      <c r="AU109" s="22" t="s">
        <v>110</v>
      </c>
      <c r="AV109" s="22" t="s">
        <v>78</v>
      </c>
      <c r="AW109" s="22">
        <v>11</v>
      </c>
      <c r="AX109" s="22">
        <v>14</v>
      </c>
      <c r="AY109" s="22">
        <f t="shared" si="63"/>
        <v>25</v>
      </c>
      <c r="AZ109" s="48">
        <f>(AY109-AY110)/SUM(AY109+AY110)</f>
        <v>-9.0909090909090912E-2</v>
      </c>
      <c r="BA109" s="53" t="s">
        <v>71</v>
      </c>
      <c r="BB109" s="18">
        <v>22</v>
      </c>
      <c r="BC109" s="18">
        <v>19</v>
      </c>
      <c r="BD109" s="22">
        <f t="shared" si="64"/>
        <v>41</v>
      </c>
      <c r="BE109" s="22">
        <f>(BD109-BD110)/SUM(BD109+BD110)</f>
        <v>0.86363636363636365</v>
      </c>
      <c r="BF109" s="18" t="s">
        <v>46</v>
      </c>
      <c r="BG109" s="18">
        <v>29</v>
      </c>
      <c r="BH109" s="18">
        <v>20</v>
      </c>
      <c r="BI109" s="22">
        <f t="shared" si="65"/>
        <v>49</v>
      </c>
      <c r="BJ109" s="48">
        <f>(BI109-BI110)/SUM(BI109+BI110)</f>
        <v>0.75</v>
      </c>
      <c r="BK109" s="18" t="s">
        <v>71</v>
      </c>
      <c r="BL109" s="18">
        <v>12</v>
      </c>
      <c r="BM109" s="18">
        <v>18</v>
      </c>
      <c r="BN109" s="22">
        <f t="shared" si="66"/>
        <v>30</v>
      </c>
      <c r="BO109" s="22">
        <f>(BN109-BN110)/SUM(BN109+BN110)</f>
        <v>-1.6393442622950821E-2</v>
      </c>
      <c r="BP109" s="18" t="s">
        <v>46</v>
      </c>
      <c r="BQ109" s="18">
        <v>28</v>
      </c>
      <c r="BR109" s="18">
        <v>23</v>
      </c>
      <c r="BS109" s="22">
        <f t="shared" si="67"/>
        <v>51</v>
      </c>
      <c r="BT109" s="39">
        <f>(BS109-BS110)/SUM(BS109+BS110)</f>
        <v>6.25E-2</v>
      </c>
      <c r="CA109" s="14"/>
      <c r="CG109" s="22"/>
    </row>
    <row r="110" spans="1:115" x14ac:dyDescent="0.25">
      <c r="A110" s="40" t="s">
        <v>83</v>
      </c>
      <c r="B110" s="22">
        <v>6</v>
      </c>
      <c r="C110" s="22">
        <v>9</v>
      </c>
      <c r="D110" s="22">
        <f t="shared" si="69"/>
        <v>15</v>
      </c>
      <c r="E110" s="22"/>
      <c r="F110" s="22" t="s">
        <v>83</v>
      </c>
      <c r="G110" s="22">
        <v>4</v>
      </c>
      <c r="H110" s="22">
        <v>2</v>
      </c>
      <c r="I110" s="22">
        <f t="shared" si="55"/>
        <v>6</v>
      </c>
      <c r="J110" s="48"/>
      <c r="K110" s="52" t="s">
        <v>83</v>
      </c>
      <c r="L110" s="22">
        <v>3</v>
      </c>
      <c r="M110" s="22">
        <v>12</v>
      </c>
      <c r="N110" s="22">
        <f t="shared" si="56"/>
        <v>15</v>
      </c>
      <c r="O110" s="22"/>
      <c r="P110" s="22" t="s">
        <v>83</v>
      </c>
      <c r="Q110" s="22">
        <v>1</v>
      </c>
      <c r="R110" s="22">
        <v>7</v>
      </c>
      <c r="S110" s="22">
        <f t="shared" si="57"/>
        <v>8</v>
      </c>
      <c r="T110" s="48"/>
      <c r="U110" s="52" t="s">
        <v>83</v>
      </c>
      <c r="V110" s="22">
        <v>9</v>
      </c>
      <c r="W110" s="22">
        <v>12</v>
      </c>
      <c r="X110" s="22">
        <f t="shared" si="58"/>
        <v>21</v>
      </c>
      <c r="Y110" s="22"/>
      <c r="Z110" s="22" t="s">
        <v>83</v>
      </c>
      <c r="AA110" s="22">
        <v>19</v>
      </c>
      <c r="AB110" s="22">
        <v>4</v>
      </c>
      <c r="AC110" s="22">
        <f t="shared" si="59"/>
        <v>23</v>
      </c>
      <c r="AD110" s="48"/>
      <c r="AE110" s="52" t="s">
        <v>83</v>
      </c>
      <c r="AF110" s="22">
        <v>14</v>
      </c>
      <c r="AG110" s="22">
        <v>12</v>
      </c>
      <c r="AH110" s="22">
        <f t="shared" si="60"/>
        <v>26</v>
      </c>
      <c r="AI110" s="22"/>
      <c r="AJ110" s="22"/>
      <c r="AK110" s="22" t="s">
        <v>83</v>
      </c>
      <c r="AL110" s="22">
        <v>3</v>
      </c>
      <c r="AM110" s="22">
        <v>1</v>
      </c>
      <c r="AN110" s="22">
        <f t="shared" si="61"/>
        <v>4</v>
      </c>
      <c r="AO110" s="48"/>
      <c r="AP110" s="52" t="s">
        <v>83</v>
      </c>
      <c r="AQ110" s="22">
        <v>20</v>
      </c>
      <c r="AR110" s="22">
        <v>16</v>
      </c>
      <c r="AS110" s="22">
        <f t="shared" si="62"/>
        <v>36</v>
      </c>
      <c r="AT110" s="22"/>
      <c r="AU110" s="22"/>
      <c r="AV110" s="22" t="s">
        <v>83</v>
      </c>
      <c r="AW110" s="22">
        <v>8</v>
      </c>
      <c r="AX110" s="22">
        <v>22</v>
      </c>
      <c r="AY110" s="22">
        <f t="shared" si="63"/>
        <v>30</v>
      </c>
      <c r="AZ110" s="48"/>
      <c r="BA110" s="53" t="s">
        <v>83</v>
      </c>
      <c r="BB110" s="18">
        <v>3</v>
      </c>
      <c r="BC110" s="18">
        <v>0</v>
      </c>
      <c r="BD110" s="22">
        <f t="shared" si="64"/>
        <v>3</v>
      </c>
      <c r="BE110" s="22"/>
      <c r="BF110" s="18" t="s">
        <v>83</v>
      </c>
      <c r="BG110" s="18">
        <v>5</v>
      </c>
      <c r="BH110" s="18">
        <v>2</v>
      </c>
      <c r="BI110" s="22">
        <f t="shared" si="65"/>
        <v>7</v>
      </c>
      <c r="BJ110" s="48"/>
      <c r="BK110" s="18" t="s">
        <v>83</v>
      </c>
      <c r="BL110" s="18">
        <v>16</v>
      </c>
      <c r="BM110" s="18">
        <v>15</v>
      </c>
      <c r="BN110" s="22">
        <f t="shared" si="66"/>
        <v>31</v>
      </c>
      <c r="BO110" s="22"/>
      <c r="BP110" s="18" t="s">
        <v>83</v>
      </c>
      <c r="BQ110" s="18">
        <v>33</v>
      </c>
      <c r="BR110" s="18">
        <v>12</v>
      </c>
      <c r="BS110" s="22">
        <f t="shared" si="67"/>
        <v>45</v>
      </c>
      <c r="BT110" s="39"/>
      <c r="CA110" s="14"/>
      <c r="CG110" s="22"/>
    </row>
    <row r="111" spans="1:115" x14ac:dyDescent="0.25">
      <c r="A111" s="40" t="s">
        <v>84</v>
      </c>
      <c r="B111" s="22">
        <v>28</v>
      </c>
      <c r="C111" s="22">
        <v>32</v>
      </c>
      <c r="D111" s="22">
        <f t="shared" si="69"/>
        <v>60</v>
      </c>
      <c r="E111" s="22">
        <f>(D111-D112)/SUM(D111+D112)</f>
        <v>0.5</v>
      </c>
      <c r="F111" s="22" t="s">
        <v>108</v>
      </c>
      <c r="G111" s="22">
        <v>17</v>
      </c>
      <c r="H111" s="22">
        <v>41</v>
      </c>
      <c r="I111" s="22">
        <f t="shared" si="55"/>
        <v>58</v>
      </c>
      <c r="J111" s="48">
        <f>(I111-I112)/SUM(I111+I112)</f>
        <v>0.61111111111111116</v>
      </c>
      <c r="K111" s="52" t="s">
        <v>84</v>
      </c>
      <c r="L111" s="22">
        <v>12</v>
      </c>
      <c r="M111" s="22">
        <v>36</v>
      </c>
      <c r="N111" s="22">
        <f t="shared" si="56"/>
        <v>48</v>
      </c>
      <c r="O111" s="22">
        <f>(N111-N112)/SUM(N111+N112)</f>
        <v>0.52380952380952384</v>
      </c>
      <c r="P111" s="22" t="s">
        <v>109</v>
      </c>
      <c r="Q111" s="22">
        <v>23</v>
      </c>
      <c r="R111" s="22">
        <v>28</v>
      </c>
      <c r="S111" s="22">
        <f t="shared" si="57"/>
        <v>51</v>
      </c>
      <c r="T111" s="48">
        <f>(S111-S112)/SUM(S111+S112)</f>
        <v>0.75862068965517238</v>
      </c>
      <c r="U111" s="52" t="s">
        <v>84</v>
      </c>
      <c r="V111" s="22">
        <v>34</v>
      </c>
      <c r="W111" s="22">
        <v>25</v>
      </c>
      <c r="X111" s="22">
        <f t="shared" si="58"/>
        <v>59</v>
      </c>
      <c r="Y111" s="22">
        <f>(X111-X112)/SUM(X111+X112)</f>
        <v>0.78787878787878785</v>
      </c>
      <c r="Z111" s="22" t="s">
        <v>69</v>
      </c>
      <c r="AA111" s="22">
        <v>17</v>
      </c>
      <c r="AB111" s="22">
        <v>31</v>
      </c>
      <c r="AC111" s="22">
        <f t="shared" si="59"/>
        <v>48</v>
      </c>
      <c r="AD111" s="48">
        <f>(AC111-AC112)/SUM(AC111+AC112)</f>
        <v>0.74545454545454548</v>
      </c>
      <c r="AE111" s="52" t="s">
        <v>84</v>
      </c>
      <c r="AF111" s="22">
        <v>33</v>
      </c>
      <c r="AG111" s="22">
        <v>18</v>
      </c>
      <c r="AH111" s="22">
        <f t="shared" si="60"/>
        <v>51</v>
      </c>
      <c r="AI111" s="22">
        <f>(AH111-AH112)/SUM(AH111+AH112)</f>
        <v>0.67213114754098358</v>
      </c>
      <c r="AJ111" s="22"/>
      <c r="AK111" s="22" t="s">
        <v>109</v>
      </c>
      <c r="AL111" s="22">
        <v>34</v>
      </c>
      <c r="AM111" s="22">
        <v>27</v>
      </c>
      <c r="AN111" s="22">
        <f t="shared" si="61"/>
        <v>61</v>
      </c>
      <c r="AO111" s="48">
        <f>(AN111-AN112)/SUM(AN111+AN112)</f>
        <v>0.43529411764705883</v>
      </c>
      <c r="AP111" s="52" t="s">
        <v>84</v>
      </c>
      <c r="AQ111" s="22">
        <v>10</v>
      </c>
      <c r="AR111" s="22">
        <v>15</v>
      </c>
      <c r="AS111" s="22">
        <f t="shared" si="62"/>
        <v>25</v>
      </c>
      <c r="AT111" s="22">
        <f>(AS111-AS112)/SUM(AS111+AS112)</f>
        <v>-0.16666666666666666</v>
      </c>
      <c r="AU111" s="22"/>
      <c r="AV111" s="22" t="s">
        <v>78</v>
      </c>
      <c r="AW111" s="22">
        <v>13</v>
      </c>
      <c r="AX111" s="22">
        <v>9</v>
      </c>
      <c r="AY111" s="22">
        <f t="shared" si="63"/>
        <v>22</v>
      </c>
      <c r="AZ111" s="48">
        <f>(AY111-AY112)/SUM(AY111+AY112)</f>
        <v>-0.15384615384615385</v>
      </c>
      <c r="BA111" s="53" t="s">
        <v>71</v>
      </c>
      <c r="BB111" s="18">
        <v>24</v>
      </c>
      <c r="BC111" s="18">
        <v>18</v>
      </c>
      <c r="BD111" s="22">
        <f t="shared" si="64"/>
        <v>42</v>
      </c>
      <c r="BE111" s="22">
        <f>(BD111-BD112)/SUM(BD111+BD112)</f>
        <v>0.61538461538461542</v>
      </c>
      <c r="BF111" s="18" t="s">
        <v>46</v>
      </c>
      <c r="BG111" s="18">
        <v>21</v>
      </c>
      <c r="BH111" s="18">
        <v>19</v>
      </c>
      <c r="BI111" s="22">
        <f t="shared" si="65"/>
        <v>40</v>
      </c>
      <c r="BJ111" s="48">
        <f>(BI111-BI112)/SUM(BI111+BI112)</f>
        <v>0.42857142857142855</v>
      </c>
      <c r="BK111" s="18" t="s">
        <v>71</v>
      </c>
      <c r="BL111" s="18">
        <v>27</v>
      </c>
      <c r="BM111" s="18">
        <v>19</v>
      </c>
      <c r="BN111" s="22">
        <f t="shared" si="66"/>
        <v>46</v>
      </c>
      <c r="BO111" s="22">
        <f>(BN111-BN112)/SUM(BN111+BN112)</f>
        <v>0.39393939393939392</v>
      </c>
      <c r="BP111" s="18" t="s">
        <v>46</v>
      </c>
      <c r="BQ111" s="18">
        <v>22</v>
      </c>
      <c r="BR111" s="18">
        <v>14</v>
      </c>
      <c r="BS111" s="22">
        <f t="shared" si="67"/>
        <v>36</v>
      </c>
      <c r="BT111" s="39">
        <f>(BS111-BS112)/SUM(BS111+BS112)</f>
        <v>4.3478260869565216E-2</v>
      </c>
      <c r="CA111" s="14"/>
      <c r="CG111" s="22"/>
    </row>
    <row r="112" spans="1:115" x14ac:dyDescent="0.25">
      <c r="A112" s="40" t="s">
        <v>83</v>
      </c>
      <c r="B112" s="22">
        <v>9</v>
      </c>
      <c r="C112" s="22">
        <v>11</v>
      </c>
      <c r="D112" s="22">
        <f t="shared" si="69"/>
        <v>20</v>
      </c>
      <c r="E112" s="22"/>
      <c r="F112" s="22" t="s">
        <v>83</v>
      </c>
      <c r="G112" s="22">
        <v>2</v>
      </c>
      <c r="H112" s="22">
        <v>12</v>
      </c>
      <c r="I112" s="22">
        <f t="shared" si="55"/>
        <v>14</v>
      </c>
      <c r="J112" s="48"/>
      <c r="K112" s="52" t="s">
        <v>83</v>
      </c>
      <c r="L112" s="22">
        <v>14</v>
      </c>
      <c r="M112" s="22">
        <v>1</v>
      </c>
      <c r="N112" s="22">
        <f t="shared" si="56"/>
        <v>15</v>
      </c>
      <c r="O112" s="22"/>
      <c r="P112" s="22" t="s">
        <v>83</v>
      </c>
      <c r="Q112" s="22">
        <v>5</v>
      </c>
      <c r="R112" s="22">
        <v>2</v>
      </c>
      <c r="S112" s="22">
        <f t="shared" si="57"/>
        <v>7</v>
      </c>
      <c r="T112" s="48"/>
      <c r="U112" s="52" t="s">
        <v>83</v>
      </c>
      <c r="V112" s="22">
        <v>2</v>
      </c>
      <c r="W112" s="22">
        <v>5</v>
      </c>
      <c r="X112" s="22">
        <f t="shared" si="58"/>
        <v>7</v>
      </c>
      <c r="Y112" s="22"/>
      <c r="Z112" s="22" t="s">
        <v>83</v>
      </c>
      <c r="AA112" s="22">
        <v>4</v>
      </c>
      <c r="AB112" s="22">
        <v>3</v>
      </c>
      <c r="AC112" s="22">
        <f t="shared" si="59"/>
        <v>7</v>
      </c>
      <c r="AD112" s="48"/>
      <c r="AE112" s="52" t="s">
        <v>83</v>
      </c>
      <c r="AF112" s="22">
        <v>8</v>
      </c>
      <c r="AG112" s="22">
        <v>2</v>
      </c>
      <c r="AH112" s="22">
        <f t="shared" si="60"/>
        <v>10</v>
      </c>
      <c r="AI112" s="22"/>
      <c r="AJ112" s="22"/>
      <c r="AK112" s="22" t="s">
        <v>83</v>
      </c>
      <c r="AL112" s="22">
        <v>12</v>
      </c>
      <c r="AM112" s="22">
        <v>12</v>
      </c>
      <c r="AN112" s="22">
        <f t="shared" si="61"/>
        <v>24</v>
      </c>
      <c r="AO112" s="48"/>
      <c r="AP112" s="52" t="s">
        <v>83</v>
      </c>
      <c r="AQ112" s="22">
        <v>19</v>
      </c>
      <c r="AR112" s="22">
        <v>16</v>
      </c>
      <c r="AS112" s="22">
        <f t="shared" si="62"/>
        <v>35</v>
      </c>
      <c r="AT112" s="22"/>
      <c r="AU112" s="22"/>
      <c r="AV112" s="22" t="s">
        <v>83</v>
      </c>
      <c r="AW112" s="22">
        <v>12</v>
      </c>
      <c r="AX112" s="22">
        <v>18</v>
      </c>
      <c r="AY112" s="22">
        <f t="shared" si="63"/>
        <v>30</v>
      </c>
      <c r="AZ112" s="48"/>
      <c r="BA112" s="53" t="s">
        <v>83</v>
      </c>
      <c r="BB112" s="18">
        <v>8</v>
      </c>
      <c r="BC112" s="18">
        <v>2</v>
      </c>
      <c r="BD112" s="22">
        <f t="shared" si="64"/>
        <v>10</v>
      </c>
      <c r="BE112" s="22"/>
      <c r="BF112" s="18" t="s">
        <v>83</v>
      </c>
      <c r="BG112" s="18">
        <v>7</v>
      </c>
      <c r="BH112" s="18">
        <v>9</v>
      </c>
      <c r="BI112" s="22">
        <f t="shared" si="65"/>
        <v>16</v>
      </c>
      <c r="BJ112" s="48"/>
      <c r="BK112" s="18" t="s">
        <v>83</v>
      </c>
      <c r="BL112" s="18">
        <v>17</v>
      </c>
      <c r="BM112" s="18">
        <v>3</v>
      </c>
      <c r="BN112" s="22">
        <f t="shared" si="66"/>
        <v>20</v>
      </c>
      <c r="BO112" s="22"/>
      <c r="BP112" s="18" t="s">
        <v>83</v>
      </c>
      <c r="BQ112" s="18">
        <v>16</v>
      </c>
      <c r="BR112" s="18">
        <v>17</v>
      </c>
      <c r="BS112" s="22">
        <f t="shared" si="67"/>
        <v>33</v>
      </c>
      <c r="BT112" s="39"/>
      <c r="CA112" s="14"/>
      <c r="CG112" s="14"/>
    </row>
    <row r="113" spans="1:85" x14ac:dyDescent="0.25">
      <c r="A113" s="40" t="s">
        <v>84</v>
      </c>
      <c r="B113" s="22">
        <v>15</v>
      </c>
      <c r="C113" s="22">
        <v>48</v>
      </c>
      <c r="D113" s="22">
        <f t="shared" si="69"/>
        <v>63</v>
      </c>
      <c r="E113" s="22">
        <f>(D113-D114)/SUM(D113+D114)</f>
        <v>0.8529411764705882</v>
      </c>
      <c r="F113" s="22" t="s">
        <v>108</v>
      </c>
      <c r="G113" s="22">
        <v>15</v>
      </c>
      <c r="H113" s="22">
        <v>25</v>
      </c>
      <c r="I113" s="22">
        <f t="shared" si="55"/>
        <v>40</v>
      </c>
      <c r="J113" s="48">
        <f>(I113-I114)/SUM(I113+I114)</f>
        <v>0.50943396226415094</v>
      </c>
      <c r="K113" s="52" t="s">
        <v>84</v>
      </c>
      <c r="L113" s="22">
        <v>11</v>
      </c>
      <c r="M113" s="22">
        <v>25</v>
      </c>
      <c r="N113" s="22">
        <f t="shared" si="56"/>
        <v>36</v>
      </c>
      <c r="O113" s="22">
        <f>(N113-N114)/SUM(N113+N114)</f>
        <v>0.46938775510204084</v>
      </c>
      <c r="P113" s="22" t="s">
        <v>109</v>
      </c>
      <c r="Q113" s="22">
        <v>29</v>
      </c>
      <c r="R113" s="22">
        <v>33</v>
      </c>
      <c r="S113" s="22">
        <f t="shared" si="57"/>
        <v>62</v>
      </c>
      <c r="T113" s="48">
        <f>(S113-S114)/SUM(S113+S114)</f>
        <v>0.42528735632183906</v>
      </c>
      <c r="U113" s="52" t="s">
        <v>84</v>
      </c>
      <c r="V113" s="22">
        <v>24</v>
      </c>
      <c r="W113" s="22">
        <v>33</v>
      </c>
      <c r="X113" s="22">
        <f t="shared" si="58"/>
        <v>57</v>
      </c>
      <c r="Y113" s="22">
        <f>(X113-X114)/SUM(X113+X114)</f>
        <v>0.56164383561643838</v>
      </c>
      <c r="Z113" s="22" t="s">
        <v>69</v>
      </c>
      <c r="AA113" s="22">
        <v>6</v>
      </c>
      <c r="AB113" s="22">
        <v>38</v>
      </c>
      <c r="AC113" s="22">
        <f t="shared" si="59"/>
        <v>44</v>
      </c>
      <c r="AD113" s="48">
        <f>(AC113-AC114)/SUM(AC113+AC114)</f>
        <v>0.15789473684210525</v>
      </c>
      <c r="AE113" s="52" t="s">
        <v>84</v>
      </c>
      <c r="AF113" s="22">
        <v>29</v>
      </c>
      <c r="AG113" s="22">
        <v>31</v>
      </c>
      <c r="AH113" s="22">
        <f t="shared" si="60"/>
        <v>60</v>
      </c>
      <c r="AI113" s="22">
        <f>(AH113-AH114)/SUM(AH113+AH114)</f>
        <v>0.53846153846153844</v>
      </c>
      <c r="AJ113" s="22" t="s">
        <v>111</v>
      </c>
      <c r="AK113" s="22" t="s">
        <v>109</v>
      </c>
      <c r="AL113" s="22">
        <v>21</v>
      </c>
      <c r="AM113" s="22">
        <v>10</v>
      </c>
      <c r="AN113" s="22">
        <f t="shared" si="61"/>
        <v>31</v>
      </c>
      <c r="AO113" s="48">
        <f>(AN113-AN114)/SUM(AN113+AN114)</f>
        <v>0.55000000000000004</v>
      </c>
      <c r="AP113" s="52" t="s">
        <v>84</v>
      </c>
      <c r="AQ113" s="22">
        <v>12</v>
      </c>
      <c r="AR113" s="22">
        <v>11</v>
      </c>
      <c r="AS113" s="22">
        <f t="shared" si="62"/>
        <v>23</v>
      </c>
      <c r="AT113" s="22">
        <f>(AS113-AS114)/SUM(AS113+AS114)</f>
        <v>-0.34285714285714286</v>
      </c>
      <c r="AU113" s="22" t="s">
        <v>111</v>
      </c>
      <c r="AV113" s="22" t="s">
        <v>78</v>
      </c>
      <c r="AW113" s="22">
        <v>13</v>
      </c>
      <c r="AX113" s="22">
        <v>12</v>
      </c>
      <c r="AY113" s="22">
        <f t="shared" si="63"/>
        <v>25</v>
      </c>
      <c r="AZ113" s="48">
        <f>(AY113-AY114)/SUM(AY113+AY114)</f>
        <v>-9.0909090909090912E-2</v>
      </c>
      <c r="BA113" s="53" t="s">
        <v>71</v>
      </c>
      <c r="BB113" s="18">
        <v>16</v>
      </c>
      <c r="BC113" s="18">
        <v>14</v>
      </c>
      <c r="BD113" s="22">
        <f t="shared" si="64"/>
        <v>30</v>
      </c>
      <c r="BE113" s="22">
        <f>(BD113-BD114)/SUM(BD113+BD114)</f>
        <v>0.53846153846153844</v>
      </c>
      <c r="BF113" s="18" t="s">
        <v>46</v>
      </c>
      <c r="BG113" s="18">
        <v>31</v>
      </c>
      <c r="BH113" s="18">
        <v>16</v>
      </c>
      <c r="BI113" s="22">
        <f t="shared" si="65"/>
        <v>47</v>
      </c>
      <c r="BJ113" s="48">
        <f>(BI113-BI114)/SUM(BI113+BI114)</f>
        <v>0.6785714285714286</v>
      </c>
      <c r="BK113" s="18" t="s">
        <v>71</v>
      </c>
      <c r="BL113" s="18">
        <v>16</v>
      </c>
      <c r="BM113" s="18">
        <v>12</v>
      </c>
      <c r="BN113" s="22">
        <f t="shared" si="66"/>
        <v>28</v>
      </c>
      <c r="BO113" s="22">
        <f>(BN113-BN114)/SUM(BN113+BN114)</f>
        <v>-8.1967213114754092E-2</v>
      </c>
      <c r="BP113" s="18" t="s">
        <v>46</v>
      </c>
      <c r="BQ113" s="18">
        <v>12</v>
      </c>
      <c r="BR113" s="18">
        <v>13</v>
      </c>
      <c r="BS113" s="22">
        <f t="shared" si="67"/>
        <v>25</v>
      </c>
      <c r="BT113" s="39">
        <f>(BS113-BS114)/SUM(BS113+BS114)</f>
        <v>-9.0909090909090912E-2</v>
      </c>
      <c r="CA113" s="14"/>
      <c r="CG113" s="18"/>
    </row>
    <row r="114" spans="1:85" x14ac:dyDescent="0.25">
      <c r="A114" s="40" t="s">
        <v>83</v>
      </c>
      <c r="B114" s="22">
        <v>4</v>
      </c>
      <c r="C114" s="22">
        <v>1</v>
      </c>
      <c r="D114" s="22">
        <f t="shared" si="69"/>
        <v>5</v>
      </c>
      <c r="E114" s="22"/>
      <c r="F114" s="22" t="s">
        <v>83</v>
      </c>
      <c r="G114" s="22">
        <v>7</v>
      </c>
      <c r="H114" s="22">
        <v>6</v>
      </c>
      <c r="I114" s="22">
        <f t="shared" si="55"/>
        <v>13</v>
      </c>
      <c r="J114" s="48"/>
      <c r="K114" s="52" t="s">
        <v>83</v>
      </c>
      <c r="L114" s="22">
        <v>3</v>
      </c>
      <c r="M114" s="22">
        <v>10</v>
      </c>
      <c r="N114" s="22">
        <f t="shared" si="56"/>
        <v>13</v>
      </c>
      <c r="O114" s="22"/>
      <c r="P114" s="22" t="s">
        <v>83</v>
      </c>
      <c r="Q114" s="22">
        <v>14</v>
      </c>
      <c r="R114" s="22">
        <v>11</v>
      </c>
      <c r="S114" s="22">
        <f t="shared" si="57"/>
        <v>25</v>
      </c>
      <c r="T114" s="48"/>
      <c r="U114" s="52" t="s">
        <v>83</v>
      </c>
      <c r="V114" s="22">
        <v>12</v>
      </c>
      <c r="W114" s="22">
        <v>4</v>
      </c>
      <c r="X114" s="22">
        <f t="shared" si="58"/>
        <v>16</v>
      </c>
      <c r="Y114" s="22"/>
      <c r="Z114" s="22" t="s">
        <v>83</v>
      </c>
      <c r="AA114" s="22">
        <v>28</v>
      </c>
      <c r="AB114" s="22">
        <v>4</v>
      </c>
      <c r="AC114" s="22">
        <f t="shared" si="59"/>
        <v>32</v>
      </c>
      <c r="AD114" s="48"/>
      <c r="AE114" s="52" t="s">
        <v>83</v>
      </c>
      <c r="AF114" s="22">
        <v>12</v>
      </c>
      <c r="AG114" s="22">
        <v>6</v>
      </c>
      <c r="AH114" s="22">
        <f t="shared" si="60"/>
        <v>18</v>
      </c>
      <c r="AI114" s="22"/>
      <c r="AJ114" s="22"/>
      <c r="AK114" s="22" t="s">
        <v>83</v>
      </c>
      <c r="AL114" s="22">
        <v>2</v>
      </c>
      <c r="AM114" s="22">
        <v>7</v>
      </c>
      <c r="AN114" s="22">
        <f t="shared" si="61"/>
        <v>9</v>
      </c>
      <c r="AO114" s="48"/>
      <c r="AP114" s="52" t="s">
        <v>83</v>
      </c>
      <c r="AQ114" s="22">
        <v>29</v>
      </c>
      <c r="AR114" s="22">
        <v>18</v>
      </c>
      <c r="AS114" s="22">
        <f t="shared" si="62"/>
        <v>47</v>
      </c>
      <c r="AT114" s="22"/>
      <c r="AU114" s="22"/>
      <c r="AV114" s="22" t="s">
        <v>83</v>
      </c>
      <c r="AW114" s="22">
        <v>14</v>
      </c>
      <c r="AX114" s="22">
        <v>16</v>
      </c>
      <c r="AY114" s="22">
        <f t="shared" si="63"/>
        <v>30</v>
      </c>
      <c r="AZ114" s="48"/>
      <c r="BA114" s="53" t="s">
        <v>83</v>
      </c>
      <c r="BB114" s="18">
        <v>3</v>
      </c>
      <c r="BC114" s="18">
        <v>6</v>
      </c>
      <c r="BD114" s="22">
        <f t="shared" si="64"/>
        <v>9</v>
      </c>
      <c r="BE114" s="22"/>
      <c r="BF114" s="18" t="s">
        <v>83</v>
      </c>
      <c r="BG114" s="18">
        <v>6</v>
      </c>
      <c r="BH114" s="18">
        <v>3</v>
      </c>
      <c r="BI114" s="22">
        <f t="shared" si="65"/>
        <v>9</v>
      </c>
      <c r="BJ114" s="48"/>
      <c r="BK114" s="18" t="s">
        <v>83</v>
      </c>
      <c r="BL114" s="18">
        <v>14</v>
      </c>
      <c r="BM114" s="18">
        <v>19</v>
      </c>
      <c r="BN114" s="22">
        <f t="shared" si="66"/>
        <v>33</v>
      </c>
      <c r="BO114" s="22"/>
      <c r="BP114" s="18" t="s">
        <v>83</v>
      </c>
      <c r="BQ114" s="18">
        <v>18</v>
      </c>
      <c r="BR114" s="18">
        <v>12</v>
      </c>
      <c r="BS114" s="22">
        <f t="shared" si="67"/>
        <v>30</v>
      </c>
      <c r="BT114" s="39"/>
      <c r="CA114" s="14"/>
      <c r="CG114" s="18"/>
    </row>
    <row r="115" spans="1:85" x14ac:dyDescent="0.25">
      <c r="A115" s="40" t="s">
        <v>84</v>
      </c>
      <c r="B115" s="22">
        <v>6</v>
      </c>
      <c r="C115" s="22">
        <v>13</v>
      </c>
      <c r="D115" s="22">
        <f t="shared" si="69"/>
        <v>19</v>
      </c>
      <c r="E115" s="22">
        <f>(D115-D116)/SUM(D115+D116)</f>
        <v>0.31034482758620691</v>
      </c>
      <c r="F115" s="22" t="s">
        <v>108</v>
      </c>
      <c r="G115" s="22">
        <v>33</v>
      </c>
      <c r="H115" s="22">
        <v>21</v>
      </c>
      <c r="I115" s="22">
        <f t="shared" si="55"/>
        <v>54</v>
      </c>
      <c r="J115" s="48">
        <f>(I115-I116)/SUM(I115+I116)</f>
        <v>0.35</v>
      </c>
      <c r="K115" s="52" t="s">
        <v>84</v>
      </c>
      <c r="L115" s="22">
        <v>21</v>
      </c>
      <c r="M115" s="22">
        <v>19</v>
      </c>
      <c r="N115" s="22">
        <f t="shared" si="56"/>
        <v>40</v>
      </c>
      <c r="O115" s="22">
        <f>(N115-N116)/SUM(N115+N116)</f>
        <v>0.29032258064516131</v>
      </c>
      <c r="P115" s="22" t="s">
        <v>109</v>
      </c>
      <c r="Q115" s="22">
        <v>44</v>
      </c>
      <c r="R115" s="22">
        <v>29</v>
      </c>
      <c r="S115" s="22">
        <f t="shared" si="57"/>
        <v>73</v>
      </c>
      <c r="T115" s="48">
        <f>(S115-S116)/SUM(S115+S116)</f>
        <v>0.5368421052631579</v>
      </c>
      <c r="U115" s="52" t="s">
        <v>84</v>
      </c>
      <c r="V115" s="22">
        <v>29</v>
      </c>
      <c r="W115" s="22">
        <v>34</v>
      </c>
      <c r="X115" s="22">
        <f t="shared" si="58"/>
        <v>63</v>
      </c>
      <c r="Y115" s="22">
        <f>(X115-X116)/SUM(X115+X116)</f>
        <v>0.65789473684210531</v>
      </c>
      <c r="Z115" s="22" t="s">
        <v>69</v>
      </c>
      <c r="AA115" s="22">
        <v>35</v>
      </c>
      <c r="AB115" s="22">
        <v>31</v>
      </c>
      <c r="AC115" s="22">
        <f t="shared" si="59"/>
        <v>66</v>
      </c>
      <c r="AD115" s="48">
        <f>(AC115-AC116)/SUM(AC115+AC116)</f>
        <v>0.88571428571428568</v>
      </c>
      <c r="AE115" s="52" t="s">
        <v>84</v>
      </c>
      <c r="AF115" s="22">
        <v>31</v>
      </c>
      <c r="AG115" s="22">
        <v>34</v>
      </c>
      <c r="AH115" s="22">
        <f t="shared" si="60"/>
        <v>65</v>
      </c>
      <c r="AI115" s="22">
        <f>(AH115-AH116)/SUM(AH115+AH116)</f>
        <v>0.78082191780821919</v>
      </c>
      <c r="AJ115" s="22"/>
      <c r="AK115" s="22" t="s">
        <v>109</v>
      </c>
      <c r="AL115" s="22">
        <v>45</v>
      </c>
      <c r="AM115" s="22">
        <v>17</v>
      </c>
      <c r="AN115" s="22">
        <f t="shared" si="61"/>
        <v>62</v>
      </c>
      <c r="AO115" s="48">
        <f>(AN115-AN116)/SUM(AN115+AN116)</f>
        <v>0.77142857142857146</v>
      </c>
      <c r="AP115" s="52" t="s">
        <v>84</v>
      </c>
      <c r="AQ115" s="22">
        <v>13</v>
      </c>
      <c r="AR115" s="22">
        <v>12</v>
      </c>
      <c r="AS115" s="22">
        <f t="shared" si="62"/>
        <v>25</v>
      </c>
      <c r="AT115" s="22">
        <f>(AS115-AS116)/SUM(AS115+AS116)</f>
        <v>-0.15254237288135594</v>
      </c>
      <c r="AU115" s="22"/>
      <c r="AV115" s="22" t="s">
        <v>78</v>
      </c>
      <c r="AW115" s="22">
        <v>14</v>
      </c>
      <c r="AX115" s="22">
        <v>16</v>
      </c>
      <c r="AY115" s="22">
        <f t="shared" si="63"/>
        <v>30</v>
      </c>
      <c r="AZ115" s="48">
        <f>(AY115-AY116)/SUM(AY115+AY116)</f>
        <v>-6.25E-2</v>
      </c>
      <c r="BA115" s="53" t="s">
        <v>71</v>
      </c>
      <c r="BB115" s="18">
        <v>23</v>
      </c>
      <c r="BC115" s="18">
        <v>19</v>
      </c>
      <c r="BD115" s="22">
        <f t="shared" si="64"/>
        <v>42</v>
      </c>
      <c r="BE115" s="22">
        <f>(BD115-BD116)/SUM(BD115+BD116)</f>
        <v>0.58490566037735847</v>
      </c>
      <c r="BF115" s="18" t="s">
        <v>46</v>
      </c>
      <c r="BG115" s="18">
        <v>21</v>
      </c>
      <c r="BH115" s="18">
        <v>19</v>
      </c>
      <c r="BI115" s="22">
        <f t="shared" si="65"/>
        <v>40</v>
      </c>
      <c r="BJ115" s="48">
        <f>(BI115-BI116)/SUM(BI115+BI116)</f>
        <v>0.56862745098039214</v>
      </c>
      <c r="BK115" s="18" t="s">
        <v>71</v>
      </c>
      <c r="BL115" s="18">
        <v>16</v>
      </c>
      <c r="BM115" s="18">
        <v>18</v>
      </c>
      <c r="BN115" s="22">
        <f t="shared" si="66"/>
        <v>34</v>
      </c>
      <c r="BO115" s="22">
        <f>(BN115-BN116)/SUM(BN115+BN116)</f>
        <v>3.0303030303030304E-2</v>
      </c>
      <c r="BP115" s="18" t="s">
        <v>46</v>
      </c>
      <c r="BQ115" s="18">
        <v>11</v>
      </c>
      <c r="BR115" s="18">
        <v>16</v>
      </c>
      <c r="BS115" s="22">
        <f t="shared" si="67"/>
        <v>27</v>
      </c>
      <c r="BT115" s="39">
        <f>(BS115-BS116)/SUM(BS115+BS116)</f>
        <v>5.8823529411764705E-2</v>
      </c>
      <c r="CA115" s="14"/>
      <c r="CG115" s="80"/>
    </row>
    <row r="116" spans="1:85" x14ac:dyDescent="0.25">
      <c r="A116" s="40" t="s">
        <v>83</v>
      </c>
      <c r="B116" s="22">
        <v>8</v>
      </c>
      <c r="C116" s="22">
        <v>2</v>
      </c>
      <c r="D116" s="22">
        <f t="shared" si="69"/>
        <v>10</v>
      </c>
      <c r="E116" s="22"/>
      <c r="F116" s="22" t="s">
        <v>83</v>
      </c>
      <c r="G116" s="22">
        <v>14</v>
      </c>
      <c r="H116" s="22">
        <v>12</v>
      </c>
      <c r="I116" s="22">
        <f t="shared" si="55"/>
        <v>26</v>
      </c>
      <c r="J116" s="48"/>
      <c r="K116" s="52" t="s">
        <v>83</v>
      </c>
      <c r="L116" s="22">
        <v>18</v>
      </c>
      <c r="M116" s="22">
        <v>4</v>
      </c>
      <c r="N116" s="22">
        <f t="shared" si="56"/>
        <v>22</v>
      </c>
      <c r="O116" s="22"/>
      <c r="P116" s="22" t="s">
        <v>83</v>
      </c>
      <c r="Q116" s="22">
        <v>12</v>
      </c>
      <c r="R116" s="22">
        <v>10</v>
      </c>
      <c r="S116" s="22">
        <f t="shared" si="57"/>
        <v>22</v>
      </c>
      <c r="T116" s="48"/>
      <c r="U116" s="52" t="s">
        <v>83</v>
      </c>
      <c r="V116" s="22">
        <v>4</v>
      </c>
      <c r="W116" s="22">
        <v>9</v>
      </c>
      <c r="X116" s="22">
        <f t="shared" si="58"/>
        <v>13</v>
      </c>
      <c r="Y116" s="22"/>
      <c r="Z116" s="22" t="s">
        <v>83</v>
      </c>
      <c r="AA116" s="22">
        <v>1</v>
      </c>
      <c r="AB116" s="22">
        <v>3</v>
      </c>
      <c r="AC116" s="22">
        <f t="shared" si="59"/>
        <v>4</v>
      </c>
      <c r="AD116" s="48"/>
      <c r="AE116" s="52" t="s">
        <v>83</v>
      </c>
      <c r="AF116" s="22">
        <v>7</v>
      </c>
      <c r="AG116" s="22">
        <v>1</v>
      </c>
      <c r="AH116" s="22">
        <f t="shared" si="60"/>
        <v>8</v>
      </c>
      <c r="AI116" s="22"/>
      <c r="AJ116" s="22"/>
      <c r="AK116" s="22" t="s">
        <v>83</v>
      </c>
      <c r="AL116" s="22">
        <v>4</v>
      </c>
      <c r="AM116" s="22">
        <v>4</v>
      </c>
      <c r="AN116" s="22">
        <f t="shared" si="61"/>
        <v>8</v>
      </c>
      <c r="AO116" s="48"/>
      <c r="AP116" s="52" t="s">
        <v>83</v>
      </c>
      <c r="AQ116" s="22">
        <v>16</v>
      </c>
      <c r="AR116" s="22">
        <v>18</v>
      </c>
      <c r="AS116" s="22">
        <f t="shared" si="62"/>
        <v>34</v>
      </c>
      <c r="AT116" s="22"/>
      <c r="AU116" s="22"/>
      <c r="AV116" s="22" t="s">
        <v>83</v>
      </c>
      <c r="AW116" s="22">
        <v>13</v>
      </c>
      <c r="AX116" s="22">
        <v>21</v>
      </c>
      <c r="AY116" s="22">
        <f t="shared" si="63"/>
        <v>34</v>
      </c>
      <c r="AZ116" s="48"/>
      <c r="BA116" s="53" t="s">
        <v>83</v>
      </c>
      <c r="BB116" s="18">
        <v>2</v>
      </c>
      <c r="BC116" s="18">
        <v>9</v>
      </c>
      <c r="BD116" s="22">
        <f t="shared" si="64"/>
        <v>11</v>
      </c>
      <c r="BE116" s="22"/>
      <c r="BF116" s="18" t="s">
        <v>83</v>
      </c>
      <c r="BG116" s="18">
        <v>6</v>
      </c>
      <c r="BH116" s="18">
        <v>5</v>
      </c>
      <c r="BI116" s="22">
        <f t="shared" si="65"/>
        <v>11</v>
      </c>
      <c r="BJ116" s="48"/>
      <c r="BK116" s="18" t="s">
        <v>83</v>
      </c>
      <c r="BL116" s="18">
        <v>23</v>
      </c>
      <c r="BM116" s="18">
        <v>9</v>
      </c>
      <c r="BN116" s="22">
        <f t="shared" si="66"/>
        <v>32</v>
      </c>
      <c r="BO116" s="22"/>
      <c r="BP116" s="18" t="s">
        <v>83</v>
      </c>
      <c r="BQ116" s="18">
        <v>7</v>
      </c>
      <c r="BR116" s="18">
        <v>17</v>
      </c>
      <c r="BS116" s="22">
        <f t="shared" si="67"/>
        <v>24</v>
      </c>
      <c r="BT116" s="39"/>
      <c r="CA116" s="14"/>
      <c r="CG116" s="18"/>
    </row>
    <row r="117" spans="1:85" x14ac:dyDescent="0.25">
      <c r="A117" s="40" t="s">
        <v>84</v>
      </c>
      <c r="B117" s="22">
        <v>21</v>
      </c>
      <c r="C117" s="22">
        <v>29</v>
      </c>
      <c r="D117" s="22">
        <f t="shared" si="69"/>
        <v>50</v>
      </c>
      <c r="E117" s="22">
        <f>(D117-D118)/SUM(D117+D118)</f>
        <v>0.7857142857142857</v>
      </c>
      <c r="F117" s="22" t="s">
        <v>108</v>
      </c>
      <c r="G117" s="22">
        <v>19</v>
      </c>
      <c r="H117" s="22">
        <v>24</v>
      </c>
      <c r="I117" s="22">
        <f t="shared" si="55"/>
        <v>43</v>
      </c>
      <c r="J117" s="48">
        <f>(I117-I118)/SUM(I117+I118)</f>
        <v>0.26470588235294118</v>
      </c>
      <c r="K117" s="52" t="s">
        <v>84</v>
      </c>
      <c r="L117" s="22">
        <v>25</v>
      </c>
      <c r="M117" s="22">
        <v>28</v>
      </c>
      <c r="N117" s="22">
        <f t="shared" si="56"/>
        <v>53</v>
      </c>
      <c r="O117" s="22">
        <f>(N117-N118)/SUM(N117+N118)</f>
        <v>0.47222222222222221</v>
      </c>
      <c r="P117" s="22" t="s">
        <v>109</v>
      </c>
      <c r="Q117" s="22">
        <v>17</v>
      </c>
      <c r="R117" s="22">
        <v>24</v>
      </c>
      <c r="S117" s="22">
        <f t="shared" si="57"/>
        <v>41</v>
      </c>
      <c r="T117" s="48">
        <f>(S117-S118)/SUM(S117+S118)</f>
        <v>0.15492957746478872</v>
      </c>
      <c r="U117" s="52" t="s">
        <v>84</v>
      </c>
      <c r="V117" s="22">
        <v>42</v>
      </c>
      <c r="W117" s="22">
        <v>6</v>
      </c>
      <c r="X117" s="22">
        <f t="shared" si="58"/>
        <v>48</v>
      </c>
      <c r="Y117" s="22">
        <f>(X117-X118)/SUM(X117+X118)</f>
        <v>0.65517241379310343</v>
      </c>
      <c r="Z117" s="22" t="s">
        <v>69</v>
      </c>
      <c r="AA117" s="22">
        <v>34</v>
      </c>
      <c r="AB117" s="22">
        <v>36</v>
      </c>
      <c r="AC117" s="22">
        <f t="shared" si="59"/>
        <v>70</v>
      </c>
      <c r="AD117" s="48">
        <f>(AC117-AC118)/SUM(AC117+AC118)</f>
        <v>0.79487179487179482</v>
      </c>
      <c r="AE117" s="52" t="s">
        <v>84</v>
      </c>
      <c r="AF117" s="22">
        <v>34</v>
      </c>
      <c r="AG117" s="22">
        <v>35</v>
      </c>
      <c r="AH117" s="22">
        <f t="shared" si="60"/>
        <v>69</v>
      </c>
      <c r="AI117" s="22">
        <f>(AH117-AH118)/SUM(AH117+AH118)</f>
        <v>0.60465116279069764</v>
      </c>
      <c r="AJ117" s="22" t="s">
        <v>112</v>
      </c>
      <c r="AK117" s="22" t="s">
        <v>109</v>
      </c>
      <c r="AL117" s="22">
        <v>16</v>
      </c>
      <c r="AM117" s="22">
        <v>29</v>
      </c>
      <c r="AN117" s="22">
        <f t="shared" si="61"/>
        <v>45</v>
      </c>
      <c r="AO117" s="48">
        <f>(AN117-AN118)/SUM(AN117+AN118)</f>
        <v>0.47540983606557374</v>
      </c>
      <c r="AP117" s="52" t="s">
        <v>84</v>
      </c>
      <c r="AQ117" s="22">
        <v>12</v>
      </c>
      <c r="AR117" s="22">
        <v>14</v>
      </c>
      <c r="AS117" s="22">
        <f t="shared" si="62"/>
        <v>26</v>
      </c>
      <c r="AT117" s="22">
        <f>(AS117-AS118)/SUM(AS117+AS118)</f>
        <v>-0.34177215189873417</v>
      </c>
      <c r="AU117" s="22" t="s">
        <v>112</v>
      </c>
      <c r="AV117" s="22" t="s">
        <v>78</v>
      </c>
      <c r="AW117" s="22">
        <v>13</v>
      </c>
      <c r="AX117" s="22">
        <v>12</v>
      </c>
      <c r="AY117" s="22">
        <f t="shared" si="63"/>
        <v>25</v>
      </c>
      <c r="AZ117" s="48">
        <f>(AY117-AY118)/SUM(AY117+AY118)</f>
        <v>-0.19354838709677419</v>
      </c>
      <c r="BA117" s="53" t="s">
        <v>71</v>
      </c>
      <c r="BB117" s="18">
        <v>35</v>
      </c>
      <c r="BC117" s="18">
        <v>8</v>
      </c>
      <c r="BD117" s="22">
        <f t="shared" si="64"/>
        <v>43</v>
      </c>
      <c r="BE117" s="22">
        <f>(BD117-BD118)/SUM(BD117+BD118)</f>
        <v>0.79166666666666663</v>
      </c>
      <c r="BF117" s="18" t="s">
        <v>46</v>
      </c>
      <c r="BG117" s="18">
        <v>20</v>
      </c>
      <c r="BH117" s="18">
        <v>23</v>
      </c>
      <c r="BI117" s="22">
        <f t="shared" si="65"/>
        <v>43</v>
      </c>
      <c r="BJ117" s="48">
        <f>(BI117-BI118)/SUM(BI117+BI118)</f>
        <v>0.65384615384615385</v>
      </c>
      <c r="BK117" s="18" t="s">
        <v>71</v>
      </c>
      <c r="BL117" s="18">
        <v>8</v>
      </c>
      <c r="BM117" s="18">
        <v>18</v>
      </c>
      <c r="BN117" s="22">
        <f t="shared" si="66"/>
        <v>26</v>
      </c>
      <c r="BO117" s="22">
        <f>(BN117-BN118)/SUM(BN117+BN118)</f>
        <v>-0.14754098360655737</v>
      </c>
      <c r="BP117" s="18" t="s">
        <v>46</v>
      </c>
      <c r="BQ117" s="18">
        <v>10</v>
      </c>
      <c r="BR117" s="18">
        <v>22</v>
      </c>
      <c r="BS117" s="22">
        <f t="shared" si="67"/>
        <v>32</v>
      </c>
      <c r="BT117" s="39">
        <f>(BS117-BS118)/SUM(BS117+BS118)</f>
        <v>0.16363636363636364</v>
      </c>
      <c r="CA117" s="19"/>
      <c r="CG117" s="18"/>
    </row>
    <row r="118" spans="1:85" x14ac:dyDescent="0.25">
      <c r="A118" s="40" t="s">
        <v>83</v>
      </c>
      <c r="B118" s="22">
        <v>5</v>
      </c>
      <c r="C118" s="22">
        <v>1</v>
      </c>
      <c r="D118" s="22">
        <f t="shared" si="69"/>
        <v>6</v>
      </c>
      <c r="E118" s="22"/>
      <c r="F118" s="22" t="s">
        <v>83</v>
      </c>
      <c r="G118" s="22">
        <v>11</v>
      </c>
      <c r="H118" s="22">
        <v>14</v>
      </c>
      <c r="I118" s="22">
        <f t="shared" si="55"/>
        <v>25</v>
      </c>
      <c r="J118" s="48"/>
      <c r="K118" s="52" t="s">
        <v>83</v>
      </c>
      <c r="L118" s="22">
        <v>6</v>
      </c>
      <c r="M118" s="22">
        <v>13</v>
      </c>
      <c r="N118" s="22">
        <f t="shared" si="56"/>
        <v>19</v>
      </c>
      <c r="O118" s="22"/>
      <c r="P118" s="22" t="s">
        <v>83</v>
      </c>
      <c r="Q118" s="22">
        <v>23</v>
      </c>
      <c r="R118" s="22">
        <v>7</v>
      </c>
      <c r="S118" s="22">
        <f t="shared" si="57"/>
        <v>30</v>
      </c>
      <c r="T118" s="48"/>
      <c r="U118" s="52" t="s">
        <v>83</v>
      </c>
      <c r="V118" s="22">
        <v>7</v>
      </c>
      <c r="W118" s="22">
        <v>3</v>
      </c>
      <c r="X118" s="22">
        <f t="shared" si="58"/>
        <v>10</v>
      </c>
      <c r="Y118" s="22"/>
      <c r="Z118" s="22" t="s">
        <v>83</v>
      </c>
      <c r="AA118" s="22">
        <v>2</v>
      </c>
      <c r="AB118" s="22">
        <v>6</v>
      </c>
      <c r="AC118" s="22">
        <f t="shared" si="59"/>
        <v>8</v>
      </c>
      <c r="AD118" s="48"/>
      <c r="AE118" s="52" t="s">
        <v>83</v>
      </c>
      <c r="AF118" s="22">
        <v>9</v>
      </c>
      <c r="AG118" s="22">
        <v>8</v>
      </c>
      <c r="AH118" s="22">
        <f t="shared" si="60"/>
        <v>17</v>
      </c>
      <c r="AI118" s="22"/>
      <c r="AJ118" s="22"/>
      <c r="AK118" s="22" t="s">
        <v>83</v>
      </c>
      <c r="AL118" s="22">
        <v>12</v>
      </c>
      <c r="AM118" s="22">
        <v>4</v>
      </c>
      <c r="AN118" s="22">
        <f t="shared" si="61"/>
        <v>16</v>
      </c>
      <c r="AO118" s="48"/>
      <c r="AP118" s="52" t="s">
        <v>83</v>
      </c>
      <c r="AQ118" s="22">
        <v>22</v>
      </c>
      <c r="AR118" s="22">
        <v>31</v>
      </c>
      <c r="AS118" s="22">
        <f t="shared" si="62"/>
        <v>53</v>
      </c>
      <c r="AT118" s="22"/>
      <c r="AU118" s="22"/>
      <c r="AV118" s="22" t="s">
        <v>83</v>
      </c>
      <c r="AW118" s="22">
        <v>11</v>
      </c>
      <c r="AX118" s="22">
        <v>26</v>
      </c>
      <c r="AY118" s="22">
        <f t="shared" si="63"/>
        <v>37</v>
      </c>
      <c r="AZ118" s="48"/>
      <c r="BA118" s="53" t="s">
        <v>83</v>
      </c>
      <c r="BB118" s="18">
        <v>3</v>
      </c>
      <c r="BC118" s="18">
        <v>2</v>
      </c>
      <c r="BD118" s="22">
        <f t="shared" si="64"/>
        <v>5</v>
      </c>
      <c r="BE118" s="22"/>
      <c r="BF118" s="18" t="s">
        <v>83</v>
      </c>
      <c r="BG118" s="18">
        <v>4</v>
      </c>
      <c r="BH118" s="18">
        <v>5</v>
      </c>
      <c r="BI118" s="22">
        <f t="shared" si="65"/>
        <v>9</v>
      </c>
      <c r="BJ118" s="48"/>
      <c r="BK118" s="18" t="s">
        <v>83</v>
      </c>
      <c r="BL118" s="18">
        <v>13</v>
      </c>
      <c r="BM118" s="18">
        <v>22</v>
      </c>
      <c r="BN118" s="22">
        <f t="shared" si="66"/>
        <v>35</v>
      </c>
      <c r="BO118" s="22"/>
      <c r="BP118" s="18" t="s">
        <v>83</v>
      </c>
      <c r="BQ118" s="18">
        <v>16</v>
      </c>
      <c r="BR118" s="18">
        <v>7</v>
      </c>
      <c r="BS118" s="22">
        <f t="shared" si="67"/>
        <v>23</v>
      </c>
      <c r="BT118" s="39"/>
      <c r="CA118" s="18"/>
      <c r="CG118" s="18"/>
    </row>
    <row r="119" spans="1:85" x14ac:dyDescent="0.25">
      <c r="A119" s="40" t="s">
        <v>84</v>
      </c>
      <c r="B119" s="22">
        <v>24</v>
      </c>
      <c r="C119" s="22">
        <v>12</v>
      </c>
      <c r="D119" s="22">
        <f t="shared" si="69"/>
        <v>36</v>
      </c>
      <c r="E119" s="22">
        <f>(D119-D120)/SUM(D119+D120)</f>
        <v>0.56521739130434778</v>
      </c>
      <c r="F119" s="22" t="s">
        <v>108</v>
      </c>
      <c r="G119" s="22">
        <v>25</v>
      </c>
      <c r="H119" s="22">
        <v>42</v>
      </c>
      <c r="I119" s="22">
        <f t="shared" si="55"/>
        <v>67</v>
      </c>
      <c r="J119" s="48">
        <f>(I119-I120)/SUM(I119+I120)</f>
        <v>0.71794871794871795</v>
      </c>
      <c r="K119" s="52" t="s">
        <v>84</v>
      </c>
      <c r="L119" s="22">
        <v>29</v>
      </c>
      <c r="M119" s="22">
        <v>28</v>
      </c>
      <c r="N119" s="22">
        <f t="shared" si="56"/>
        <v>57</v>
      </c>
      <c r="O119" s="22">
        <f>(N119-N120)/SUM(N119+N120)</f>
        <v>0.83870967741935487</v>
      </c>
      <c r="P119" s="22" t="s">
        <v>109</v>
      </c>
      <c r="Q119" s="22">
        <v>24</v>
      </c>
      <c r="R119" s="22">
        <v>28</v>
      </c>
      <c r="S119" s="22">
        <f t="shared" si="57"/>
        <v>52</v>
      </c>
      <c r="T119" s="48">
        <f>(S119-S120)/SUM(S119+S120)</f>
        <v>0.67741935483870963</v>
      </c>
      <c r="U119" s="52" t="s">
        <v>84</v>
      </c>
      <c r="V119" s="22">
        <v>6</v>
      </c>
      <c r="W119" s="22">
        <v>45</v>
      </c>
      <c r="X119" s="22">
        <f t="shared" si="58"/>
        <v>51</v>
      </c>
      <c r="Y119" s="22">
        <f>(X119-X120)/SUM(X119+X120)</f>
        <v>0.34210526315789475</v>
      </c>
      <c r="Z119" s="22" t="s">
        <v>69</v>
      </c>
      <c r="AA119" s="22">
        <v>16</v>
      </c>
      <c r="AB119" s="22">
        <v>29</v>
      </c>
      <c r="AC119" s="22">
        <f t="shared" si="59"/>
        <v>45</v>
      </c>
      <c r="AD119" s="48">
        <f>(AC119-AC120)/SUM(AC119+AC120)</f>
        <v>0.63636363636363635</v>
      </c>
      <c r="AE119" s="52" t="s">
        <v>84</v>
      </c>
      <c r="AF119" s="22">
        <v>23</v>
      </c>
      <c r="AG119" s="22">
        <v>29</v>
      </c>
      <c r="AH119" s="22">
        <f t="shared" si="60"/>
        <v>52</v>
      </c>
      <c r="AI119" s="22">
        <f>(AH119-AH120)/SUM(AH119+AH120)</f>
        <v>0.42465753424657532</v>
      </c>
      <c r="AJ119" s="22"/>
      <c r="AK119" s="22" t="s">
        <v>109</v>
      </c>
      <c r="AL119" s="22">
        <v>14</v>
      </c>
      <c r="AM119" s="22">
        <v>24</v>
      </c>
      <c r="AN119" s="22">
        <f t="shared" si="61"/>
        <v>38</v>
      </c>
      <c r="AO119" s="48">
        <f>(AN119-AN120)/SUM(AN119+AN120)</f>
        <v>0.52</v>
      </c>
      <c r="AP119" s="52" t="s">
        <v>84</v>
      </c>
      <c r="AQ119" s="22">
        <v>15</v>
      </c>
      <c r="AR119" s="22">
        <v>12</v>
      </c>
      <c r="AS119" s="22">
        <f t="shared" si="62"/>
        <v>27</v>
      </c>
      <c r="AT119" s="22">
        <f>(AS119-AS120)/SUM(AS119+AS120)</f>
        <v>-0.11475409836065574</v>
      </c>
      <c r="AU119" s="22"/>
      <c r="AV119" s="22" t="s">
        <v>78</v>
      </c>
      <c r="AW119" s="22">
        <v>16</v>
      </c>
      <c r="AX119" s="22">
        <v>12</v>
      </c>
      <c r="AY119" s="22">
        <f t="shared" si="63"/>
        <v>28</v>
      </c>
      <c r="AZ119" s="48">
        <f>(AY119-AY120)/SUM(AY119+AY120)</f>
        <v>-0.13846153846153847</v>
      </c>
      <c r="BA119" s="53" t="s">
        <v>71</v>
      </c>
      <c r="BB119" s="18">
        <v>12</v>
      </c>
      <c r="BC119" s="18">
        <v>31</v>
      </c>
      <c r="BD119" s="22">
        <f t="shared" si="64"/>
        <v>43</v>
      </c>
      <c r="BE119" s="22">
        <f>(BD119-BD120)/SUM(BD119+BD120)</f>
        <v>0.62264150943396224</v>
      </c>
      <c r="BF119" s="18" t="s">
        <v>46</v>
      </c>
      <c r="BG119" s="18">
        <v>31</v>
      </c>
      <c r="BH119" s="18">
        <v>26</v>
      </c>
      <c r="BI119" s="22">
        <f t="shared" si="65"/>
        <v>57</v>
      </c>
      <c r="BJ119" s="48">
        <f>(BI119-BI120)/SUM(BI119+BI120)</f>
        <v>0.86885245901639341</v>
      </c>
      <c r="BK119" s="18" t="s">
        <v>71</v>
      </c>
      <c r="BL119" s="18">
        <v>25</v>
      </c>
      <c r="BM119" s="18">
        <v>7</v>
      </c>
      <c r="BN119" s="22">
        <f t="shared" si="66"/>
        <v>32</v>
      </c>
      <c r="BO119" s="22">
        <f>(BN119-BN120)/SUM(BN119+BN120)</f>
        <v>3.2258064516129031E-2</v>
      </c>
      <c r="BP119" s="18" t="s">
        <v>46</v>
      </c>
      <c r="BQ119" s="18">
        <v>22</v>
      </c>
      <c r="BR119" s="18">
        <v>16</v>
      </c>
      <c r="BS119" s="22">
        <f t="shared" si="67"/>
        <v>38</v>
      </c>
      <c r="BT119" s="39">
        <f>(BS119-BS120)/SUM(BS119+BS120)</f>
        <v>0.1875</v>
      </c>
      <c r="CA119" s="18"/>
      <c r="CG119" s="18"/>
    </row>
    <row r="120" spans="1:85" x14ac:dyDescent="0.25">
      <c r="A120" s="40" t="s">
        <v>83</v>
      </c>
      <c r="B120" s="22">
        <v>8</v>
      </c>
      <c r="C120" s="22">
        <v>2</v>
      </c>
      <c r="D120" s="22">
        <f t="shared" si="69"/>
        <v>10</v>
      </c>
      <c r="E120" s="22"/>
      <c r="F120" s="22" t="s">
        <v>83</v>
      </c>
      <c r="G120" s="22">
        <v>6</v>
      </c>
      <c r="H120" s="22">
        <v>5</v>
      </c>
      <c r="I120" s="22">
        <f t="shared" si="55"/>
        <v>11</v>
      </c>
      <c r="J120" s="48"/>
      <c r="K120" s="52" t="s">
        <v>83</v>
      </c>
      <c r="L120" s="22">
        <v>3</v>
      </c>
      <c r="M120" s="22">
        <v>2</v>
      </c>
      <c r="N120" s="22">
        <f t="shared" si="56"/>
        <v>5</v>
      </c>
      <c r="O120" s="22"/>
      <c r="P120" s="22" t="s">
        <v>83</v>
      </c>
      <c r="Q120" s="22">
        <v>1</v>
      </c>
      <c r="R120" s="22">
        <v>9</v>
      </c>
      <c r="S120" s="22">
        <f t="shared" si="57"/>
        <v>10</v>
      </c>
      <c r="T120" s="48"/>
      <c r="U120" s="52" t="s">
        <v>83</v>
      </c>
      <c r="V120" s="22">
        <v>18</v>
      </c>
      <c r="W120" s="22">
        <v>7</v>
      </c>
      <c r="X120" s="22">
        <f t="shared" si="58"/>
        <v>25</v>
      </c>
      <c r="Y120" s="22"/>
      <c r="Z120" s="22" t="s">
        <v>83</v>
      </c>
      <c r="AA120" s="22">
        <v>7</v>
      </c>
      <c r="AB120" s="22">
        <v>3</v>
      </c>
      <c r="AC120" s="22">
        <f t="shared" si="59"/>
        <v>10</v>
      </c>
      <c r="AD120" s="48"/>
      <c r="AE120" s="52" t="s">
        <v>83</v>
      </c>
      <c r="AF120" s="22">
        <v>15</v>
      </c>
      <c r="AG120" s="22">
        <v>6</v>
      </c>
      <c r="AH120" s="22">
        <f t="shared" si="60"/>
        <v>21</v>
      </c>
      <c r="AI120" s="22"/>
      <c r="AJ120" s="22"/>
      <c r="AK120" s="22" t="s">
        <v>83</v>
      </c>
      <c r="AL120" s="22">
        <v>9</v>
      </c>
      <c r="AM120" s="22">
        <v>3</v>
      </c>
      <c r="AN120" s="22">
        <f t="shared" si="61"/>
        <v>12</v>
      </c>
      <c r="AO120" s="48"/>
      <c r="AP120" s="52" t="s">
        <v>83</v>
      </c>
      <c r="AQ120" s="22">
        <v>18</v>
      </c>
      <c r="AR120" s="22">
        <v>16</v>
      </c>
      <c r="AS120" s="22">
        <f t="shared" si="62"/>
        <v>34</v>
      </c>
      <c r="AT120" s="22"/>
      <c r="AU120" s="22"/>
      <c r="AV120" s="22" t="s">
        <v>83</v>
      </c>
      <c r="AW120" s="22">
        <v>12</v>
      </c>
      <c r="AX120" s="22">
        <v>25</v>
      </c>
      <c r="AY120" s="22">
        <f t="shared" si="63"/>
        <v>37</v>
      </c>
      <c r="AZ120" s="48"/>
      <c r="BA120" s="53" t="s">
        <v>83</v>
      </c>
      <c r="BB120" s="18">
        <v>6</v>
      </c>
      <c r="BC120" s="18">
        <v>4</v>
      </c>
      <c r="BD120" s="22">
        <f t="shared" si="64"/>
        <v>10</v>
      </c>
      <c r="BE120" s="22"/>
      <c r="BF120" s="18" t="s">
        <v>83</v>
      </c>
      <c r="BG120" s="18">
        <v>1</v>
      </c>
      <c r="BH120" s="18">
        <v>3</v>
      </c>
      <c r="BI120" s="22">
        <f t="shared" si="65"/>
        <v>4</v>
      </c>
      <c r="BJ120" s="48"/>
      <c r="BK120" s="18" t="s">
        <v>83</v>
      </c>
      <c r="BL120" s="18">
        <v>16</v>
      </c>
      <c r="BM120" s="18">
        <v>14</v>
      </c>
      <c r="BN120" s="22">
        <f t="shared" si="66"/>
        <v>30</v>
      </c>
      <c r="BO120" s="22"/>
      <c r="BP120" s="18" t="s">
        <v>83</v>
      </c>
      <c r="BQ120" s="18">
        <v>14</v>
      </c>
      <c r="BR120" s="18">
        <v>12</v>
      </c>
      <c r="BS120" s="22">
        <f t="shared" si="67"/>
        <v>26</v>
      </c>
      <c r="BT120" s="39"/>
      <c r="CA120" s="18"/>
      <c r="CG120" s="18"/>
    </row>
    <row r="121" spans="1:85" x14ac:dyDescent="0.25">
      <c r="A121" s="41"/>
      <c r="B121" s="18"/>
      <c r="C121" s="18"/>
      <c r="D121" s="18"/>
      <c r="E121" s="18"/>
      <c r="F121" s="18"/>
      <c r="G121" s="18"/>
      <c r="H121" s="18"/>
      <c r="I121" s="18"/>
      <c r="J121" s="49"/>
      <c r="K121" s="53"/>
      <c r="L121" s="22"/>
      <c r="M121" s="22"/>
      <c r="N121" s="18"/>
      <c r="O121" s="18"/>
      <c r="P121" s="18"/>
      <c r="Q121" s="18"/>
      <c r="R121" s="18"/>
      <c r="S121" s="18"/>
      <c r="T121" s="49"/>
      <c r="U121" s="53"/>
      <c r="V121" s="18"/>
      <c r="W121" s="18"/>
      <c r="X121" s="18"/>
      <c r="Y121" s="18"/>
      <c r="Z121" s="18"/>
      <c r="AA121" s="18"/>
      <c r="AB121" s="18"/>
      <c r="AC121" s="18"/>
      <c r="AD121" s="49"/>
      <c r="AE121" s="53"/>
      <c r="AF121" s="18"/>
      <c r="AG121" s="18"/>
      <c r="AH121" s="18"/>
      <c r="AI121" s="18"/>
      <c r="AJ121" s="22"/>
      <c r="AK121" s="18"/>
      <c r="AL121" s="18"/>
      <c r="AM121" s="18"/>
      <c r="AN121" s="18"/>
      <c r="AO121" s="49"/>
      <c r="AP121" s="52" t="s">
        <v>84</v>
      </c>
      <c r="AQ121" s="22">
        <v>13</v>
      </c>
      <c r="AR121" s="22">
        <v>11</v>
      </c>
      <c r="AS121" s="22">
        <f t="shared" si="62"/>
        <v>24</v>
      </c>
      <c r="AT121" s="22">
        <f>(AS121-AS122)/SUM(AS121+AS122)</f>
        <v>-0.17241379310344829</v>
      </c>
      <c r="AU121" s="36">
        <v>41731</v>
      </c>
      <c r="AV121" s="22" t="s">
        <v>78</v>
      </c>
      <c r="AW121" s="22">
        <v>13</v>
      </c>
      <c r="AX121" s="22">
        <v>22</v>
      </c>
      <c r="AY121" s="22">
        <f t="shared" si="63"/>
        <v>35</v>
      </c>
      <c r="AZ121" s="48">
        <f>(AY121-AY122)/SUM(AY121+AY122)</f>
        <v>4.4776119402985072E-2</v>
      </c>
      <c r="BA121" s="53"/>
      <c r="BB121" s="18"/>
      <c r="BC121" s="18"/>
      <c r="BD121" s="18"/>
      <c r="BE121" s="22"/>
      <c r="BF121" s="18"/>
      <c r="BG121" s="18"/>
      <c r="BH121" s="18"/>
      <c r="BI121" s="18"/>
      <c r="BJ121" s="48"/>
      <c r="BK121" s="18"/>
      <c r="BL121" s="18"/>
      <c r="BM121" s="18"/>
      <c r="BN121" s="18"/>
      <c r="BO121" s="22"/>
      <c r="BP121" s="18"/>
      <c r="BQ121" s="18"/>
      <c r="BR121" s="18"/>
      <c r="BS121" s="18"/>
      <c r="BT121" s="39"/>
      <c r="CA121" s="18"/>
      <c r="CG121" s="18"/>
    </row>
    <row r="122" spans="1:85" x14ac:dyDescent="0.25">
      <c r="A122" s="41"/>
      <c r="B122" s="18"/>
      <c r="C122" s="18"/>
      <c r="D122" s="18"/>
      <c r="E122" s="18"/>
      <c r="F122" s="18"/>
      <c r="G122" s="18"/>
      <c r="H122" s="18"/>
      <c r="I122" s="18"/>
      <c r="J122" s="49"/>
      <c r="K122" s="53"/>
      <c r="L122" s="22"/>
      <c r="M122" s="22"/>
      <c r="N122" s="18"/>
      <c r="O122" s="18"/>
      <c r="P122" s="18"/>
      <c r="Q122" s="18"/>
      <c r="R122" s="18"/>
      <c r="S122" s="18"/>
      <c r="T122" s="49"/>
      <c r="U122" s="53"/>
      <c r="V122" s="18"/>
      <c r="W122" s="18"/>
      <c r="X122" s="18"/>
      <c r="Y122" s="18"/>
      <c r="Z122" s="18"/>
      <c r="AA122" s="18"/>
      <c r="AB122" s="18"/>
      <c r="AC122" s="18"/>
      <c r="AD122" s="49"/>
      <c r="AE122" s="53"/>
      <c r="AF122" s="18"/>
      <c r="AG122" s="18"/>
      <c r="AH122" s="18"/>
      <c r="AI122" s="18"/>
      <c r="AJ122" s="22"/>
      <c r="AK122" s="18"/>
      <c r="AL122" s="18"/>
      <c r="AM122" s="18"/>
      <c r="AN122" s="18"/>
      <c r="AO122" s="49"/>
      <c r="AP122" s="52" t="s">
        <v>83</v>
      </c>
      <c r="AQ122" s="22">
        <v>21</v>
      </c>
      <c r="AR122" s="22">
        <v>13</v>
      </c>
      <c r="AS122" s="22">
        <f t="shared" si="62"/>
        <v>34</v>
      </c>
      <c r="AT122" s="22"/>
      <c r="AU122" s="22"/>
      <c r="AV122" s="22" t="s">
        <v>83</v>
      </c>
      <c r="AW122" s="22">
        <v>13</v>
      </c>
      <c r="AX122" s="22">
        <v>19</v>
      </c>
      <c r="AY122" s="22">
        <f t="shared" si="63"/>
        <v>32</v>
      </c>
      <c r="AZ122" s="48"/>
      <c r="BA122" s="52" t="s">
        <v>97</v>
      </c>
      <c r="BB122" s="18"/>
      <c r="BC122" s="18"/>
      <c r="BD122" s="18"/>
      <c r="BE122" s="18">
        <f>AVERAGE(BE104:BE119)</f>
        <v>0.67580027953918076</v>
      </c>
      <c r="BF122" s="22" t="s">
        <v>97</v>
      </c>
      <c r="BG122" s="18"/>
      <c r="BH122" s="18"/>
      <c r="BI122" s="18"/>
      <c r="BJ122" s="49">
        <f>AVERAGE(BJ104:BJ119)</f>
        <v>0.64451899927688605</v>
      </c>
      <c r="BK122" s="22" t="s">
        <v>97</v>
      </c>
      <c r="BL122" s="18"/>
      <c r="BM122" s="18"/>
      <c r="BN122" s="18"/>
      <c r="BO122" s="18">
        <f>AVERAGE(BO104:BO119)</f>
        <v>3.4968923973396543E-2</v>
      </c>
      <c r="BP122" s="22" t="s">
        <v>97</v>
      </c>
      <c r="BQ122" s="18"/>
      <c r="BR122" s="18"/>
      <c r="BS122" s="18"/>
      <c r="BT122" s="42">
        <f>AVERAGE(BT104:BT119)</f>
        <v>2.5689608485831426E-2</v>
      </c>
      <c r="CA122" s="18"/>
      <c r="CG122" s="18"/>
    </row>
    <row r="123" spans="1:85" x14ac:dyDescent="0.25">
      <c r="A123" s="40" t="s">
        <v>60</v>
      </c>
      <c r="B123" s="18"/>
      <c r="C123" s="18"/>
      <c r="D123" s="22"/>
      <c r="E123" s="22">
        <f>AVERAGE(E105:E119)</f>
        <v>0.57421794289304928</v>
      </c>
      <c r="F123" s="22" t="s">
        <v>60</v>
      </c>
      <c r="G123" s="18"/>
      <c r="H123" s="18"/>
      <c r="I123" s="22"/>
      <c r="J123" s="48">
        <f>AVERAGE(J105:J119)</f>
        <v>0.54103600871138302</v>
      </c>
      <c r="K123" s="52" t="s">
        <v>60</v>
      </c>
      <c r="L123" s="22"/>
      <c r="M123" s="22"/>
      <c r="N123" s="22"/>
      <c r="O123" s="22">
        <f>AVERAGE(O105:O119)</f>
        <v>0.50590592833070125</v>
      </c>
      <c r="P123" s="22" t="s">
        <v>60</v>
      </c>
      <c r="Q123" s="18"/>
      <c r="R123" s="18"/>
      <c r="S123" s="22"/>
      <c r="T123" s="48">
        <f>AVERAGE(T105:T119)</f>
        <v>0.51888120302516227</v>
      </c>
      <c r="U123" s="52" t="s">
        <v>60</v>
      </c>
      <c r="V123" s="18"/>
      <c r="W123" s="18"/>
      <c r="X123" s="22"/>
      <c r="Y123" s="22">
        <f>AVERAGE(Y105:Y119)</f>
        <v>0.55177894739722655</v>
      </c>
      <c r="Z123" s="22" t="s">
        <v>60</v>
      </c>
      <c r="AA123" s="18"/>
      <c r="AB123" s="18"/>
      <c r="AC123" s="22"/>
      <c r="AD123" s="48">
        <f>AVERAGE(AD105:AD119)</f>
        <v>0.6004769353453564</v>
      </c>
      <c r="AE123" s="52" t="s">
        <v>60</v>
      </c>
      <c r="AF123" s="18"/>
      <c r="AG123" s="18"/>
      <c r="AH123" s="22"/>
      <c r="AI123" s="22">
        <f>AVERAGE(AI105:AI119)</f>
        <v>0.52208268908093047</v>
      </c>
      <c r="AJ123" s="22"/>
      <c r="AK123" s="22" t="s">
        <v>60</v>
      </c>
      <c r="AL123" s="18"/>
      <c r="AM123" s="18"/>
      <c r="AN123" s="22"/>
      <c r="AO123" s="48">
        <f>AVERAGE(AO105:AO119)</f>
        <v>0.63358806165868575</v>
      </c>
      <c r="AP123" s="52" t="s">
        <v>84</v>
      </c>
      <c r="AQ123" s="22">
        <v>21</v>
      </c>
      <c r="AR123" s="22">
        <v>16</v>
      </c>
      <c r="AS123" s="22">
        <f t="shared" si="62"/>
        <v>37</v>
      </c>
      <c r="AT123" s="22">
        <f>(AS123-AS124)/SUM(AS123+AS124)</f>
        <v>7.2463768115942032E-2</v>
      </c>
      <c r="AU123" s="22"/>
      <c r="AV123" s="22" t="s">
        <v>78</v>
      </c>
      <c r="AW123" s="22">
        <v>15</v>
      </c>
      <c r="AX123" s="22">
        <v>11</v>
      </c>
      <c r="AY123" s="22">
        <f t="shared" si="63"/>
        <v>26</v>
      </c>
      <c r="AZ123" s="48">
        <f>(AY123-AY124)/SUM(AY123+AY124)</f>
        <v>-0.16129032258064516</v>
      </c>
      <c r="BA123" s="52" t="s">
        <v>43</v>
      </c>
      <c r="BB123" s="18"/>
      <c r="BC123" s="18"/>
      <c r="BD123" s="18"/>
      <c r="BE123" s="18">
        <f xml:space="preserve"> STDEV(BE104:BE119)</f>
        <v>0.11513467745928707</v>
      </c>
      <c r="BF123" s="22" t="s">
        <v>43</v>
      </c>
      <c r="BG123" s="18"/>
      <c r="BH123" s="18"/>
      <c r="BI123" s="18"/>
      <c r="BJ123" s="49">
        <f xml:space="preserve"> STDEV(BJ104:BJ119)</f>
        <v>0.16569658870852405</v>
      </c>
      <c r="BK123" s="22" t="s">
        <v>43</v>
      </c>
      <c r="BL123" s="18"/>
      <c r="BM123" s="18"/>
      <c r="BN123" s="18"/>
      <c r="BO123" s="18">
        <f xml:space="preserve"> STDEV(BO104:BO119)</f>
        <v>0.16609191607399465</v>
      </c>
      <c r="BP123" s="22" t="s">
        <v>43</v>
      </c>
      <c r="BQ123" s="18"/>
      <c r="BR123" s="18"/>
      <c r="BS123" s="18"/>
      <c r="BT123" s="42">
        <f xml:space="preserve"> STDEV(BT104:BT119)</f>
        <v>0.13221213745274429</v>
      </c>
      <c r="CA123" s="18"/>
      <c r="CG123" s="18"/>
    </row>
    <row r="124" spans="1:85" x14ac:dyDescent="0.25">
      <c r="A124" s="40" t="s">
        <v>61</v>
      </c>
      <c r="B124" s="18"/>
      <c r="C124" s="18"/>
      <c r="D124" s="18"/>
      <c r="E124" s="18">
        <v>8</v>
      </c>
      <c r="F124" s="22" t="s">
        <v>61</v>
      </c>
      <c r="G124" s="18"/>
      <c r="H124" s="18"/>
      <c r="I124" s="18"/>
      <c r="J124" s="49">
        <v>8</v>
      </c>
      <c r="K124" s="52" t="s">
        <v>61</v>
      </c>
      <c r="L124" s="22"/>
      <c r="M124" s="22"/>
      <c r="N124" s="18"/>
      <c r="O124" s="18">
        <v>8</v>
      </c>
      <c r="P124" s="22" t="s">
        <v>61</v>
      </c>
      <c r="Q124" s="18"/>
      <c r="R124" s="18"/>
      <c r="S124" s="18"/>
      <c r="T124" s="49">
        <v>8</v>
      </c>
      <c r="U124" s="52" t="s">
        <v>61</v>
      </c>
      <c r="V124" s="18"/>
      <c r="W124" s="18"/>
      <c r="X124" s="18"/>
      <c r="Y124" s="18">
        <v>8</v>
      </c>
      <c r="Z124" s="22" t="s">
        <v>61</v>
      </c>
      <c r="AA124" s="18"/>
      <c r="AB124" s="18"/>
      <c r="AC124" s="18"/>
      <c r="AD124" s="49">
        <v>8</v>
      </c>
      <c r="AE124" s="52" t="s">
        <v>61</v>
      </c>
      <c r="AF124" s="18"/>
      <c r="AG124" s="18"/>
      <c r="AH124" s="18"/>
      <c r="AI124" s="18">
        <v>8</v>
      </c>
      <c r="AJ124" s="22"/>
      <c r="AK124" s="22" t="s">
        <v>61</v>
      </c>
      <c r="AL124" s="18"/>
      <c r="AM124" s="18"/>
      <c r="AN124" s="18"/>
      <c r="AO124" s="49">
        <v>8</v>
      </c>
      <c r="AP124" s="52" t="s">
        <v>83</v>
      </c>
      <c r="AQ124" s="22">
        <v>19</v>
      </c>
      <c r="AR124" s="22">
        <v>13</v>
      </c>
      <c r="AS124" s="22">
        <f t="shared" si="62"/>
        <v>32</v>
      </c>
      <c r="AT124" s="22"/>
      <c r="AU124" s="22"/>
      <c r="AV124" s="22" t="s">
        <v>83</v>
      </c>
      <c r="AW124" s="22">
        <v>17</v>
      </c>
      <c r="AX124" s="22">
        <v>19</v>
      </c>
      <c r="AY124" s="22">
        <f t="shared" si="63"/>
        <v>36</v>
      </c>
      <c r="AZ124" s="48"/>
      <c r="BA124" s="52" t="s">
        <v>61</v>
      </c>
      <c r="BB124" s="18"/>
      <c r="BC124" s="18"/>
      <c r="BD124" s="18"/>
      <c r="BE124" s="18">
        <v>8</v>
      </c>
      <c r="BF124" s="22" t="s">
        <v>61</v>
      </c>
      <c r="BG124" s="18"/>
      <c r="BH124" s="18"/>
      <c r="BI124" s="18"/>
      <c r="BJ124" s="49">
        <v>8</v>
      </c>
      <c r="BK124" s="22" t="s">
        <v>61</v>
      </c>
      <c r="BL124" s="18"/>
      <c r="BM124" s="18"/>
      <c r="BN124" s="18"/>
      <c r="BO124" s="18">
        <v>8</v>
      </c>
      <c r="BP124" s="22" t="s">
        <v>61</v>
      </c>
      <c r="BQ124" s="18"/>
      <c r="BR124" s="18"/>
      <c r="BS124" s="18"/>
      <c r="BT124" s="42">
        <v>8</v>
      </c>
      <c r="CA124" s="18"/>
      <c r="CG124" s="18"/>
    </row>
    <row r="125" spans="1:85" x14ac:dyDescent="0.25">
      <c r="A125" s="40" t="s">
        <v>43</v>
      </c>
      <c r="B125" s="18"/>
      <c r="C125" s="18"/>
      <c r="D125" s="18"/>
      <c r="E125" s="18">
        <f>STDEV(E105:E120)</f>
        <v>0.17566528408474494</v>
      </c>
      <c r="F125" s="22" t="s">
        <v>43</v>
      </c>
      <c r="G125" s="18"/>
      <c r="H125" s="18"/>
      <c r="I125" s="18"/>
      <c r="J125" s="49">
        <f>STDEV(J105:J120)</f>
        <v>0.1941864217256199</v>
      </c>
      <c r="K125" s="52" t="s">
        <v>43</v>
      </c>
      <c r="L125" s="18"/>
      <c r="M125" s="18"/>
      <c r="N125" s="18"/>
      <c r="O125" s="18">
        <f>STDEV(O105:O120)</f>
        <v>0.18167825904314405</v>
      </c>
      <c r="P125" s="22" t="s">
        <v>43</v>
      </c>
      <c r="Q125" s="18"/>
      <c r="R125" s="18"/>
      <c r="S125" s="18"/>
      <c r="T125" s="49">
        <f>STDEV(T105:T120)</f>
        <v>0.19597045200235244</v>
      </c>
      <c r="U125" s="52" t="s">
        <v>43</v>
      </c>
      <c r="V125" s="18"/>
      <c r="W125" s="18"/>
      <c r="X125" s="18"/>
      <c r="Y125" s="18">
        <f>STDEV(Y105:Y120)</f>
        <v>0.14955125229259209</v>
      </c>
      <c r="Z125" s="22" t="s">
        <v>43</v>
      </c>
      <c r="AA125" s="18"/>
      <c r="AB125" s="18"/>
      <c r="AC125" s="18"/>
      <c r="AD125" s="49">
        <f>STDEV(AD105:AD120)</f>
        <v>0.25236328049505724</v>
      </c>
      <c r="AE125" s="52" t="s">
        <v>43</v>
      </c>
      <c r="AF125" s="18"/>
      <c r="AG125" s="18"/>
      <c r="AH125" s="18"/>
      <c r="AI125" s="18">
        <f>STDEV(AI105:AI120)</f>
        <v>0.16029630444280035</v>
      </c>
      <c r="AJ125" s="22"/>
      <c r="AK125" s="22" t="s">
        <v>43</v>
      </c>
      <c r="AL125" s="18"/>
      <c r="AM125" s="18"/>
      <c r="AN125" s="18"/>
      <c r="AO125" s="49">
        <f>STDEV(AO105:AO120)</f>
        <v>0.1586948004710414</v>
      </c>
      <c r="AP125" s="52" t="s">
        <v>84</v>
      </c>
      <c r="AQ125" s="22">
        <v>13</v>
      </c>
      <c r="AR125" s="22">
        <v>22</v>
      </c>
      <c r="AS125" s="22">
        <f t="shared" si="62"/>
        <v>35</v>
      </c>
      <c r="AT125" s="22">
        <f>(AS125-AS126)/SUM(AS125+AS126)</f>
        <v>0.12903225806451613</v>
      </c>
      <c r="AU125" s="36">
        <v>41822</v>
      </c>
      <c r="AV125" s="22" t="s">
        <v>78</v>
      </c>
      <c r="AW125" s="22">
        <v>18</v>
      </c>
      <c r="AX125" s="22">
        <v>17</v>
      </c>
      <c r="AY125" s="22">
        <f t="shared" si="63"/>
        <v>35</v>
      </c>
      <c r="AZ125" s="48">
        <f>(AY125-AY126)/SUM(AY125+AY126)</f>
        <v>-0.14634146341463414</v>
      </c>
      <c r="BA125" s="52" t="s">
        <v>3</v>
      </c>
      <c r="BB125" s="18"/>
      <c r="BC125" s="18"/>
      <c r="BD125" s="18"/>
      <c r="BE125" s="18">
        <f>BE123/SQRT(BE124)</f>
        <v>4.0706255590593911E-2</v>
      </c>
      <c r="BF125" s="22" t="s">
        <v>3</v>
      </c>
      <c r="BG125" s="18"/>
      <c r="BH125" s="18"/>
      <c r="BI125" s="18"/>
      <c r="BJ125" s="49">
        <f>BJ123/SQRT(BJ124)</f>
        <v>5.8582590747637837E-2</v>
      </c>
      <c r="BK125" s="22" t="s">
        <v>3</v>
      </c>
      <c r="BL125" s="18"/>
      <c r="BM125" s="18"/>
      <c r="BN125" s="18"/>
      <c r="BO125" s="18">
        <f>BO123/SQRT(BO124)</f>
        <v>5.8722360078094268E-2</v>
      </c>
      <c r="BP125" s="22" t="s">
        <v>3</v>
      </c>
      <c r="BQ125" s="18"/>
      <c r="BR125" s="18"/>
      <c r="BS125" s="18"/>
      <c r="BT125" s="42">
        <f>BT123/SQRT(BT124)</f>
        <v>4.6744049474001702E-2</v>
      </c>
      <c r="CA125" s="18"/>
      <c r="CG125" s="18"/>
    </row>
    <row r="126" spans="1:85" x14ac:dyDescent="0.25">
      <c r="A126" s="40" t="s">
        <v>3</v>
      </c>
      <c r="B126" s="18"/>
      <c r="C126" s="18"/>
      <c r="D126" s="18"/>
      <c r="E126" s="18">
        <f>E125/SQRT(E124)</f>
        <v>6.2107056797692219E-2</v>
      </c>
      <c r="F126" s="22" t="s">
        <v>3</v>
      </c>
      <c r="G126" s="18"/>
      <c r="H126" s="18"/>
      <c r="I126" s="18"/>
      <c r="J126" s="49">
        <f>J125/SQRT(J124)</f>
        <v>6.8655267808268264E-2</v>
      </c>
      <c r="K126" s="52" t="s">
        <v>3</v>
      </c>
      <c r="L126" s="18"/>
      <c r="M126" s="18"/>
      <c r="N126" s="18"/>
      <c r="O126" s="18">
        <f>O125/SQRT(O124)</f>
        <v>6.423296448178667E-2</v>
      </c>
      <c r="P126" s="22" t="s">
        <v>3</v>
      </c>
      <c r="Q126" s="18"/>
      <c r="R126" s="18"/>
      <c r="S126" s="18"/>
      <c r="T126" s="49">
        <f>T125/SQRT(T124)</f>
        <v>6.928601776152811E-2</v>
      </c>
      <c r="U126" s="52" t="s">
        <v>3</v>
      </c>
      <c r="V126" s="18"/>
      <c r="W126" s="18"/>
      <c r="X126" s="18"/>
      <c r="Y126" s="18">
        <f>Y125/SQRT(Y124)</f>
        <v>5.2874352315516036E-2</v>
      </c>
      <c r="Z126" s="22" t="s">
        <v>3</v>
      </c>
      <c r="AA126" s="18"/>
      <c r="AB126" s="18"/>
      <c r="AC126" s="18"/>
      <c r="AD126" s="49">
        <f>AD125/SQRT(AD124)</f>
        <v>8.9223893480268879E-2</v>
      </c>
      <c r="AE126" s="52" t="s">
        <v>3</v>
      </c>
      <c r="AF126" s="18"/>
      <c r="AG126" s="18"/>
      <c r="AH126" s="18"/>
      <c r="AI126" s="18">
        <f>AI125/SQRT(AI124)</f>
        <v>5.6673301935323717E-2</v>
      </c>
      <c r="AJ126" s="22"/>
      <c r="AK126" s="22" t="s">
        <v>3</v>
      </c>
      <c r="AL126" s="18"/>
      <c r="AM126" s="18"/>
      <c r="AN126" s="18"/>
      <c r="AO126" s="49">
        <f>AO125/SQRT(AO124)</f>
        <v>5.6107084776059739E-2</v>
      </c>
      <c r="AP126" s="52" t="s">
        <v>83</v>
      </c>
      <c r="AQ126" s="22">
        <v>16</v>
      </c>
      <c r="AR126" s="22">
        <v>11</v>
      </c>
      <c r="AS126" s="22">
        <f t="shared" si="62"/>
        <v>27</v>
      </c>
      <c r="AT126" s="22"/>
      <c r="AU126" s="22"/>
      <c r="AV126" s="22" t="s">
        <v>83</v>
      </c>
      <c r="AW126" s="22">
        <v>13</v>
      </c>
      <c r="AX126" s="22">
        <v>34</v>
      </c>
      <c r="AY126" s="22">
        <f t="shared" si="63"/>
        <v>47</v>
      </c>
      <c r="AZ126" s="48"/>
      <c r="BA126" s="53"/>
      <c r="BB126" s="18"/>
      <c r="BC126" s="18"/>
      <c r="BD126" s="18"/>
      <c r="BE126" s="18"/>
      <c r="BF126" s="18"/>
      <c r="BG126" s="18"/>
      <c r="BH126" s="18"/>
      <c r="BI126" s="18"/>
      <c r="BJ126" s="49"/>
      <c r="BK126" s="18"/>
      <c r="BL126" s="18"/>
      <c r="BM126" s="18"/>
      <c r="BN126" s="18"/>
      <c r="BO126" s="18"/>
      <c r="BP126" s="18"/>
      <c r="BQ126" s="18"/>
      <c r="BR126" s="18"/>
      <c r="BS126" s="18"/>
      <c r="BT126" s="42"/>
      <c r="CA126" s="18"/>
      <c r="CG126" s="18"/>
    </row>
    <row r="127" spans="1:85" x14ac:dyDescent="0.25">
      <c r="A127" s="41"/>
      <c r="B127" s="18"/>
      <c r="C127" s="18"/>
      <c r="D127" s="18"/>
      <c r="E127" s="18"/>
      <c r="F127" s="18"/>
      <c r="G127" s="18"/>
      <c r="H127" s="18"/>
      <c r="I127" s="18"/>
      <c r="J127" s="49"/>
      <c r="K127" s="53"/>
      <c r="L127" s="18"/>
      <c r="M127" s="18"/>
      <c r="N127" s="18"/>
      <c r="O127" s="18"/>
      <c r="P127" s="2"/>
      <c r="Q127" s="2"/>
      <c r="R127" s="18"/>
      <c r="S127" s="18"/>
      <c r="T127" s="49"/>
      <c r="U127" s="53"/>
      <c r="V127" s="18"/>
      <c r="W127" s="18"/>
      <c r="X127" s="22"/>
      <c r="Y127" s="22"/>
      <c r="Z127" s="18"/>
      <c r="AA127" s="18"/>
      <c r="AB127" s="18"/>
      <c r="AC127" s="18"/>
      <c r="AD127" s="49"/>
      <c r="AE127" s="1"/>
      <c r="AF127" s="2"/>
      <c r="AG127" s="2"/>
      <c r="AH127" s="2"/>
      <c r="AI127" s="2"/>
      <c r="AJ127" s="18"/>
      <c r="AK127" s="18"/>
      <c r="AL127" s="18"/>
      <c r="AM127" s="18"/>
      <c r="AN127" s="18"/>
      <c r="AO127" s="49"/>
      <c r="AP127" s="52" t="s">
        <v>84</v>
      </c>
      <c r="AQ127" s="22">
        <v>15</v>
      </c>
      <c r="AR127" s="22">
        <v>22</v>
      </c>
      <c r="AS127" s="22">
        <f t="shared" si="62"/>
        <v>37</v>
      </c>
      <c r="AT127" s="22">
        <f>(AS127-AS128)/SUM(AS127+AS128)</f>
        <v>5.7142857142857141E-2</v>
      </c>
      <c r="AU127" s="18"/>
      <c r="AV127" s="22" t="s">
        <v>78</v>
      </c>
      <c r="AW127" s="22">
        <v>19</v>
      </c>
      <c r="AX127" s="22">
        <v>12</v>
      </c>
      <c r="AY127" s="22">
        <f t="shared" si="63"/>
        <v>31</v>
      </c>
      <c r="AZ127" s="48">
        <f>(AY127-AY128)/SUM(AY127+AY128)</f>
        <v>-0.18421052631578946</v>
      </c>
      <c r="BA127" s="53"/>
      <c r="BB127" s="18"/>
      <c r="BC127" s="18"/>
      <c r="BD127" s="18"/>
      <c r="BE127" s="18"/>
      <c r="BF127" s="18"/>
      <c r="BG127" s="18"/>
      <c r="BH127" s="18"/>
      <c r="BI127" s="18"/>
      <c r="BJ127" s="49"/>
      <c r="BK127" s="18"/>
      <c r="BL127" s="2"/>
      <c r="BM127" s="2"/>
      <c r="BN127" s="18"/>
      <c r="BO127" s="2"/>
      <c r="BP127" s="2"/>
      <c r="BQ127" s="18"/>
      <c r="BR127" s="18"/>
      <c r="BS127" s="18"/>
      <c r="BT127" s="42"/>
      <c r="BV127" s="18"/>
      <c r="BW127" s="18"/>
      <c r="BX127" s="18"/>
      <c r="BY127" s="18"/>
      <c r="BZ127" s="18"/>
      <c r="CA127" s="18"/>
      <c r="CG127" s="18"/>
    </row>
    <row r="128" spans="1:85" x14ac:dyDescent="0.25">
      <c r="A128" s="41"/>
      <c r="B128" s="18"/>
      <c r="C128" s="18"/>
      <c r="D128" s="18"/>
      <c r="E128" s="18"/>
      <c r="F128" s="18"/>
      <c r="G128" s="18"/>
      <c r="H128" s="18"/>
      <c r="I128" s="18"/>
      <c r="J128" s="49"/>
      <c r="K128" s="53"/>
      <c r="L128" s="18"/>
      <c r="M128" s="18"/>
      <c r="N128" s="18"/>
      <c r="O128" s="18"/>
      <c r="P128" s="18"/>
      <c r="Q128" s="18"/>
      <c r="R128" s="18"/>
      <c r="S128" s="18"/>
      <c r="T128" s="49"/>
      <c r="U128" s="53"/>
      <c r="V128" s="18"/>
      <c r="W128" s="18"/>
      <c r="X128" s="18"/>
      <c r="Y128" s="18"/>
      <c r="Z128" s="18"/>
      <c r="AA128" s="18"/>
      <c r="AB128" s="18"/>
      <c r="AC128" s="18"/>
      <c r="AD128" s="49"/>
      <c r="AE128" s="53"/>
      <c r="AF128" s="18"/>
      <c r="AG128" s="18"/>
      <c r="AH128" s="18"/>
      <c r="AI128" s="18"/>
      <c r="AJ128" s="18"/>
      <c r="AK128" s="18"/>
      <c r="AL128" s="18"/>
      <c r="AM128" s="18"/>
      <c r="AN128" s="18"/>
      <c r="AO128" s="49"/>
      <c r="AP128" s="52" t="s">
        <v>83</v>
      </c>
      <c r="AQ128" s="22">
        <v>19</v>
      </c>
      <c r="AR128" s="22">
        <v>14</v>
      </c>
      <c r="AS128" s="22">
        <f t="shared" si="62"/>
        <v>33</v>
      </c>
      <c r="AT128" s="18"/>
      <c r="AU128" s="18"/>
      <c r="AV128" s="22" t="s">
        <v>83</v>
      </c>
      <c r="AW128" s="22">
        <v>11</v>
      </c>
      <c r="AX128" s="22">
        <v>34</v>
      </c>
      <c r="AY128" s="22">
        <f t="shared" si="63"/>
        <v>45</v>
      </c>
      <c r="AZ128" s="49"/>
      <c r="BA128" s="53"/>
      <c r="BB128" s="18"/>
      <c r="BC128" s="18"/>
      <c r="BD128" s="18"/>
      <c r="BE128" s="18"/>
      <c r="BF128" s="18"/>
      <c r="BG128" s="18"/>
      <c r="BH128" s="18"/>
      <c r="BI128" s="18"/>
      <c r="BJ128" s="49"/>
      <c r="BK128" s="18"/>
      <c r="BL128" s="2"/>
      <c r="BM128" s="2"/>
      <c r="BN128" s="18"/>
      <c r="BO128" s="2"/>
      <c r="BP128" s="2"/>
      <c r="BQ128" s="2"/>
      <c r="BR128" s="2"/>
      <c r="BS128" s="2"/>
      <c r="BT128" s="42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</row>
    <row r="129" spans="1:85" x14ac:dyDescent="0.25">
      <c r="A129" s="41"/>
      <c r="B129" s="18"/>
      <c r="C129" s="18"/>
      <c r="D129" s="18"/>
      <c r="E129" s="18"/>
      <c r="F129" s="18"/>
      <c r="G129" s="18"/>
      <c r="H129" s="18"/>
      <c r="I129" s="18"/>
      <c r="J129" s="49"/>
      <c r="K129" s="53"/>
      <c r="L129" s="18"/>
      <c r="M129" s="18"/>
      <c r="N129" s="18"/>
      <c r="O129" s="18"/>
      <c r="P129" s="18"/>
      <c r="Q129" s="18"/>
      <c r="R129" s="18"/>
      <c r="S129" s="18"/>
      <c r="T129" s="49"/>
      <c r="U129" s="53"/>
      <c r="V129" s="18"/>
      <c r="W129" s="18"/>
      <c r="X129" s="18"/>
      <c r="Y129" s="18"/>
      <c r="Z129" s="18"/>
      <c r="AA129" s="18"/>
      <c r="AB129" s="18"/>
      <c r="AC129" s="18"/>
      <c r="AD129" s="49"/>
      <c r="AE129" s="53"/>
      <c r="AF129" s="18"/>
      <c r="AG129" s="18"/>
      <c r="AH129" s="18"/>
      <c r="AI129" s="18"/>
      <c r="AJ129" s="18"/>
      <c r="AK129" s="18"/>
      <c r="AL129" s="18"/>
      <c r="AM129" s="18"/>
      <c r="AN129" s="18"/>
      <c r="AO129" s="49"/>
      <c r="AP129" s="1"/>
      <c r="AQ129" s="2"/>
      <c r="AR129" s="2"/>
      <c r="AS129" s="2"/>
      <c r="AT129" s="2"/>
      <c r="AU129" s="36"/>
      <c r="AV129" s="22"/>
      <c r="AW129" s="22"/>
      <c r="AX129" s="22"/>
      <c r="AY129" s="22"/>
      <c r="AZ129" s="48"/>
      <c r="BA129" s="79"/>
      <c r="BB129" s="18"/>
      <c r="BC129" s="18"/>
      <c r="BD129" s="18"/>
      <c r="BE129" s="18"/>
      <c r="BF129" s="18"/>
      <c r="BG129" s="18"/>
      <c r="BH129" s="18"/>
      <c r="BI129" s="18"/>
      <c r="BJ129" s="49"/>
      <c r="BK129" s="18"/>
      <c r="BL129" s="2"/>
      <c r="BM129" s="2"/>
      <c r="BN129" s="18"/>
      <c r="BO129" s="2"/>
      <c r="BP129" s="2"/>
      <c r="BQ129" s="2"/>
      <c r="BR129" s="2"/>
      <c r="BS129" s="2"/>
      <c r="BT129" s="42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</row>
    <row r="130" spans="1:85" x14ac:dyDescent="0.25">
      <c r="A130" s="41"/>
      <c r="B130" s="18"/>
      <c r="C130" s="18"/>
      <c r="D130" s="18"/>
      <c r="E130" s="18"/>
      <c r="F130" s="18"/>
      <c r="G130" s="18"/>
      <c r="H130" s="18"/>
      <c r="I130" s="18"/>
      <c r="J130" s="49"/>
      <c r="K130" s="53"/>
      <c r="L130" s="18"/>
      <c r="M130" s="18"/>
      <c r="N130" s="18"/>
      <c r="O130" s="18"/>
      <c r="P130" s="18"/>
      <c r="Q130" s="18"/>
      <c r="R130" s="18"/>
      <c r="S130" s="18"/>
      <c r="T130" s="49"/>
      <c r="U130" s="53"/>
      <c r="V130" s="18"/>
      <c r="W130" s="18"/>
      <c r="X130" s="18"/>
      <c r="Y130" s="18"/>
      <c r="Z130" s="18"/>
      <c r="AA130" s="18"/>
      <c r="AB130" s="18"/>
      <c r="AC130" s="18"/>
      <c r="AD130" s="49"/>
      <c r="AE130" s="53"/>
      <c r="AF130" s="18"/>
      <c r="AG130" s="18"/>
      <c r="AH130" s="18"/>
      <c r="AI130" s="18"/>
      <c r="AJ130" s="18"/>
      <c r="AK130" s="18"/>
      <c r="AL130" s="18"/>
      <c r="AM130" s="18"/>
      <c r="AN130" s="18"/>
      <c r="AO130" s="49"/>
      <c r="AP130" s="52" t="s">
        <v>60</v>
      </c>
      <c r="AQ130" s="12"/>
      <c r="AR130" s="12"/>
      <c r="AS130" s="33"/>
      <c r="AT130" s="33">
        <f>AVERAGE(AT104:AT118)</f>
        <v>-0.20131864159523497</v>
      </c>
      <c r="AU130" s="35"/>
      <c r="AV130" s="22" t="s">
        <v>60</v>
      </c>
      <c r="AW130" s="12"/>
      <c r="AX130" s="12"/>
      <c r="AY130" s="33"/>
      <c r="AZ130" s="34">
        <f>AVERAGE(AZ104:AZ118)</f>
        <v>-0.11446236175498847</v>
      </c>
      <c r="BA130" s="52"/>
      <c r="BB130" s="18"/>
      <c r="BC130" s="18"/>
      <c r="BD130" s="18"/>
      <c r="BE130" s="18"/>
      <c r="BF130" s="18"/>
      <c r="BG130" s="2"/>
      <c r="BH130" s="18"/>
      <c r="BI130" s="2"/>
      <c r="BJ130" s="3"/>
      <c r="BK130" s="2"/>
      <c r="BL130" s="2"/>
      <c r="BM130" s="2"/>
      <c r="BN130" s="18"/>
      <c r="BO130" s="18"/>
      <c r="BP130" s="18"/>
      <c r="BQ130" s="18"/>
      <c r="BR130" s="18"/>
      <c r="BS130" s="18"/>
      <c r="BT130" s="42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</row>
    <row r="131" spans="1:85" x14ac:dyDescent="0.25">
      <c r="A131" s="41"/>
      <c r="B131" s="18"/>
      <c r="C131" s="20"/>
      <c r="D131" s="20"/>
      <c r="E131" s="20"/>
      <c r="F131" s="20"/>
      <c r="G131" s="20"/>
      <c r="H131" s="20"/>
      <c r="I131" s="20"/>
      <c r="J131" s="87"/>
      <c r="K131" s="88"/>
      <c r="L131" s="20"/>
      <c r="M131" s="20"/>
      <c r="N131" s="20"/>
      <c r="O131" s="20"/>
      <c r="P131" s="20"/>
      <c r="Q131" s="18"/>
      <c r="R131" s="18"/>
      <c r="S131" s="18"/>
      <c r="T131" s="49"/>
      <c r="U131" s="53"/>
      <c r="V131" s="18"/>
      <c r="W131" s="18"/>
      <c r="X131" s="18"/>
      <c r="Y131" s="18"/>
      <c r="Z131" s="18"/>
      <c r="AA131" s="18"/>
      <c r="AB131" s="18"/>
      <c r="AC131" s="18"/>
      <c r="AD131" s="49"/>
      <c r="AE131" s="53"/>
      <c r="AF131" s="18"/>
      <c r="AG131" s="18"/>
      <c r="AH131" s="18"/>
      <c r="AI131" s="18"/>
      <c r="AJ131" s="18"/>
      <c r="AK131" s="18"/>
      <c r="AL131" s="18"/>
      <c r="AM131" s="18"/>
      <c r="AN131" s="18"/>
      <c r="AO131" s="49"/>
      <c r="AP131" s="55" t="s">
        <v>61</v>
      </c>
      <c r="AQ131" s="12"/>
      <c r="AR131" s="12"/>
      <c r="AS131" s="12"/>
      <c r="AT131" s="12">
        <v>8</v>
      </c>
      <c r="AU131" s="35"/>
      <c r="AV131" s="33" t="s">
        <v>61</v>
      </c>
      <c r="AW131" s="12"/>
      <c r="AX131" s="12"/>
      <c r="AY131" s="12"/>
      <c r="AZ131" s="13">
        <v>8</v>
      </c>
      <c r="BA131" s="53"/>
      <c r="BB131" s="22"/>
      <c r="BC131" s="2"/>
      <c r="BD131" s="2"/>
      <c r="BE131" s="2"/>
      <c r="BF131" s="2"/>
      <c r="BG131" s="2"/>
      <c r="BH131" s="18"/>
      <c r="BI131" s="18"/>
      <c r="BJ131" s="49"/>
      <c r="BK131" s="18"/>
      <c r="BL131" s="18"/>
      <c r="BM131" s="18"/>
      <c r="BN131" s="18"/>
      <c r="BO131" s="18"/>
      <c r="BP131" s="18"/>
      <c r="BQ131" s="18"/>
      <c r="BR131" s="18"/>
      <c r="BS131" s="18"/>
      <c r="BT131" s="42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</row>
    <row r="132" spans="1:85" x14ac:dyDescent="0.25">
      <c r="A132" s="41"/>
      <c r="B132" s="18"/>
      <c r="C132" s="18"/>
      <c r="D132" s="18"/>
      <c r="E132" s="18"/>
      <c r="F132" s="18"/>
      <c r="G132" s="18"/>
      <c r="H132" s="18"/>
      <c r="I132" s="18"/>
      <c r="J132" s="49"/>
      <c r="K132" s="53"/>
      <c r="L132" s="18"/>
      <c r="M132" s="18"/>
      <c r="N132" s="18"/>
      <c r="O132" s="18"/>
      <c r="P132" s="18"/>
      <c r="Q132" s="18"/>
      <c r="R132" s="18"/>
      <c r="S132" s="18"/>
      <c r="T132" s="49"/>
      <c r="U132" s="53"/>
      <c r="V132" s="18"/>
      <c r="W132" s="18"/>
      <c r="X132" s="18"/>
      <c r="Y132" s="18"/>
      <c r="Z132" s="18"/>
      <c r="AA132" s="18"/>
      <c r="AB132" s="18"/>
      <c r="AC132" s="18"/>
      <c r="AD132" s="49"/>
      <c r="AE132" s="53"/>
      <c r="AF132" s="18"/>
      <c r="AG132" s="18"/>
      <c r="AH132" s="18"/>
      <c r="AI132" s="18"/>
      <c r="AJ132" s="18"/>
      <c r="AK132" s="18"/>
      <c r="AL132" s="18"/>
      <c r="AM132" s="18"/>
      <c r="AN132" s="18"/>
      <c r="AO132" s="49"/>
      <c r="AP132" s="55" t="s">
        <v>43</v>
      </c>
      <c r="AQ132" s="12"/>
      <c r="AR132" s="12"/>
      <c r="AS132" s="12"/>
      <c r="AT132" s="12">
        <f>STDEV(AT104:AT118)</f>
        <v>9.7237582500359146E-2</v>
      </c>
      <c r="AU132" s="35"/>
      <c r="AV132" s="33" t="s">
        <v>43</v>
      </c>
      <c r="AW132" s="12"/>
      <c r="AX132" s="12"/>
      <c r="AY132" s="12"/>
      <c r="AZ132" s="13">
        <f>STDEV(AZ104:AZ118)</f>
        <v>4.9507532627021407E-2</v>
      </c>
      <c r="BA132" s="53"/>
      <c r="BB132" s="22"/>
      <c r="BC132" s="22"/>
      <c r="BD132" s="22"/>
      <c r="BE132" s="22"/>
      <c r="BF132" s="18"/>
      <c r="BG132" s="18"/>
      <c r="BH132" s="18"/>
      <c r="BI132" s="18"/>
      <c r="BJ132" s="49"/>
      <c r="BK132" s="18"/>
      <c r="BL132" s="18"/>
      <c r="BM132" s="18"/>
      <c r="BN132" s="18"/>
      <c r="BO132" s="18"/>
      <c r="BP132" s="18"/>
      <c r="BQ132" s="18"/>
      <c r="BR132" s="18"/>
      <c r="BS132" s="18"/>
      <c r="BT132" s="42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</row>
    <row r="133" spans="1:85" ht="15.75" thickBot="1" x14ac:dyDescent="0.3">
      <c r="A133" s="83"/>
      <c r="B133" s="44"/>
      <c r="C133" s="44"/>
      <c r="D133" s="44"/>
      <c r="E133" s="44"/>
      <c r="F133" s="44"/>
      <c r="G133" s="44"/>
      <c r="H133" s="44"/>
      <c r="I133" s="44"/>
      <c r="J133" s="50"/>
      <c r="K133" s="89"/>
      <c r="L133" s="44"/>
      <c r="M133" s="44"/>
      <c r="N133" s="44"/>
      <c r="O133" s="44"/>
      <c r="P133" s="44"/>
      <c r="Q133" s="44"/>
      <c r="R133" s="44"/>
      <c r="S133" s="44"/>
      <c r="T133" s="50"/>
      <c r="U133" s="89"/>
      <c r="V133" s="44"/>
      <c r="W133" s="44"/>
      <c r="X133" s="44"/>
      <c r="Y133" s="44"/>
      <c r="Z133" s="44"/>
      <c r="AA133" s="44"/>
      <c r="AB133" s="44"/>
      <c r="AC133" s="44"/>
      <c r="AD133" s="50"/>
      <c r="AE133" s="89"/>
      <c r="AF133" s="44"/>
      <c r="AG133" s="44"/>
      <c r="AH133" s="44"/>
      <c r="AI133" s="44"/>
      <c r="AJ133" s="44"/>
      <c r="AK133" s="44"/>
      <c r="AL133" s="44"/>
      <c r="AM133" s="44"/>
      <c r="AN133" s="44"/>
      <c r="AO133" s="50"/>
      <c r="AP133" s="91" t="s">
        <v>3</v>
      </c>
      <c r="AQ133" s="85"/>
      <c r="AR133" s="85"/>
      <c r="AS133" s="85"/>
      <c r="AT133" s="85">
        <f>AT132/SQRT(AT131)</f>
        <v>3.4378676986095154E-2</v>
      </c>
      <c r="AU133" s="86"/>
      <c r="AV133" s="84" t="s">
        <v>3</v>
      </c>
      <c r="AW133" s="85"/>
      <c r="AX133" s="85"/>
      <c r="AY133" s="85"/>
      <c r="AZ133" s="92">
        <f>AZ132/SQRT(AZ131)</f>
        <v>1.7503556020190544E-2</v>
      </c>
      <c r="BA133" s="94"/>
      <c r="BB133" s="45"/>
      <c r="BC133" s="45"/>
      <c r="BD133" s="45"/>
      <c r="BE133" s="45"/>
      <c r="BF133" s="45"/>
      <c r="BG133" s="45"/>
      <c r="BH133" s="44"/>
      <c r="BI133" s="44"/>
      <c r="BJ133" s="50"/>
      <c r="BK133" s="44"/>
      <c r="BL133" s="44"/>
      <c r="BM133" s="44"/>
      <c r="BN133" s="44"/>
      <c r="BO133" s="44"/>
      <c r="BP133" s="44"/>
      <c r="BQ133" s="44"/>
      <c r="BR133" s="44"/>
      <c r="BS133" s="44"/>
      <c r="BT133" s="46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</row>
    <row r="134" spans="1:85" x14ac:dyDescent="0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V134" s="22"/>
      <c r="BB134" s="22"/>
      <c r="BC134" s="22"/>
      <c r="BD134" s="22"/>
      <c r="BE134" s="22"/>
      <c r="BF134" s="22"/>
      <c r="BG134" s="22"/>
      <c r="BH134" s="22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</row>
    <row r="135" spans="1:85" s="2" customFormat="1" ht="15.75" thickBot="1" x14ac:dyDescent="0.3">
      <c r="A135" s="22" t="s">
        <v>118</v>
      </c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22"/>
      <c r="AX135" s="22"/>
      <c r="AY135" s="22"/>
      <c r="AZ135" s="22"/>
      <c r="BA135" s="22"/>
      <c r="BB135" s="18"/>
      <c r="BC135" s="22"/>
      <c r="BD135" s="22"/>
      <c r="BE135" s="22"/>
      <c r="BF135" s="22"/>
      <c r="BG135" s="22"/>
      <c r="BH135" s="22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</row>
    <row r="136" spans="1:85" s="2" customFormat="1" x14ac:dyDescent="0.25">
      <c r="A136" s="335" t="s">
        <v>121</v>
      </c>
      <c r="B136" s="336"/>
      <c r="C136" s="336"/>
      <c r="D136" s="337"/>
      <c r="E136" s="338" t="s">
        <v>122</v>
      </c>
      <c r="F136" s="339"/>
      <c r="G136" s="339"/>
      <c r="H136" s="340"/>
      <c r="I136" s="338" t="s">
        <v>123</v>
      </c>
      <c r="J136" s="339"/>
      <c r="K136" s="339"/>
      <c r="L136" s="340"/>
      <c r="M136" s="338" t="s">
        <v>125</v>
      </c>
      <c r="N136" s="339"/>
      <c r="O136" s="339"/>
      <c r="P136" s="340"/>
      <c r="Q136" s="338" t="s">
        <v>124</v>
      </c>
      <c r="R136" s="339"/>
      <c r="S136" s="339"/>
      <c r="T136" s="340"/>
      <c r="U136" s="339" t="s">
        <v>126</v>
      </c>
      <c r="V136" s="339"/>
      <c r="W136" s="339"/>
      <c r="X136" s="341"/>
      <c r="Z136" s="101"/>
      <c r="AE136" s="99"/>
      <c r="AK136" s="99"/>
      <c r="AQ136" s="18"/>
      <c r="AW136" s="18"/>
      <c r="AX136" s="101"/>
      <c r="AY136" s="101"/>
      <c r="AZ136" s="101"/>
      <c r="BA136" s="101"/>
      <c r="BB136" s="101"/>
      <c r="BC136" s="18"/>
      <c r="BD136" s="101"/>
      <c r="BE136" s="101"/>
      <c r="BF136" s="101"/>
      <c r="BG136" s="101"/>
      <c r="BH136" s="101"/>
    </row>
    <row r="137" spans="1:85" s="2" customFormat="1" x14ac:dyDescent="0.25">
      <c r="A137" s="102" t="s">
        <v>84</v>
      </c>
      <c r="B137" s="95" t="s">
        <v>51</v>
      </c>
      <c r="C137" s="95" t="s">
        <v>52</v>
      </c>
      <c r="D137" s="110" t="s">
        <v>113</v>
      </c>
      <c r="E137" s="113" t="s">
        <v>84</v>
      </c>
      <c r="F137" s="100" t="s">
        <v>51</v>
      </c>
      <c r="G137" s="100" t="s">
        <v>52</v>
      </c>
      <c r="H137" s="114" t="s">
        <v>113</v>
      </c>
      <c r="I137" s="113" t="s">
        <v>84</v>
      </c>
      <c r="J137" s="100" t="s">
        <v>51</v>
      </c>
      <c r="K137" s="100" t="s">
        <v>52</v>
      </c>
      <c r="L137" s="114" t="s">
        <v>113</v>
      </c>
      <c r="M137" s="113" t="s">
        <v>84</v>
      </c>
      <c r="N137" s="100" t="s">
        <v>51</v>
      </c>
      <c r="O137" s="100" t="s">
        <v>52</v>
      </c>
      <c r="P137" s="114" t="s">
        <v>113</v>
      </c>
      <c r="Q137" s="113" t="s">
        <v>84</v>
      </c>
      <c r="R137" s="100" t="s">
        <v>51</v>
      </c>
      <c r="S137" s="100" t="s">
        <v>52</v>
      </c>
      <c r="T137" s="114" t="s">
        <v>113</v>
      </c>
      <c r="U137" s="100" t="s">
        <v>84</v>
      </c>
      <c r="V137" s="100" t="s">
        <v>51</v>
      </c>
      <c r="W137" s="100" t="s">
        <v>52</v>
      </c>
      <c r="X137" s="103" t="s">
        <v>113</v>
      </c>
      <c r="Z137" s="100"/>
      <c r="AE137" s="100"/>
      <c r="AF137" s="100"/>
      <c r="AK137" s="100"/>
      <c r="AL137" s="100"/>
      <c r="AQ137" s="18"/>
      <c r="AR137" s="100"/>
      <c r="AW137" s="18"/>
      <c r="AX137" s="100"/>
      <c r="AY137" s="100"/>
      <c r="AZ137" s="100"/>
      <c r="BA137" s="100"/>
      <c r="BB137" s="100"/>
      <c r="BC137" s="18"/>
      <c r="BD137" s="100"/>
      <c r="BE137" s="100"/>
      <c r="BF137" s="100"/>
      <c r="BG137" s="100"/>
      <c r="BH137" s="100"/>
    </row>
    <row r="138" spans="1:85" s="2" customFormat="1" ht="14.45" customHeight="1" x14ac:dyDescent="0.25">
      <c r="A138" s="104">
        <v>37</v>
      </c>
      <c r="B138" s="96">
        <v>4</v>
      </c>
      <c r="C138" s="96">
        <f t="shared" ref="C138:C145" si="70">SUM(A138:B138)</f>
        <v>41</v>
      </c>
      <c r="D138" s="111">
        <f>(A138-B138)/C138</f>
        <v>0.80487804878048785</v>
      </c>
      <c r="E138" s="97">
        <v>42</v>
      </c>
      <c r="F138" s="98">
        <v>6</v>
      </c>
      <c r="G138" s="98">
        <f t="shared" ref="G138:G145" si="71">SUM(E138:F138)</f>
        <v>48</v>
      </c>
      <c r="H138" s="115">
        <f>(E138-F138)/G138</f>
        <v>0.75</v>
      </c>
      <c r="I138" s="97">
        <v>37</v>
      </c>
      <c r="J138" s="98">
        <v>9</v>
      </c>
      <c r="K138" s="98">
        <f t="shared" ref="K138:K145" si="72">SUM(I138:J138)</f>
        <v>46</v>
      </c>
      <c r="L138" s="115">
        <f>(I138-J138)/K138</f>
        <v>0.60869565217391308</v>
      </c>
      <c r="M138" s="97">
        <v>33</v>
      </c>
      <c r="N138" s="98">
        <v>0</v>
      </c>
      <c r="O138" s="98">
        <f t="shared" ref="O138:O147" si="73">SUM(M138:N138)</f>
        <v>33</v>
      </c>
      <c r="P138" s="115">
        <f t="shared" ref="P138:P147" si="74">(M138-N138)/O138</f>
        <v>1</v>
      </c>
      <c r="Q138" s="97">
        <v>33</v>
      </c>
      <c r="R138" s="98">
        <v>12</v>
      </c>
      <c r="S138" s="98">
        <f t="shared" ref="S138:S147" si="75">SUM(Q138:R138)</f>
        <v>45</v>
      </c>
      <c r="T138" s="115">
        <f t="shared" ref="T138:T147" si="76">(Q138-R138)/S138</f>
        <v>0.46666666666666667</v>
      </c>
      <c r="U138" s="98">
        <v>45</v>
      </c>
      <c r="V138" s="98">
        <v>8</v>
      </c>
      <c r="W138" s="98">
        <f t="shared" ref="W138:W147" si="77">SUM(U138:V138)</f>
        <v>53</v>
      </c>
      <c r="X138" s="105">
        <f t="shared" ref="X138:X147" si="78">(U138-V138)/W138</f>
        <v>0.69811320754716977</v>
      </c>
      <c r="Z138" s="98"/>
      <c r="AE138" s="98"/>
      <c r="AF138" s="98"/>
      <c r="AK138" s="98"/>
      <c r="AL138" s="98"/>
      <c r="AQ138" s="18"/>
      <c r="AR138" s="98"/>
      <c r="AW138" s="18"/>
      <c r="AX138" s="98"/>
      <c r="AY138" s="98"/>
      <c r="AZ138" s="98"/>
      <c r="BA138" s="98"/>
      <c r="BB138" s="98"/>
      <c r="BC138" s="18"/>
      <c r="BD138" s="98"/>
      <c r="BE138" s="98"/>
      <c r="BF138" s="98"/>
      <c r="BG138" s="98"/>
      <c r="BH138" s="98"/>
    </row>
    <row r="139" spans="1:85" s="2" customFormat="1" x14ac:dyDescent="0.25">
      <c r="A139" s="104">
        <v>39</v>
      </c>
      <c r="B139" s="96">
        <v>7</v>
      </c>
      <c r="C139" s="96">
        <f t="shared" si="70"/>
        <v>46</v>
      </c>
      <c r="D139" s="111">
        <f t="shared" ref="D139:D145" si="79">(A139-B139)/C139</f>
        <v>0.69565217391304346</v>
      </c>
      <c r="E139" s="97">
        <v>37</v>
      </c>
      <c r="F139" s="98">
        <v>4</v>
      </c>
      <c r="G139" s="98">
        <f t="shared" si="71"/>
        <v>41</v>
      </c>
      <c r="H139" s="115">
        <f t="shared" ref="H139:H145" si="80">(E139-F139)/G139</f>
        <v>0.80487804878048785</v>
      </c>
      <c r="I139" s="97">
        <v>43</v>
      </c>
      <c r="J139" s="98">
        <v>6</v>
      </c>
      <c r="K139" s="98">
        <f t="shared" si="72"/>
        <v>49</v>
      </c>
      <c r="L139" s="115">
        <f t="shared" ref="L139:L145" si="81">(I139-J139)/K139</f>
        <v>0.75510204081632648</v>
      </c>
      <c r="M139" s="97">
        <v>32</v>
      </c>
      <c r="N139" s="98">
        <v>0</v>
      </c>
      <c r="O139" s="98">
        <f t="shared" si="73"/>
        <v>32</v>
      </c>
      <c r="P139" s="115">
        <f t="shared" si="74"/>
        <v>1</v>
      </c>
      <c r="Q139" s="97">
        <v>41</v>
      </c>
      <c r="R139" s="98">
        <v>18</v>
      </c>
      <c r="S139" s="98">
        <f t="shared" si="75"/>
        <v>59</v>
      </c>
      <c r="T139" s="115">
        <f t="shared" si="76"/>
        <v>0.38983050847457629</v>
      </c>
      <c r="U139" s="98">
        <v>36</v>
      </c>
      <c r="V139" s="98">
        <v>3</v>
      </c>
      <c r="W139" s="98">
        <f t="shared" si="77"/>
        <v>39</v>
      </c>
      <c r="X139" s="105">
        <f t="shared" si="78"/>
        <v>0.84615384615384615</v>
      </c>
      <c r="Z139" s="98"/>
      <c r="AE139" s="98"/>
      <c r="AF139" s="98"/>
      <c r="AK139" s="98"/>
      <c r="AL139" s="98"/>
      <c r="AQ139" s="18"/>
      <c r="AR139" s="98"/>
      <c r="AW139" s="18"/>
      <c r="AX139" s="98"/>
      <c r="AY139" s="98"/>
      <c r="AZ139" s="98"/>
      <c r="BA139" s="98"/>
      <c r="BB139" s="98"/>
      <c r="BC139" s="18"/>
      <c r="BD139" s="98"/>
      <c r="BE139" s="98"/>
      <c r="BF139" s="98"/>
      <c r="BG139" s="98"/>
      <c r="BH139" s="98"/>
    </row>
    <row r="140" spans="1:85" s="2" customFormat="1" x14ac:dyDescent="0.25">
      <c r="A140" s="104">
        <v>43</v>
      </c>
      <c r="B140" s="96">
        <v>11</v>
      </c>
      <c r="C140" s="96">
        <f t="shared" si="70"/>
        <v>54</v>
      </c>
      <c r="D140" s="111">
        <f t="shared" si="79"/>
        <v>0.59259259259259256</v>
      </c>
      <c r="E140" s="97">
        <v>51</v>
      </c>
      <c r="F140" s="98">
        <v>7</v>
      </c>
      <c r="G140" s="98">
        <f t="shared" si="71"/>
        <v>58</v>
      </c>
      <c r="H140" s="115">
        <f t="shared" si="80"/>
        <v>0.75862068965517238</v>
      </c>
      <c r="I140" s="97">
        <v>42</v>
      </c>
      <c r="J140" s="98">
        <v>9</v>
      </c>
      <c r="K140" s="98">
        <f t="shared" si="72"/>
        <v>51</v>
      </c>
      <c r="L140" s="115">
        <f t="shared" si="81"/>
        <v>0.6470588235294118</v>
      </c>
      <c r="M140" s="97">
        <v>47</v>
      </c>
      <c r="N140" s="98">
        <v>10</v>
      </c>
      <c r="O140" s="98">
        <f t="shared" si="73"/>
        <v>57</v>
      </c>
      <c r="P140" s="115">
        <f t="shared" si="74"/>
        <v>0.64912280701754388</v>
      </c>
      <c r="Q140" s="97">
        <v>32</v>
      </c>
      <c r="R140" s="98">
        <v>16</v>
      </c>
      <c r="S140" s="98">
        <f t="shared" si="75"/>
        <v>48</v>
      </c>
      <c r="T140" s="115">
        <f t="shared" si="76"/>
        <v>0.33333333333333331</v>
      </c>
      <c r="U140" s="98">
        <v>47</v>
      </c>
      <c r="V140" s="98">
        <v>14</v>
      </c>
      <c r="W140" s="98">
        <f t="shared" si="77"/>
        <v>61</v>
      </c>
      <c r="X140" s="105">
        <f t="shared" si="78"/>
        <v>0.54098360655737709</v>
      </c>
      <c r="Z140" s="98"/>
      <c r="AE140" s="98"/>
      <c r="AF140" s="98"/>
      <c r="AK140" s="98"/>
      <c r="AL140" s="98"/>
      <c r="AQ140" s="18"/>
      <c r="AR140" s="98"/>
      <c r="AW140" s="18"/>
      <c r="AX140" s="98"/>
      <c r="AY140" s="98"/>
      <c r="AZ140" s="98"/>
      <c r="BA140" s="98"/>
      <c r="BB140" s="98"/>
      <c r="BC140" s="18"/>
      <c r="BD140" s="98"/>
      <c r="BE140" s="98"/>
      <c r="BF140" s="98"/>
      <c r="BG140" s="98"/>
      <c r="BH140" s="98"/>
    </row>
    <row r="141" spans="1:85" s="2" customFormat="1" x14ac:dyDescent="0.25">
      <c r="A141" s="104">
        <v>45</v>
      </c>
      <c r="B141" s="96">
        <v>9</v>
      </c>
      <c r="C141" s="96">
        <f t="shared" si="70"/>
        <v>54</v>
      </c>
      <c r="D141" s="111">
        <f t="shared" si="79"/>
        <v>0.66666666666666663</v>
      </c>
      <c r="E141" s="97">
        <v>45</v>
      </c>
      <c r="F141" s="98">
        <v>6</v>
      </c>
      <c r="G141" s="98">
        <f t="shared" si="71"/>
        <v>51</v>
      </c>
      <c r="H141" s="115">
        <f t="shared" si="80"/>
        <v>0.76470588235294112</v>
      </c>
      <c r="I141" s="97">
        <v>51</v>
      </c>
      <c r="J141" s="98">
        <v>8</v>
      </c>
      <c r="K141" s="98">
        <f t="shared" si="72"/>
        <v>59</v>
      </c>
      <c r="L141" s="115">
        <f t="shared" si="81"/>
        <v>0.72881355932203384</v>
      </c>
      <c r="M141" s="97">
        <v>32</v>
      </c>
      <c r="N141" s="98">
        <v>3</v>
      </c>
      <c r="O141" s="98">
        <f t="shared" si="73"/>
        <v>35</v>
      </c>
      <c r="P141" s="115">
        <f t="shared" si="74"/>
        <v>0.82857142857142863</v>
      </c>
      <c r="Q141" s="97">
        <v>40</v>
      </c>
      <c r="R141" s="98">
        <v>19</v>
      </c>
      <c r="S141" s="98">
        <f t="shared" si="75"/>
        <v>59</v>
      </c>
      <c r="T141" s="115">
        <f t="shared" si="76"/>
        <v>0.3559322033898305</v>
      </c>
      <c r="U141" s="98">
        <v>43</v>
      </c>
      <c r="V141" s="98">
        <v>12</v>
      </c>
      <c r="W141" s="98">
        <f t="shared" si="77"/>
        <v>55</v>
      </c>
      <c r="X141" s="105">
        <f t="shared" si="78"/>
        <v>0.5636363636363636</v>
      </c>
      <c r="Z141" s="98"/>
      <c r="AE141" s="98"/>
      <c r="AF141" s="98"/>
      <c r="AK141" s="98"/>
      <c r="AL141" s="98"/>
      <c r="AQ141" s="18"/>
      <c r="AR141" s="98"/>
      <c r="AW141" s="18"/>
      <c r="AX141" s="98"/>
      <c r="AY141" s="98"/>
      <c r="AZ141" s="98"/>
      <c r="BA141" s="98"/>
      <c r="BB141" s="98"/>
      <c r="BC141" s="18"/>
      <c r="BD141" s="98"/>
      <c r="BE141" s="98"/>
      <c r="BF141" s="98"/>
      <c r="BG141" s="98"/>
      <c r="BH141" s="98"/>
    </row>
    <row r="142" spans="1:85" s="2" customFormat="1" x14ac:dyDescent="0.25">
      <c r="A142" s="104">
        <v>50</v>
      </c>
      <c r="B142" s="96">
        <v>10</v>
      </c>
      <c r="C142" s="96">
        <f t="shared" si="70"/>
        <v>60</v>
      </c>
      <c r="D142" s="111">
        <f t="shared" si="79"/>
        <v>0.66666666666666663</v>
      </c>
      <c r="E142" s="97">
        <v>45</v>
      </c>
      <c r="F142" s="98">
        <v>6</v>
      </c>
      <c r="G142" s="98">
        <f t="shared" si="71"/>
        <v>51</v>
      </c>
      <c r="H142" s="115">
        <f t="shared" si="80"/>
        <v>0.76470588235294112</v>
      </c>
      <c r="I142" s="97">
        <v>53</v>
      </c>
      <c r="J142" s="98">
        <v>9</v>
      </c>
      <c r="K142" s="98">
        <f t="shared" si="72"/>
        <v>62</v>
      </c>
      <c r="L142" s="115">
        <f t="shared" si="81"/>
        <v>0.70967741935483875</v>
      </c>
      <c r="M142" s="97">
        <v>29</v>
      </c>
      <c r="N142" s="98">
        <v>6</v>
      </c>
      <c r="O142" s="98">
        <f t="shared" si="73"/>
        <v>35</v>
      </c>
      <c r="P142" s="115">
        <f t="shared" si="74"/>
        <v>0.65714285714285714</v>
      </c>
      <c r="Q142" s="97">
        <v>30</v>
      </c>
      <c r="R142" s="98">
        <v>14</v>
      </c>
      <c r="S142" s="98">
        <f t="shared" si="75"/>
        <v>44</v>
      </c>
      <c r="T142" s="115">
        <f t="shared" si="76"/>
        <v>0.36363636363636365</v>
      </c>
      <c r="U142" s="98">
        <v>42</v>
      </c>
      <c r="V142" s="98">
        <v>9</v>
      </c>
      <c r="W142" s="98">
        <f t="shared" si="77"/>
        <v>51</v>
      </c>
      <c r="X142" s="105">
        <f t="shared" si="78"/>
        <v>0.6470588235294118</v>
      </c>
      <c r="Z142" s="98"/>
      <c r="AE142" s="98"/>
      <c r="AF142" s="98"/>
      <c r="AK142" s="98"/>
      <c r="AL142" s="98"/>
      <c r="AQ142" s="18"/>
      <c r="AR142" s="98"/>
      <c r="AW142" s="18"/>
      <c r="AX142" s="98"/>
      <c r="AY142" s="98"/>
      <c r="AZ142" s="98"/>
      <c r="BA142" s="98"/>
      <c r="BB142" s="98"/>
      <c r="BC142" s="18"/>
      <c r="BD142" s="98"/>
      <c r="BE142" s="98"/>
      <c r="BF142" s="98"/>
      <c r="BG142" s="98"/>
      <c r="BH142" s="98"/>
    </row>
    <row r="143" spans="1:85" s="2" customFormat="1" x14ac:dyDescent="0.25">
      <c r="A143" s="104">
        <v>42</v>
      </c>
      <c r="B143" s="96">
        <v>12</v>
      </c>
      <c r="C143" s="96">
        <f t="shared" si="70"/>
        <v>54</v>
      </c>
      <c r="D143" s="111">
        <f t="shared" si="79"/>
        <v>0.55555555555555558</v>
      </c>
      <c r="E143" s="97">
        <v>43</v>
      </c>
      <c r="F143" s="98">
        <v>7</v>
      </c>
      <c r="G143" s="98">
        <f t="shared" si="71"/>
        <v>50</v>
      </c>
      <c r="H143" s="115">
        <f t="shared" si="80"/>
        <v>0.72</v>
      </c>
      <c r="I143" s="97">
        <v>50</v>
      </c>
      <c r="J143" s="98">
        <v>7</v>
      </c>
      <c r="K143" s="98">
        <f t="shared" si="72"/>
        <v>57</v>
      </c>
      <c r="L143" s="115">
        <f t="shared" si="81"/>
        <v>0.75438596491228072</v>
      </c>
      <c r="M143" s="97">
        <v>36</v>
      </c>
      <c r="N143" s="98">
        <v>2</v>
      </c>
      <c r="O143" s="98">
        <f t="shared" si="73"/>
        <v>38</v>
      </c>
      <c r="P143" s="115">
        <f t="shared" si="74"/>
        <v>0.89473684210526316</v>
      </c>
      <c r="Q143" s="97">
        <v>29</v>
      </c>
      <c r="R143" s="98">
        <v>11</v>
      </c>
      <c r="S143" s="98">
        <f t="shared" si="75"/>
        <v>40</v>
      </c>
      <c r="T143" s="115">
        <f t="shared" si="76"/>
        <v>0.45</v>
      </c>
      <c r="U143" s="98">
        <v>47</v>
      </c>
      <c r="V143" s="98">
        <v>11</v>
      </c>
      <c r="W143" s="98">
        <f t="shared" si="77"/>
        <v>58</v>
      </c>
      <c r="X143" s="105">
        <f t="shared" si="78"/>
        <v>0.62068965517241381</v>
      </c>
      <c r="Z143" s="98"/>
      <c r="AE143" s="98"/>
      <c r="AF143" s="98"/>
      <c r="AK143" s="98"/>
      <c r="AL143" s="98"/>
      <c r="AQ143" s="18"/>
      <c r="AR143" s="98"/>
      <c r="AW143" s="18"/>
      <c r="AX143" s="98"/>
      <c r="AY143" s="98"/>
      <c r="AZ143" s="98"/>
      <c r="BA143" s="98"/>
      <c r="BB143" s="98"/>
      <c r="BC143" s="18"/>
      <c r="BD143" s="98"/>
      <c r="BE143" s="98"/>
      <c r="BF143" s="98"/>
      <c r="BG143" s="98"/>
      <c r="BH143" s="98"/>
    </row>
    <row r="144" spans="1:85" s="2" customFormat="1" x14ac:dyDescent="0.25">
      <c r="A144" s="104">
        <v>51</v>
      </c>
      <c r="B144" s="96">
        <v>6</v>
      </c>
      <c r="C144" s="96">
        <f t="shared" si="70"/>
        <v>57</v>
      </c>
      <c r="D144" s="111">
        <f t="shared" si="79"/>
        <v>0.78947368421052633</v>
      </c>
      <c r="E144" s="97">
        <v>50</v>
      </c>
      <c r="F144" s="98">
        <v>9</v>
      </c>
      <c r="G144" s="98">
        <f t="shared" si="71"/>
        <v>59</v>
      </c>
      <c r="H144" s="115">
        <f t="shared" si="80"/>
        <v>0.69491525423728817</v>
      </c>
      <c r="I144" s="97">
        <v>43</v>
      </c>
      <c r="J144" s="98">
        <v>12</v>
      </c>
      <c r="K144" s="98">
        <f t="shared" si="72"/>
        <v>55</v>
      </c>
      <c r="L144" s="115">
        <f t="shared" si="81"/>
        <v>0.5636363636363636</v>
      </c>
      <c r="M144" s="97">
        <v>53</v>
      </c>
      <c r="N144" s="98">
        <v>12</v>
      </c>
      <c r="O144" s="98">
        <f t="shared" si="73"/>
        <v>65</v>
      </c>
      <c r="P144" s="115">
        <f t="shared" si="74"/>
        <v>0.63076923076923075</v>
      </c>
      <c r="Q144" s="97">
        <v>32</v>
      </c>
      <c r="R144" s="98">
        <v>27</v>
      </c>
      <c r="S144" s="98">
        <f t="shared" si="75"/>
        <v>59</v>
      </c>
      <c r="T144" s="115">
        <f t="shared" si="76"/>
        <v>8.4745762711864403E-2</v>
      </c>
      <c r="U144" s="98">
        <v>43</v>
      </c>
      <c r="V144" s="98">
        <v>10</v>
      </c>
      <c r="W144" s="98">
        <f t="shared" si="77"/>
        <v>53</v>
      </c>
      <c r="X144" s="105">
        <f t="shared" si="78"/>
        <v>0.62264150943396224</v>
      </c>
      <c r="Z144" s="98"/>
      <c r="AE144" s="98"/>
      <c r="AF144" s="98"/>
      <c r="AK144" s="98"/>
      <c r="AL144" s="98"/>
      <c r="AQ144" s="18"/>
      <c r="AR144" s="98"/>
      <c r="AW144" s="18"/>
      <c r="AX144" s="98"/>
      <c r="AY144" s="98"/>
      <c r="AZ144" s="98"/>
      <c r="BA144" s="98"/>
      <c r="BB144" s="98"/>
      <c r="BC144" s="18"/>
      <c r="BD144" s="98"/>
      <c r="BE144" s="98"/>
      <c r="BF144" s="98"/>
      <c r="BG144" s="98"/>
      <c r="BH144" s="98"/>
    </row>
    <row r="145" spans="1:60" s="2" customFormat="1" x14ac:dyDescent="0.25">
      <c r="A145" s="104">
        <v>39</v>
      </c>
      <c r="B145" s="96">
        <v>14</v>
      </c>
      <c r="C145" s="96">
        <f t="shared" si="70"/>
        <v>53</v>
      </c>
      <c r="D145" s="111">
        <f t="shared" si="79"/>
        <v>0.47169811320754718</v>
      </c>
      <c r="E145" s="97">
        <v>45</v>
      </c>
      <c r="F145" s="98">
        <v>16</v>
      </c>
      <c r="G145" s="98">
        <f t="shared" si="71"/>
        <v>61</v>
      </c>
      <c r="H145" s="115">
        <f t="shared" si="80"/>
        <v>0.47540983606557374</v>
      </c>
      <c r="I145" s="97">
        <v>45</v>
      </c>
      <c r="J145" s="98">
        <v>9</v>
      </c>
      <c r="K145" s="98">
        <f t="shared" si="72"/>
        <v>54</v>
      </c>
      <c r="L145" s="115">
        <f t="shared" si="81"/>
        <v>0.66666666666666663</v>
      </c>
      <c r="M145" s="97">
        <v>49</v>
      </c>
      <c r="N145" s="98">
        <v>15</v>
      </c>
      <c r="O145" s="98">
        <f t="shared" si="73"/>
        <v>64</v>
      </c>
      <c r="P145" s="115">
        <f t="shared" si="74"/>
        <v>0.53125</v>
      </c>
      <c r="Q145" s="97">
        <v>26</v>
      </c>
      <c r="R145" s="98">
        <v>20</v>
      </c>
      <c r="S145" s="98">
        <f t="shared" si="75"/>
        <v>46</v>
      </c>
      <c r="T145" s="115">
        <f t="shared" si="76"/>
        <v>0.13043478260869565</v>
      </c>
      <c r="U145" s="98">
        <v>47</v>
      </c>
      <c r="V145" s="98">
        <v>7</v>
      </c>
      <c r="W145" s="98">
        <f t="shared" si="77"/>
        <v>54</v>
      </c>
      <c r="X145" s="105">
        <f t="shared" si="78"/>
        <v>0.7407407407407407</v>
      </c>
      <c r="Z145" s="98"/>
      <c r="AE145" s="98"/>
      <c r="AF145" s="98"/>
      <c r="AK145" s="98"/>
      <c r="AL145" s="98"/>
      <c r="AQ145" s="18"/>
      <c r="AR145" s="98"/>
      <c r="AW145" s="18"/>
      <c r="AX145" s="98"/>
      <c r="AY145" s="98"/>
      <c r="AZ145" s="98"/>
      <c r="BA145" s="98"/>
      <c r="BB145" s="98"/>
      <c r="BC145" s="18"/>
      <c r="BD145" s="98"/>
      <c r="BE145" s="98"/>
      <c r="BF145" s="98"/>
      <c r="BG145" s="98"/>
      <c r="BH145" s="98"/>
    </row>
    <row r="146" spans="1:60" s="2" customFormat="1" x14ac:dyDescent="0.25">
      <c r="A146" s="104"/>
      <c r="B146" s="96"/>
      <c r="C146" s="96"/>
      <c r="D146" s="111"/>
      <c r="E146" s="97"/>
      <c r="F146" s="98"/>
      <c r="G146" s="98"/>
      <c r="H146" s="115"/>
      <c r="I146" s="97"/>
      <c r="J146" s="98"/>
      <c r="K146" s="98"/>
      <c r="L146" s="115"/>
      <c r="M146" s="97">
        <v>50</v>
      </c>
      <c r="N146" s="98">
        <v>9</v>
      </c>
      <c r="O146" s="98">
        <f t="shared" si="73"/>
        <v>59</v>
      </c>
      <c r="P146" s="115">
        <f t="shared" si="74"/>
        <v>0.69491525423728817</v>
      </c>
      <c r="Q146" s="97">
        <v>23</v>
      </c>
      <c r="R146" s="98">
        <v>16</v>
      </c>
      <c r="S146" s="98">
        <f t="shared" si="75"/>
        <v>39</v>
      </c>
      <c r="T146" s="115">
        <f t="shared" si="76"/>
        <v>0.17948717948717949</v>
      </c>
      <c r="U146" s="98">
        <v>45</v>
      </c>
      <c r="V146" s="98">
        <v>12</v>
      </c>
      <c r="W146" s="98">
        <f t="shared" si="77"/>
        <v>57</v>
      </c>
      <c r="X146" s="105">
        <f t="shared" si="78"/>
        <v>0.57894736842105265</v>
      </c>
      <c r="Z146" s="98"/>
      <c r="AE146" s="98"/>
      <c r="AF146" s="98"/>
      <c r="AK146" s="98"/>
      <c r="AL146" s="98"/>
      <c r="AQ146" s="18"/>
      <c r="AR146" s="98"/>
      <c r="AW146" s="18"/>
      <c r="AX146" s="98"/>
      <c r="AY146" s="98"/>
      <c r="AZ146" s="98"/>
      <c r="BA146" s="98"/>
      <c r="BB146" s="98"/>
      <c r="BC146" s="18"/>
      <c r="BD146" s="98"/>
      <c r="BE146" s="98"/>
      <c r="BF146" s="98"/>
      <c r="BG146" s="98"/>
      <c r="BH146" s="98"/>
    </row>
    <row r="147" spans="1:60" s="2" customFormat="1" x14ac:dyDescent="0.25">
      <c r="A147" s="104"/>
      <c r="B147" s="96"/>
      <c r="C147" s="96"/>
      <c r="D147" s="111"/>
      <c r="E147" s="97"/>
      <c r="F147" s="98"/>
      <c r="G147" s="98"/>
      <c r="H147" s="115"/>
      <c r="I147" s="97"/>
      <c r="J147" s="98"/>
      <c r="K147" s="98"/>
      <c r="L147" s="115"/>
      <c r="M147" s="97">
        <v>45</v>
      </c>
      <c r="N147" s="98">
        <v>7</v>
      </c>
      <c r="O147" s="98">
        <f t="shared" si="73"/>
        <v>52</v>
      </c>
      <c r="P147" s="115">
        <f t="shared" si="74"/>
        <v>0.73076923076923073</v>
      </c>
      <c r="Q147" s="97">
        <v>29</v>
      </c>
      <c r="R147" s="98">
        <v>20</v>
      </c>
      <c r="S147" s="98">
        <f t="shared" si="75"/>
        <v>49</v>
      </c>
      <c r="T147" s="115">
        <f t="shared" si="76"/>
        <v>0.18367346938775511</v>
      </c>
      <c r="U147" s="98">
        <v>40</v>
      </c>
      <c r="V147" s="98">
        <v>14</v>
      </c>
      <c r="W147" s="98">
        <f t="shared" si="77"/>
        <v>54</v>
      </c>
      <c r="X147" s="105">
        <f t="shared" si="78"/>
        <v>0.48148148148148145</v>
      </c>
      <c r="Z147" s="98"/>
      <c r="AE147" s="98"/>
      <c r="AF147" s="98"/>
      <c r="AK147" s="98"/>
      <c r="AL147" s="98"/>
      <c r="AQ147" s="18"/>
      <c r="AR147" s="98"/>
      <c r="AW147" s="18"/>
      <c r="AX147" s="98"/>
      <c r="AY147" s="98"/>
      <c r="AZ147" s="98"/>
      <c r="BA147" s="98"/>
      <c r="BB147" s="98"/>
      <c r="BC147" s="18"/>
      <c r="BD147" s="98"/>
      <c r="BE147" s="98"/>
      <c r="BF147" s="98"/>
      <c r="BG147" s="98"/>
      <c r="BH147" s="98"/>
    </row>
    <row r="148" spans="1:60" s="2" customFormat="1" x14ac:dyDescent="0.25">
      <c r="A148" s="104"/>
      <c r="B148" s="96"/>
      <c r="C148" s="96"/>
      <c r="D148" s="111"/>
      <c r="E148" s="97"/>
      <c r="F148" s="98"/>
      <c r="G148" s="98"/>
      <c r="H148" s="115"/>
      <c r="I148" s="97"/>
      <c r="J148" s="98"/>
      <c r="K148" s="98"/>
      <c r="L148" s="115"/>
      <c r="M148" s="97"/>
      <c r="N148" s="98"/>
      <c r="O148" s="98"/>
      <c r="P148" s="115"/>
      <c r="Q148" s="97"/>
      <c r="R148" s="98"/>
      <c r="S148" s="98"/>
      <c r="T148" s="115"/>
      <c r="U148" s="98"/>
      <c r="V148" s="98"/>
      <c r="W148" s="98"/>
      <c r="X148" s="105"/>
      <c r="Z148" s="98"/>
      <c r="AE148" s="98"/>
      <c r="AF148" s="98"/>
      <c r="AK148" s="98"/>
      <c r="AL148" s="98"/>
      <c r="AQ148" s="18"/>
      <c r="AR148" s="98"/>
      <c r="AW148" s="18"/>
      <c r="AX148" s="98"/>
      <c r="AY148" s="98"/>
      <c r="AZ148" s="98"/>
      <c r="BA148" s="98"/>
      <c r="BB148" s="98"/>
      <c r="BC148" s="18"/>
      <c r="BD148" s="98"/>
      <c r="BE148" s="98"/>
      <c r="BF148" s="98"/>
      <c r="BG148" s="98"/>
      <c r="BH148" s="98"/>
    </row>
    <row r="149" spans="1:60" s="2" customFormat="1" x14ac:dyDescent="0.25">
      <c r="A149" s="104" t="s">
        <v>119</v>
      </c>
      <c r="B149" s="96"/>
      <c r="C149" s="96"/>
      <c r="D149" s="111">
        <f>AVERAGE(D138:D145)</f>
        <v>0.65539793769913579</v>
      </c>
      <c r="E149" s="97"/>
      <c r="F149" s="98"/>
      <c r="G149" s="98"/>
      <c r="H149" s="115">
        <f>AVERAGE(H138:H145)</f>
        <v>0.71665444918055055</v>
      </c>
      <c r="I149" s="97"/>
      <c r="J149" s="98"/>
      <c r="K149" s="98"/>
      <c r="L149" s="115">
        <f>AVERAGE(L138:L145)</f>
        <v>0.67925456130147943</v>
      </c>
      <c r="M149" s="97"/>
      <c r="N149" s="98"/>
      <c r="O149" s="98"/>
      <c r="P149" s="115">
        <f>AVERAGE(P138:P147)</f>
        <v>0.76172776506128415</v>
      </c>
      <c r="Q149" s="97"/>
      <c r="R149" s="98"/>
      <c r="S149" s="98"/>
      <c r="T149" s="115">
        <f>AVERAGE(T138:T147)</f>
        <v>0.29377402696962651</v>
      </c>
      <c r="U149" s="98"/>
      <c r="V149" s="98"/>
      <c r="W149" s="98"/>
      <c r="X149" s="105">
        <f>AVERAGE(X138:X147)</f>
        <v>0.63404466026738193</v>
      </c>
      <c r="Z149" s="98"/>
      <c r="AE149" s="98"/>
      <c r="AF149" s="98"/>
      <c r="AK149" s="98"/>
      <c r="AL149" s="98"/>
      <c r="AQ149" s="18"/>
      <c r="AR149" s="98"/>
      <c r="AW149" s="18"/>
      <c r="AX149" s="98"/>
      <c r="AY149" s="98"/>
      <c r="AZ149" s="98"/>
      <c r="BA149" s="98"/>
      <c r="BB149" s="98"/>
      <c r="BC149" s="18"/>
      <c r="BD149" s="98"/>
      <c r="BE149" s="98"/>
      <c r="BF149" s="98"/>
      <c r="BG149" s="98"/>
      <c r="BH149" s="98"/>
    </row>
    <row r="150" spans="1:60" s="2" customFormat="1" x14ac:dyDescent="0.25">
      <c r="A150" s="104" t="s">
        <v>61</v>
      </c>
      <c r="B150" s="96"/>
      <c r="C150" s="96"/>
      <c r="D150" s="111">
        <v>8</v>
      </c>
      <c r="E150" s="97"/>
      <c r="F150" s="98"/>
      <c r="G150" s="98"/>
      <c r="H150" s="115">
        <v>8</v>
      </c>
      <c r="I150" s="97"/>
      <c r="J150" s="98"/>
      <c r="K150" s="98"/>
      <c r="L150" s="115">
        <v>8</v>
      </c>
      <c r="M150" s="97"/>
      <c r="N150" s="98"/>
      <c r="O150" s="98"/>
      <c r="P150" s="115">
        <v>10</v>
      </c>
      <c r="Q150" s="97"/>
      <c r="R150" s="98"/>
      <c r="S150" s="98"/>
      <c r="T150" s="115">
        <v>10</v>
      </c>
      <c r="U150" s="98"/>
      <c r="V150" s="98"/>
      <c r="W150" s="98"/>
      <c r="X150" s="105">
        <v>10</v>
      </c>
      <c r="Z150" s="98"/>
      <c r="AE150" s="98"/>
      <c r="AF150" s="98"/>
      <c r="AK150" s="98"/>
      <c r="AL150" s="98"/>
      <c r="AQ150" s="18"/>
      <c r="AR150" s="98"/>
      <c r="AW150" s="18"/>
      <c r="AX150" s="98"/>
      <c r="AY150" s="98"/>
      <c r="AZ150" s="98"/>
      <c r="BA150" s="98"/>
      <c r="BB150" s="98"/>
      <c r="BC150" s="18"/>
      <c r="BD150" s="98"/>
      <c r="BE150" s="98"/>
      <c r="BF150" s="98"/>
      <c r="BG150" s="98"/>
      <c r="BH150" s="98"/>
    </row>
    <row r="151" spans="1:60" s="2" customFormat="1" x14ac:dyDescent="0.25">
      <c r="A151" s="104" t="s">
        <v>120</v>
      </c>
      <c r="B151" s="96"/>
      <c r="C151" s="96"/>
      <c r="D151" s="111">
        <f>STDEV(D138:D145)</f>
        <v>0.11329709340240258</v>
      </c>
      <c r="E151" s="97"/>
      <c r="F151" s="98"/>
      <c r="G151" s="98"/>
      <c r="H151" s="115">
        <f>STDEV(H138:H145)</f>
        <v>0.10278766167569484</v>
      </c>
      <c r="I151" s="97"/>
      <c r="J151" s="98"/>
      <c r="K151" s="98"/>
      <c r="L151" s="115">
        <f>STDEV(L138:L145)</f>
        <v>7.002077288189687E-2</v>
      </c>
      <c r="M151" s="97"/>
      <c r="N151" s="98"/>
      <c r="O151" s="98"/>
      <c r="P151" s="115">
        <f>STDEV(P138:P147)</f>
        <v>0.1615952301595826</v>
      </c>
      <c r="Q151" s="97"/>
      <c r="R151" s="98"/>
      <c r="S151" s="98"/>
      <c r="T151" s="115">
        <f>STDEV(T138:T147)</f>
        <v>0.13719035078821259</v>
      </c>
      <c r="U151" s="98"/>
      <c r="V151" s="98"/>
      <c r="W151" s="98"/>
      <c r="X151" s="105">
        <f>STDEV(X138:X147)</f>
        <v>0.10587509337470442</v>
      </c>
      <c r="Z151" s="98"/>
      <c r="AE151" s="98"/>
      <c r="AF151" s="98"/>
      <c r="AK151" s="98"/>
      <c r="AL151" s="98"/>
      <c r="AQ151" s="18"/>
      <c r="AR151" s="98"/>
      <c r="AW151" s="18"/>
      <c r="AX151" s="98"/>
      <c r="AY151" s="98"/>
      <c r="AZ151" s="98"/>
      <c r="BA151" s="98"/>
      <c r="BB151" s="98"/>
      <c r="BC151" s="18"/>
      <c r="BD151" s="98"/>
      <c r="BE151" s="98"/>
      <c r="BF151" s="98"/>
      <c r="BG151" s="98"/>
      <c r="BH151" s="98"/>
    </row>
    <row r="152" spans="1:60" s="2" customFormat="1" ht="15.75" thickBot="1" x14ac:dyDescent="0.3">
      <c r="A152" s="106" t="s">
        <v>3</v>
      </c>
      <c r="B152" s="107"/>
      <c r="C152" s="107"/>
      <c r="D152" s="112">
        <f>D151/SQRT(D150)</f>
        <v>4.0056571516782255E-2</v>
      </c>
      <c r="E152" s="116"/>
      <c r="F152" s="108"/>
      <c r="G152" s="108"/>
      <c r="H152" s="117">
        <f>H151/SQRT(H150)</f>
        <v>3.6340926296596208E-2</v>
      </c>
      <c r="I152" s="116"/>
      <c r="J152" s="108"/>
      <c r="K152" s="108"/>
      <c r="L152" s="117">
        <f>L151/SQRT(L150)</f>
        <v>2.4756081664356194E-2</v>
      </c>
      <c r="M152" s="116"/>
      <c r="N152" s="108"/>
      <c r="O152" s="108"/>
      <c r="P152" s="117">
        <f>P151/SQRT(P150)</f>
        <v>5.110089863234156E-2</v>
      </c>
      <c r="Q152" s="116"/>
      <c r="R152" s="108"/>
      <c r="S152" s="108"/>
      <c r="T152" s="117">
        <f>T151/SQRT(T150)</f>
        <v>4.3383398148822805E-2</v>
      </c>
      <c r="U152" s="108"/>
      <c r="V152" s="108"/>
      <c r="W152" s="108"/>
      <c r="X152" s="109">
        <f>X151/SQRT(X150)</f>
        <v>3.3480644254706898E-2</v>
      </c>
      <c r="Z152" s="98"/>
      <c r="AE152" s="98"/>
      <c r="AF152" s="98"/>
      <c r="AK152" s="98"/>
      <c r="AL152" s="98"/>
      <c r="AQ152" s="18"/>
      <c r="AR152" s="98"/>
      <c r="AW152" s="18"/>
      <c r="AX152" s="98"/>
      <c r="AY152" s="98"/>
      <c r="AZ152" s="98"/>
      <c r="BA152" s="98"/>
      <c r="BB152" s="98"/>
      <c r="BC152" s="18"/>
      <c r="BD152" s="98"/>
      <c r="BE152" s="98"/>
      <c r="BF152" s="98"/>
      <c r="BG152" s="98"/>
      <c r="BH152" s="98"/>
    </row>
    <row r="153" spans="1:60" s="2" customFormat="1" x14ac:dyDescent="0.25"/>
    <row r="154" spans="1:60" s="2" customFormat="1" ht="15.75" thickBot="1" x14ac:dyDescent="0.3">
      <c r="A154" s="22" t="s">
        <v>127</v>
      </c>
    </row>
    <row r="155" spans="1:60" s="2" customFormat="1" x14ac:dyDescent="0.25">
      <c r="A155" s="334" t="s">
        <v>263</v>
      </c>
      <c r="B155" s="331"/>
      <c r="C155" s="331"/>
      <c r="D155" s="331"/>
      <c r="E155" s="331"/>
      <c r="F155" s="331"/>
      <c r="G155" s="331"/>
      <c r="H155" s="332"/>
      <c r="I155" s="330" t="s">
        <v>264</v>
      </c>
      <c r="J155" s="331"/>
      <c r="K155" s="331"/>
      <c r="L155" s="331"/>
      <c r="M155" s="331"/>
      <c r="N155" s="331"/>
      <c r="O155" s="331"/>
      <c r="P155" s="332"/>
      <c r="Q155" s="330" t="s">
        <v>128</v>
      </c>
      <c r="R155" s="331"/>
      <c r="S155" s="331"/>
      <c r="T155" s="331"/>
      <c r="U155" s="331"/>
      <c r="V155" s="331"/>
      <c r="W155" s="331"/>
      <c r="X155" s="332"/>
      <c r="Y155" s="331" t="s">
        <v>129</v>
      </c>
      <c r="Z155" s="331"/>
      <c r="AA155" s="331"/>
      <c r="AB155" s="331"/>
      <c r="AC155" s="331"/>
      <c r="AD155" s="331"/>
      <c r="AE155" s="331"/>
      <c r="AF155" s="333"/>
      <c r="AM155" s="17"/>
      <c r="AN155" s="17"/>
      <c r="AO155" s="17"/>
      <c r="AP155" s="17"/>
      <c r="AQ155" s="17"/>
      <c r="AR155" s="14"/>
    </row>
    <row r="156" spans="1:60" s="2" customFormat="1" x14ac:dyDescent="0.25">
      <c r="A156" s="25" t="s">
        <v>71</v>
      </c>
      <c r="B156" s="14"/>
      <c r="C156" s="14"/>
      <c r="D156" s="14"/>
      <c r="E156" s="17" t="s">
        <v>46</v>
      </c>
      <c r="F156" s="17"/>
      <c r="G156" s="17"/>
      <c r="H156" s="31"/>
      <c r="I156" s="119" t="s">
        <v>71</v>
      </c>
      <c r="J156" s="17"/>
      <c r="K156" s="17"/>
      <c r="L156" s="14"/>
      <c r="M156" s="17" t="s">
        <v>46</v>
      </c>
      <c r="N156" s="17"/>
      <c r="O156" s="17"/>
      <c r="P156" s="31"/>
      <c r="Q156" s="119" t="s">
        <v>71</v>
      </c>
      <c r="R156" s="17"/>
      <c r="S156" s="17"/>
      <c r="T156" s="14"/>
      <c r="U156" s="17" t="s">
        <v>46</v>
      </c>
      <c r="V156" s="17"/>
      <c r="W156" s="17"/>
      <c r="X156" s="31"/>
      <c r="Y156" s="17" t="s">
        <v>71</v>
      </c>
      <c r="Z156" s="17"/>
      <c r="AA156" s="17"/>
      <c r="AB156" s="14"/>
      <c r="AC156" s="17" t="s">
        <v>46</v>
      </c>
      <c r="AD156" s="17"/>
      <c r="AE156" s="17"/>
      <c r="AF156" s="26"/>
      <c r="AM156" s="14"/>
      <c r="AR156" s="14"/>
    </row>
    <row r="157" spans="1:60" x14ac:dyDescent="0.25">
      <c r="A157" s="25" t="s">
        <v>71</v>
      </c>
      <c r="B157" s="14" t="s">
        <v>83</v>
      </c>
      <c r="C157" s="14" t="s">
        <v>52</v>
      </c>
      <c r="D157" s="14" t="s">
        <v>53</v>
      </c>
      <c r="E157" s="14" t="s">
        <v>71</v>
      </c>
      <c r="F157" s="14" t="s">
        <v>83</v>
      </c>
      <c r="G157" s="14" t="s">
        <v>52</v>
      </c>
      <c r="H157" s="31" t="s">
        <v>53</v>
      </c>
      <c r="I157" s="16" t="s">
        <v>71</v>
      </c>
      <c r="J157" s="14" t="s">
        <v>83</v>
      </c>
      <c r="K157" s="14" t="s">
        <v>52</v>
      </c>
      <c r="L157" s="14" t="s">
        <v>53</v>
      </c>
      <c r="M157" s="14" t="s">
        <v>71</v>
      </c>
      <c r="N157" s="14" t="s">
        <v>83</v>
      </c>
      <c r="O157" s="14" t="s">
        <v>52</v>
      </c>
      <c r="P157" s="31" t="s">
        <v>53</v>
      </c>
      <c r="Q157" s="16" t="s">
        <v>71</v>
      </c>
      <c r="R157" s="14" t="s">
        <v>83</v>
      </c>
      <c r="S157" s="14" t="s">
        <v>52</v>
      </c>
      <c r="T157" s="14" t="s">
        <v>53</v>
      </c>
      <c r="U157" s="14" t="s">
        <v>71</v>
      </c>
      <c r="V157" s="14" t="s">
        <v>83</v>
      </c>
      <c r="W157" s="14" t="s">
        <v>52</v>
      </c>
      <c r="X157" s="31" t="s">
        <v>53</v>
      </c>
      <c r="Y157" s="14" t="s">
        <v>71</v>
      </c>
      <c r="Z157" s="14" t="s">
        <v>83</v>
      </c>
      <c r="AA157" s="14" t="s">
        <v>52</v>
      </c>
      <c r="AB157" s="14" t="s">
        <v>53</v>
      </c>
      <c r="AC157" s="14" t="s">
        <v>71</v>
      </c>
      <c r="AD157" s="14" t="s">
        <v>83</v>
      </c>
      <c r="AE157" s="14" t="s">
        <v>52</v>
      </c>
      <c r="AF157" s="26" t="s">
        <v>53</v>
      </c>
      <c r="AM157" s="14"/>
      <c r="AR157" s="118"/>
    </row>
    <row r="158" spans="1:60" x14ac:dyDescent="0.25">
      <c r="A158" s="25">
        <v>39</v>
      </c>
      <c r="B158" s="14">
        <v>21</v>
      </c>
      <c r="C158" s="14">
        <f>A158+B158</f>
        <v>60</v>
      </c>
      <c r="D158" s="14">
        <f>(A158-B158)/SUM(A158+B158)</f>
        <v>0.3</v>
      </c>
      <c r="E158" s="14">
        <v>42</v>
      </c>
      <c r="F158" s="14">
        <v>20</v>
      </c>
      <c r="G158" s="14">
        <f>E158+F158</f>
        <v>62</v>
      </c>
      <c r="H158" s="31">
        <f>(E158-F158)/SUM(E158+F158)</f>
        <v>0.35483870967741937</v>
      </c>
      <c r="I158" s="16">
        <v>47</v>
      </c>
      <c r="J158" s="14">
        <v>15</v>
      </c>
      <c r="K158" s="14">
        <f>I158+J158</f>
        <v>62</v>
      </c>
      <c r="L158" s="14">
        <f>(I158-J158)/SUM(I158+J158)</f>
        <v>0.5161290322580645</v>
      </c>
      <c r="M158" s="14">
        <v>37</v>
      </c>
      <c r="N158" s="14">
        <v>21</v>
      </c>
      <c r="O158" s="14">
        <f t="shared" ref="O158:O166" si="82">M158+N158</f>
        <v>58</v>
      </c>
      <c r="P158" s="31">
        <f t="shared" ref="P158:P166" si="83">(M158-N158)/SUM(M158+N158)</f>
        <v>0.27586206896551724</v>
      </c>
      <c r="Q158" s="16">
        <v>45</v>
      </c>
      <c r="R158" s="14">
        <v>36</v>
      </c>
      <c r="S158" s="14">
        <f>Q158+R158</f>
        <v>81</v>
      </c>
      <c r="T158" s="14">
        <f>(Q158-R158)/SUM(Q158+R158)</f>
        <v>0.1111111111111111</v>
      </c>
      <c r="U158" s="14">
        <v>39</v>
      </c>
      <c r="V158" s="14">
        <v>27</v>
      </c>
      <c r="W158" s="14">
        <f>U158+V158</f>
        <v>66</v>
      </c>
      <c r="X158" s="31">
        <f>(U158-V158)/SUM(U158+V158)</f>
        <v>0.18181818181818182</v>
      </c>
      <c r="Y158" s="22">
        <v>24</v>
      </c>
      <c r="Z158" s="22">
        <v>22</v>
      </c>
      <c r="AA158" s="22">
        <f>Y158+Z158</f>
        <v>46</v>
      </c>
      <c r="AB158" s="22">
        <f>(Y158-Z158)/SUM(Y158+Z158)</f>
        <v>4.3478260869565216E-2</v>
      </c>
      <c r="AC158" s="22">
        <v>27</v>
      </c>
      <c r="AD158" s="22">
        <v>21</v>
      </c>
      <c r="AE158" s="22">
        <f>AC158+AD158</f>
        <v>48</v>
      </c>
      <c r="AF158" s="39">
        <f>(AC158-AD158)/SUM(AC158+AD158)</f>
        <v>0.125</v>
      </c>
      <c r="AM158" s="22"/>
      <c r="AR158" s="118"/>
    </row>
    <row r="159" spans="1:60" x14ac:dyDescent="0.25">
      <c r="A159" s="25">
        <v>36</v>
      </c>
      <c r="B159" s="14">
        <v>20</v>
      </c>
      <c r="C159" s="14">
        <f t="shared" ref="C159:C165" si="84">A159+B159</f>
        <v>56</v>
      </c>
      <c r="D159" s="14">
        <f t="shared" ref="D159:D165" si="85">(A159-B159)/SUM(A159+B159)</f>
        <v>0.2857142857142857</v>
      </c>
      <c r="E159" s="14">
        <v>37</v>
      </c>
      <c r="F159" s="14">
        <v>22</v>
      </c>
      <c r="G159" s="14">
        <f t="shared" ref="G159:G165" si="86">E159+F159</f>
        <v>59</v>
      </c>
      <c r="H159" s="31">
        <f t="shared" ref="H159:H165" si="87">(E159-F159)/SUM(E159+F159)</f>
        <v>0.25423728813559321</v>
      </c>
      <c r="I159" s="16">
        <v>50</v>
      </c>
      <c r="J159" s="14">
        <v>19</v>
      </c>
      <c r="K159" s="14">
        <f t="shared" ref="K159:K165" si="88">I159+J159</f>
        <v>69</v>
      </c>
      <c r="L159" s="14">
        <f t="shared" ref="L159:L165" si="89">(I159-J159)/SUM(I159+J159)</f>
        <v>0.44927536231884058</v>
      </c>
      <c r="M159" s="14">
        <v>41</v>
      </c>
      <c r="N159" s="14">
        <v>16</v>
      </c>
      <c r="O159" s="14">
        <f t="shared" si="82"/>
        <v>57</v>
      </c>
      <c r="P159" s="31">
        <f t="shared" si="83"/>
        <v>0.43859649122807015</v>
      </c>
      <c r="Q159" s="16">
        <v>34</v>
      </c>
      <c r="R159" s="14">
        <v>22</v>
      </c>
      <c r="S159" s="14">
        <f t="shared" ref="S159:S165" si="90">Q159+R159</f>
        <v>56</v>
      </c>
      <c r="T159" s="14">
        <f t="shared" ref="T159:T165" si="91">(Q159-R159)/SUM(Q159+R159)</f>
        <v>0.21428571428571427</v>
      </c>
      <c r="U159" s="14">
        <v>37</v>
      </c>
      <c r="V159" s="14">
        <v>23</v>
      </c>
      <c r="W159" s="14">
        <f t="shared" ref="W159:W164" si="92">U159+V159</f>
        <v>60</v>
      </c>
      <c r="X159" s="31">
        <f t="shared" ref="X159:X165" si="93">(U159-V159)/SUM(U159+V159)</f>
        <v>0.23333333333333334</v>
      </c>
      <c r="Y159" s="22">
        <v>38</v>
      </c>
      <c r="Z159" s="22">
        <v>26</v>
      </c>
      <c r="AA159" s="22">
        <f t="shared" ref="AA159" si="94">Y159+Z159</f>
        <v>64</v>
      </c>
      <c r="AB159" s="22">
        <f t="shared" ref="AB159:AB165" si="95">(Y159-Z159)/SUM(Y159+Z159)</f>
        <v>0.1875</v>
      </c>
      <c r="AC159" s="22">
        <v>31</v>
      </c>
      <c r="AD159" s="22">
        <v>18</v>
      </c>
      <c r="AE159" s="22">
        <f t="shared" ref="AE159" si="96">AC159+AD159</f>
        <v>49</v>
      </c>
      <c r="AF159" s="39">
        <f t="shared" ref="AF159:AF165" si="97">(AC159-AD159)/SUM(AC159+AD159)</f>
        <v>0.26530612244897961</v>
      </c>
      <c r="AM159" s="22"/>
      <c r="AR159" s="18"/>
    </row>
    <row r="160" spans="1:60" x14ac:dyDescent="0.25">
      <c r="A160" s="25">
        <v>35</v>
      </c>
      <c r="B160" s="14">
        <v>20</v>
      </c>
      <c r="C160" s="14">
        <f t="shared" si="84"/>
        <v>55</v>
      </c>
      <c r="D160" s="14">
        <f t="shared" si="85"/>
        <v>0.27272727272727271</v>
      </c>
      <c r="E160" s="14">
        <v>43</v>
      </c>
      <c r="F160" s="14">
        <v>15</v>
      </c>
      <c r="G160" s="14">
        <f t="shared" si="86"/>
        <v>58</v>
      </c>
      <c r="H160" s="31">
        <f t="shared" si="87"/>
        <v>0.48275862068965519</v>
      </c>
      <c r="I160" s="16">
        <v>45</v>
      </c>
      <c r="J160" s="14">
        <v>33</v>
      </c>
      <c r="K160" s="14">
        <f t="shared" si="88"/>
        <v>78</v>
      </c>
      <c r="L160" s="14">
        <f t="shared" si="89"/>
        <v>0.15384615384615385</v>
      </c>
      <c r="M160" s="14">
        <v>35</v>
      </c>
      <c r="N160" s="14">
        <v>17</v>
      </c>
      <c r="O160" s="14">
        <f t="shared" si="82"/>
        <v>52</v>
      </c>
      <c r="P160" s="31">
        <f t="shared" si="83"/>
        <v>0.34615384615384615</v>
      </c>
      <c r="Q160" s="16">
        <v>37</v>
      </c>
      <c r="R160" s="14">
        <v>22</v>
      </c>
      <c r="S160" s="14">
        <f t="shared" si="90"/>
        <v>59</v>
      </c>
      <c r="T160" s="14">
        <f t="shared" si="91"/>
        <v>0.25423728813559321</v>
      </c>
      <c r="U160" s="14">
        <v>30</v>
      </c>
      <c r="V160" s="14">
        <v>19</v>
      </c>
      <c r="W160" s="14">
        <f t="shared" si="92"/>
        <v>49</v>
      </c>
      <c r="X160" s="31">
        <f t="shared" si="93"/>
        <v>0.22448979591836735</v>
      </c>
      <c r="Y160" s="22">
        <v>16</v>
      </c>
      <c r="Z160" s="22">
        <v>19</v>
      </c>
      <c r="AA160" s="22">
        <f>Y160+Z160</f>
        <v>35</v>
      </c>
      <c r="AB160" s="22">
        <f t="shared" si="95"/>
        <v>-8.5714285714285715E-2</v>
      </c>
      <c r="AC160" s="22">
        <v>26</v>
      </c>
      <c r="AD160" s="22">
        <v>22</v>
      </c>
      <c r="AE160" s="22">
        <f>AC160+AD160</f>
        <v>48</v>
      </c>
      <c r="AF160" s="39">
        <f t="shared" si="97"/>
        <v>8.3333333333333329E-2</v>
      </c>
      <c r="AM160" s="36"/>
      <c r="AR160" s="118"/>
    </row>
    <row r="161" spans="1:44" x14ac:dyDescent="0.25">
      <c r="A161" s="25">
        <v>42</v>
      </c>
      <c r="B161" s="14">
        <v>22</v>
      </c>
      <c r="C161" s="14">
        <f t="shared" si="84"/>
        <v>64</v>
      </c>
      <c r="D161" s="14">
        <f t="shared" si="85"/>
        <v>0.3125</v>
      </c>
      <c r="E161" s="14">
        <v>40</v>
      </c>
      <c r="F161" s="14">
        <v>19</v>
      </c>
      <c r="G161" s="14">
        <f t="shared" si="86"/>
        <v>59</v>
      </c>
      <c r="H161" s="31">
        <f t="shared" si="87"/>
        <v>0.3559322033898305</v>
      </c>
      <c r="I161" s="16">
        <v>49</v>
      </c>
      <c r="J161" s="14">
        <v>21</v>
      </c>
      <c r="K161" s="14">
        <f t="shared" si="88"/>
        <v>70</v>
      </c>
      <c r="L161" s="14">
        <f t="shared" si="89"/>
        <v>0.4</v>
      </c>
      <c r="M161" s="14">
        <v>30</v>
      </c>
      <c r="N161" s="14">
        <v>14</v>
      </c>
      <c r="O161" s="14">
        <f t="shared" si="82"/>
        <v>44</v>
      </c>
      <c r="P161" s="31">
        <f t="shared" si="83"/>
        <v>0.36363636363636365</v>
      </c>
      <c r="Q161" s="16">
        <v>39</v>
      </c>
      <c r="R161" s="14">
        <v>26</v>
      </c>
      <c r="S161" s="14">
        <f t="shared" si="90"/>
        <v>65</v>
      </c>
      <c r="T161" s="14">
        <f t="shared" si="91"/>
        <v>0.2</v>
      </c>
      <c r="U161" s="14">
        <v>32</v>
      </c>
      <c r="V161" s="14">
        <v>27</v>
      </c>
      <c r="W161" s="14">
        <f t="shared" si="92"/>
        <v>59</v>
      </c>
      <c r="X161" s="31">
        <f t="shared" si="93"/>
        <v>8.4745762711864403E-2</v>
      </c>
      <c r="Y161" s="22">
        <v>21</v>
      </c>
      <c r="Z161" s="22">
        <v>17</v>
      </c>
      <c r="AA161" s="22">
        <f t="shared" ref="AA161:AA165" si="98">Y161+Z161</f>
        <v>38</v>
      </c>
      <c r="AB161" s="22">
        <f t="shared" si="95"/>
        <v>0.10526315789473684</v>
      </c>
      <c r="AC161" s="22">
        <v>33</v>
      </c>
      <c r="AD161" s="22">
        <v>25</v>
      </c>
      <c r="AE161" s="22">
        <f t="shared" ref="AE161:AE165" si="99">AC161+AD161</f>
        <v>58</v>
      </c>
      <c r="AF161" s="39">
        <f t="shared" si="97"/>
        <v>0.13793103448275862</v>
      </c>
      <c r="AM161" s="22"/>
      <c r="AR161" s="118"/>
    </row>
    <row r="162" spans="1:44" x14ac:dyDescent="0.25">
      <c r="A162" s="25">
        <v>45</v>
      </c>
      <c r="B162" s="14">
        <v>6</v>
      </c>
      <c r="C162" s="14">
        <f t="shared" si="84"/>
        <v>51</v>
      </c>
      <c r="D162" s="14">
        <f t="shared" si="85"/>
        <v>0.76470588235294112</v>
      </c>
      <c r="E162" s="14">
        <v>43</v>
      </c>
      <c r="F162" s="14">
        <v>9</v>
      </c>
      <c r="G162" s="14">
        <f t="shared" si="86"/>
        <v>52</v>
      </c>
      <c r="H162" s="31">
        <f t="shared" si="87"/>
        <v>0.65384615384615385</v>
      </c>
      <c r="I162" s="16">
        <v>52</v>
      </c>
      <c r="J162" s="14">
        <v>10</v>
      </c>
      <c r="K162" s="14">
        <f t="shared" si="88"/>
        <v>62</v>
      </c>
      <c r="L162" s="14">
        <f t="shared" si="89"/>
        <v>0.67741935483870963</v>
      </c>
      <c r="M162" s="14">
        <v>50</v>
      </c>
      <c r="N162" s="14">
        <v>4</v>
      </c>
      <c r="O162" s="14">
        <f t="shared" si="82"/>
        <v>54</v>
      </c>
      <c r="P162" s="31">
        <f t="shared" si="83"/>
        <v>0.85185185185185186</v>
      </c>
      <c r="Q162" s="16">
        <v>37</v>
      </c>
      <c r="R162" s="14">
        <v>24</v>
      </c>
      <c r="S162" s="14">
        <f t="shared" si="90"/>
        <v>61</v>
      </c>
      <c r="T162" s="14">
        <f t="shared" si="91"/>
        <v>0.21311475409836064</v>
      </c>
      <c r="U162" s="14">
        <v>30</v>
      </c>
      <c r="V162" s="14">
        <v>19</v>
      </c>
      <c r="W162" s="14">
        <f t="shared" si="92"/>
        <v>49</v>
      </c>
      <c r="X162" s="31">
        <f t="shared" si="93"/>
        <v>0.22448979591836735</v>
      </c>
      <c r="Y162" s="22">
        <v>22</v>
      </c>
      <c r="Z162" s="22">
        <v>27</v>
      </c>
      <c r="AA162" s="22">
        <f t="shared" si="98"/>
        <v>49</v>
      </c>
      <c r="AB162" s="22">
        <f t="shared" si="95"/>
        <v>-0.10204081632653061</v>
      </c>
      <c r="AC162" s="22">
        <v>26</v>
      </c>
      <c r="AD162" s="22">
        <v>23</v>
      </c>
      <c r="AE162" s="22">
        <f t="shared" si="99"/>
        <v>49</v>
      </c>
      <c r="AF162" s="39">
        <f t="shared" si="97"/>
        <v>6.1224489795918366E-2</v>
      </c>
      <c r="AM162" s="36"/>
      <c r="AR162" s="18"/>
    </row>
    <row r="163" spans="1:44" x14ac:dyDescent="0.25">
      <c r="A163" s="25">
        <v>43</v>
      </c>
      <c r="B163" s="14">
        <v>9</v>
      </c>
      <c r="C163" s="14">
        <f t="shared" si="84"/>
        <v>52</v>
      </c>
      <c r="D163" s="14">
        <f t="shared" si="85"/>
        <v>0.65384615384615385</v>
      </c>
      <c r="E163" s="14">
        <v>51</v>
      </c>
      <c r="F163" s="14">
        <v>7</v>
      </c>
      <c r="G163" s="14">
        <f t="shared" si="86"/>
        <v>58</v>
      </c>
      <c r="H163" s="31">
        <f t="shared" si="87"/>
        <v>0.75862068965517238</v>
      </c>
      <c r="I163" s="16">
        <v>47</v>
      </c>
      <c r="J163" s="14">
        <v>12</v>
      </c>
      <c r="K163" s="14">
        <f t="shared" si="88"/>
        <v>59</v>
      </c>
      <c r="L163" s="14">
        <f t="shared" si="89"/>
        <v>0.59322033898305082</v>
      </c>
      <c r="M163" s="14">
        <v>45</v>
      </c>
      <c r="N163" s="14">
        <v>9</v>
      </c>
      <c r="O163" s="14">
        <f t="shared" si="82"/>
        <v>54</v>
      </c>
      <c r="P163" s="31">
        <f t="shared" si="83"/>
        <v>0.66666666666666663</v>
      </c>
      <c r="Q163" s="16">
        <v>29</v>
      </c>
      <c r="R163" s="14">
        <v>20</v>
      </c>
      <c r="S163" s="14">
        <f t="shared" si="90"/>
        <v>49</v>
      </c>
      <c r="T163" s="14">
        <f t="shared" si="91"/>
        <v>0.18367346938775511</v>
      </c>
      <c r="U163" s="14">
        <v>27</v>
      </c>
      <c r="V163" s="14">
        <v>18</v>
      </c>
      <c r="W163" s="14">
        <f t="shared" si="92"/>
        <v>45</v>
      </c>
      <c r="X163" s="31">
        <f t="shared" si="93"/>
        <v>0.2</v>
      </c>
      <c r="Y163" s="22">
        <v>34</v>
      </c>
      <c r="Z163" s="22">
        <v>19</v>
      </c>
      <c r="AA163" s="22">
        <f t="shared" si="98"/>
        <v>53</v>
      </c>
      <c r="AB163" s="22">
        <f t="shared" si="95"/>
        <v>0.28301886792452829</v>
      </c>
      <c r="AC163" s="22">
        <v>35</v>
      </c>
      <c r="AD163" s="22">
        <v>29</v>
      </c>
      <c r="AE163" s="22">
        <f t="shared" si="99"/>
        <v>64</v>
      </c>
      <c r="AF163" s="39">
        <f t="shared" si="97"/>
        <v>9.375E-2</v>
      </c>
      <c r="AM163" s="22"/>
      <c r="AR163" s="18"/>
    </row>
    <row r="164" spans="1:44" x14ac:dyDescent="0.25">
      <c r="A164" s="25">
        <v>37</v>
      </c>
      <c r="B164" s="14">
        <v>7</v>
      </c>
      <c r="C164" s="14">
        <f t="shared" si="84"/>
        <v>44</v>
      </c>
      <c r="D164" s="14">
        <f t="shared" si="85"/>
        <v>0.68181818181818177</v>
      </c>
      <c r="E164" s="14">
        <v>39</v>
      </c>
      <c r="F164" s="14">
        <v>8</v>
      </c>
      <c r="G164" s="14">
        <f t="shared" si="86"/>
        <v>47</v>
      </c>
      <c r="H164" s="31">
        <f t="shared" si="87"/>
        <v>0.65957446808510634</v>
      </c>
      <c r="I164" s="16">
        <v>43</v>
      </c>
      <c r="J164" s="14">
        <v>9</v>
      </c>
      <c r="K164" s="14">
        <f t="shared" si="88"/>
        <v>52</v>
      </c>
      <c r="L164" s="14">
        <f t="shared" si="89"/>
        <v>0.65384615384615385</v>
      </c>
      <c r="M164" s="14">
        <v>37</v>
      </c>
      <c r="N164" s="14">
        <v>7</v>
      </c>
      <c r="O164" s="14">
        <f t="shared" si="82"/>
        <v>44</v>
      </c>
      <c r="P164" s="31">
        <f t="shared" si="83"/>
        <v>0.68181818181818177</v>
      </c>
      <c r="Q164" s="16">
        <v>33</v>
      </c>
      <c r="R164" s="14">
        <v>21</v>
      </c>
      <c r="S164" s="14">
        <f t="shared" si="90"/>
        <v>54</v>
      </c>
      <c r="T164" s="14">
        <f t="shared" si="91"/>
        <v>0.22222222222222221</v>
      </c>
      <c r="U164" s="14">
        <v>29</v>
      </c>
      <c r="V164" s="14">
        <v>19</v>
      </c>
      <c r="W164" s="14">
        <f t="shared" si="92"/>
        <v>48</v>
      </c>
      <c r="X164" s="31">
        <f t="shared" si="93"/>
        <v>0.20833333333333334</v>
      </c>
      <c r="Y164" s="22">
        <v>33</v>
      </c>
      <c r="Z164" s="22">
        <v>21</v>
      </c>
      <c r="AA164" s="22">
        <f t="shared" si="98"/>
        <v>54</v>
      </c>
      <c r="AB164" s="22">
        <f t="shared" si="95"/>
        <v>0.22222222222222221</v>
      </c>
      <c r="AC164" s="22">
        <v>29</v>
      </c>
      <c r="AD164" s="22">
        <v>24</v>
      </c>
      <c r="AE164" s="22">
        <f t="shared" si="99"/>
        <v>53</v>
      </c>
      <c r="AF164" s="39">
        <f t="shared" si="97"/>
        <v>9.4339622641509441E-2</v>
      </c>
      <c r="AM164" s="36"/>
      <c r="AR164" s="18"/>
    </row>
    <row r="165" spans="1:44" x14ac:dyDescent="0.25">
      <c r="A165" s="25">
        <v>49</v>
      </c>
      <c r="B165" s="14">
        <v>10</v>
      </c>
      <c r="C165" s="14">
        <f t="shared" si="84"/>
        <v>59</v>
      </c>
      <c r="D165" s="14">
        <f t="shared" si="85"/>
        <v>0.66101694915254239</v>
      </c>
      <c r="E165" s="14">
        <v>42</v>
      </c>
      <c r="F165" s="14">
        <v>10</v>
      </c>
      <c r="G165" s="14">
        <f t="shared" si="86"/>
        <v>52</v>
      </c>
      <c r="H165" s="31">
        <f t="shared" si="87"/>
        <v>0.61538461538461542</v>
      </c>
      <c r="I165" s="16">
        <v>39</v>
      </c>
      <c r="J165" s="14">
        <v>14</v>
      </c>
      <c r="K165" s="14">
        <f t="shared" si="88"/>
        <v>53</v>
      </c>
      <c r="L165" s="14">
        <f t="shared" si="89"/>
        <v>0.47169811320754718</v>
      </c>
      <c r="M165" s="14">
        <v>50</v>
      </c>
      <c r="N165" s="14">
        <v>6</v>
      </c>
      <c r="O165" s="14">
        <f t="shared" si="82"/>
        <v>56</v>
      </c>
      <c r="P165" s="31">
        <f t="shared" si="83"/>
        <v>0.7857142857142857</v>
      </c>
      <c r="Q165" s="16">
        <v>30</v>
      </c>
      <c r="R165" s="14">
        <v>26</v>
      </c>
      <c r="S165" s="14">
        <f t="shared" si="90"/>
        <v>56</v>
      </c>
      <c r="T165" s="14">
        <f t="shared" si="91"/>
        <v>7.1428571428571425E-2</v>
      </c>
      <c r="U165" s="14">
        <v>37</v>
      </c>
      <c r="V165" s="14">
        <v>23</v>
      </c>
      <c r="W165" s="14">
        <f>U165+V165</f>
        <v>60</v>
      </c>
      <c r="X165" s="31">
        <f t="shared" si="93"/>
        <v>0.23333333333333334</v>
      </c>
      <c r="Y165" s="22">
        <v>29</v>
      </c>
      <c r="Z165" s="22">
        <v>26</v>
      </c>
      <c r="AA165" s="22">
        <f t="shared" si="98"/>
        <v>55</v>
      </c>
      <c r="AB165" s="22">
        <f t="shared" si="95"/>
        <v>5.4545454545454543E-2</v>
      </c>
      <c r="AC165" s="22">
        <v>27</v>
      </c>
      <c r="AD165" s="22">
        <v>23</v>
      </c>
      <c r="AE165" s="22">
        <f t="shared" si="99"/>
        <v>50</v>
      </c>
      <c r="AF165" s="39">
        <f t="shared" si="97"/>
        <v>0.08</v>
      </c>
      <c r="AM165" s="22"/>
      <c r="AR165" s="18"/>
    </row>
    <row r="166" spans="1:44" x14ac:dyDescent="0.25">
      <c r="A166" s="40">
        <v>39</v>
      </c>
      <c r="B166" s="22">
        <v>12</v>
      </c>
      <c r="C166" s="22">
        <f>A166+B166</f>
        <v>51</v>
      </c>
      <c r="D166" s="22">
        <f>(A166-B166)/SUM(A166+B166)</f>
        <v>0.52941176470588236</v>
      </c>
      <c r="E166" s="22">
        <v>47</v>
      </c>
      <c r="F166" s="22">
        <v>19</v>
      </c>
      <c r="G166" s="22">
        <f>E166+F166</f>
        <v>66</v>
      </c>
      <c r="H166" s="48">
        <f>(E166-F166)/SUM(E166+F166)</f>
        <v>0.42424242424242425</v>
      </c>
      <c r="I166" s="52">
        <v>36</v>
      </c>
      <c r="J166" s="22">
        <v>6</v>
      </c>
      <c r="K166" s="22">
        <f>I166+J166</f>
        <v>42</v>
      </c>
      <c r="L166" s="22">
        <f>(I166-J166)/SUM(I166+J166)</f>
        <v>0.7142857142857143</v>
      </c>
      <c r="M166" s="22">
        <v>38</v>
      </c>
      <c r="N166" s="22">
        <v>8</v>
      </c>
      <c r="O166" s="22">
        <f t="shared" si="82"/>
        <v>46</v>
      </c>
      <c r="P166" s="48">
        <f t="shared" si="83"/>
        <v>0.65217391304347827</v>
      </c>
      <c r="Q166" s="16"/>
      <c r="R166" s="14"/>
      <c r="S166" s="14"/>
      <c r="T166" s="14"/>
      <c r="U166" s="14"/>
      <c r="V166" s="14"/>
      <c r="W166" s="14"/>
      <c r="X166" s="31"/>
      <c r="Y166" s="14"/>
      <c r="Z166" s="14"/>
      <c r="AA166" s="14"/>
      <c r="AB166" s="14"/>
      <c r="AC166" s="14"/>
      <c r="AD166" s="14"/>
      <c r="AE166" s="14"/>
      <c r="AF166" s="26"/>
      <c r="AM166" s="14"/>
      <c r="AR166" s="18"/>
    </row>
    <row r="167" spans="1:44" x14ac:dyDescent="0.25">
      <c r="A167" s="40">
        <v>43</v>
      </c>
      <c r="B167" s="22">
        <v>7</v>
      </c>
      <c r="C167" s="22">
        <f t="shared" ref="C167" si="100">A167+B167</f>
        <v>50</v>
      </c>
      <c r="D167" s="22">
        <f t="shared" ref="D167:D173" si="101">(A167-B167)/SUM(A167+B167)</f>
        <v>0.72</v>
      </c>
      <c r="E167" s="22">
        <v>45</v>
      </c>
      <c r="F167" s="22">
        <v>11</v>
      </c>
      <c r="G167" s="22">
        <f t="shared" ref="G167" si="102">E167+F167</f>
        <v>56</v>
      </c>
      <c r="H167" s="48">
        <f t="shared" ref="H167:H173" si="103">(E167-F167)/SUM(E167+F167)</f>
        <v>0.6071428571428571</v>
      </c>
      <c r="I167" s="52">
        <v>49</v>
      </c>
      <c r="J167" s="22">
        <v>7</v>
      </c>
      <c r="K167" s="22">
        <f t="shared" ref="K167" si="104">I167+J167</f>
        <v>56</v>
      </c>
      <c r="L167" s="22">
        <f t="shared" ref="L167:L173" si="105">(I167-J167)/SUM(I167+J167)</f>
        <v>0.75</v>
      </c>
      <c r="M167" s="22">
        <v>34</v>
      </c>
      <c r="N167" s="22">
        <v>12</v>
      </c>
      <c r="O167" s="22">
        <f t="shared" ref="O167" si="106">M167+N167</f>
        <v>46</v>
      </c>
      <c r="P167" s="48">
        <f t="shared" ref="P167:P173" si="107">(M167-N167)/SUM(M167+N167)</f>
        <v>0.47826086956521741</v>
      </c>
      <c r="Q167" s="16" t="s">
        <v>60</v>
      </c>
      <c r="R167" s="14"/>
      <c r="S167" s="14"/>
      <c r="T167" s="14">
        <f>AVERAGE(T158:T165)</f>
        <v>0.18375914133366597</v>
      </c>
      <c r="U167" s="14"/>
      <c r="V167" s="14"/>
      <c r="W167" s="14"/>
      <c r="X167" s="31">
        <f>AVERAGE(X158:X165)</f>
        <v>0.19881794204584763</v>
      </c>
      <c r="Y167" s="14"/>
      <c r="Z167" s="14"/>
      <c r="AA167" s="14"/>
      <c r="AB167" s="14">
        <f>AVERAGE(AB158:AB165)</f>
        <v>8.8534107676961349E-2</v>
      </c>
      <c r="AC167" s="14"/>
      <c r="AD167" s="14"/>
      <c r="AE167" s="14"/>
      <c r="AF167" s="26">
        <f>AVERAGE(AF158:AF165)</f>
        <v>0.11761057533781241</v>
      </c>
      <c r="AM167" s="14"/>
      <c r="AR167" s="18"/>
    </row>
    <row r="168" spans="1:44" x14ac:dyDescent="0.25">
      <c r="A168" s="40">
        <v>36</v>
      </c>
      <c r="B168" s="22">
        <v>15</v>
      </c>
      <c r="C168" s="22">
        <f>A168+B168</f>
        <v>51</v>
      </c>
      <c r="D168" s="22">
        <f t="shared" si="101"/>
        <v>0.41176470588235292</v>
      </c>
      <c r="E168" s="22">
        <v>39</v>
      </c>
      <c r="F168" s="22">
        <v>7</v>
      </c>
      <c r="G168" s="22">
        <f>E168+F168</f>
        <v>46</v>
      </c>
      <c r="H168" s="48">
        <f t="shared" si="103"/>
        <v>0.69565217391304346</v>
      </c>
      <c r="I168" s="52">
        <v>32</v>
      </c>
      <c r="J168" s="22">
        <v>11</v>
      </c>
      <c r="K168" s="22">
        <f>I168+J168</f>
        <v>43</v>
      </c>
      <c r="L168" s="22">
        <f t="shared" si="105"/>
        <v>0.48837209302325579</v>
      </c>
      <c r="M168" s="22">
        <v>46</v>
      </c>
      <c r="N168" s="22">
        <v>14</v>
      </c>
      <c r="O168" s="22">
        <f>M168+N168</f>
        <v>60</v>
      </c>
      <c r="P168" s="48">
        <f t="shared" si="107"/>
        <v>0.53333333333333333</v>
      </c>
      <c r="Q168" s="16" t="s">
        <v>61</v>
      </c>
      <c r="R168" s="14"/>
      <c r="S168" s="14"/>
      <c r="T168" s="14">
        <v>8</v>
      </c>
      <c r="U168" s="14"/>
      <c r="V168" s="14"/>
      <c r="W168" s="14"/>
      <c r="X168" s="31">
        <v>8</v>
      </c>
      <c r="Y168" s="14"/>
      <c r="Z168" s="14"/>
      <c r="AA168" s="14"/>
      <c r="AB168" s="14">
        <v>8</v>
      </c>
      <c r="AC168" s="14"/>
      <c r="AD168" s="14"/>
      <c r="AE168" s="14"/>
      <c r="AF168" s="26">
        <v>8</v>
      </c>
      <c r="AM168" s="14"/>
      <c r="AR168" s="18"/>
    </row>
    <row r="169" spans="1:44" x14ac:dyDescent="0.25">
      <c r="A169" s="40">
        <v>43</v>
      </c>
      <c r="B169" s="22">
        <v>8</v>
      </c>
      <c r="C169" s="22">
        <f t="shared" ref="C169:C172" si="108">A169+B169</f>
        <v>51</v>
      </c>
      <c r="D169" s="22">
        <f t="shared" si="101"/>
        <v>0.68627450980392157</v>
      </c>
      <c r="E169" s="22">
        <v>32</v>
      </c>
      <c r="F169" s="22">
        <v>10</v>
      </c>
      <c r="G169" s="22">
        <f t="shared" ref="G169:G172" si="109">E169+F169</f>
        <v>42</v>
      </c>
      <c r="H169" s="48">
        <f t="shared" si="103"/>
        <v>0.52380952380952384</v>
      </c>
      <c r="I169" s="52">
        <v>46</v>
      </c>
      <c r="J169" s="22">
        <v>9</v>
      </c>
      <c r="K169" s="22">
        <f t="shared" ref="K169:K173" si="110">I169+J169</f>
        <v>55</v>
      </c>
      <c r="L169" s="22">
        <f t="shared" si="105"/>
        <v>0.67272727272727273</v>
      </c>
      <c r="M169" s="22">
        <v>49</v>
      </c>
      <c r="N169" s="22">
        <v>8</v>
      </c>
      <c r="O169" s="22">
        <f t="shared" ref="O169:O173" si="111">M169+N169</f>
        <v>57</v>
      </c>
      <c r="P169" s="48">
        <f t="shared" si="107"/>
        <v>0.7192982456140351</v>
      </c>
      <c r="Q169" s="16" t="s">
        <v>43</v>
      </c>
      <c r="R169" s="14"/>
      <c r="S169" s="14"/>
      <c r="T169" s="14">
        <f>STDEV(T158:T165)</f>
        <v>6.1411803757658215E-2</v>
      </c>
      <c r="U169" s="14"/>
      <c r="V169" s="14"/>
      <c r="W169" s="14"/>
      <c r="X169" s="31">
        <f>STDEV(X158:X165)</f>
        <v>4.9416750358736737E-2</v>
      </c>
      <c r="Y169" s="14"/>
      <c r="Z169" s="14"/>
      <c r="AA169" s="14"/>
      <c r="AB169" s="14">
        <f>STDEV(AB158:AB165)</f>
        <v>0.1392005259818149</v>
      </c>
      <c r="AC169" s="14"/>
      <c r="AD169" s="14"/>
      <c r="AE169" s="14"/>
      <c r="AF169" s="26">
        <f>STDEV(AF158:AF165)</f>
        <v>6.4543716001996043E-2</v>
      </c>
      <c r="AM169" s="14"/>
      <c r="AR169" s="18"/>
    </row>
    <row r="170" spans="1:44" x14ac:dyDescent="0.25">
      <c r="A170" s="40">
        <v>33</v>
      </c>
      <c r="B170" s="22">
        <v>16</v>
      </c>
      <c r="C170" s="22">
        <f t="shared" si="108"/>
        <v>49</v>
      </c>
      <c r="D170" s="22">
        <f t="shared" si="101"/>
        <v>0.34693877551020408</v>
      </c>
      <c r="E170" s="22">
        <v>37</v>
      </c>
      <c r="F170" s="22">
        <v>12</v>
      </c>
      <c r="G170" s="22">
        <f t="shared" si="109"/>
        <v>49</v>
      </c>
      <c r="H170" s="48">
        <f t="shared" si="103"/>
        <v>0.51020408163265307</v>
      </c>
      <c r="I170" s="52">
        <v>39</v>
      </c>
      <c r="J170" s="22">
        <v>5</v>
      </c>
      <c r="K170" s="22">
        <f t="shared" si="110"/>
        <v>44</v>
      </c>
      <c r="L170" s="22">
        <f t="shared" si="105"/>
        <v>0.77272727272727271</v>
      </c>
      <c r="M170" s="22">
        <v>37</v>
      </c>
      <c r="N170" s="22">
        <v>12</v>
      </c>
      <c r="O170" s="22">
        <f t="shared" si="111"/>
        <v>49</v>
      </c>
      <c r="P170" s="48">
        <f t="shared" si="107"/>
        <v>0.51020408163265307</v>
      </c>
      <c r="Q170" s="16" t="s">
        <v>3</v>
      </c>
      <c r="R170" s="14"/>
      <c r="S170" s="14"/>
      <c r="T170" s="14">
        <f>T169/SQRT(T168)</f>
        <v>2.1712351440968811E-2</v>
      </c>
      <c r="U170" s="14"/>
      <c r="V170" s="14"/>
      <c r="W170" s="14"/>
      <c r="X170" s="31">
        <f>X169/SQRT(X168)</f>
        <v>1.7471459641432749E-2</v>
      </c>
      <c r="Y170" s="14"/>
      <c r="Z170" s="14"/>
      <c r="AA170" s="14"/>
      <c r="AB170" s="14">
        <f>AB169/SQRT(AB168)</f>
        <v>4.9214817933237752E-2</v>
      </c>
      <c r="AC170" s="14"/>
      <c r="AD170" s="14"/>
      <c r="AE170" s="14"/>
      <c r="AF170" s="26">
        <f>AF169/SQRT(AF168)</f>
        <v>2.2819649633995038E-2</v>
      </c>
      <c r="AM170" s="14"/>
      <c r="AR170" s="18"/>
    </row>
    <row r="171" spans="1:44" x14ac:dyDescent="0.25">
      <c r="A171" s="40">
        <v>37</v>
      </c>
      <c r="B171" s="22">
        <v>3</v>
      </c>
      <c r="C171" s="22">
        <f t="shared" si="108"/>
        <v>40</v>
      </c>
      <c r="D171" s="22">
        <f t="shared" si="101"/>
        <v>0.85</v>
      </c>
      <c r="E171" s="22">
        <v>44</v>
      </c>
      <c r="F171" s="22">
        <v>5</v>
      </c>
      <c r="G171" s="22">
        <f t="shared" si="109"/>
        <v>49</v>
      </c>
      <c r="H171" s="48">
        <f t="shared" si="103"/>
        <v>0.79591836734693877</v>
      </c>
      <c r="I171" s="52">
        <v>36</v>
      </c>
      <c r="J171" s="22">
        <v>9</v>
      </c>
      <c r="K171" s="22">
        <f t="shared" si="110"/>
        <v>45</v>
      </c>
      <c r="L171" s="22">
        <f t="shared" si="105"/>
        <v>0.6</v>
      </c>
      <c r="M171" s="22">
        <v>41</v>
      </c>
      <c r="N171" s="22">
        <v>9</v>
      </c>
      <c r="O171" s="22">
        <f t="shared" si="111"/>
        <v>50</v>
      </c>
      <c r="P171" s="48">
        <f t="shared" si="107"/>
        <v>0.64</v>
      </c>
      <c r="Q171" s="1"/>
      <c r="R171" s="14"/>
      <c r="S171" s="14"/>
      <c r="T171" s="14"/>
      <c r="U171" s="14"/>
      <c r="V171" s="14"/>
      <c r="W171" s="14"/>
      <c r="X171" s="31"/>
      <c r="Y171" s="2"/>
      <c r="Z171" s="2"/>
      <c r="AA171" s="2"/>
      <c r="AB171" s="2"/>
      <c r="AC171" s="18"/>
      <c r="AD171" s="18"/>
      <c r="AE171" s="18"/>
      <c r="AF171" s="42"/>
      <c r="AI171" s="18"/>
      <c r="AJ171" s="18"/>
      <c r="AK171" s="18"/>
      <c r="AL171" s="18"/>
      <c r="AM171" s="18"/>
      <c r="AR171" s="18"/>
    </row>
    <row r="172" spans="1:44" x14ac:dyDescent="0.25">
      <c r="A172" s="40">
        <v>41</v>
      </c>
      <c r="B172" s="22">
        <v>4</v>
      </c>
      <c r="C172" s="22">
        <f t="shared" si="108"/>
        <v>45</v>
      </c>
      <c r="D172" s="22">
        <f t="shared" si="101"/>
        <v>0.82222222222222219</v>
      </c>
      <c r="E172" s="22">
        <v>37</v>
      </c>
      <c r="F172" s="22">
        <v>9</v>
      </c>
      <c r="G172" s="22">
        <f t="shared" si="109"/>
        <v>46</v>
      </c>
      <c r="H172" s="48">
        <f t="shared" si="103"/>
        <v>0.60869565217391308</v>
      </c>
      <c r="I172" s="52">
        <v>36</v>
      </c>
      <c r="J172" s="22">
        <v>6</v>
      </c>
      <c r="K172" s="22">
        <f t="shared" si="110"/>
        <v>42</v>
      </c>
      <c r="L172" s="22">
        <f t="shared" si="105"/>
        <v>0.7142857142857143</v>
      </c>
      <c r="M172" s="22">
        <v>51</v>
      </c>
      <c r="N172" s="22">
        <v>6</v>
      </c>
      <c r="O172" s="22">
        <f t="shared" si="111"/>
        <v>57</v>
      </c>
      <c r="P172" s="48">
        <f t="shared" si="107"/>
        <v>0.78947368421052633</v>
      </c>
      <c r="Q172" s="16"/>
      <c r="R172" s="2"/>
      <c r="S172" s="2"/>
      <c r="T172" s="2"/>
      <c r="U172" s="14"/>
      <c r="V172" s="14"/>
      <c r="W172" s="14"/>
      <c r="X172" s="31"/>
      <c r="Y172" s="14"/>
      <c r="Z172" s="14"/>
      <c r="AA172" s="2"/>
      <c r="AB172" s="2"/>
      <c r="AC172" s="18"/>
      <c r="AD172" s="18"/>
      <c r="AE172" s="18"/>
      <c r="AF172" s="42"/>
      <c r="AI172" s="18"/>
      <c r="AJ172" s="18"/>
      <c r="AK172" s="18"/>
      <c r="AL172" s="18"/>
      <c r="AM172" s="18"/>
      <c r="AR172" s="18"/>
    </row>
    <row r="173" spans="1:44" x14ac:dyDescent="0.25">
      <c r="A173" s="40">
        <v>39</v>
      </c>
      <c r="B173" s="22">
        <v>8</v>
      </c>
      <c r="C173" s="22">
        <f>A173+B173</f>
        <v>47</v>
      </c>
      <c r="D173" s="22">
        <f t="shared" si="101"/>
        <v>0.65957446808510634</v>
      </c>
      <c r="E173" s="22">
        <v>40</v>
      </c>
      <c r="F173" s="22">
        <v>14</v>
      </c>
      <c r="G173" s="22">
        <f>E173+F173</f>
        <v>54</v>
      </c>
      <c r="H173" s="48">
        <f t="shared" si="103"/>
        <v>0.48148148148148145</v>
      </c>
      <c r="I173" s="52">
        <v>47</v>
      </c>
      <c r="J173" s="22">
        <v>9</v>
      </c>
      <c r="K173" s="22">
        <f t="shared" si="110"/>
        <v>56</v>
      </c>
      <c r="L173" s="22">
        <f t="shared" si="105"/>
        <v>0.6785714285714286</v>
      </c>
      <c r="M173" s="22">
        <v>39</v>
      </c>
      <c r="N173" s="22">
        <v>10</v>
      </c>
      <c r="O173" s="22">
        <f t="shared" si="111"/>
        <v>49</v>
      </c>
      <c r="P173" s="48">
        <f t="shared" si="107"/>
        <v>0.59183673469387754</v>
      </c>
      <c r="Q173" s="1"/>
      <c r="R173" s="2"/>
      <c r="S173" s="2"/>
      <c r="T173" s="2"/>
      <c r="U173" s="2"/>
      <c r="V173" s="14"/>
      <c r="W173" s="14"/>
      <c r="X173" s="31"/>
      <c r="Y173" s="14"/>
      <c r="Z173" s="14"/>
      <c r="AA173" s="14"/>
      <c r="AB173" s="14"/>
      <c r="AC173" s="14"/>
      <c r="AD173" s="14"/>
      <c r="AE173" s="18"/>
      <c r="AF173" s="42"/>
      <c r="AI173" s="18"/>
      <c r="AJ173" s="18"/>
      <c r="AK173" s="18"/>
      <c r="AL173" s="18"/>
      <c r="AM173" s="18"/>
      <c r="AR173" s="18"/>
    </row>
    <row r="174" spans="1:44" x14ac:dyDescent="0.25">
      <c r="A174" s="25"/>
      <c r="B174" s="14"/>
      <c r="C174" s="14"/>
      <c r="D174" s="14"/>
      <c r="E174" s="14"/>
      <c r="F174" s="14"/>
      <c r="G174" s="14"/>
      <c r="H174" s="31"/>
      <c r="I174" s="16"/>
      <c r="J174" s="14"/>
      <c r="K174" s="14"/>
      <c r="L174" s="14"/>
      <c r="M174" s="14"/>
      <c r="N174" s="14"/>
      <c r="O174" s="14"/>
      <c r="P174" s="31"/>
      <c r="Q174" s="1"/>
      <c r="R174" s="2"/>
      <c r="S174" s="2"/>
      <c r="T174" s="2"/>
      <c r="U174" s="2"/>
      <c r="V174" s="14"/>
      <c r="W174" s="18"/>
      <c r="X174" s="49"/>
      <c r="Y174" s="18"/>
      <c r="Z174" s="18"/>
      <c r="AA174" s="18"/>
      <c r="AB174" s="18"/>
      <c r="AC174" s="18"/>
      <c r="AD174" s="18"/>
      <c r="AE174" s="18"/>
      <c r="AF174" s="42"/>
      <c r="AG174" s="18"/>
      <c r="AH174" s="18"/>
      <c r="AI174" s="18"/>
      <c r="AJ174" s="18"/>
      <c r="AK174" s="18"/>
      <c r="AL174" s="18"/>
      <c r="AM174" s="18"/>
      <c r="AR174" s="18"/>
    </row>
    <row r="175" spans="1:44" x14ac:dyDescent="0.25">
      <c r="A175" s="25"/>
      <c r="B175" s="14"/>
      <c r="C175" s="14"/>
      <c r="D175" s="14">
        <f>AVERAGE(D158:D173)</f>
        <v>0.55990719823881663</v>
      </c>
      <c r="E175" s="14"/>
      <c r="F175" s="14"/>
      <c r="G175" s="14"/>
      <c r="H175" s="31">
        <f>AVERAGE(H158:H173)</f>
        <v>0.54889620691289875</v>
      </c>
      <c r="I175" s="16"/>
      <c r="J175" s="14"/>
      <c r="K175" s="14"/>
      <c r="L175" s="14">
        <f>AVERAGE(L158:L173)</f>
        <v>0.58165025030744866</v>
      </c>
      <c r="M175" s="14"/>
      <c r="N175" s="14"/>
      <c r="O175" s="14"/>
      <c r="P175" s="31">
        <f>AVERAGE(P158:P173)</f>
        <v>0.58280503863299404</v>
      </c>
      <c r="Q175" s="1"/>
      <c r="R175" s="2"/>
      <c r="S175" s="2"/>
      <c r="T175" s="2"/>
      <c r="U175" s="2"/>
      <c r="V175" s="14"/>
      <c r="W175" s="18"/>
      <c r="X175" s="49"/>
      <c r="Y175" s="18"/>
      <c r="Z175" s="18"/>
      <c r="AA175" s="18"/>
      <c r="AB175" s="18"/>
      <c r="AC175" s="18"/>
      <c r="AD175" s="18"/>
      <c r="AE175" s="18"/>
      <c r="AF175" s="42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</row>
    <row r="176" spans="1:44" x14ac:dyDescent="0.25">
      <c r="A176" s="25"/>
      <c r="B176" s="14"/>
      <c r="C176" s="14"/>
      <c r="D176" s="14">
        <v>16</v>
      </c>
      <c r="E176" s="14"/>
      <c r="F176" s="14"/>
      <c r="G176" s="14"/>
      <c r="H176" s="31">
        <v>16</v>
      </c>
      <c r="I176" s="16"/>
      <c r="J176" s="14"/>
      <c r="K176" s="14"/>
      <c r="L176" s="14">
        <v>16</v>
      </c>
      <c r="M176" s="14"/>
      <c r="N176" s="14"/>
      <c r="O176" s="14"/>
      <c r="P176" s="31">
        <v>16</v>
      </c>
      <c r="Q176" s="1"/>
      <c r="R176" s="2"/>
      <c r="S176" s="2"/>
      <c r="T176" s="2"/>
      <c r="U176" s="2"/>
      <c r="V176" s="14"/>
      <c r="W176" s="18"/>
      <c r="X176" s="49"/>
      <c r="Y176" s="18"/>
      <c r="Z176" s="18"/>
      <c r="AA176" s="18"/>
      <c r="AB176" s="18"/>
      <c r="AC176" s="18"/>
      <c r="AD176" s="18"/>
      <c r="AE176" s="18"/>
      <c r="AF176" s="42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</row>
    <row r="177" spans="1:44" x14ac:dyDescent="0.25">
      <c r="A177" s="25"/>
      <c r="B177" s="14"/>
      <c r="C177" s="14"/>
      <c r="D177" s="14">
        <f>STDEV(D158:D173)</f>
        <v>0.20574990088129011</v>
      </c>
      <c r="E177" s="14"/>
      <c r="F177" s="14"/>
      <c r="G177" s="14"/>
      <c r="H177" s="31">
        <f>STDEV(H158:H173)</f>
        <v>0.15264257904758588</v>
      </c>
      <c r="I177" s="16"/>
      <c r="J177" s="14"/>
      <c r="K177" s="14"/>
      <c r="L177" s="14">
        <f>STDEV(L158:L173)</f>
        <v>0.16149288420292007</v>
      </c>
      <c r="M177" s="14"/>
      <c r="N177" s="14"/>
      <c r="O177" s="14"/>
      <c r="P177" s="31">
        <f>STDEV(P158:P173)</f>
        <v>0.17080174561377667</v>
      </c>
      <c r="Q177" s="1"/>
      <c r="R177" s="2"/>
      <c r="S177" s="2"/>
      <c r="T177" s="2"/>
      <c r="U177" s="2"/>
      <c r="V177" s="2"/>
      <c r="W177" s="2"/>
      <c r="X177" s="3"/>
      <c r="Y177" s="2"/>
      <c r="Z177" s="2"/>
      <c r="AA177" s="2"/>
      <c r="AB177" s="2"/>
      <c r="AC177" s="2"/>
      <c r="AD177" s="2"/>
      <c r="AE177" s="2"/>
      <c r="AF177" s="57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</row>
    <row r="178" spans="1:44" ht="15.75" thickBot="1" x14ac:dyDescent="0.3">
      <c r="A178" s="27"/>
      <c r="B178" s="28"/>
      <c r="C178" s="28"/>
      <c r="D178" s="28">
        <f>D177/SQRT(D176)</f>
        <v>5.1437475220322527E-2</v>
      </c>
      <c r="E178" s="28"/>
      <c r="F178" s="28"/>
      <c r="G178" s="28"/>
      <c r="H178" s="32">
        <f>H177/SQRT(H176)</f>
        <v>3.816064476189647E-2</v>
      </c>
      <c r="I178" s="120"/>
      <c r="J178" s="28"/>
      <c r="K178" s="28"/>
      <c r="L178" s="28">
        <f>L177/SQRT(L176)</f>
        <v>4.0373221050730018E-2</v>
      </c>
      <c r="M178" s="28"/>
      <c r="N178" s="28"/>
      <c r="O178" s="28"/>
      <c r="P178" s="32">
        <f>P177/SQRT(P176)</f>
        <v>4.2700436403444168E-2</v>
      </c>
      <c r="Q178" s="62"/>
      <c r="R178" s="59"/>
      <c r="S178" s="59"/>
      <c r="T178" s="59"/>
      <c r="U178" s="59"/>
      <c r="V178" s="28"/>
      <c r="W178" s="44"/>
      <c r="X178" s="50"/>
      <c r="Y178" s="44"/>
      <c r="Z178" s="44"/>
      <c r="AA178" s="44"/>
      <c r="AB178" s="44"/>
      <c r="AC178" s="44"/>
      <c r="AD178" s="44"/>
      <c r="AE178" s="44"/>
      <c r="AF178" s="46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</row>
    <row r="179" spans="1:44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8"/>
      <c r="L179" s="14"/>
      <c r="M179" s="14"/>
      <c r="N179" s="14"/>
      <c r="O179" s="14"/>
      <c r="P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</row>
  </sheetData>
  <mergeCells count="48">
    <mergeCell ref="Q155:X155"/>
    <mergeCell ref="Y155:AF155"/>
    <mergeCell ref="A155:H155"/>
    <mergeCell ref="I155:P155"/>
    <mergeCell ref="A136:D136"/>
    <mergeCell ref="E136:H136"/>
    <mergeCell ref="I136:L136"/>
    <mergeCell ref="M136:P136"/>
    <mergeCell ref="Q136:T136"/>
    <mergeCell ref="U136:X136"/>
    <mergeCell ref="BK103:BT103"/>
    <mergeCell ref="K103:T103"/>
    <mergeCell ref="U103:AD103"/>
    <mergeCell ref="AE103:AO103"/>
    <mergeCell ref="AP103:AZ103"/>
    <mergeCell ref="BA103:BJ103"/>
    <mergeCell ref="A103:J103"/>
    <mergeCell ref="A77:J77"/>
    <mergeCell ref="K77:T77"/>
    <mergeCell ref="U77:AD77"/>
    <mergeCell ref="AE77:AN77"/>
    <mergeCell ref="AO77:AX77"/>
    <mergeCell ref="AY77:BH77"/>
    <mergeCell ref="BI77:BR77"/>
    <mergeCell ref="BS77:CB77"/>
    <mergeCell ref="AO39:AS39"/>
    <mergeCell ref="AG23:AJ23"/>
    <mergeCell ref="A39:E39"/>
    <mergeCell ref="F39:J39"/>
    <mergeCell ref="K39:O39"/>
    <mergeCell ref="P39:T39"/>
    <mergeCell ref="U39:Y39"/>
    <mergeCell ref="A2:C2"/>
    <mergeCell ref="D2:F2"/>
    <mergeCell ref="A21:L21"/>
    <mergeCell ref="Y21:AJ21"/>
    <mergeCell ref="AJ39:AN39"/>
    <mergeCell ref="A23:D23"/>
    <mergeCell ref="E23:H23"/>
    <mergeCell ref="I23:L23"/>
    <mergeCell ref="M21:X21"/>
    <mergeCell ref="M23:P23"/>
    <mergeCell ref="Q23:T23"/>
    <mergeCell ref="U23:X23"/>
    <mergeCell ref="Z39:AD39"/>
    <mergeCell ref="AE39:AI39"/>
    <mergeCell ref="Y23:AB23"/>
    <mergeCell ref="AC23:AF2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workbookViewId="0">
      <selection activeCell="H30" sqref="H30"/>
    </sheetView>
  </sheetViews>
  <sheetFormatPr defaultRowHeight="15" x14ac:dyDescent="0.25"/>
  <cols>
    <col min="3" max="3" width="17.28515625" customWidth="1"/>
    <col min="4" max="4" width="19.28515625" customWidth="1"/>
    <col min="5" max="5" width="17.5703125" customWidth="1"/>
    <col min="6" max="6" width="18.7109375" customWidth="1"/>
    <col min="9" max="9" width="16.42578125" customWidth="1"/>
    <col min="10" max="10" width="17.28515625" customWidth="1"/>
  </cols>
  <sheetData>
    <row r="1" spans="1:10" x14ac:dyDescent="0.25">
      <c r="A1" s="347" t="s">
        <v>295</v>
      </c>
      <c r="B1" s="347"/>
      <c r="C1" s="347"/>
    </row>
    <row r="3" spans="1:10" x14ac:dyDescent="0.25">
      <c r="A3" t="s">
        <v>296</v>
      </c>
    </row>
    <row r="5" spans="1:10" x14ac:dyDescent="0.25">
      <c r="A5" t="s">
        <v>292</v>
      </c>
    </row>
    <row r="6" spans="1:10" x14ac:dyDescent="0.25">
      <c r="A6" t="s">
        <v>277</v>
      </c>
    </row>
    <row r="8" spans="1:10" x14ac:dyDescent="0.25">
      <c r="A8" s="152" t="s">
        <v>286</v>
      </c>
      <c r="B8" s="152"/>
      <c r="C8" s="152" t="s">
        <v>284</v>
      </c>
      <c r="D8" s="152" t="s">
        <v>297</v>
      </c>
      <c r="G8" s="152" t="s">
        <v>285</v>
      </c>
      <c r="H8" s="152"/>
      <c r="I8" s="152" t="s">
        <v>284</v>
      </c>
      <c r="J8" s="152" t="s">
        <v>297</v>
      </c>
    </row>
    <row r="9" spans="1:10" x14ac:dyDescent="0.25">
      <c r="B9" s="2" t="s">
        <v>4</v>
      </c>
      <c r="C9">
        <v>16.61</v>
      </c>
      <c r="D9">
        <v>23.04</v>
      </c>
      <c r="H9" s="2" t="s">
        <v>4</v>
      </c>
      <c r="I9">
        <v>11.57</v>
      </c>
      <c r="J9">
        <v>14.36</v>
      </c>
    </row>
    <row r="10" spans="1:10" x14ac:dyDescent="0.25">
      <c r="B10" s="2" t="s">
        <v>5</v>
      </c>
      <c r="C10">
        <v>25.57</v>
      </c>
      <c r="D10">
        <v>32.69</v>
      </c>
      <c r="H10" s="2" t="s">
        <v>5</v>
      </c>
      <c r="I10">
        <v>6.31</v>
      </c>
      <c r="J10">
        <v>9.9600000000000009</v>
      </c>
    </row>
    <row r="11" spans="1:10" x14ac:dyDescent="0.25">
      <c r="B11" s="2" t="s">
        <v>6</v>
      </c>
      <c r="C11">
        <v>18.57</v>
      </c>
      <c r="D11">
        <v>50.6</v>
      </c>
      <c r="H11" s="2" t="s">
        <v>6</v>
      </c>
      <c r="I11">
        <v>7.59</v>
      </c>
      <c r="J11">
        <v>12.26</v>
      </c>
    </row>
    <row r="12" spans="1:10" x14ac:dyDescent="0.25">
      <c r="B12" s="2" t="s">
        <v>7</v>
      </c>
      <c r="C12">
        <v>21.98</v>
      </c>
      <c r="D12">
        <v>45.85</v>
      </c>
      <c r="H12" s="2" t="s">
        <v>7</v>
      </c>
      <c r="I12">
        <v>8.82</v>
      </c>
      <c r="J12">
        <v>11.91</v>
      </c>
    </row>
    <row r="13" spans="1:10" x14ac:dyDescent="0.25">
      <c r="B13" s="2" t="s">
        <v>8</v>
      </c>
      <c r="C13">
        <v>20.62</v>
      </c>
      <c r="D13">
        <v>42.51</v>
      </c>
      <c r="H13" s="2" t="s">
        <v>8</v>
      </c>
      <c r="I13">
        <v>12.21</v>
      </c>
      <c r="J13">
        <v>7.48</v>
      </c>
    </row>
    <row r="14" spans="1:10" x14ac:dyDescent="0.25">
      <c r="B14" s="2" t="s">
        <v>9</v>
      </c>
      <c r="C14">
        <v>33.64</v>
      </c>
      <c r="D14">
        <v>20.76</v>
      </c>
      <c r="H14" s="2" t="s">
        <v>9</v>
      </c>
      <c r="I14">
        <v>11.03</v>
      </c>
      <c r="J14">
        <v>13.77</v>
      </c>
    </row>
    <row r="15" spans="1:10" x14ac:dyDescent="0.25">
      <c r="B15" s="2"/>
      <c r="H15" s="2"/>
    </row>
    <row r="16" spans="1:10" x14ac:dyDescent="0.25">
      <c r="B16" s="4" t="s">
        <v>0</v>
      </c>
      <c r="C16" s="308">
        <f>AVERAGE(C9:C14)</f>
        <v>22.831666666666667</v>
      </c>
      <c r="D16" s="308">
        <f t="shared" ref="D16" si="0">AVERAGE(D9:D14)</f>
        <v>35.908333333333331</v>
      </c>
      <c r="H16" s="4" t="s">
        <v>0</v>
      </c>
      <c r="I16" s="308">
        <f>AVERAGE(I9:I14)</f>
        <v>9.5883333333333329</v>
      </c>
      <c r="J16" s="308">
        <f t="shared" ref="J16" si="1">AVERAGE(J9:J14)</f>
        <v>11.623333333333333</v>
      </c>
    </row>
    <row r="17" spans="1:10" x14ac:dyDescent="0.25">
      <c r="B17" s="4"/>
      <c r="C17" s="308"/>
      <c r="D17" s="308"/>
      <c r="H17" s="4"/>
      <c r="I17" s="308"/>
      <c r="J17" s="308"/>
    </row>
    <row r="18" spans="1:10" x14ac:dyDescent="0.25">
      <c r="B18" s="4" t="s">
        <v>1</v>
      </c>
      <c r="C18" s="308">
        <f>STDEV(C9:C14)</f>
        <v>6.1123855135835941</v>
      </c>
      <c r="D18" s="308">
        <f t="shared" ref="D18" si="2">STDEV(D9:D14)</f>
        <v>12.358701253233157</v>
      </c>
      <c r="H18" s="4" t="s">
        <v>1</v>
      </c>
      <c r="I18" s="308">
        <f>STDEV(I9:I14)</f>
        <v>2.3752761242993734</v>
      </c>
      <c r="J18" s="308">
        <f t="shared" ref="J18" si="3">STDEV(J9:J14)</f>
        <v>2.5502522751027445</v>
      </c>
    </row>
    <row r="19" spans="1:10" x14ac:dyDescent="0.25">
      <c r="B19" s="4" t="s">
        <v>2</v>
      </c>
      <c r="C19" s="307">
        <v>6</v>
      </c>
      <c r="D19" s="307">
        <v>6</v>
      </c>
      <c r="H19" s="4" t="s">
        <v>2</v>
      </c>
      <c r="I19" s="307">
        <v>6</v>
      </c>
      <c r="J19" s="307">
        <v>6</v>
      </c>
    </row>
    <row r="20" spans="1:10" x14ac:dyDescent="0.25">
      <c r="B20" s="4" t="s">
        <v>3</v>
      </c>
      <c r="C20" s="306">
        <f>C18/SQRT(6)</f>
        <v>2.4953709365765837</v>
      </c>
      <c r="D20" s="306">
        <f t="shared" ref="D20" si="4">D18/SQRT(6)</f>
        <v>5.0454186589860379</v>
      </c>
      <c r="H20" s="4" t="s">
        <v>3</v>
      </c>
      <c r="I20" s="306">
        <f>I18/SQRT(6)</f>
        <v>0.9697024171248495</v>
      </c>
      <c r="J20" s="306">
        <f t="shared" ref="J20" si="5">J18/SQRT(6)</f>
        <v>1.0411361315622729</v>
      </c>
    </row>
    <row r="23" spans="1:10" s="314" customFormat="1" x14ac:dyDescent="0.25"/>
    <row r="25" spans="1:10" x14ac:dyDescent="0.25">
      <c r="A25" s="347" t="s">
        <v>298</v>
      </c>
      <c r="B25" s="347"/>
      <c r="C25" s="347"/>
    </row>
    <row r="27" spans="1:10" x14ac:dyDescent="0.25">
      <c r="A27" t="s">
        <v>299</v>
      </c>
    </row>
    <row r="29" spans="1:10" x14ac:dyDescent="0.25">
      <c r="A29" t="s">
        <v>292</v>
      </c>
    </row>
    <row r="30" spans="1:10" x14ac:dyDescent="0.25">
      <c r="A30" t="s">
        <v>277</v>
      </c>
    </row>
    <row r="32" spans="1:10" x14ac:dyDescent="0.25">
      <c r="C32" s="152" t="s">
        <v>284</v>
      </c>
      <c r="D32" s="152" t="s">
        <v>283</v>
      </c>
      <c r="E32" s="152" t="s">
        <v>282</v>
      </c>
      <c r="F32" s="152" t="s">
        <v>274</v>
      </c>
    </row>
    <row r="33" spans="2:6" x14ac:dyDescent="0.25">
      <c r="B33" t="s">
        <v>300</v>
      </c>
      <c r="C33" s="309">
        <v>5.7</v>
      </c>
      <c r="D33" s="309">
        <v>14.06</v>
      </c>
      <c r="E33" s="309">
        <v>39.869999999999997</v>
      </c>
      <c r="F33">
        <v>96.73</v>
      </c>
    </row>
    <row r="34" spans="2:6" x14ac:dyDescent="0.25">
      <c r="B34" t="s">
        <v>301</v>
      </c>
      <c r="C34" s="309">
        <v>12.73</v>
      </c>
      <c r="D34" s="309">
        <v>0.53</v>
      </c>
      <c r="E34" s="309">
        <v>7.55</v>
      </c>
      <c r="F34">
        <v>45.57</v>
      </c>
    </row>
    <row r="35" spans="2:6" x14ac:dyDescent="0.25">
      <c r="B35" t="s">
        <v>302</v>
      </c>
      <c r="C35" s="309">
        <v>-2.21</v>
      </c>
      <c r="D35" s="309">
        <v>-0.88</v>
      </c>
      <c r="E35">
        <v>13.31</v>
      </c>
      <c r="F35">
        <v>41.31</v>
      </c>
    </row>
    <row r="36" spans="2:6" x14ac:dyDescent="0.25">
      <c r="B36" t="s">
        <v>303</v>
      </c>
      <c r="C36" s="309">
        <v>2.4500000000000002</v>
      </c>
      <c r="D36" s="309">
        <v>6.58</v>
      </c>
      <c r="E36" s="309">
        <v>2.48</v>
      </c>
      <c r="F36">
        <v>40.44</v>
      </c>
    </row>
    <row r="37" spans="2:6" x14ac:dyDescent="0.25">
      <c r="B37" t="s">
        <v>304</v>
      </c>
      <c r="C37" s="309">
        <v>4.83</v>
      </c>
      <c r="D37" s="309">
        <v>10.43</v>
      </c>
      <c r="E37" s="309">
        <v>9.61</v>
      </c>
      <c r="F37">
        <v>65.25</v>
      </c>
    </row>
    <row r="38" spans="2:6" x14ac:dyDescent="0.25">
      <c r="B38" t="s">
        <v>305</v>
      </c>
      <c r="C38" s="309">
        <v>4.49</v>
      </c>
      <c r="D38" s="309">
        <v>4.1900000000000004</v>
      </c>
      <c r="E38" s="309">
        <v>29.64</v>
      </c>
      <c r="F38">
        <v>12.76</v>
      </c>
    </row>
    <row r="39" spans="2:6" x14ac:dyDescent="0.25">
      <c r="B39" t="s">
        <v>306</v>
      </c>
      <c r="C39" s="309">
        <v>9.07</v>
      </c>
      <c r="D39" s="309">
        <v>6.82</v>
      </c>
      <c r="E39" s="309">
        <v>6.01</v>
      </c>
      <c r="F39">
        <v>20.85</v>
      </c>
    </row>
    <row r="40" spans="2:6" x14ac:dyDescent="0.25">
      <c r="B40" t="s">
        <v>307</v>
      </c>
      <c r="C40" s="309">
        <v>0.45</v>
      </c>
      <c r="D40" s="309">
        <v>5.43</v>
      </c>
      <c r="E40" s="309">
        <v>13.38</v>
      </c>
      <c r="F40">
        <v>17.170000000000002</v>
      </c>
    </row>
    <row r="42" spans="2:6" x14ac:dyDescent="0.25">
      <c r="B42" s="4" t="s">
        <v>0</v>
      </c>
      <c r="C42" s="308">
        <f>AVERAGE(C33:C40)</f>
        <v>4.6887500000000006</v>
      </c>
      <c r="D42" s="308">
        <f t="shared" ref="D42:F42" si="6">AVERAGE(D33:D40)</f>
        <v>5.8949999999999996</v>
      </c>
      <c r="E42" s="308">
        <f t="shared" si="6"/>
        <v>15.231249999999999</v>
      </c>
      <c r="F42" s="308">
        <f t="shared" si="6"/>
        <v>42.510000000000005</v>
      </c>
    </row>
    <row r="43" spans="2:6" x14ac:dyDescent="0.25">
      <c r="B43" s="4"/>
      <c r="C43" s="308"/>
      <c r="D43" s="308"/>
      <c r="E43" s="308"/>
      <c r="F43" s="308"/>
    </row>
    <row r="44" spans="2:6" x14ac:dyDescent="0.25">
      <c r="B44" s="4" t="s">
        <v>1</v>
      </c>
      <c r="C44" s="308">
        <f>STDEV(C33:C40)</f>
        <v>4.7133683360658924</v>
      </c>
      <c r="D44" s="308">
        <f t="shared" ref="D44:F44" si="7">STDEV(D33:D40)</f>
        <v>4.8750882775890032</v>
      </c>
      <c r="E44" s="308">
        <f t="shared" si="7"/>
        <v>12.87314085051286</v>
      </c>
      <c r="F44" s="308">
        <f t="shared" si="7"/>
        <v>27.94979734145797</v>
      </c>
    </row>
    <row r="45" spans="2:6" x14ac:dyDescent="0.25">
      <c r="B45" s="4" t="s">
        <v>2</v>
      </c>
      <c r="C45" s="307">
        <v>8</v>
      </c>
      <c r="D45" s="307">
        <v>8</v>
      </c>
      <c r="E45" s="307">
        <v>8</v>
      </c>
      <c r="F45" s="307">
        <v>8</v>
      </c>
    </row>
    <row r="46" spans="2:6" x14ac:dyDescent="0.25">
      <c r="B46" s="4" t="s">
        <v>3</v>
      </c>
      <c r="C46" s="306">
        <f>C44/SQRT(8)</f>
        <v>1.6664273563310732</v>
      </c>
      <c r="D46" s="306">
        <f t="shared" ref="D46:F46" si="8">D44/SQRT(8)</f>
        <v>1.723603989983115</v>
      </c>
      <c r="E46" s="306">
        <f t="shared" si="8"/>
        <v>4.5513425952836011</v>
      </c>
      <c r="F46" s="306">
        <f t="shared" si="8"/>
        <v>9.8817456164673327</v>
      </c>
    </row>
    <row r="49" spans="1:9" s="314" customFormat="1" x14ac:dyDescent="0.25"/>
    <row r="51" spans="1:9" x14ac:dyDescent="0.25">
      <c r="A51" s="347" t="s">
        <v>308</v>
      </c>
      <c r="B51" s="347"/>
      <c r="C51" s="347"/>
    </row>
    <row r="53" spans="1:9" x14ac:dyDescent="0.25">
      <c r="A53" t="s">
        <v>309</v>
      </c>
    </row>
    <row r="55" spans="1:9" ht="17.25" x14ac:dyDescent="0.25">
      <c r="A55" t="s">
        <v>288</v>
      </c>
    </row>
    <row r="56" spans="1:9" x14ac:dyDescent="0.25">
      <c r="A56" t="s">
        <v>277</v>
      </c>
    </row>
    <row r="58" spans="1:9" x14ac:dyDescent="0.25">
      <c r="A58" s="152" t="s">
        <v>286</v>
      </c>
      <c r="B58" s="152"/>
      <c r="C58" s="152" t="s">
        <v>297</v>
      </c>
      <c r="G58" s="152" t="s">
        <v>285</v>
      </c>
      <c r="H58" s="152"/>
      <c r="I58" s="152" t="s">
        <v>297</v>
      </c>
    </row>
    <row r="59" spans="1:9" x14ac:dyDescent="0.25">
      <c r="B59" s="2" t="s">
        <v>4</v>
      </c>
      <c r="C59" s="309">
        <v>27.32</v>
      </c>
      <c r="H59" s="2" t="s">
        <v>4</v>
      </c>
      <c r="I59" s="309">
        <v>7.92</v>
      </c>
    </row>
    <row r="60" spans="1:9" x14ac:dyDescent="0.25">
      <c r="B60" s="2" t="s">
        <v>5</v>
      </c>
      <c r="C60" s="309">
        <v>12.37</v>
      </c>
      <c r="H60" s="2" t="s">
        <v>5</v>
      </c>
      <c r="I60" s="309">
        <v>8.34</v>
      </c>
    </row>
    <row r="61" spans="1:9" x14ac:dyDescent="0.25">
      <c r="B61" s="2" t="s">
        <v>6</v>
      </c>
      <c r="C61" s="309">
        <v>9.02</v>
      </c>
      <c r="H61" s="2" t="s">
        <v>6</v>
      </c>
      <c r="I61" s="309">
        <v>7.02</v>
      </c>
    </row>
    <row r="62" spans="1:9" x14ac:dyDescent="0.25">
      <c r="B62" s="2" t="s">
        <v>7</v>
      </c>
      <c r="C62" s="309">
        <v>6.98</v>
      </c>
      <c r="H62" s="2" t="s">
        <v>7</v>
      </c>
      <c r="I62" s="309">
        <v>4.3499999999999996</v>
      </c>
    </row>
    <row r="63" spans="1:9" x14ac:dyDescent="0.25">
      <c r="B63" s="2" t="s">
        <v>8</v>
      </c>
      <c r="C63" s="309"/>
      <c r="H63" s="2" t="s">
        <v>8</v>
      </c>
      <c r="I63" s="309"/>
    </row>
    <row r="64" spans="1:9" x14ac:dyDescent="0.25">
      <c r="B64" s="2" t="s">
        <v>9</v>
      </c>
      <c r="C64" s="309"/>
      <c r="H64" s="2" t="s">
        <v>9</v>
      </c>
      <c r="I64" s="309"/>
    </row>
    <row r="65" spans="1:9" x14ac:dyDescent="0.25">
      <c r="B65" s="2"/>
      <c r="H65" s="2"/>
    </row>
    <row r="66" spans="1:9" x14ac:dyDescent="0.25">
      <c r="B66" s="4" t="s">
        <v>0</v>
      </c>
      <c r="C66" s="308">
        <f>AVERAGE(C59:C64)</f>
        <v>13.922499999999999</v>
      </c>
      <c r="H66" s="4" t="s">
        <v>0</v>
      </c>
      <c r="I66" s="308">
        <f>AVERAGE(I59:I64)</f>
        <v>6.9074999999999989</v>
      </c>
    </row>
    <row r="67" spans="1:9" x14ac:dyDescent="0.25">
      <c r="B67" s="4"/>
      <c r="C67" s="308"/>
      <c r="H67" s="4"/>
      <c r="I67" s="308"/>
    </row>
    <row r="68" spans="1:9" x14ac:dyDescent="0.25">
      <c r="B68" s="4" t="s">
        <v>1</v>
      </c>
      <c r="C68" s="308">
        <f t="shared" ref="C68" si="9">STDEV(C59:C64)</f>
        <v>9.2039135697810632</v>
      </c>
      <c r="H68" s="4" t="s">
        <v>1</v>
      </c>
      <c r="I68" s="308">
        <f>STDEV(I59:I64)</f>
        <v>1.7917100769934873</v>
      </c>
    </row>
    <row r="69" spans="1:9" x14ac:dyDescent="0.25">
      <c r="B69" s="4" t="s">
        <v>2</v>
      </c>
      <c r="C69" s="307">
        <v>6</v>
      </c>
      <c r="H69" s="4" t="s">
        <v>2</v>
      </c>
      <c r="I69" s="307">
        <v>6</v>
      </c>
    </row>
    <row r="70" spans="1:9" x14ac:dyDescent="0.25">
      <c r="B70" s="4" t="s">
        <v>3</v>
      </c>
      <c r="C70" s="306">
        <f t="shared" ref="C70" si="10">C68/SQRT(6)</f>
        <v>3.7574819804402702</v>
      </c>
      <c r="H70" s="4" t="s">
        <v>3</v>
      </c>
      <c r="I70" s="306">
        <f>I68/SQRT(6)</f>
        <v>0.73146257593946762</v>
      </c>
    </row>
    <row r="73" spans="1:9" ht="17.25" x14ac:dyDescent="0.25">
      <c r="A73" t="s">
        <v>287</v>
      </c>
    </row>
    <row r="74" spans="1:9" x14ac:dyDescent="0.25">
      <c r="A74" t="s">
        <v>277</v>
      </c>
    </row>
    <row r="76" spans="1:9" x14ac:dyDescent="0.25">
      <c r="A76" s="152" t="s">
        <v>286</v>
      </c>
      <c r="B76" s="152"/>
      <c r="C76" s="152" t="s">
        <v>297</v>
      </c>
      <c r="G76" s="152" t="s">
        <v>285</v>
      </c>
      <c r="H76" s="152"/>
      <c r="I76" s="152" t="s">
        <v>297</v>
      </c>
    </row>
    <row r="77" spans="1:9" x14ac:dyDescent="0.25">
      <c r="B77" s="2" t="s">
        <v>4</v>
      </c>
      <c r="C77" s="309">
        <v>23.04</v>
      </c>
      <c r="H77" s="2" t="s">
        <v>4</v>
      </c>
      <c r="I77" s="309">
        <v>14.36</v>
      </c>
    </row>
    <row r="78" spans="1:9" x14ac:dyDescent="0.25">
      <c r="B78" s="2" t="s">
        <v>5</v>
      </c>
      <c r="C78" s="309">
        <v>32.69</v>
      </c>
      <c r="H78" s="2" t="s">
        <v>5</v>
      </c>
      <c r="I78" s="309">
        <v>9.9600000000000009</v>
      </c>
    </row>
    <row r="79" spans="1:9" x14ac:dyDescent="0.25">
      <c r="B79" s="2" t="s">
        <v>6</v>
      </c>
      <c r="C79" s="309">
        <v>50.6</v>
      </c>
      <c r="H79" s="2" t="s">
        <v>6</v>
      </c>
      <c r="I79" s="309">
        <v>12.26</v>
      </c>
    </row>
    <row r="80" spans="1:9" x14ac:dyDescent="0.25">
      <c r="B80" s="2" t="s">
        <v>7</v>
      </c>
      <c r="C80" s="309">
        <v>45.85</v>
      </c>
      <c r="H80" s="2" t="s">
        <v>7</v>
      </c>
      <c r="I80" s="309">
        <v>11.91</v>
      </c>
    </row>
    <row r="81" spans="2:9" x14ac:dyDescent="0.25">
      <c r="B81" s="2" t="s">
        <v>8</v>
      </c>
      <c r="C81" s="309">
        <v>42.51</v>
      </c>
      <c r="H81" s="2" t="s">
        <v>8</v>
      </c>
      <c r="I81" s="309">
        <v>7.48</v>
      </c>
    </row>
    <row r="82" spans="2:9" x14ac:dyDescent="0.25">
      <c r="B82" s="2" t="s">
        <v>9</v>
      </c>
      <c r="C82" s="309">
        <v>20.76</v>
      </c>
      <c r="H82" s="2" t="s">
        <v>9</v>
      </c>
      <c r="I82" s="309">
        <v>13.77</v>
      </c>
    </row>
    <row r="84" spans="2:9" x14ac:dyDescent="0.25">
      <c r="B84" s="4" t="s">
        <v>0</v>
      </c>
      <c r="C84" s="308">
        <f t="shared" ref="C84" si="11">AVERAGE(C77:C82)</f>
        <v>35.908333333333331</v>
      </c>
      <c r="H84" s="4" t="s">
        <v>0</v>
      </c>
      <c r="I84" s="308">
        <f>AVERAGE(I77:I82)</f>
        <v>11.623333333333333</v>
      </c>
    </row>
    <row r="85" spans="2:9" x14ac:dyDescent="0.25">
      <c r="B85" s="4"/>
      <c r="C85" s="308"/>
      <c r="H85" s="4"/>
      <c r="I85" s="308"/>
    </row>
    <row r="86" spans="2:9" x14ac:dyDescent="0.25">
      <c r="B86" s="4" t="s">
        <v>1</v>
      </c>
      <c r="C86" s="308">
        <f t="shared" ref="C86" si="12">STDEV(C77:C82)</f>
        <v>12.358701253233157</v>
      </c>
      <c r="H86" s="4" t="s">
        <v>1</v>
      </c>
      <c r="I86" s="308">
        <f>STDEV(I77:I82)</f>
        <v>2.5502522751027445</v>
      </c>
    </row>
    <row r="87" spans="2:9" x14ac:dyDescent="0.25">
      <c r="B87" s="4" t="s">
        <v>2</v>
      </c>
      <c r="C87" s="307">
        <v>6</v>
      </c>
      <c r="H87" s="4" t="s">
        <v>2</v>
      </c>
      <c r="I87" s="307">
        <v>6</v>
      </c>
    </row>
    <row r="88" spans="2:9" x14ac:dyDescent="0.25">
      <c r="B88" s="4" t="s">
        <v>3</v>
      </c>
      <c r="C88" s="306">
        <f t="shared" ref="C88" si="13">C86/SQRT(6)</f>
        <v>5.0454186589860379</v>
      </c>
      <c r="H88" s="4" t="s">
        <v>3</v>
      </c>
      <c r="I88" s="306">
        <f>I86/SQRT(6)</f>
        <v>1.0411361315622729</v>
      </c>
    </row>
  </sheetData>
  <mergeCells count="3">
    <mergeCell ref="A1:C1"/>
    <mergeCell ref="A25:C25"/>
    <mergeCell ref="A51:C5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95"/>
  <sheetViews>
    <sheetView tabSelected="1" zoomScale="60" zoomScaleNormal="60" workbookViewId="0">
      <selection activeCell="C61" sqref="C61"/>
    </sheetView>
  </sheetViews>
  <sheetFormatPr defaultRowHeight="15" x14ac:dyDescent="0.25"/>
  <sheetData>
    <row r="1" spans="1:40" x14ac:dyDescent="0.25">
      <c r="A1" t="s">
        <v>310</v>
      </c>
    </row>
    <row r="2" spans="1:40" x14ac:dyDescent="0.25">
      <c r="A2" s="348" t="s">
        <v>181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349"/>
      <c r="AH2" s="349"/>
      <c r="AI2" s="349"/>
      <c r="AJ2" s="349"/>
      <c r="AK2" s="349"/>
      <c r="AL2" s="349"/>
      <c r="AM2" s="349"/>
      <c r="AN2" s="351"/>
    </row>
    <row r="3" spans="1:40" s="15" customFormat="1" x14ac:dyDescent="0.25">
      <c r="A3" s="76" t="s">
        <v>179</v>
      </c>
      <c r="B3" s="66"/>
      <c r="C3" s="66"/>
      <c r="D3" s="66"/>
      <c r="E3" s="74"/>
      <c r="F3" s="76"/>
      <c r="G3" s="66"/>
      <c r="H3" s="66"/>
      <c r="I3" s="66"/>
      <c r="J3" s="74"/>
      <c r="K3" s="76"/>
      <c r="L3" s="66"/>
      <c r="M3" s="66"/>
      <c r="N3" s="66"/>
      <c r="O3" s="74"/>
      <c r="P3" s="76"/>
      <c r="Q3" s="66"/>
      <c r="R3" s="66"/>
      <c r="S3" s="66"/>
      <c r="T3" s="74"/>
      <c r="U3" s="76"/>
      <c r="V3" s="66"/>
      <c r="W3" s="66"/>
      <c r="X3" s="66"/>
      <c r="Y3" s="74"/>
      <c r="Z3" s="76"/>
      <c r="AA3" s="66"/>
      <c r="AB3" s="66"/>
      <c r="AC3" s="66"/>
      <c r="AD3" s="74"/>
      <c r="AE3" s="76"/>
      <c r="AF3" s="66"/>
      <c r="AG3" s="66"/>
      <c r="AH3" s="66"/>
      <c r="AI3" s="74"/>
      <c r="AJ3" s="76"/>
      <c r="AK3" s="66"/>
      <c r="AL3" s="66"/>
      <c r="AM3" s="66"/>
      <c r="AN3" s="74"/>
    </row>
    <row r="4" spans="1:40" s="15" customFormat="1" x14ac:dyDescent="0.25">
      <c r="A4" s="63" t="s">
        <v>177</v>
      </c>
      <c r="B4" s="15" t="s">
        <v>71</v>
      </c>
      <c r="C4" s="15" t="s">
        <v>130</v>
      </c>
      <c r="D4" s="15" t="s">
        <v>52</v>
      </c>
      <c r="E4" s="130" t="s">
        <v>113</v>
      </c>
      <c r="F4" s="63" t="s">
        <v>177</v>
      </c>
      <c r="G4" s="15" t="s">
        <v>71</v>
      </c>
      <c r="H4" s="15" t="s">
        <v>130</v>
      </c>
      <c r="I4" s="15" t="s">
        <v>52</v>
      </c>
      <c r="J4" s="130" t="s">
        <v>113</v>
      </c>
      <c r="K4" s="63" t="s">
        <v>177</v>
      </c>
      <c r="L4" s="15" t="s">
        <v>71</v>
      </c>
      <c r="M4" s="15" t="s">
        <v>130</v>
      </c>
      <c r="N4" s="15" t="s">
        <v>52</v>
      </c>
      <c r="O4" s="130" t="s">
        <v>113</v>
      </c>
      <c r="P4" s="63" t="s">
        <v>177</v>
      </c>
      <c r="Q4" s="15" t="s">
        <v>71</v>
      </c>
      <c r="R4" s="15" t="s">
        <v>130</v>
      </c>
      <c r="S4" s="15" t="s">
        <v>52</v>
      </c>
      <c r="T4" s="130" t="s">
        <v>113</v>
      </c>
      <c r="U4" s="63" t="s">
        <v>177</v>
      </c>
      <c r="V4" s="15" t="s">
        <v>71</v>
      </c>
      <c r="W4" s="15" t="s">
        <v>130</v>
      </c>
      <c r="X4" s="15" t="s">
        <v>52</v>
      </c>
      <c r="Y4" s="130" t="s">
        <v>113</v>
      </c>
      <c r="Z4" s="63" t="s">
        <v>177</v>
      </c>
      <c r="AA4" s="15" t="s">
        <v>71</v>
      </c>
      <c r="AB4" s="15" t="s">
        <v>130</v>
      </c>
      <c r="AC4" s="15" t="s">
        <v>52</v>
      </c>
      <c r="AD4" s="130" t="s">
        <v>113</v>
      </c>
      <c r="AE4" s="63" t="s">
        <v>177</v>
      </c>
      <c r="AF4" s="15" t="s">
        <v>71</v>
      </c>
      <c r="AG4" s="15" t="s">
        <v>130</v>
      </c>
      <c r="AH4" s="15" t="s">
        <v>52</v>
      </c>
      <c r="AI4" s="130" t="s">
        <v>113</v>
      </c>
      <c r="AJ4" s="63" t="s">
        <v>177</v>
      </c>
      <c r="AK4" s="15" t="s">
        <v>71</v>
      </c>
      <c r="AL4" s="15" t="s">
        <v>130</v>
      </c>
      <c r="AM4" s="15" t="s">
        <v>52</v>
      </c>
      <c r="AN4" s="130" t="s">
        <v>113</v>
      </c>
    </row>
    <row r="5" spans="1:40" s="15" customFormat="1" x14ac:dyDescent="0.25">
      <c r="A5" s="178">
        <v>0.58333333333333337</v>
      </c>
      <c r="B5" s="15">
        <v>0</v>
      </c>
      <c r="C5" s="15">
        <v>0</v>
      </c>
      <c r="D5" s="15">
        <f t="shared" ref="D5:D11" si="0">SUM(B5:C5)</f>
        <v>0</v>
      </c>
      <c r="E5" s="130">
        <v>0</v>
      </c>
      <c r="F5" s="178">
        <v>0.58333333333333337</v>
      </c>
      <c r="G5" s="15">
        <v>0</v>
      </c>
      <c r="H5" s="15">
        <v>0</v>
      </c>
      <c r="I5" s="15">
        <f t="shared" ref="I5:I11" si="1">SUM(G5:H5)</f>
        <v>0</v>
      </c>
      <c r="J5" s="130">
        <v>0</v>
      </c>
      <c r="K5" s="178">
        <v>0.58333333333333337</v>
      </c>
      <c r="L5" s="15">
        <v>0</v>
      </c>
      <c r="M5" s="15">
        <v>0</v>
      </c>
      <c r="N5" s="15">
        <f t="shared" ref="N5:N11" si="2">SUM(L5:M5)</f>
        <v>0</v>
      </c>
      <c r="O5" s="130">
        <v>0</v>
      </c>
      <c r="P5" s="178">
        <v>0.58333333333333337</v>
      </c>
      <c r="Q5" s="15">
        <v>0</v>
      </c>
      <c r="R5" s="15">
        <v>0</v>
      </c>
      <c r="S5" s="15">
        <f t="shared" ref="S5:S11" si="3">SUM(Q5:R5)</f>
        <v>0</v>
      </c>
      <c r="T5" s="130">
        <v>0</v>
      </c>
      <c r="U5" s="178">
        <v>0.58333333333333337</v>
      </c>
      <c r="V5" s="15">
        <v>0</v>
      </c>
      <c r="W5" s="15">
        <v>0</v>
      </c>
      <c r="X5" s="15">
        <f t="shared" ref="X5:X11" si="4">SUM(V5:W5)</f>
        <v>0</v>
      </c>
      <c r="Y5" s="130">
        <v>0</v>
      </c>
      <c r="Z5" s="178">
        <v>0.58333333333333337</v>
      </c>
      <c r="AA5" s="15">
        <v>0</v>
      </c>
      <c r="AB5" s="15">
        <v>0</v>
      </c>
      <c r="AC5" s="15">
        <f t="shared" ref="AC5:AC11" si="5">SUM(AA5:AB5)</f>
        <v>0</v>
      </c>
      <c r="AD5" s="130">
        <v>0</v>
      </c>
      <c r="AE5" s="178">
        <v>0.58333333333333337</v>
      </c>
      <c r="AF5" s="15">
        <v>0</v>
      </c>
      <c r="AG5" s="15">
        <v>0</v>
      </c>
      <c r="AH5" s="15">
        <f t="shared" ref="AH5:AH11" si="6">SUM(AF5:AG5)</f>
        <v>0</v>
      </c>
      <c r="AI5" s="130">
        <v>0</v>
      </c>
      <c r="AJ5" s="178">
        <v>0.58333333333333337</v>
      </c>
      <c r="AK5" s="15">
        <v>0</v>
      </c>
      <c r="AL5" s="15">
        <v>0</v>
      </c>
      <c r="AM5" s="15">
        <f t="shared" ref="AM5:AM11" si="7">SUM(AK5:AL5)</f>
        <v>0</v>
      </c>
      <c r="AN5" s="130">
        <v>0</v>
      </c>
    </row>
    <row r="6" spans="1:40" s="15" customFormat="1" x14ac:dyDescent="0.25">
      <c r="A6" s="179">
        <v>0.60416666666666663</v>
      </c>
      <c r="B6" s="15">
        <v>0</v>
      </c>
      <c r="C6" s="15">
        <v>24</v>
      </c>
      <c r="D6" s="15">
        <f t="shared" si="0"/>
        <v>24</v>
      </c>
      <c r="E6" s="130">
        <f t="shared" ref="E6:E11" si="8">(B6-C6)/D6</f>
        <v>-1</v>
      </c>
      <c r="F6" s="179">
        <v>0.60416666666666663</v>
      </c>
      <c r="G6" s="15">
        <v>1</v>
      </c>
      <c r="H6" s="15">
        <v>7</v>
      </c>
      <c r="I6" s="15">
        <f t="shared" si="1"/>
        <v>8</v>
      </c>
      <c r="J6" s="130">
        <f t="shared" ref="J6:J11" si="9">(G6-H6)/I6</f>
        <v>-0.75</v>
      </c>
      <c r="K6" s="179">
        <v>0.60416666666666663</v>
      </c>
      <c r="L6" s="15">
        <v>1</v>
      </c>
      <c r="M6" s="15">
        <v>9</v>
      </c>
      <c r="N6" s="15">
        <f t="shared" si="2"/>
        <v>10</v>
      </c>
      <c r="O6" s="130">
        <f t="shared" ref="O6:O11" si="10">(L6-M6)/N6</f>
        <v>-0.8</v>
      </c>
      <c r="P6" s="179">
        <v>0.60416666666666663</v>
      </c>
      <c r="Q6" s="15">
        <v>0</v>
      </c>
      <c r="R6" s="15">
        <v>33</v>
      </c>
      <c r="S6" s="15">
        <f t="shared" si="3"/>
        <v>33</v>
      </c>
      <c r="T6" s="130">
        <f t="shared" ref="T6:T11" si="11">(Q6-R6)/S6</f>
        <v>-1</v>
      </c>
      <c r="U6" s="179">
        <v>0.60416666666666663</v>
      </c>
      <c r="V6" s="15">
        <v>1</v>
      </c>
      <c r="W6" s="15">
        <v>22</v>
      </c>
      <c r="X6" s="15">
        <f t="shared" si="4"/>
        <v>23</v>
      </c>
      <c r="Y6" s="130">
        <f t="shared" ref="Y6:Y11" si="12">(V6-W6)/X6</f>
        <v>-0.91304347826086951</v>
      </c>
      <c r="Z6" s="179">
        <v>0.60416666666666663</v>
      </c>
      <c r="AA6" s="15">
        <v>1</v>
      </c>
      <c r="AB6" s="15">
        <v>15</v>
      </c>
      <c r="AC6" s="15">
        <f t="shared" si="5"/>
        <v>16</v>
      </c>
      <c r="AD6" s="130">
        <f t="shared" ref="AD6:AD11" si="13">(AA6-AB6)/AC6</f>
        <v>-0.875</v>
      </c>
      <c r="AE6" s="179">
        <v>0.60416666666666663</v>
      </c>
      <c r="AF6" s="15">
        <v>2</v>
      </c>
      <c r="AG6" s="15">
        <v>53</v>
      </c>
      <c r="AH6" s="15">
        <f t="shared" si="6"/>
        <v>55</v>
      </c>
      <c r="AI6" s="130">
        <f t="shared" ref="AI6:AI11" si="14">(AF6-AG6)/AH6</f>
        <v>-0.92727272727272725</v>
      </c>
      <c r="AJ6" s="179">
        <v>0.60416666666666663</v>
      </c>
      <c r="AK6" s="15">
        <v>1</v>
      </c>
      <c r="AL6" s="15">
        <v>34</v>
      </c>
      <c r="AM6" s="15">
        <f t="shared" si="7"/>
        <v>35</v>
      </c>
      <c r="AN6" s="130">
        <f t="shared" ref="AN6:AN11" si="15">(AK6-AL6)/AM6</f>
        <v>-0.94285714285714284</v>
      </c>
    </row>
    <row r="7" spans="1:40" s="15" customFormat="1" x14ac:dyDescent="0.25">
      <c r="A7" s="179">
        <v>0.625</v>
      </c>
      <c r="B7" s="15">
        <v>2</v>
      </c>
      <c r="C7" s="15">
        <v>45</v>
      </c>
      <c r="D7" s="15">
        <f t="shared" si="0"/>
        <v>47</v>
      </c>
      <c r="E7" s="130">
        <f t="shared" si="8"/>
        <v>-0.91489361702127658</v>
      </c>
      <c r="F7" s="179">
        <v>0.625</v>
      </c>
      <c r="G7" s="15">
        <v>1</v>
      </c>
      <c r="H7" s="15">
        <v>36</v>
      </c>
      <c r="I7" s="15">
        <f t="shared" si="1"/>
        <v>37</v>
      </c>
      <c r="J7" s="130">
        <f t="shared" si="9"/>
        <v>-0.94594594594594594</v>
      </c>
      <c r="K7" s="179">
        <v>0.625</v>
      </c>
      <c r="L7" s="15">
        <v>2</v>
      </c>
      <c r="M7" s="15">
        <v>45</v>
      </c>
      <c r="N7" s="15">
        <f t="shared" si="2"/>
        <v>47</v>
      </c>
      <c r="O7" s="130">
        <f t="shared" si="10"/>
        <v>-0.91489361702127658</v>
      </c>
      <c r="P7" s="179">
        <v>0.625</v>
      </c>
      <c r="Q7" s="15">
        <v>2</v>
      </c>
      <c r="R7" s="15">
        <v>79</v>
      </c>
      <c r="S7" s="15">
        <f t="shared" si="3"/>
        <v>81</v>
      </c>
      <c r="T7" s="130">
        <f t="shared" si="11"/>
        <v>-0.95061728395061729</v>
      </c>
      <c r="U7" s="179">
        <v>0.625</v>
      </c>
      <c r="V7" s="15">
        <v>1</v>
      </c>
      <c r="W7" s="15">
        <v>65</v>
      </c>
      <c r="X7" s="15">
        <f t="shared" si="4"/>
        <v>66</v>
      </c>
      <c r="Y7" s="130">
        <f t="shared" si="12"/>
        <v>-0.96969696969696972</v>
      </c>
      <c r="Z7" s="179">
        <v>0.625</v>
      </c>
      <c r="AA7" s="15">
        <v>1</v>
      </c>
      <c r="AB7" s="15">
        <v>42</v>
      </c>
      <c r="AC7" s="15">
        <f t="shared" si="5"/>
        <v>43</v>
      </c>
      <c r="AD7" s="130">
        <f t="shared" si="13"/>
        <v>-0.95348837209302328</v>
      </c>
      <c r="AE7" s="179">
        <v>0.625</v>
      </c>
      <c r="AF7" s="15">
        <v>2</v>
      </c>
      <c r="AG7" s="15">
        <v>94</v>
      </c>
      <c r="AH7" s="15">
        <f t="shared" si="6"/>
        <v>96</v>
      </c>
      <c r="AI7" s="130">
        <f t="shared" si="14"/>
        <v>-0.95833333333333337</v>
      </c>
      <c r="AJ7" s="179">
        <v>0.625</v>
      </c>
      <c r="AK7" s="15">
        <v>3</v>
      </c>
      <c r="AL7" s="15">
        <v>67</v>
      </c>
      <c r="AM7" s="15">
        <f t="shared" si="7"/>
        <v>70</v>
      </c>
      <c r="AN7" s="130">
        <f t="shared" si="15"/>
        <v>-0.91428571428571426</v>
      </c>
    </row>
    <row r="8" spans="1:40" s="15" customFormat="1" x14ac:dyDescent="0.25">
      <c r="A8" s="178">
        <v>0.64583333333333304</v>
      </c>
      <c r="B8" s="15">
        <v>5</v>
      </c>
      <c r="C8" s="15">
        <v>72</v>
      </c>
      <c r="D8" s="15">
        <f t="shared" si="0"/>
        <v>77</v>
      </c>
      <c r="E8" s="130">
        <f t="shared" si="8"/>
        <v>-0.87012987012987009</v>
      </c>
      <c r="F8" s="178">
        <v>0.64583333333333304</v>
      </c>
      <c r="G8" s="15">
        <v>3</v>
      </c>
      <c r="H8" s="15">
        <v>74</v>
      </c>
      <c r="I8" s="15">
        <f t="shared" si="1"/>
        <v>77</v>
      </c>
      <c r="J8" s="130">
        <f t="shared" si="9"/>
        <v>-0.92207792207792205</v>
      </c>
      <c r="K8" s="178">
        <v>0.64583333333333304</v>
      </c>
      <c r="L8" s="15">
        <v>2</v>
      </c>
      <c r="M8" s="15">
        <v>69</v>
      </c>
      <c r="N8" s="15">
        <f t="shared" si="2"/>
        <v>71</v>
      </c>
      <c r="O8" s="130">
        <f t="shared" si="10"/>
        <v>-0.94366197183098588</v>
      </c>
      <c r="P8" s="178">
        <v>0.64583333333333304</v>
      </c>
      <c r="Q8" s="15">
        <v>2</v>
      </c>
      <c r="R8" s="15">
        <v>102</v>
      </c>
      <c r="S8" s="15">
        <f t="shared" si="3"/>
        <v>104</v>
      </c>
      <c r="T8" s="130">
        <f t="shared" si="11"/>
        <v>-0.96153846153846156</v>
      </c>
      <c r="U8" s="178">
        <v>0.64583333333333304</v>
      </c>
      <c r="V8" s="15">
        <v>2</v>
      </c>
      <c r="W8" s="15">
        <v>98</v>
      </c>
      <c r="X8" s="15">
        <f t="shared" si="4"/>
        <v>100</v>
      </c>
      <c r="Y8" s="130">
        <f t="shared" si="12"/>
        <v>-0.96</v>
      </c>
      <c r="Z8" s="178">
        <v>0.64583333333333304</v>
      </c>
      <c r="AA8" s="15">
        <v>3</v>
      </c>
      <c r="AB8" s="15">
        <v>75</v>
      </c>
      <c r="AC8" s="15">
        <f t="shared" si="5"/>
        <v>78</v>
      </c>
      <c r="AD8" s="130">
        <f t="shared" si="13"/>
        <v>-0.92307692307692313</v>
      </c>
      <c r="AE8" s="178">
        <v>0.64583333333333304</v>
      </c>
      <c r="AF8" s="15">
        <v>2</v>
      </c>
      <c r="AG8" s="15">
        <v>125</v>
      </c>
      <c r="AH8" s="15">
        <f t="shared" si="6"/>
        <v>127</v>
      </c>
      <c r="AI8" s="130">
        <f t="shared" si="14"/>
        <v>-0.96850393700787396</v>
      </c>
      <c r="AJ8" s="178">
        <v>0.64583333333333304</v>
      </c>
      <c r="AK8" s="15">
        <v>4</v>
      </c>
      <c r="AL8" s="15">
        <v>96</v>
      </c>
      <c r="AM8" s="15">
        <f t="shared" si="7"/>
        <v>100</v>
      </c>
      <c r="AN8" s="130">
        <f t="shared" si="15"/>
        <v>-0.92</v>
      </c>
    </row>
    <row r="9" spans="1:40" s="15" customFormat="1" x14ac:dyDescent="0.25">
      <c r="A9" s="179">
        <v>0.66666666666666596</v>
      </c>
      <c r="B9" s="15">
        <v>5</v>
      </c>
      <c r="C9" s="15">
        <v>81</v>
      </c>
      <c r="D9" s="15">
        <f t="shared" si="0"/>
        <v>86</v>
      </c>
      <c r="E9" s="130">
        <f t="shared" si="8"/>
        <v>-0.88372093023255816</v>
      </c>
      <c r="F9" s="179">
        <v>0.66666666666666596</v>
      </c>
      <c r="G9" s="15">
        <v>5</v>
      </c>
      <c r="H9" s="15">
        <v>81</v>
      </c>
      <c r="I9" s="15">
        <f t="shared" si="1"/>
        <v>86</v>
      </c>
      <c r="J9" s="130">
        <f t="shared" si="9"/>
        <v>-0.88372093023255816</v>
      </c>
      <c r="K9" s="179">
        <v>0.66666666666666596</v>
      </c>
      <c r="L9" s="15">
        <v>3</v>
      </c>
      <c r="M9" s="15">
        <v>82</v>
      </c>
      <c r="N9" s="15">
        <f t="shared" si="2"/>
        <v>85</v>
      </c>
      <c r="O9" s="130">
        <f t="shared" si="10"/>
        <v>-0.92941176470588238</v>
      </c>
      <c r="P9" s="179">
        <v>0.66666666666666596</v>
      </c>
      <c r="Q9" s="15">
        <v>5</v>
      </c>
      <c r="R9" s="15">
        <v>114</v>
      </c>
      <c r="S9" s="15">
        <f t="shared" si="3"/>
        <v>119</v>
      </c>
      <c r="T9" s="130">
        <f t="shared" si="11"/>
        <v>-0.91596638655462181</v>
      </c>
      <c r="U9" s="179">
        <v>0.66666666666666596</v>
      </c>
      <c r="V9" s="15">
        <v>2</v>
      </c>
      <c r="W9" s="15">
        <v>117</v>
      </c>
      <c r="X9" s="15">
        <f t="shared" si="4"/>
        <v>119</v>
      </c>
      <c r="Y9" s="130">
        <f t="shared" si="12"/>
        <v>-0.96638655462184875</v>
      </c>
      <c r="Z9" s="179">
        <v>0.66666666666666596</v>
      </c>
      <c r="AA9" s="15">
        <v>3</v>
      </c>
      <c r="AB9" s="15">
        <v>89</v>
      </c>
      <c r="AC9" s="15">
        <f t="shared" si="5"/>
        <v>92</v>
      </c>
      <c r="AD9" s="130">
        <f t="shared" si="13"/>
        <v>-0.93478260869565222</v>
      </c>
      <c r="AE9" s="179">
        <v>0.66666666666666596</v>
      </c>
      <c r="AF9" s="15">
        <v>3</v>
      </c>
      <c r="AG9" s="15">
        <v>149</v>
      </c>
      <c r="AH9" s="15">
        <f t="shared" si="6"/>
        <v>152</v>
      </c>
      <c r="AI9" s="130">
        <f t="shared" si="14"/>
        <v>-0.96052631578947367</v>
      </c>
      <c r="AJ9" s="179">
        <v>0.66666666666666596</v>
      </c>
      <c r="AK9" s="15">
        <v>6</v>
      </c>
      <c r="AL9" s="15">
        <v>107</v>
      </c>
      <c r="AM9" s="15">
        <f t="shared" si="7"/>
        <v>113</v>
      </c>
      <c r="AN9" s="130">
        <f t="shared" si="15"/>
        <v>-0.89380530973451322</v>
      </c>
    </row>
    <row r="10" spans="1:40" s="15" customFormat="1" x14ac:dyDescent="0.25">
      <c r="A10" s="179">
        <v>0.687499999999999</v>
      </c>
      <c r="B10" s="15">
        <v>7</v>
      </c>
      <c r="C10" s="15">
        <v>94</v>
      </c>
      <c r="D10" s="15">
        <f t="shared" si="0"/>
        <v>101</v>
      </c>
      <c r="E10" s="130">
        <f t="shared" si="8"/>
        <v>-0.86138613861386137</v>
      </c>
      <c r="F10" s="179">
        <v>0.687499999999999</v>
      </c>
      <c r="G10" s="15">
        <v>8</v>
      </c>
      <c r="H10" s="15">
        <v>94</v>
      </c>
      <c r="I10" s="15">
        <f t="shared" si="1"/>
        <v>102</v>
      </c>
      <c r="J10" s="130">
        <f t="shared" si="9"/>
        <v>-0.84313725490196079</v>
      </c>
      <c r="K10" s="179">
        <v>0.687499999999999</v>
      </c>
      <c r="L10" s="15">
        <v>7</v>
      </c>
      <c r="M10" s="15">
        <v>102</v>
      </c>
      <c r="N10" s="15">
        <f t="shared" si="2"/>
        <v>109</v>
      </c>
      <c r="O10" s="130">
        <f t="shared" si="10"/>
        <v>-0.87155963302752293</v>
      </c>
      <c r="P10" s="179">
        <v>0.687499999999999</v>
      </c>
      <c r="Q10" s="15">
        <v>8</v>
      </c>
      <c r="R10" s="15">
        <v>135</v>
      </c>
      <c r="S10" s="15">
        <f t="shared" si="3"/>
        <v>143</v>
      </c>
      <c r="T10" s="130">
        <f t="shared" si="11"/>
        <v>-0.88811188811188813</v>
      </c>
      <c r="U10" s="179">
        <v>0.687499999999999</v>
      </c>
      <c r="V10" s="15">
        <v>5</v>
      </c>
      <c r="W10" s="15">
        <v>128</v>
      </c>
      <c r="X10" s="15">
        <f t="shared" si="4"/>
        <v>133</v>
      </c>
      <c r="Y10" s="130">
        <f t="shared" si="12"/>
        <v>-0.92481203007518797</v>
      </c>
      <c r="Z10" s="179">
        <v>0.687499999999999</v>
      </c>
      <c r="AA10" s="15">
        <v>5</v>
      </c>
      <c r="AB10" s="15">
        <v>116</v>
      </c>
      <c r="AC10" s="15">
        <f t="shared" si="5"/>
        <v>121</v>
      </c>
      <c r="AD10" s="130">
        <f t="shared" si="13"/>
        <v>-0.9173553719008265</v>
      </c>
      <c r="AE10" s="179">
        <v>0.687499999999999</v>
      </c>
      <c r="AF10" s="15">
        <v>6</v>
      </c>
      <c r="AG10" s="15">
        <v>161</v>
      </c>
      <c r="AH10" s="15">
        <f t="shared" si="6"/>
        <v>167</v>
      </c>
      <c r="AI10" s="130">
        <f t="shared" si="14"/>
        <v>-0.92814371257485029</v>
      </c>
      <c r="AJ10" s="179">
        <v>0.687499999999999</v>
      </c>
      <c r="AK10" s="15">
        <v>6</v>
      </c>
      <c r="AL10" s="15">
        <v>116</v>
      </c>
      <c r="AM10" s="15">
        <f t="shared" si="7"/>
        <v>122</v>
      </c>
      <c r="AN10" s="130">
        <f t="shared" si="15"/>
        <v>-0.90163934426229508</v>
      </c>
    </row>
    <row r="11" spans="1:40" s="15" customFormat="1" x14ac:dyDescent="0.25">
      <c r="A11" s="178">
        <v>0.70833333333333304</v>
      </c>
      <c r="B11" s="15">
        <v>9</v>
      </c>
      <c r="C11" s="15">
        <v>102</v>
      </c>
      <c r="D11" s="15">
        <f t="shared" si="0"/>
        <v>111</v>
      </c>
      <c r="E11" s="130">
        <f t="shared" si="8"/>
        <v>-0.83783783783783783</v>
      </c>
      <c r="F11" s="178">
        <v>0.70833333333333304</v>
      </c>
      <c r="G11" s="15">
        <v>11</v>
      </c>
      <c r="H11" s="15">
        <v>108</v>
      </c>
      <c r="I11" s="15">
        <f t="shared" si="1"/>
        <v>119</v>
      </c>
      <c r="J11" s="130">
        <f t="shared" si="9"/>
        <v>-0.81512605042016806</v>
      </c>
      <c r="K11" s="178">
        <v>0.70833333333333304</v>
      </c>
      <c r="L11" s="15">
        <v>10</v>
      </c>
      <c r="M11" s="15">
        <v>116</v>
      </c>
      <c r="N11" s="15">
        <f t="shared" si="2"/>
        <v>126</v>
      </c>
      <c r="O11" s="130">
        <f t="shared" si="10"/>
        <v>-0.84126984126984128</v>
      </c>
      <c r="P11" s="178">
        <v>0.70833333333333304</v>
      </c>
      <c r="Q11" s="15">
        <v>8</v>
      </c>
      <c r="R11" s="15">
        <v>147</v>
      </c>
      <c r="S11" s="15">
        <f t="shared" si="3"/>
        <v>155</v>
      </c>
      <c r="T11" s="130">
        <f t="shared" si="11"/>
        <v>-0.89677419354838706</v>
      </c>
      <c r="U11" s="178">
        <v>0.70833333333333304</v>
      </c>
      <c r="V11" s="15">
        <v>5</v>
      </c>
      <c r="W11" s="15">
        <v>143</v>
      </c>
      <c r="X11" s="15">
        <f t="shared" si="4"/>
        <v>148</v>
      </c>
      <c r="Y11" s="130">
        <f t="shared" si="12"/>
        <v>-0.93243243243243246</v>
      </c>
      <c r="Z11" s="178">
        <v>0.70833333333333304</v>
      </c>
      <c r="AA11" s="15">
        <v>11</v>
      </c>
      <c r="AB11" s="15">
        <v>132</v>
      </c>
      <c r="AC11" s="15">
        <f t="shared" si="5"/>
        <v>143</v>
      </c>
      <c r="AD11" s="130">
        <f t="shared" si="13"/>
        <v>-0.84615384615384615</v>
      </c>
      <c r="AE11" s="178">
        <v>0.70833333333333304</v>
      </c>
      <c r="AF11" s="15">
        <v>7</v>
      </c>
      <c r="AG11" s="15">
        <v>172</v>
      </c>
      <c r="AH11" s="15">
        <f t="shared" si="6"/>
        <v>179</v>
      </c>
      <c r="AI11" s="130">
        <f t="shared" si="14"/>
        <v>-0.92178770949720668</v>
      </c>
      <c r="AJ11" s="178">
        <v>0.70833333333333304</v>
      </c>
      <c r="AK11" s="15">
        <v>8</v>
      </c>
      <c r="AL11" s="15">
        <v>118</v>
      </c>
      <c r="AM11" s="15">
        <f t="shared" si="7"/>
        <v>126</v>
      </c>
      <c r="AN11" s="130">
        <f t="shared" si="15"/>
        <v>-0.87301587301587302</v>
      </c>
    </row>
    <row r="12" spans="1:40" s="15" customFormat="1" x14ac:dyDescent="0.25">
      <c r="A12" s="63" t="s">
        <v>177</v>
      </c>
      <c r="B12" s="15" t="s">
        <v>46</v>
      </c>
      <c r="C12" s="15" t="s">
        <v>130</v>
      </c>
      <c r="D12" s="15" t="s">
        <v>52</v>
      </c>
      <c r="E12" s="130" t="s">
        <v>113</v>
      </c>
      <c r="F12" s="63" t="s">
        <v>177</v>
      </c>
      <c r="G12" s="15" t="s">
        <v>46</v>
      </c>
      <c r="H12" s="15" t="s">
        <v>130</v>
      </c>
      <c r="I12" s="15" t="s">
        <v>52</v>
      </c>
      <c r="J12" s="130" t="s">
        <v>113</v>
      </c>
      <c r="K12" s="63" t="s">
        <v>177</v>
      </c>
      <c r="L12" s="15" t="s">
        <v>46</v>
      </c>
      <c r="M12" s="15" t="s">
        <v>130</v>
      </c>
      <c r="N12" s="15" t="s">
        <v>52</v>
      </c>
      <c r="O12" s="130" t="s">
        <v>113</v>
      </c>
      <c r="P12" s="63" t="s">
        <v>177</v>
      </c>
      <c r="Q12" s="15" t="s">
        <v>46</v>
      </c>
      <c r="R12" s="15" t="s">
        <v>130</v>
      </c>
      <c r="S12" s="15" t="s">
        <v>52</v>
      </c>
      <c r="T12" s="130" t="s">
        <v>113</v>
      </c>
      <c r="U12" s="63" t="s">
        <v>177</v>
      </c>
      <c r="V12" s="15" t="s">
        <v>46</v>
      </c>
      <c r="W12" s="15" t="s">
        <v>130</v>
      </c>
      <c r="X12" s="15" t="s">
        <v>52</v>
      </c>
      <c r="Y12" s="130" t="s">
        <v>113</v>
      </c>
      <c r="Z12" s="63" t="s">
        <v>177</v>
      </c>
      <c r="AA12" s="15" t="s">
        <v>46</v>
      </c>
      <c r="AB12" s="15" t="s">
        <v>130</v>
      </c>
      <c r="AC12" s="15" t="s">
        <v>52</v>
      </c>
      <c r="AD12" s="130" t="s">
        <v>113</v>
      </c>
      <c r="AE12" s="63" t="s">
        <v>177</v>
      </c>
      <c r="AF12" s="15" t="s">
        <v>46</v>
      </c>
      <c r="AG12" s="15" t="s">
        <v>130</v>
      </c>
      <c r="AH12" s="15" t="s">
        <v>52</v>
      </c>
      <c r="AI12" s="130" t="s">
        <v>113</v>
      </c>
      <c r="AJ12" s="63" t="s">
        <v>177</v>
      </c>
      <c r="AK12" s="15" t="s">
        <v>46</v>
      </c>
      <c r="AL12" s="15" t="s">
        <v>130</v>
      </c>
      <c r="AM12" s="15" t="s">
        <v>52</v>
      </c>
      <c r="AN12" s="130" t="s">
        <v>113</v>
      </c>
    </row>
    <row r="13" spans="1:40" s="15" customFormat="1" x14ac:dyDescent="0.25">
      <c r="A13" s="178">
        <v>0.58333333333333337</v>
      </c>
      <c r="B13" s="15">
        <v>0</v>
      </c>
      <c r="C13" s="15">
        <v>0</v>
      </c>
      <c r="D13" s="15">
        <f t="shared" ref="D13:D19" si="16">SUM(B13:C13)</f>
        <v>0</v>
      </c>
      <c r="E13" s="130">
        <v>0</v>
      </c>
      <c r="F13" s="178">
        <v>0.58333333333333337</v>
      </c>
      <c r="G13" s="15">
        <v>0</v>
      </c>
      <c r="H13" s="15">
        <v>0</v>
      </c>
      <c r="I13" s="15">
        <f t="shared" ref="I13:I19" si="17">SUM(G13:H13)</f>
        <v>0</v>
      </c>
      <c r="J13" s="130">
        <v>0</v>
      </c>
      <c r="K13" s="178">
        <v>0.58333333333333337</v>
      </c>
      <c r="L13" s="15">
        <v>0</v>
      </c>
      <c r="M13" s="15">
        <v>0</v>
      </c>
      <c r="N13" s="15">
        <f t="shared" ref="N13:N19" si="18">SUM(L13:M13)</f>
        <v>0</v>
      </c>
      <c r="O13" s="130">
        <v>0</v>
      </c>
      <c r="P13" s="178">
        <v>0.58333333333333337</v>
      </c>
      <c r="Q13" s="15">
        <v>0</v>
      </c>
      <c r="R13" s="15">
        <v>0</v>
      </c>
      <c r="S13" s="15">
        <f t="shared" ref="S13:S19" si="19">SUM(Q13:R13)</f>
        <v>0</v>
      </c>
      <c r="T13" s="130">
        <v>0</v>
      </c>
      <c r="U13" s="178">
        <v>0.58333333333333337</v>
      </c>
      <c r="V13" s="15">
        <v>0</v>
      </c>
      <c r="W13" s="15">
        <v>0</v>
      </c>
      <c r="X13" s="15">
        <f t="shared" ref="X13:X19" si="20">SUM(V13:W13)</f>
        <v>0</v>
      </c>
      <c r="Y13" s="130">
        <v>0</v>
      </c>
      <c r="Z13" s="178">
        <v>0.58333333333333337</v>
      </c>
      <c r="AA13" s="15">
        <v>0</v>
      </c>
      <c r="AB13" s="15">
        <v>0</v>
      </c>
      <c r="AC13" s="15">
        <f t="shared" ref="AC13:AC19" si="21">SUM(AA13:AB13)</f>
        <v>0</v>
      </c>
      <c r="AD13" s="130">
        <v>0</v>
      </c>
      <c r="AE13" s="178">
        <v>0.58333333333333337</v>
      </c>
      <c r="AF13" s="15">
        <v>0</v>
      </c>
      <c r="AG13" s="15">
        <v>0</v>
      </c>
      <c r="AH13" s="15">
        <f t="shared" ref="AH13:AH19" si="22">SUM(AF13:AG13)</f>
        <v>0</v>
      </c>
      <c r="AI13" s="130">
        <v>0</v>
      </c>
      <c r="AJ13" s="178">
        <v>0.58333333333333337</v>
      </c>
      <c r="AK13" s="15">
        <v>0</v>
      </c>
      <c r="AL13" s="15">
        <v>0</v>
      </c>
      <c r="AM13" s="15">
        <f t="shared" ref="AM13:AM19" si="23">SUM(AK13:AL13)</f>
        <v>0</v>
      </c>
      <c r="AN13" s="130">
        <v>0</v>
      </c>
    </row>
    <row r="14" spans="1:40" s="15" customFormat="1" x14ac:dyDescent="0.25">
      <c r="A14" s="179">
        <v>0.60416666666666663</v>
      </c>
      <c r="B14" s="15">
        <v>1</v>
      </c>
      <c r="C14" s="15">
        <v>13</v>
      </c>
      <c r="D14" s="15">
        <f t="shared" si="16"/>
        <v>14</v>
      </c>
      <c r="E14" s="130">
        <f t="shared" ref="E14:E19" si="24">(B14-C14)/D14</f>
        <v>-0.8571428571428571</v>
      </c>
      <c r="F14" s="179">
        <v>0.60416666666666663</v>
      </c>
      <c r="G14" s="15">
        <v>2</v>
      </c>
      <c r="H14" s="15">
        <v>19</v>
      </c>
      <c r="I14" s="15">
        <f t="shared" si="17"/>
        <v>21</v>
      </c>
      <c r="J14" s="130">
        <f t="shared" ref="J14:J19" si="25">(G14-H14)/I14</f>
        <v>-0.80952380952380953</v>
      </c>
      <c r="K14" s="179">
        <v>0.60416666666666663</v>
      </c>
      <c r="L14" s="15">
        <v>0</v>
      </c>
      <c r="M14" s="15">
        <v>24</v>
      </c>
      <c r="N14" s="15">
        <f t="shared" si="18"/>
        <v>24</v>
      </c>
      <c r="O14" s="130">
        <f t="shared" ref="O14:O19" si="26">(L14-M14)/N14</f>
        <v>-1</v>
      </c>
      <c r="P14" s="179">
        <v>0.60416666666666663</v>
      </c>
      <c r="Q14" s="15">
        <v>4</v>
      </c>
      <c r="R14" s="15">
        <v>32</v>
      </c>
      <c r="S14" s="15">
        <f t="shared" si="19"/>
        <v>36</v>
      </c>
      <c r="T14" s="130">
        <f t="shared" ref="T14:T19" si="27">(Q14-R14)/S14</f>
        <v>-0.77777777777777779</v>
      </c>
      <c r="U14" s="179">
        <v>0.60416666666666663</v>
      </c>
      <c r="V14" s="15">
        <v>0</v>
      </c>
      <c r="W14" s="15">
        <v>19</v>
      </c>
      <c r="X14" s="15">
        <f t="shared" si="20"/>
        <v>19</v>
      </c>
      <c r="Y14" s="130">
        <f t="shared" ref="Y14:Y19" si="28">(V14-W14)/X14</f>
        <v>-1</v>
      </c>
      <c r="Z14" s="179">
        <v>0.60416666666666663</v>
      </c>
      <c r="AA14" s="15">
        <v>0</v>
      </c>
      <c r="AB14" s="15">
        <v>33</v>
      </c>
      <c r="AC14" s="15">
        <f t="shared" si="21"/>
        <v>33</v>
      </c>
      <c r="AD14" s="130">
        <f t="shared" ref="AD14:AD19" si="29">(AA14-AB14)/AC14</f>
        <v>-1</v>
      </c>
      <c r="AE14" s="179">
        <v>0.60416666666666663</v>
      </c>
      <c r="AF14" s="15">
        <v>4</v>
      </c>
      <c r="AG14" s="15">
        <v>43</v>
      </c>
      <c r="AH14" s="15">
        <f t="shared" si="22"/>
        <v>47</v>
      </c>
      <c r="AI14" s="130">
        <f t="shared" ref="AI14:AI19" si="30">(AF14-AG14)/AH14</f>
        <v>-0.82978723404255317</v>
      </c>
      <c r="AJ14" s="179">
        <v>0.60416666666666663</v>
      </c>
      <c r="AK14" s="15">
        <v>2</v>
      </c>
      <c r="AL14" s="15">
        <v>43</v>
      </c>
      <c r="AM14" s="15">
        <f t="shared" si="23"/>
        <v>45</v>
      </c>
      <c r="AN14" s="130">
        <f t="shared" ref="AN14:AN19" si="31">(AK14-AL14)/AM14</f>
        <v>-0.91111111111111109</v>
      </c>
    </row>
    <row r="15" spans="1:40" s="15" customFormat="1" x14ac:dyDescent="0.25">
      <c r="A15" s="179">
        <v>0.625</v>
      </c>
      <c r="B15" s="15">
        <v>4</v>
      </c>
      <c r="C15" s="15">
        <v>48</v>
      </c>
      <c r="D15" s="15">
        <f t="shared" si="16"/>
        <v>52</v>
      </c>
      <c r="E15" s="130">
        <f t="shared" si="24"/>
        <v>-0.84615384615384615</v>
      </c>
      <c r="F15" s="179">
        <v>0.625</v>
      </c>
      <c r="G15" s="15">
        <v>3</v>
      </c>
      <c r="H15" s="15">
        <v>45</v>
      </c>
      <c r="I15" s="15">
        <f t="shared" si="17"/>
        <v>48</v>
      </c>
      <c r="J15" s="130">
        <f t="shared" si="25"/>
        <v>-0.875</v>
      </c>
      <c r="K15" s="179">
        <v>0.625</v>
      </c>
      <c r="L15" s="15">
        <v>1</v>
      </c>
      <c r="M15" s="15">
        <v>59</v>
      </c>
      <c r="N15" s="15">
        <f t="shared" si="18"/>
        <v>60</v>
      </c>
      <c r="O15" s="130">
        <f t="shared" si="26"/>
        <v>-0.96666666666666667</v>
      </c>
      <c r="P15" s="179">
        <v>0.625</v>
      </c>
      <c r="Q15" s="15">
        <v>4</v>
      </c>
      <c r="R15" s="15">
        <v>83</v>
      </c>
      <c r="S15" s="15">
        <f t="shared" si="19"/>
        <v>87</v>
      </c>
      <c r="T15" s="130">
        <f t="shared" si="27"/>
        <v>-0.90804597701149425</v>
      </c>
      <c r="U15" s="179">
        <v>0.625</v>
      </c>
      <c r="V15" s="15">
        <v>1</v>
      </c>
      <c r="W15" s="15">
        <v>46</v>
      </c>
      <c r="X15" s="15">
        <f t="shared" si="20"/>
        <v>47</v>
      </c>
      <c r="Y15" s="130">
        <f t="shared" si="28"/>
        <v>-0.95744680851063835</v>
      </c>
      <c r="Z15" s="179">
        <v>0.625</v>
      </c>
      <c r="AA15" s="15">
        <v>3</v>
      </c>
      <c r="AB15" s="15">
        <v>69</v>
      </c>
      <c r="AC15" s="15">
        <f t="shared" si="21"/>
        <v>72</v>
      </c>
      <c r="AD15" s="130">
        <f t="shared" si="29"/>
        <v>-0.91666666666666663</v>
      </c>
      <c r="AE15" s="179">
        <v>0.625</v>
      </c>
      <c r="AF15" s="15">
        <v>5</v>
      </c>
      <c r="AG15" s="15">
        <v>81</v>
      </c>
      <c r="AH15" s="15">
        <f t="shared" si="22"/>
        <v>86</v>
      </c>
      <c r="AI15" s="130">
        <f t="shared" si="30"/>
        <v>-0.88372093023255816</v>
      </c>
      <c r="AJ15" s="179">
        <v>0.625</v>
      </c>
      <c r="AK15" s="15">
        <v>3</v>
      </c>
      <c r="AL15" s="15">
        <v>84</v>
      </c>
      <c r="AM15" s="15">
        <f t="shared" si="23"/>
        <v>87</v>
      </c>
      <c r="AN15" s="130">
        <f t="shared" si="31"/>
        <v>-0.93103448275862066</v>
      </c>
    </row>
    <row r="16" spans="1:40" s="15" customFormat="1" x14ac:dyDescent="0.25">
      <c r="A16" s="178">
        <v>0.64583333333333304</v>
      </c>
      <c r="B16" s="15">
        <v>5</v>
      </c>
      <c r="C16" s="15">
        <v>76</v>
      </c>
      <c r="D16" s="15">
        <f t="shared" si="16"/>
        <v>81</v>
      </c>
      <c r="E16" s="130">
        <f t="shared" si="24"/>
        <v>-0.87654320987654322</v>
      </c>
      <c r="F16" s="178">
        <v>0.64583333333333304</v>
      </c>
      <c r="G16" s="15">
        <v>4</v>
      </c>
      <c r="H16" s="15">
        <v>84</v>
      </c>
      <c r="I16" s="15">
        <f t="shared" si="17"/>
        <v>88</v>
      </c>
      <c r="J16" s="130">
        <f t="shared" si="25"/>
        <v>-0.90909090909090906</v>
      </c>
      <c r="K16" s="178">
        <v>0.64583333333333304</v>
      </c>
      <c r="L16" s="15">
        <v>1</v>
      </c>
      <c r="M16" s="15">
        <v>82</v>
      </c>
      <c r="N16" s="15">
        <f t="shared" si="18"/>
        <v>83</v>
      </c>
      <c r="O16" s="130">
        <f t="shared" si="26"/>
        <v>-0.97590361445783136</v>
      </c>
      <c r="P16" s="178">
        <v>0.64583333333333304</v>
      </c>
      <c r="Q16" s="15">
        <v>7</v>
      </c>
      <c r="R16" s="15">
        <v>106</v>
      </c>
      <c r="S16" s="15">
        <f t="shared" si="19"/>
        <v>113</v>
      </c>
      <c r="T16" s="130">
        <f t="shared" si="27"/>
        <v>-0.87610619469026552</v>
      </c>
      <c r="U16" s="178">
        <v>0.64583333333333304</v>
      </c>
      <c r="V16" s="15">
        <v>2</v>
      </c>
      <c r="W16" s="15">
        <v>79</v>
      </c>
      <c r="X16" s="15">
        <f t="shared" si="20"/>
        <v>81</v>
      </c>
      <c r="Y16" s="130">
        <f t="shared" si="28"/>
        <v>-0.95061728395061729</v>
      </c>
      <c r="Z16" s="178">
        <v>0.64583333333333304</v>
      </c>
      <c r="AA16" s="15">
        <v>5</v>
      </c>
      <c r="AB16" s="15">
        <v>92</v>
      </c>
      <c r="AC16" s="15">
        <f t="shared" si="21"/>
        <v>97</v>
      </c>
      <c r="AD16" s="130">
        <f t="shared" si="29"/>
        <v>-0.89690721649484539</v>
      </c>
      <c r="AE16" s="178">
        <v>0.64583333333333304</v>
      </c>
      <c r="AF16" s="15">
        <v>5</v>
      </c>
      <c r="AG16" s="15">
        <v>116</v>
      </c>
      <c r="AH16" s="15">
        <f t="shared" si="22"/>
        <v>121</v>
      </c>
      <c r="AI16" s="130">
        <f t="shared" si="30"/>
        <v>-0.9173553719008265</v>
      </c>
      <c r="AJ16" s="178">
        <v>0.64583333333333304</v>
      </c>
      <c r="AK16" s="15">
        <v>5</v>
      </c>
      <c r="AL16" s="15">
        <v>126</v>
      </c>
      <c r="AM16" s="15">
        <f t="shared" si="23"/>
        <v>131</v>
      </c>
      <c r="AN16" s="130">
        <f t="shared" si="31"/>
        <v>-0.92366412213740456</v>
      </c>
    </row>
    <row r="17" spans="1:40" s="15" customFormat="1" x14ac:dyDescent="0.25">
      <c r="A17" s="179">
        <v>0.66666666666666596</v>
      </c>
      <c r="B17" s="15">
        <v>5</v>
      </c>
      <c r="C17" s="15">
        <v>84</v>
      </c>
      <c r="D17" s="15">
        <f t="shared" si="16"/>
        <v>89</v>
      </c>
      <c r="E17" s="130">
        <f t="shared" si="24"/>
        <v>-0.88764044943820219</v>
      </c>
      <c r="F17" s="179">
        <v>0.66666666666666596</v>
      </c>
      <c r="G17" s="15">
        <v>7</v>
      </c>
      <c r="H17" s="15">
        <v>98</v>
      </c>
      <c r="I17" s="15">
        <f t="shared" si="17"/>
        <v>105</v>
      </c>
      <c r="J17" s="130">
        <f t="shared" si="25"/>
        <v>-0.8666666666666667</v>
      </c>
      <c r="K17" s="179">
        <v>0.66666666666666596</v>
      </c>
      <c r="L17" s="15">
        <v>4</v>
      </c>
      <c r="M17" s="15">
        <v>107</v>
      </c>
      <c r="N17" s="15">
        <f t="shared" si="18"/>
        <v>111</v>
      </c>
      <c r="O17" s="130">
        <f t="shared" si="26"/>
        <v>-0.92792792792792789</v>
      </c>
      <c r="P17" s="179">
        <v>0.66666666666666596</v>
      </c>
      <c r="Q17" s="15">
        <v>7</v>
      </c>
      <c r="R17" s="15">
        <v>114</v>
      </c>
      <c r="S17" s="15">
        <f t="shared" si="19"/>
        <v>121</v>
      </c>
      <c r="T17" s="130">
        <f t="shared" si="27"/>
        <v>-0.88429752066115708</v>
      </c>
      <c r="U17" s="179">
        <v>0.66666666666666596</v>
      </c>
      <c r="V17" s="15">
        <v>2</v>
      </c>
      <c r="W17" s="15">
        <v>84</v>
      </c>
      <c r="X17" s="15">
        <f t="shared" si="20"/>
        <v>86</v>
      </c>
      <c r="Y17" s="130">
        <f t="shared" si="28"/>
        <v>-0.95348837209302328</v>
      </c>
      <c r="Z17" s="179">
        <v>0.66666666666666596</v>
      </c>
      <c r="AA17" s="15">
        <v>5</v>
      </c>
      <c r="AB17" s="15">
        <v>108</v>
      </c>
      <c r="AC17" s="15">
        <f t="shared" si="21"/>
        <v>113</v>
      </c>
      <c r="AD17" s="130">
        <f t="shared" si="29"/>
        <v>-0.91150442477876104</v>
      </c>
      <c r="AE17" s="179">
        <v>0.66666666666666596</v>
      </c>
      <c r="AF17" s="15">
        <v>7</v>
      </c>
      <c r="AG17" s="15">
        <v>128</v>
      </c>
      <c r="AH17" s="15">
        <f t="shared" si="22"/>
        <v>135</v>
      </c>
      <c r="AI17" s="130">
        <f t="shared" si="30"/>
        <v>-0.89629629629629626</v>
      </c>
      <c r="AJ17" s="179">
        <v>0.66666666666666596</v>
      </c>
      <c r="AK17" s="15">
        <v>5</v>
      </c>
      <c r="AL17" s="15">
        <v>139</v>
      </c>
      <c r="AM17" s="15">
        <f t="shared" si="23"/>
        <v>144</v>
      </c>
      <c r="AN17" s="130">
        <f t="shared" si="31"/>
        <v>-0.93055555555555558</v>
      </c>
    </row>
    <row r="18" spans="1:40" s="15" customFormat="1" x14ac:dyDescent="0.25">
      <c r="A18" s="179">
        <v>0.687499999999999</v>
      </c>
      <c r="B18" s="15">
        <v>8</v>
      </c>
      <c r="C18" s="15">
        <v>98</v>
      </c>
      <c r="D18" s="15">
        <f t="shared" si="16"/>
        <v>106</v>
      </c>
      <c r="E18" s="130">
        <f t="shared" si="24"/>
        <v>-0.84905660377358494</v>
      </c>
      <c r="F18" s="179">
        <v>0.687499999999999</v>
      </c>
      <c r="G18" s="15">
        <v>12</v>
      </c>
      <c r="H18" s="15">
        <v>106</v>
      </c>
      <c r="I18" s="15">
        <f t="shared" si="17"/>
        <v>118</v>
      </c>
      <c r="J18" s="130">
        <f t="shared" si="25"/>
        <v>-0.79661016949152541</v>
      </c>
      <c r="K18" s="179">
        <v>0.687499999999999</v>
      </c>
      <c r="L18" s="15">
        <v>6</v>
      </c>
      <c r="M18" s="15">
        <v>118</v>
      </c>
      <c r="N18" s="15">
        <f t="shared" si="18"/>
        <v>124</v>
      </c>
      <c r="O18" s="130">
        <f t="shared" si="26"/>
        <v>-0.90322580645161288</v>
      </c>
      <c r="P18" s="179">
        <v>0.687499999999999</v>
      </c>
      <c r="Q18" s="15">
        <v>9</v>
      </c>
      <c r="R18" s="15">
        <v>132</v>
      </c>
      <c r="S18" s="15">
        <f t="shared" si="19"/>
        <v>141</v>
      </c>
      <c r="T18" s="130">
        <f t="shared" si="27"/>
        <v>-0.87234042553191493</v>
      </c>
      <c r="U18" s="179">
        <v>0.687499999999999</v>
      </c>
      <c r="V18" s="15">
        <v>7</v>
      </c>
      <c r="W18" s="15">
        <v>102</v>
      </c>
      <c r="X18" s="15">
        <f t="shared" si="20"/>
        <v>109</v>
      </c>
      <c r="Y18" s="130">
        <f t="shared" si="28"/>
        <v>-0.87155963302752293</v>
      </c>
      <c r="Z18" s="179">
        <v>0.687499999999999</v>
      </c>
      <c r="AA18" s="15">
        <v>6</v>
      </c>
      <c r="AB18" s="15">
        <v>126</v>
      </c>
      <c r="AC18" s="15">
        <f t="shared" si="21"/>
        <v>132</v>
      </c>
      <c r="AD18" s="130">
        <f t="shared" si="29"/>
        <v>-0.90909090909090906</v>
      </c>
      <c r="AE18" s="179">
        <v>0.687499999999999</v>
      </c>
      <c r="AF18" s="15">
        <v>12</v>
      </c>
      <c r="AG18" s="15">
        <v>136</v>
      </c>
      <c r="AH18" s="15">
        <f t="shared" si="22"/>
        <v>148</v>
      </c>
      <c r="AI18" s="130">
        <f t="shared" si="30"/>
        <v>-0.83783783783783783</v>
      </c>
      <c r="AJ18" s="179">
        <v>0.687499999999999</v>
      </c>
      <c r="AK18" s="15">
        <v>6</v>
      </c>
      <c r="AL18" s="15">
        <v>150</v>
      </c>
      <c r="AM18" s="15">
        <f t="shared" si="23"/>
        <v>156</v>
      </c>
      <c r="AN18" s="130">
        <f t="shared" si="31"/>
        <v>-0.92307692307692313</v>
      </c>
    </row>
    <row r="19" spans="1:40" s="15" customFormat="1" x14ac:dyDescent="0.25">
      <c r="A19" s="180">
        <v>0.70833333333333304</v>
      </c>
      <c r="B19" s="172">
        <v>10</v>
      </c>
      <c r="C19" s="172">
        <v>105</v>
      </c>
      <c r="D19" s="172">
        <f t="shared" si="16"/>
        <v>115</v>
      </c>
      <c r="E19" s="173">
        <f t="shared" si="24"/>
        <v>-0.82608695652173914</v>
      </c>
      <c r="F19" s="180">
        <v>0.70833333333333304</v>
      </c>
      <c r="G19" s="172">
        <v>14</v>
      </c>
      <c r="H19" s="172">
        <v>121</v>
      </c>
      <c r="I19" s="172">
        <f t="shared" si="17"/>
        <v>135</v>
      </c>
      <c r="J19" s="173">
        <f t="shared" si="25"/>
        <v>-0.79259259259259263</v>
      </c>
      <c r="K19" s="180">
        <v>0.70833333333333304</v>
      </c>
      <c r="L19" s="172">
        <v>8</v>
      </c>
      <c r="M19" s="172">
        <v>126</v>
      </c>
      <c r="N19" s="172">
        <f t="shared" si="18"/>
        <v>134</v>
      </c>
      <c r="O19" s="173">
        <f t="shared" si="26"/>
        <v>-0.88059701492537312</v>
      </c>
      <c r="P19" s="180">
        <v>0.70833333333333304</v>
      </c>
      <c r="Q19" s="172">
        <v>12</v>
      </c>
      <c r="R19" s="172">
        <v>147</v>
      </c>
      <c r="S19" s="172">
        <f t="shared" si="19"/>
        <v>159</v>
      </c>
      <c r="T19" s="173">
        <f t="shared" si="27"/>
        <v>-0.84905660377358494</v>
      </c>
      <c r="U19" s="180">
        <v>0.70833333333333304</v>
      </c>
      <c r="V19" s="172">
        <v>9</v>
      </c>
      <c r="W19" s="172">
        <v>124</v>
      </c>
      <c r="X19" s="172">
        <f t="shared" si="20"/>
        <v>133</v>
      </c>
      <c r="Y19" s="173">
        <f t="shared" si="28"/>
        <v>-0.86466165413533835</v>
      </c>
      <c r="Z19" s="180">
        <v>0.70833333333333304</v>
      </c>
      <c r="AA19" s="172">
        <v>8</v>
      </c>
      <c r="AB19" s="172">
        <v>137</v>
      </c>
      <c r="AC19" s="172">
        <f t="shared" si="21"/>
        <v>145</v>
      </c>
      <c r="AD19" s="173">
        <f t="shared" si="29"/>
        <v>-0.8896551724137931</v>
      </c>
      <c r="AE19" s="180">
        <v>0.70833333333333304</v>
      </c>
      <c r="AF19" s="172">
        <v>14</v>
      </c>
      <c r="AG19" s="172">
        <v>148</v>
      </c>
      <c r="AH19" s="172">
        <f t="shared" si="22"/>
        <v>162</v>
      </c>
      <c r="AI19" s="173">
        <f t="shared" si="30"/>
        <v>-0.8271604938271605</v>
      </c>
      <c r="AJ19" s="180">
        <v>0.70833333333333304</v>
      </c>
      <c r="AK19" s="172">
        <v>9</v>
      </c>
      <c r="AL19" s="172">
        <v>163</v>
      </c>
      <c r="AM19" s="172">
        <f t="shared" si="23"/>
        <v>172</v>
      </c>
      <c r="AN19" s="173">
        <f t="shared" si="31"/>
        <v>-0.89534883720930236</v>
      </c>
    </row>
    <row r="21" spans="1:40" x14ac:dyDescent="0.25">
      <c r="A21" t="s">
        <v>311</v>
      </c>
    </row>
    <row r="22" spans="1:40" s="15" customFormat="1" x14ac:dyDescent="0.25">
      <c r="A22" s="390" t="s">
        <v>182</v>
      </c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  <c r="Y22" s="354"/>
      <c r="Z22" s="354"/>
      <c r="AA22" s="354"/>
      <c r="AB22" s="354"/>
      <c r="AC22" s="354"/>
      <c r="AD22" s="354"/>
      <c r="AE22" s="354"/>
      <c r="AF22" s="354"/>
      <c r="AG22" s="354"/>
      <c r="AH22" s="354"/>
      <c r="AI22" s="354"/>
      <c r="AJ22" s="354"/>
      <c r="AK22" s="354"/>
      <c r="AL22" s="354"/>
      <c r="AM22" s="354"/>
      <c r="AN22" s="391"/>
    </row>
    <row r="23" spans="1:40" x14ac:dyDescent="0.25">
      <c r="A23" s="191" t="s">
        <v>179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3"/>
    </row>
    <row r="24" spans="1:40" x14ac:dyDescent="0.25">
      <c r="A24" s="53" t="s">
        <v>177</v>
      </c>
      <c r="B24" s="18" t="s">
        <v>71</v>
      </c>
      <c r="C24" s="18" t="s">
        <v>130</v>
      </c>
      <c r="D24" s="18" t="s">
        <v>52</v>
      </c>
      <c r="E24" s="18" t="s">
        <v>113</v>
      </c>
      <c r="F24" s="18" t="s">
        <v>177</v>
      </c>
      <c r="G24" s="18" t="s">
        <v>71</v>
      </c>
      <c r="H24" s="18" t="s">
        <v>130</v>
      </c>
      <c r="I24" s="18" t="s">
        <v>52</v>
      </c>
      <c r="J24" s="18" t="s">
        <v>113</v>
      </c>
      <c r="K24" s="18" t="s">
        <v>177</v>
      </c>
      <c r="L24" s="18" t="s">
        <v>71</v>
      </c>
      <c r="M24" s="18" t="s">
        <v>130</v>
      </c>
      <c r="N24" s="18" t="s">
        <v>52</v>
      </c>
      <c r="O24" s="18" t="s">
        <v>113</v>
      </c>
      <c r="P24" s="18" t="s">
        <v>177</v>
      </c>
      <c r="Q24" s="18" t="s">
        <v>71</v>
      </c>
      <c r="R24" s="18" t="s">
        <v>130</v>
      </c>
      <c r="S24" s="18" t="s">
        <v>52</v>
      </c>
      <c r="T24" s="18" t="s">
        <v>113</v>
      </c>
      <c r="U24" s="18" t="s">
        <v>177</v>
      </c>
      <c r="V24" s="18" t="s">
        <v>71</v>
      </c>
      <c r="W24" s="18" t="s">
        <v>130</v>
      </c>
      <c r="X24" s="18" t="s">
        <v>52</v>
      </c>
      <c r="Y24" s="18" t="s">
        <v>113</v>
      </c>
      <c r="Z24" s="18" t="s">
        <v>177</v>
      </c>
      <c r="AA24" s="18" t="s">
        <v>71</v>
      </c>
      <c r="AB24" s="18" t="s">
        <v>130</v>
      </c>
      <c r="AC24" s="18" t="s">
        <v>52</v>
      </c>
      <c r="AD24" s="18" t="s">
        <v>113</v>
      </c>
      <c r="AE24" s="18" t="s">
        <v>177</v>
      </c>
      <c r="AF24" s="18" t="s">
        <v>71</v>
      </c>
      <c r="AG24" s="18" t="s">
        <v>130</v>
      </c>
      <c r="AH24" s="18" t="s">
        <v>52</v>
      </c>
      <c r="AI24" s="18" t="s">
        <v>113</v>
      </c>
      <c r="AJ24" s="18" t="s">
        <v>177</v>
      </c>
      <c r="AK24" s="18" t="s">
        <v>71</v>
      </c>
      <c r="AL24" s="18" t="s">
        <v>130</v>
      </c>
      <c r="AM24" s="18" t="s">
        <v>52</v>
      </c>
      <c r="AN24" s="49" t="s">
        <v>113</v>
      </c>
    </row>
    <row r="25" spans="1:40" x14ac:dyDescent="0.25">
      <c r="A25" s="183">
        <v>0.58333333333333337</v>
      </c>
      <c r="B25" s="18">
        <v>0</v>
      </c>
      <c r="C25" s="18">
        <v>0</v>
      </c>
      <c r="D25" s="18">
        <f t="shared" ref="D25:D31" si="32">SUM(B25:C25)</f>
        <v>0</v>
      </c>
      <c r="E25" s="18">
        <v>0</v>
      </c>
      <c r="F25" s="181">
        <v>0.58333333333333337</v>
      </c>
      <c r="G25" s="18">
        <v>0</v>
      </c>
      <c r="H25" s="18">
        <v>0</v>
      </c>
      <c r="I25" s="18">
        <f t="shared" ref="I25:I31" si="33">SUM(G25:H25)</f>
        <v>0</v>
      </c>
      <c r="J25" s="18">
        <v>0</v>
      </c>
      <c r="K25" s="181">
        <v>0.58333333333333337</v>
      </c>
      <c r="L25" s="18">
        <v>0</v>
      </c>
      <c r="M25" s="18">
        <v>0</v>
      </c>
      <c r="N25" s="18">
        <f t="shared" ref="N25:N31" si="34">SUM(L25:M25)</f>
        <v>0</v>
      </c>
      <c r="O25" s="18">
        <v>0</v>
      </c>
      <c r="P25" s="181">
        <v>0.58333333333333337</v>
      </c>
      <c r="Q25" s="18">
        <v>0</v>
      </c>
      <c r="R25" s="18">
        <v>0</v>
      </c>
      <c r="S25" s="18">
        <f t="shared" ref="S25:S31" si="35">SUM(Q25:R25)</f>
        <v>0</v>
      </c>
      <c r="T25" s="18">
        <v>0</v>
      </c>
      <c r="U25" s="181">
        <v>0.58333333333333337</v>
      </c>
      <c r="V25" s="18">
        <v>0</v>
      </c>
      <c r="W25" s="18">
        <v>0</v>
      </c>
      <c r="X25" s="18">
        <f t="shared" ref="X25:X31" si="36">SUM(V25:W25)</f>
        <v>0</v>
      </c>
      <c r="Y25" s="18">
        <v>0</v>
      </c>
      <c r="Z25" s="181">
        <v>0.58333333333333337</v>
      </c>
      <c r="AA25" s="18">
        <v>0</v>
      </c>
      <c r="AB25" s="18">
        <v>0</v>
      </c>
      <c r="AC25" s="18">
        <f t="shared" ref="AC25:AC31" si="37">SUM(AA25:AB25)</f>
        <v>0</v>
      </c>
      <c r="AD25" s="18">
        <v>0</v>
      </c>
      <c r="AE25" s="181">
        <v>0.58333333333333337</v>
      </c>
      <c r="AF25" s="18">
        <v>0</v>
      </c>
      <c r="AG25" s="18">
        <v>0</v>
      </c>
      <c r="AH25" s="18">
        <f t="shared" ref="AH25:AH31" si="38">SUM(AF25:AG25)</f>
        <v>0</v>
      </c>
      <c r="AI25" s="18">
        <v>0</v>
      </c>
      <c r="AJ25" s="181">
        <v>0.58333333333333337</v>
      </c>
      <c r="AK25" s="18">
        <v>0</v>
      </c>
      <c r="AL25" s="18">
        <v>0</v>
      </c>
      <c r="AM25" s="18">
        <f t="shared" ref="AM25:AM31" si="39">SUM(AK25:AL25)</f>
        <v>0</v>
      </c>
      <c r="AN25" s="49">
        <v>0</v>
      </c>
    </row>
    <row r="26" spans="1:40" x14ac:dyDescent="0.25">
      <c r="A26" s="184">
        <v>0.60416666666666663</v>
      </c>
      <c r="B26" s="18">
        <v>2</v>
      </c>
      <c r="C26" s="18">
        <v>3</v>
      </c>
      <c r="D26" s="18">
        <f t="shared" si="32"/>
        <v>5</v>
      </c>
      <c r="E26" s="18">
        <f t="shared" ref="E26:E31" si="40">(B26-C26)/D26</f>
        <v>-0.2</v>
      </c>
      <c r="F26" s="182">
        <v>0.60416666666666663</v>
      </c>
      <c r="G26" s="18">
        <v>2</v>
      </c>
      <c r="H26" s="18">
        <v>3</v>
      </c>
      <c r="I26" s="18">
        <f t="shared" si="33"/>
        <v>5</v>
      </c>
      <c r="J26" s="18">
        <f t="shared" ref="J26:J31" si="41">(G26-H26)/I26</f>
        <v>-0.2</v>
      </c>
      <c r="K26" s="182">
        <v>0.60416666666666663</v>
      </c>
      <c r="L26" s="18">
        <v>1</v>
      </c>
      <c r="M26" s="18">
        <v>2</v>
      </c>
      <c r="N26" s="18">
        <f t="shared" si="34"/>
        <v>3</v>
      </c>
      <c r="O26" s="18">
        <f t="shared" ref="O26:O31" si="42">(L26-M26)/N26</f>
        <v>-0.33333333333333331</v>
      </c>
      <c r="P26" s="182">
        <v>0.60416666666666663</v>
      </c>
      <c r="Q26" s="18">
        <v>1</v>
      </c>
      <c r="R26" s="18">
        <v>6</v>
      </c>
      <c r="S26" s="18">
        <f t="shared" si="35"/>
        <v>7</v>
      </c>
      <c r="T26" s="18">
        <f t="shared" ref="T26:T31" si="43">(Q26-R26)/S26</f>
        <v>-0.7142857142857143</v>
      </c>
      <c r="U26" s="182">
        <v>0.60416666666666663</v>
      </c>
      <c r="V26" s="18">
        <v>2</v>
      </c>
      <c r="W26" s="18">
        <v>1</v>
      </c>
      <c r="X26" s="18">
        <f t="shared" si="36"/>
        <v>3</v>
      </c>
      <c r="Y26" s="18">
        <f t="shared" ref="Y26:Y31" si="44">(V26-W26)/X26</f>
        <v>0.33333333333333331</v>
      </c>
      <c r="Z26" s="182">
        <v>0.60416666666666663</v>
      </c>
      <c r="AA26" s="18">
        <v>2</v>
      </c>
      <c r="AB26" s="18">
        <v>1</v>
      </c>
      <c r="AC26" s="18">
        <f t="shared" si="37"/>
        <v>3</v>
      </c>
      <c r="AD26" s="18">
        <f t="shared" ref="AD26:AD31" si="45">(AA26-AB26)/AC26</f>
        <v>0.33333333333333331</v>
      </c>
      <c r="AE26" s="182">
        <v>0.60416666666666663</v>
      </c>
      <c r="AF26" s="18">
        <v>3</v>
      </c>
      <c r="AG26" s="18">
        <v>0</v>
      </c>
      <c r="AH26" s="18">
        <f t="shared" si="38"/>
        <v>3</v>
      </c>
      <c r="AI26" s="18">
        <f t="shared" ref="AI26:AI31" si="46">(AF26-AG26)/AH26</f>
        <v>1</v>
      </c>
      <c r="AJ26" s="182">
        <v>0.60416666666666663</v>
      </c>
      <c r="AK26" s="18">
        <v>2</v>
      </c>
      <c r="AL26" s="18">
        <v>3</v>
      </c>
      <c r="AM26" s="18">
        <f t="shared" si="39"/>
        <v>5</v>
      </c>
      <c r="AN26" s="49">
        <f t="shared" ref="AN26:AN31" si="47">(AK26-AL26)/AM26</f>
        <v>-0.2</v>
      </c>
    </row>
    <row r="27" spans="1:40" x14ac:dyDescent="0.25">
      <c r="A27" s="184">
        <v>0.625</v>
      </c>
      <c r="B27" s="18">
        <v>2</v>
      </c>
      <c r="C27" s="18">
        <v>3</v>
      </c>
      <c r="D27" s="18">
        <f t="shared" si="32"/>
        <v>5</v>
      </c>
      <c r="E27" s="18">
        <f t="shared" si="40"/>
        <v>-0.2</v>
      </c>
      <c r="F27" s="182">
        <v>0.625</v>
      </c>
      <c r="G27" s="18">
        <v>4</v>
      </c>
      <c r="H27" s="18">
        <v>4</v>
      </c>
      <c r="I27" s="18">
        <f t="shared" si="33"/>
        <v>8</v>
      </c>
      <c r="J27" s="18">
        <f t="shared" si="41"/>
        <v>0</v>
      </c>
      <c r="K27" s="182">
        <v>0.625</v>
      </c>
      <c r="L27" s="18">
        <v>1</v>
      </c>
      <c r="M27" s="18">
        <v>3</v>
      </c>
      <c r="N27" s="18">
        <f t="shared" si="34"/>
        <v>4</v>
      </c>
      <c r="O27" s="18">
        <f t="shared" si="42"/>
        <v>-0.5</v>
      </c>
      <c r="P27" s="182">
        <v>0.625</v>
      </c>
      <c r="Q27" s="18">
        <v>2</v>
      </c>
      <c r="R27" s="18">
        <v>6</v>
      </c>
      <c r="S27" s="18">
        <f t="shared" si="35"/>
        <v>8</v>
      </c>
      <c r="T27" s="18">
        <f t="shared" si="43"/>
        <v>-0.5</v>
      </c>
      <c r="U27" s="182">
        <v>0.625</v>
      </c>
      <c r="V27" s="18">
        <v>2</v>
      </c>
      <c r="W27" s="18">
        <v>1</v>
      </c>
      <c r="X27" s="18">
        <f t="shared" si="36"/>
        <v>3</v>
      </c>
      <c r="Y27" s="18">
        <f t="shared" si="44"/>
        <v>0.33333333333333331</v>
      </c>
      <c r="Z27" s="182">
        <v>0.625</v>
      </c>
      <c r="AA27" s="18">
        <v>2</v>
      </c>
      <c r="AB27" s="18">
        <v>2</v>
      </c>
      <c r="AC27" s="18">
        <f t="shared" si="37"/>
        <v>4</v>
      </c>
      <c r="AD27" s="18">
        <f t="shared" si="45"/>
        <v>0</v>
      </c>
      <c r="AE27" s="182">
        <v>0.625</v>
      </c>
      <c r="AF27" s="18">
        <v>3</v>
      </c>
      <c r="AG27" s="18">
        <v>2</v>
      </c>
      <c r="AH27" s="18">
        <f t="shared" si="38"/>
        <v>5</v>
      </c>
      <c r="AI27" s="18">
        <f t="shared" si="46"/>
        <v>0.2</v>
      </c>
      <c r="AJ27" s="182">
        <v>0.625</v>
      </c>
      <c r="AK27" s="18">
        <v>6</v>
      </c>
      <c r="AL27" s="18">
        <v>7</v>
      </c>
      <c r="AM27" s="18">
        <f t="shared" si="39"/>
        <v>13</v>
      </c>
      <c r="AN27" s="49">
        <f t="shared" si="47"/>
        <v>-7.6923076923076927E-2</v>
      </c>
    </row>
    <row r="28" spans="1:40" x14ac:dyDescent="0.25">
      <c r="A28" s="183">
        <v>0.64583333333333304</v>
      </c>
      <c r="B28" s="18">
        <v>2</v>
      </c>
      <c r="C28" s="18">
        <v>4</v>
      </c>
      <c r="D28" s="18">
        <f t="shared" si="32"/>
        <v>6</v>
      </c>
      <c r="E28" s="18">
        <f t="shared" si="40"/>
        <v>-0.33333333333333331</v>
      </c>
      <c r="F28" s="181">
        <v>0.64583333333333304</v>
      </c>
      <c r="G28" s="18">
        <v>8</v>
      </c>
      <c r="H28" s="18">
        <v>5</v>
      </c>
      <c r="I28" s="18">
        <f t="shared" si="33"/>
        <v>13</v>
      </c>
      <c r="J28" s="18">
        <f t="shared" si="41"/>
        <v>0.23076923076923078</v>
      </c>
      <c r="K28" s="181">
        <v>0.64583333333333304</v>
      </c>
      <c r="L28" s="18">
        <v>1</v>
      </c>
      <c r="M28" s="18">
        <v>4</v>
      </c>
      <c r="N28" s="18">
        <f t="shared" si="34"/>
        <v>5</v>
      </c>
      <c r="O28" s="18">
        <f t="shared" si="42"/>
        <v>-0.6</v>
      </c>
      <c r="P28" s="181">
        <v>0.64583333333333304</v>
      </c>
      <c r="Q28" s="18">
        <v>2</v>
      </c>
      <c r="R28" s="18">
        <v>7</v>
      </c>
      <c r="S28" s="18">
        <f t="shared" si="35"/>
        <v>9</v>
      </c>
      <c r="T28" s="18">
        <f t="shared" si="43"/>
        <v>-0.55555555555555558</v>
      </c>
      <c r="U28" s="181">
        <v>0.64583333333333304</v>
      </c>
      <c r="V28" s="18">
        <v>4</v>
      </c>
      <c r="W28" s="18">
        <v>2</v>
      </c>
      <c r="X28" s="18">
        <f t="shared" si="36"/>
        <v>6</v>
      </c>
      <c r="Y28" s="18">
        <f t="shared" si="44"/>
        <v>0.33333333333333331</v>
      </c>
      <c r="Z28" s="181">
        <v>0.64583333333333304</v>
      </c>
      <c r="AA28" s="18">
        <v>3</v>
      </c>
      <c r="AB28" s="18">
        <v>5</v>
      </c>
      <c r="AC28" s="18">
        <f t="shared" si="37"/>
        <v>8</v>
      </c>
      <c r="AD28" s="18">
        <f t="shared" si="45"/>
        <v>-0.25</v>
      </c>
      <c r="AE28" s="181">
        <v>0.64583333333333304</v>
      </c>
      <c r="AF28" s="18">
        <v>4</v>
      </c>
      <c r="AG28" s="18">
        <v>6</v>
      </c>
      <c r="AH28" s="18">
        <f t="shared" si="38"/>
        <v>10</v>
      </c>
      <c r="AI28" s="18">
        <f t="shared" si="46"/>
        <v>-0.2</v>
      </c>
      <c r="AJ28" s="181">
        <v>0.64583333333333304</v>
      </c>
      <c r="AK28" s="18">
        <v>11</v>
      </c>
      <c r="AL28" s="18">
        <v>12</v>
      </c>
      <c r="AM28" s="18">
        <f t="shared" si="39"/>
        <v>23</v>
      </c>
      <c r="AN28" s="49">
        <f t="shared" si="47"/>
        <v>-4.3478260869565216E-2</v>
      </c>
    </row>
    <row r="29" spans="1:40" x14ac:dyDescent="0.25">
      <c r="A29" s="184">
        <v>0.66666666666666596</v>
      </c>
      <c r="B29" s="18">
        <v>6</v>
      </c>
      <c r="C29" s="18">
        <v>5</v>
      </c>
      <c r="D29" s="18">
        <f t="shared" si="32"/>
        <v>11</v>
      </c>
      <c r="E29" s="18">
        <f t="shared" si="40"/>
        <v>9.0909090909090912E-2</v>
      </c>
      <c r="F29" s="182">
        <v>0.66666666666666596</v>
      </c>
      <c r="G29" s="18">
        <v>8</v>
      </c>
      <c r="H29" s="18">
        <v>9</v>
      </c>
      <c r="I29" s="18">
        <f t="shared" si="33"/>
        <v>17</v>
      </c>
      <c r="J29" s="18">
        <f t="shared" si="41"/>
        <v>-5.8823529411764705E-2</v>
      </c>
      <c r="K29" s="182">
        <v>0.66666666666666596</v>
      </c>
      <c r="L29" s="18">
        <v>4</v>
      </c>
      <c r="M29" s="18">
        <v>5</v>
      </c>
      <c r="N29" s="18">
        <f t="shared" si="34"/>
        <v>9</v>
      </c>
      <c r="O29" s="18">
        <f t="shared" si="42"/>
        <v>-0.1111111111111111</v>
      </c>
      <c r="P29" s="182">
        <v>0.66666666666666596</v>
      </c>
      <c r="Q29" s="18">
        <v>4</v>
      </c>
      <c r="R29" s="18">
        <v>8</v>
      </c>
      <c r="S29" s="18">
        <f t="shared" si="35"/>
        <v>12</v>
      </c>
      <c r="T29" s="18">
        <f t="shared" si="43"/>
        <v>-0.33333333333333331</v>
      </c>
      <c r="U29" s="182">
        <v>0.66666666666666596</v>
      </c>
      <c r="V29" s="18">
        <v>4</v>
      </c>
      <c r="W29" s="18">
        <v>8</v>
      </c>
      <c r="X29" s="18">
        <f t="shared" si="36"/>
        <v>12</v>
      </c>
      <c r="Y29" s="18">
        <f t="shared" si="44"/>
        <v>-0.33333333333333331</v>
      </c>
      <c r="Z29" s="182">
        <v>0.66666666666666596</v>
      </c>
      <c r="AA29" s="18">
        <v>5</v>
      </c>
      <c r="AB29" s="18">
        <v>7</v>
      </c>
      <c r="AC29" s="18">
        <f t="shared" si="37"/>
        <v>12</v>
      </c>
      <c r="AD29" s="18">
        <f t="shared" si="45"/>
        <v>-0.16666666666666666</v>
      </c>
      <c r="AE29" s="182">
        <v>0.66666666666666596</v>
      </c>
      <c r="AF29" s="18">
        <v>6</v>
      </c>
      <c r="AG29" s="18">
        <v>6</v>
      </c>
      <c r="AH29" s="18">
        <f t="shared" si="38"/>
        <v>12</v>
      </c>
      <c r="AI29" s="18">
        <f t="shared" si="46"/>
        <v>0</v>
      </c>
      <c r="AJ29" s="182">
        <v>0.66666666666666596</v>
      </c>
      <c r="AK29" s="18">
        <v>14</v>
      </c>
      <c r="AL29" s="18">
        <v>15</v>
      </c>
      <c r="AM29" s="18">
        <f t="shared" si="39"/>
        <v>29</v>
      </c>
      <c r="AN29" s="49">
        <f t="shared" si="47"/>
        <v>-3.4482758620689655E-2</v>
      </c>
    </row>
    <row r="30" spans="1:40" x14ac:dyDescent="0.25">
      <c r="A30" s="184">
        <v>0.687499999999999</v>
      </c>
      <c r="B30" s="18">
        <v>9</v>
      </c>
      <c r="C30" s="18">
        <v>7</v>
      </c>
      <c r="D30" s="18">
        <f t="shared" si="32"/>
        <v>16</v>
      </c>
      <c r="E30" s="18">
        <f t="shared" si="40"/>
        <v>0.125</v>
      </c>
      <c r="F30" s="182">
        <v>0.687499999999999</v>
      </c>
      <c r="G30" s="18">
        <v>11</v>
      </c>
      <c r="H30" s="18">
        <v>11</v>
      </c>
      <c r="I30" s="18">
        <f t="shared" si="33"/>
        <v>22</v>
      </c>
      <c r="J30" s="18">
        <f t="shared" si="41"/>
        <v>0</v>
      </c>
      <c r="K30" s="182">
        <v>0.687499999999999</v>
      </c>
      <c r="L30" s="18">
        <v>5</v>
      </c>
      <c r="M30" s="18">
        <v>5</v>
      </c>
      <c r="N30" s="18">
        <f t="shared" si="34"/>
        <v>10</v>
      </c>
      <c r="O30" s="18">
        <f t="shared" si="42"/>
        <v>0</v>
      </c>
      <c r="P30" s="182">
        <v>0.687499999999999</v>
      </c>
      <c r="Q30" s="18">
        <v>12</v>
      </c>
      <c r="R30" s="18">
        <v>11</v>
      </c>
      <c r="S30" s="18">
        <f t="shared" si="35"/>
        <v>23</v>
      </c>
      <c r="T30" s="18">
        <f t="shared" si="43"/>
        <v>4.3478260869565216E-2</v>
      </c>
      <c r="U30" s="182">
        <v>0.687499999999999</v>
      </c>
      <c r="V30" s="18">
        <v>5</v>
      </c>
      <c r="W30" s="18">
        <v>8</v>
      </c>
      <c r="X30" s="18">
        <f t="shared" si="36"/>
        <v>13</v>
      </c>
      <c r="Y30" s="18">
        <f t="shared" si="44"/>
        <v>-0.23076923076923078</v>
      </c>
      <c r="Z30" s="182">
        <v>0.687499999999999</v>
      </c>
      <c r="AA30" s="18">
        <v>8</v>
      </c>
      <c r="AB30" s="18">
        <v>7</v>
      </c>
      <c r="AC30" s="18">
        <f t="shared" si="37"/>
        <v>15</v>
      </c>
      <c r="AD30" s="18">
        <f t="shared" si="45"/>
        <v>6.6666666666666666E-2</v>
      </c>
      <c r="AE30" s="182">
        <v>0.687499999999999</v>
      </c>
      <c r="AF30" s="18">
        <v>6</v>
      </c>
      <c r="AG30" s="18">
        <v>8</v>
      </c>
      <c r="AH30" s="18">
        <f t="shared" si="38"/>
        <v>14</v>
      </c>
      <c r="AI30" s="18">
        <f t="shared" si="46"/>
        <v>-0.14285714285714285</v>
      </c>
      <c r="AJ30" s="182">
        <v>0.687499999999999</v>
      </c>
      <c r="AK30" s="18">
        <v>13</v>
      </c>
      <c r="AL30" s="18">
        <v>18</v>
      </c>
      <c r="AM30" s="18">
        <f t="shared" si="39"/>
        <v>31</v>
      </c>
      <c r="AN30" s="49">
        <f t="shared" si="47"/>
        <v>-0.16129032258064516</v>
      </c>
    </row>
    <row r="31" spans="1:40" x14ac:dyDescent="0.25">
      <c r="A31" s="183">
        <v>0.70833333333333304</v>
      </c>
      <c r="B31" s="18">
        <v>12</v>
      </c>
      <c r="C31" s="18">
        <v>8</v>
      </c>
      <c r="D31" s="18">
        <f t="shared" si="32"/>
        <v>20</v>
      </c>
      <c r="E31" s="18">
        <f t="shared" si="40"/>
        <v>0.2</v>
      </c>
      <c r="F31" s="181">
        <v>0.70833333333333304</v>
      </c>
      <c r="G31" s="18">
        <v>15</v>
      </c>
      <c r="H31" s="18">
        <v>13</v>
      </c>
      <c r="I31" s="18">
        <f t="shared" si="33"/>
        <v>28</v>
      </c>
      <c r="J31" s="18">
        <f t="shared" si="41"/>
        <v>7.1428571428571425E-2</v>
      </c>
      <c r="K31" s="181">
        <v>0.70833333333333304</v>
      </c>
      <c r="L31" s="18">
        <v>7</v>
      </c>
      <c r="M31" s="18">
        <v>6</v>
      </c>
      <c r="N31" s="18">
        <f t="shared" si="34"/>
        <v>13</v>
      </c>
      <c r="O31" s="18">
        <f t="shared" si="42"/>
        <v>7.6923076923076927E-2</v>
      </c>
      <c r="P31" s="181">
        <v>0.70833333333333304</v>
      </c>
      <c r="Q31" s="18">
        <v>14</v>
      </c>
      <c r="R31" s="18">
        <v>13</v>
      </c>
      <c r="S31" s="18">
        <f t="shared" si="35"/>
        <v>27</v>
      </c>
      <c r="T31" s="18">
        <f t="shared" si="43"/>
        <v>3.7037037037037035E-2</v>
      </c>
      <c r="U31" s="181">
        <v>0.70833333333333304</v>
      </c>
      <c r="V31" s="18">
        <v>6</v>
      </c>
      <c r="W31" s="18">
        <v>10</v>
      </c>
      <c r="X31" s="18">
        <f t="shared" si="36"/>
        <v>16</v>
      </c>
      <c r="Y31" s="18">
        <f t="shared" si="44"/>
        <v>-0.25</v>
      </c>
      <c r="Z31" s="181">
        <v>0.70833333333333304</v>
      </c>
      <c r="AA31" s="18">
        <v>9</v>
      </c>
      <c r="AB31" s="18">
        <v>7</v>
      </c>
      <c r="AC31" s="18">
        <f t="shared" si="37"/>
        <v>16</v>
      </c>
      <c r="AD31" s="18">
        <f t="shared" si="45"/>
        <v>0.125</v>
      </c>
      <c r="AE31" s="181">
        <v>0.70833333333333304</v>
      </c>
      <c r="AF31" s="18">
        <v>7</v>
      </c>
      <c r="AG31" s="18">
        <v>8</v>
      </c>
      <c r="AH31" s="18">
        <f t="shared" si="38"/>
        <v>15</v>
      </c>
      <c r="AI31" s="18">
        <f t="shared" si="46"/>
        <v>-6.6666666666666666E-2</v>
      </c>
      <c r="AJ31" s="181">
        <v>0.70833333333333304</v>
      </c>
      <c r="AK31" s="18">
        <v>14</v>
      </c>
      <c r="AL31" s="18">
        <v>20</v>
      </c>
      <c r="AM31" s="18">
        <f t="shared" si="39"/>
        <v>34</v>
      </c>
      <c r="AN31" s="49">
        <f t="shared" si="47"/>
        <v>-0.17647058823529413</v>
      </c>
    </row>
    <row r="32" spans="1:40" x14ac:dyDescent="0.25">
      <c r="A32" s="53" t="s">
        <v>177</v>
      </c>
      <c r="B32" s="18" t="s">
        <v>46</v>
      </c>
      <c r="C32" s="18" t="s">
        <v>130</v>
      </c>
      <c r="D32" s="18" t="s">
        <v>52</v>
      </c>
      <c r="E32" s="18" t="s">
        <v>113</v>
      </c>
      <c r="F32" s="18" t="s">
        <v>177</v>
      </c>
      <c r="G32" s="18" t="s">
        <v>46</v>
      </c>
      <c r="H32" s="18" t="s">
        <v>130</v>
      </c>
      <c r="I32" s="18" t="s">
        <v>52</v>
      </c>
      <c r="J32" s="18" t="s">
        <v>113</v>
      </c>
      <c r="K32" s="18" t="s">
        <v>177</v>
      </c>
      <c r="L32" s="18" t="s">
        <v>46</v>
      </c>
      <c r="M32" s="18" t="s">
        <v>130</v>
      </c>
      <c r="N32" s="18" t="s">
        <v>52</v>
      </c>
      <c r="O32" s="18" t="s">
        <v>113</v>
      </c>
      <c r="P32" s="18" t="s">
        <v>177</v>
      </c>
      <c r="Q32" s="18" t="s">
        <v>46</v>
      </c>
      <c r="R32" s="18" t="s">
        <v>130</v>
      </c>
      <c r="S32" s="18" t="s">
        <v>52</v>
      </c>
      <c r="T32" s="18" t="s">
        <v>113</v>
      </c>
      <c r="U32" s="18" t="s">
        <v>177</v>
      </c>
      <c r="V32" s="18" t="s">
        <v>46</v>
      </c>
      <c r="W32" s="18" t="s">
        <v>130</v>
      </c>
      <c r="X32" s="18" t="s">
        <v>52</v>
      </c>
      <c r="Y32" s="18" t="s">
        <v>113</v>
      </c>
      <c r="Z32" s="18" t="s">
        <v>177</v>
      </c>
      <c r="AA32" s="18" t="s">
        <v>46</v>
      </c>
      <c r="AB32" s="18" t="s">
        <v>130</v>
      </c>
      <c r="AC32" s="18" t="s">
        <v>52</v>
      </c>
      <c r="AD32" s="18" t="s">
        <v>113</v>
      </c>
      <c r="AE32" s="18" t="s">
        <v>177</v>
      </c>
      <c r="AF32" s="18" t="s">
        <v>46</v>
      </c>
      <c r="AG32" s="18" t="s">
        <v>130</v>
      </c>
      <c r="AH32" s="18" t="s">
        <v>52</v>
      </c>
      <c r="AI32" s="18" t="s">
        <v>113</v>
      </c>
      <c r="AJ32" s="18" t="s">
        <v>177</v>
      </c>
      <c r="AK32" s="18" t="s">
        <v>46</v>
      </c>
      <c r="AL32" s="18" t="s">
        <v>130</v>
      </c>
      <c r="AM32" s="18" t="s">
        <v>52</v>
      </c>
      <c r="AN32" s="49" t="s">
        <v>113</v>
      </c>
    </row>
    <row r="33" spans="1:41" x14ac:dyDescent="0.25">
      <c r="A33" s="183">
        <v>0.58333333333333337</v>
      </c>
      <c r="B33" s="18">
        <v>0</v>
      </c>
      <c r="C33" s="18">
        <v>0</v>
      </c>
      <c r="D33" s="18">
        <f t="shared" ref="D33:D39" si="48">SUM(B33:C33)</f>
        <v>0</v>
      </c>
      <c r="E33" s="18">
        <v>0</v>
      </c>
      <c r="F33" s="181">
        <v>0.58333333333333337</v>
      </c>
      <c r="G33" s="18">
        <v>0</v>
      </c>
      <c r="H33" s="18">
        <v>0</v>
      </c>
      <c r="I33" s="18">
        <f t="shared" ref="I33:I39" si="49">SUM(G33:H33)</f>
        <v>0</v>
      </c>
      <c r="J33" s="18">
        <v>0</v>
      </c>
      <c r="K33" s="181">
        <v>0.58333333333333337</v>
      </c>
      <c r="L33" s="18">
        <v>0</v>
      </c>
      <c r="M33" s="18">
        <v>0</v>
      </c>
      <c r="N33" s="18">
        <f t="shared" ref="N33:N39" si="50">SUM(L33:M33)</f>
        <v>0</v>
      </c>
      <c r="O33" s="18">
        <v>0</v>
      </c>
      <c r="P33" s="181">
        <v>0.58333333333333337</v>
      </c>
      <c r="Q33" s="18">
        <v>0</v>
      </c>
      <c r="R33" s="18">
        <v>0</v>
      </c>
      <c r="S33" s="18">
        <f t="shared" ref="S33:S39" si="51">SUM(Q33:R33)</f>
        <v>0</v>
      </c>
      <c r="T33" s="18">
        <v>0</v>
      </c>
      <c r="U33" s="181">
        <v>0.58333333333333337</v>
      </c>
      <c r="V33" s="18">
        <v>0</v>
      </c>
      <c r="W33" s="18">
        <v>0</v>
      </c>
      <c r="X33" s="18">
        <f t="shared" ref="X33:X39" si="52">SUM(V33:W33)</f>
        <v>0</v>
      </c>
      <c r="Y33" s="18">
        <v>0</v>
      </c>
      <c r="Z33" s="181">
        <v>0.58333333333333337</v>
      </c>
      <c r="AA33" s="18">
        <v>0</v>
      </c>
      <c r="AB33" s="18">
        <v>0</v>
      </c>
      <c r="AC33" s="18">
        <f t="shared" ref="AC33:AC39" si="53">SUM(AA33:AB33)</f>
        <v>0</v>
      </c>
      <c r="AD33" s="18">
        <v>0</v>
      </c>
      <c r="AE33" s="181">
        <v>0.58333333333333337</v>
      </c>
      <c r="AF33" s="18">
        <v>0</v>
      </c>
      <c r="AG33" s="18">
        <v>0</v>
      </c>
      <c r="AH33" s="18">
        <f t="shared" ref="AH33:AH39" si="54">SUM(AF33:AG33)</f>
        <v>0</v>
      </c>
      <c r="AI33" s="18">
        <v>0</v>
      </c>
      <c r="AJ33" s="181">
        <v>0.58333333333333337</v>
      </c>
      <c r="AK33" s="18">
        <v>0</v>
      </c>
      <c r="AL33" s="18">
        <v>0</v>
      </c>
      <c r="AM33" s="18">
        <f t="shared" ref="AM33:AM39" si="55">SUM(AK33:AL33)</f>
        <v>0</v>
      </c>
      <c r="AN33" s="49">
        <v>0</v>
      </c>
    </row>
    <row r="34" spans="1:41" x14ac:dyDescent="0.25">
      <c r="A34" s="184">
        <v>0.60416666666666663</v>
      </c>
      <c r="B34" s="18">
        <v>2</v>
      </c>
      <c r="C34" s="18">
        <v>2</v>
      </c>
      <c r="D34" s="18">
        <f t="shared" si="48"/>
        <v>4</v>
      </c>
      <c r="E34" s="18">
        <f t="shared" ref="E34:E39" si="56">(B34-C34)/D34</f>
        <v>0</v>
      </c>
      <c r="F34" s="182">
        <v>0.60416666666666663</v>
      </c>
      <c r="G34" s="18">
        <v>3</v>
      </c>
      <c r="H34" s="18">
        <v>2</v>
      </c>
      <c r="I34" s="18">
        <f t="shared" si="49"/>
        <v>5</v>
      </c>
      <c r="J34" s="18">
        <f t="shared" ref="J34:J39" si="57">(G34-H34)/I34</f>
        <v>0.2</v>
      </c>
      <c r="K34" s="182">
        <v>0.60416666666666663</v>
      </c>
      <c r="L34" s="18">
        <v>2</v>
      </c>
      <c r="M34" s="18">
        <v>1</v>
      </c>
      <c r="N34" s="18">
        <f t="shared" si="50"/>
        <v>3</v>
      </c>
      <c r="O34" s="18">
        <f t="shared" ref="O34:O39" si="58">(L34-M34)/N34</f>
        <v>0.33333333333333331</v>
      </c>
      <c r="P34" s="182">
        <v>0.60416666666666663</v>
      </c>
      <c r="Q34" s="18">
        <v>2</v>
      </c>
      <c r="R34" s="18">
        <v>3</v>
      </c>
      <c r="S34" s="18">
        <f t="shared" si="51"/>
        <v>5</v>
      </c>
      <c r="T34" s="18">
        <f t="shared" ref="T34:T39" si="59">(Q34-R34)/S34</f>
        <v>-0.2</v>
      </c>
      <c r="U34" s="182">
        <v>0.60416666666666663</v>
      </c>
      <c r="V34" s="18">
        <v>2</v>
      </c>
      <c r="W34" s="18">
        <v>2</v>
      </c>
      <c r="X34" s="18">
        <f t="shared" si="52"/>
        <v>4</v>
      </c>
      <c r="Y34" s="18">
        <f t="shared" ref="Y34:Y39" si="60">(V34-W34)/X34</f>
        <v>0</v>
      </c>
      <c r="Z34" s="182">
        <v>0.60416666666666663</v>
      </c>
      <c r="AA34" s="18">
        <v>1</v>
      </c>
      <c r="AB34" s="18">
        <v>4</v>
      </c>
      <c r="AC34" s="18">
        <f t="shared" si="53"/>
        <v>5</v>
      </c>
      <c r="AD34" s="18">
        <f t="shared" ref="AD34:AD39" si="61">(AA34-AB34)/AC34</f>
        <v>-0.6</v>
      </c>
      <c r="AE34" s="182">
        <v>0.60416666666666663</v>
      </c>
      <c r="AF34" s="18">
        <v>3</v>
      </c>
      <c r="AG34" s="18">
        <v>5</v>
      </c>
      <c r="AH34" s="18">
        <f t="shared" si="54"/>
        <v>8</v>
      </c>
      <c r="AI34" s="18">
        <f t="shared" ref="AI34:AI39" si="62">(AF34-AG34)/AH34</f>
        <v>-0.25</v>
      </c>
      <c r="AJ34" s="182">
        <v>0.60416666666666663</v>
      </c>
      <c r="AK34" s="18">
        <v>2</v>
      </c>
      <c r="AL34" s="18">
        <v>3</v>
      </c>
      <c r="AM34" s="18">
        <f t="shared" si="55"/>
        <v>5</v>
      </c>
      <c r="AN34" s="49">
        <f t="shared" ref="AN34:AN39" si="63">(AK34-AL34)/AM34</f>
        <v>-0.2</v>
      </c>
    </row>
    <row r="35" spans="1:41" x14ac:dyDescent="0.25">
      <c r="A35" s="184">
        <v>0.625</v>
      </c>
      <c r="B35" s="18">
        <v>4</v>
      </c>
      <c r="C35" s="18">
        <v>5</v>
      </c>
      <c r="D35" s="18">
        <f t="shared" si="48"/>
        <v>9</v>
      </c>
      <c r="E35" s="18">
        <f t="shared" si="56"/>
        <v>-0.1111111111111111</v>
      </c>
      <c r="F35" s="182">
        <v>0.625</v>
      </c>
      <c r="G35" s="18">
        <v>3</v>
      </c>
      <c r="H35" s="18">
        <v>4</v>
      </c>
      <c r="I35" s="18">
        <f t="shared" si="49"/>
        <v>7</v>
      </c>
      <c r="J35" s="18">
        <f t="shared" si="57"/>
        <v>-0.14285714285714285</v>
      </c>
      <c r="K35" s="182">
        <v>0.625</v>
      </c>
      <c r="L35" s="18">
        <v>2</v>
      </c>
      <c r="M35" s="18">
        <v>2</v>
      </c>
      <c r="N35" s="18">
        <f t="shared" si="50"/>
        <v>4</v>
      </c>
      <c r="O35" s="18">
        <f t="shared" si="58"/>
        <v>0</v>
      </c>
      <c r="P35" s="182">
        <v>0.625</v>
      </c>
      <c r="Q35" s="18">
        <v>2</v>
      </c>
      <c r="R35" s="18">
        <v>3</v>
      </c>
      <c r="S35" s="18">
        <f t="shared" si="51"/>
        <v>5</v>
      </c>
      <c r="T35" s="18">
        <f t="shared" si="59"/>
        <v>-0.2</v>
      </c>
      <c r="U35" s="182">
        <v>0.625</v>
      </c>
      <c r="V35" s="18">
        <v>2</v>
      </c>
      <c r="W35" s="18">
        <v>2</v>
      </c>
      <c r="X35" s="18">
        <f t="shared" si="52"/>
        <v>4</v>
      </c>
      <c r="Y35" s="18">
        <f t="shared" si="60"/>
        <v>0</v>
      </c>
      <c r="Z35" s="182">
        <v>0.625</v>
      </c>
      <c r="AA35" s="18">
        <v>2</v>
      </c>
      <c r="AB35" s="18">
        <v>3</v>
      </c>
      <c r="AC35" s="18">
        <f t="shared" si="53"/>
        <v>5</v>
      </c>
      <c r="AD35" s="18">
        <f t="shared" si="61"/>
        <v>-0.2</v>
      </c>
      <c r="AE35" s="182">
        <v>0.625</v>
      </c>
      <c r="AF35" s="18">
        <v>5</v>
      </c>
      <c r="AG35" s="18">
        <v>5</v>
      </c>
      <c r="AH35" s="18">
        <f t="shared" si="54"/>
        <v>10</v>
      </c>
      <c r="AI35" s="18">
        <f t="shared" si="62"/>
        <v>0</v>
      </c>
      <c r="AJ35" s="182">
        <v>0.625</v>
      </c>
      <c r="AK35" s="18">
        <v>3</v>
      </c>
      <c r="AL35" s="18">
        <v>3</v>
      </c>
      <c r="AM35" s="18">
        <f t="shared" si="55"/>
        <v>6</v>
      </c>
      <c r="AN35" s="49">
        <f t="shared" si="63"/>
        <v>0</v>
      </c>
    </row>
    <row r="36" spans="1:41" x14ac:dyDescent="0.25">
      <c r="A36" s="183">
        <v>0.64583333333333304</v>
      </c>
      <c r="B36" s="18">
        <v>4</v>
      </c>
      <c r="C36" s="18">
        <v>5</v>
      </c>
      <c r="D36" s="18">
        <f t="shared" si="48"/>
        <v>9</v>
      </c>
      <c r="E36" s="18">
        <f t="shared" si="56"/>
        <v>-0.1111111111111111</v>
      </c>
      <c r="F36" s="181">
        <v>0.64583333333333304</v>
      </c>
      <c r="G36" s="18">
        <v>5</v>
      </c>
      <c r="H36" s="18">
        <v>7</v>
      </c>
      <c r="I36" s="18">
        <f t="shared" si="49"/>
        <v>12</v>
      </c>
      <c r="J36" s="18">
        <f t="shared" si="57"/>
        <v>-0.16666666666666666</v>
      </c>
      <c r="K36" s="181">
        <v>0.64583333333333304</v>
      </c>
      <c r="L36" s="18">
        <v>5</v>
      </c>
      <c r="M36" s="18">
        <v>4</v>
      </c>
      <c r="N36" s="18">
        <f t="shared" si="50"/>
        <v>9</v>
      </c>
      <c r="O36" s="18">
        <f t="shared" si="58"/>
        <v>0.1111111111111111</v>
      </c>
      <c r="P36" s="181">
        <v>0.64583333333333304</v>
      </c>
      <c r="Q36" s="18">
        <v>4</v>
      </c>
      <c r="R36" s="18">
        <v>6</v>
      </c>
      <c r="S36" s="18">
        <f t="shared" si="51"/>
        <v>10</v>
      </c>
      <c r="T36" s="18">
        <f t="shared" si="59"/>
        <v>-0.2</v>
      </c>
      <c r="U36" s="181">
        <v>0.64583333333333304</v>
      </c>
      <c r="V36" s="18">
        <v>4</v>
      </c>
      <c r="W36" s="18">
        <v>4</v>
      </c>
      <c r="X36" s="18">
        <f t="shared" si="52"/>
        <v>8</v>
      </c>
      <c r="Y36" s="18">
        <f t="shared" si="60"/>
        <v>0</v>
      </c>
      <c r="Z36" s="181">
        <v>0.64583333333333304</v>
      </c>
      <c r="AA36" s="18">
        <v>4</v>
      </c>
      <c r="AB36" s="18">
        <v>3</v>
      </c>
      <c r="AC36" s="18">
        <f t="shared" si="53"/>
        <v>7</v>
      </c>
      <c r="AD36" s="18">
        <f t="shared" si="61"/>
        <v>0.14285714285714285</v>
      </c>
      <c r="AE36" s="181">
        <v>0.64583333333333304</v>
      </c>
      <c r="AF36" s="18">
        <v>6</v>
      </c>
      <c r="AG36" s="18">
        <v>7</v>
      </c>
      <c r="AH36" s="18">
        <f t="shared" si="54"/>
        <v>13</v>
      </c>
      <c r="AI36" s="18">
        <f t="shared" si="62"/>
        <v>-7.6923076923076927E-2</v>
      </c>
      <c r="AJ36" s="181">
        <v>0.64583333333333304</v>
      </c>
      <c r="AK36" s="18">
        <v>5</v>
      </c>
      <c r="AL36" s="18">
        <v>4</v>
      </c>
      <c r="AM36" s="18">
        <f t="shared" si="55"/>
        <v>9</v>
      </c>
      <c r="AN36" s="49">
        <f t="shared" si="63"/>
        <v>0.1111111111111111</v>
      </c>
    </row>
    <row r="37" spans="1:41" x14ac:dyDescent="0.25">
      <c r="A37" s="184">
        <v>0.66666666666666596</v>
      </c>
      <c r="B37" s="18">
        <v>6</v>
      </c>
      <c r="C37" s="18">
        <v>8</v>
      </c>
      <c r="D37" s="18">
        <f t="shared" si="48"/>
        <v>14</v>
      </c>
      <c r="E37" s="18">
        <f t="shared" si="56"/>
        <v>-0.14285714285714285</v>
      </c>
      <c r="F37" s="182">
        <v>0.66666666666666596</v>
      </c>
      <c r="G37" s="18">
        <v>6</v>
      </c>
      <c r="H37" s="18">
        <v>8</v>
      </c>
      <c r="I37" s="18">
        <f t="shared" si="49"/>
        <v>14</v>
      </c>
      <c r="J37" s="18">
        <f t="shared" si="57"/>
        <v>-0.14285714285714285</v>
      </c>
      <c r="K37" s="182">
        <v>0.66666666666666596</v>
      </c>
      <c r="L37" s="18">
        <v>5</v>
      </c>
      <c r="M37" s="18">
        <v>6</v>
      </c>
      <c r="N37" s="18">
        <f t="shared" si="50"/>
        <v>11</v>
      </c>
      <c r="O37" s="18">
        <f t="shared" si="58"/>
        <v>-9.0909090909090912E-2</v>
      </c>
      <c r="P37" s="182">
        <v>0.66666666666666596</v>
      </c>
      <c r="Q37" s="18">
        <v>5</v>
      </c>
      <c r="R37" s="18">
        <v>6</v>
      </c>
      <c r="S37" s="18">
        <f t="shared" si="51"/>
        <v>11</v>
      </c>
      <c r="T37" s="18">
        <f t="shared" si="59"/>
        <v>-9.0909090909090912E-2</v>
      </c>
      <c r="U37" s="182">
        <v>0.66666666666666596</v>
      </c>
      <c r="V37" s="18">
        <v>5</v>
      </c>
      <c r="W37" s="18">
        <v>4</v>
      </c>
      <c r="X37" s="18">
        <f t="shared" si="52"/>
        <v>9</v>
      </c>
      <c r="Y37" s="18">
        <f t="shared" si="60"/>
        <v>0.1111111111111111</v>
      </c>
      <c r="Z37" s="182">
        <v>0.66666666666666596</v>
      </c>
      <c r="AA37" s="18">
        <v>4</v>
      </c>
      <c r="AB37" s="18">
        <v>4</v>
      </c>
      <c r="AC37" s="18">
        <f t="shared" si="53"/>
        <v>8</v>
      </c>
      <c r="AD37" s="18">
        <f t="shared" si="61"/>
        <v>0</v>
      </c>
      <c r="AE37" s="182">
        <v>0.66666666666666596</v>
      </c>
      <c r="AF37" s="18">
        <v>6</v>
      </c>
      <c r="AG37" s="18">
        <v>8</v>
      </c>
      <c r="AH37" s="18">
        <f t="shared" si="54"/>
        <v>14</v>
      </c>
      <c r="AI37" s="18">
        <f t="shared" si="62"/>
        <v>-0.14285714285714285</v>
      </c>
      <c r="AJ37" s="182">
        <v>0.66666666666666596</v>
      </c>
      <c r="AK37" s="18">
        <v>6</v>
      </c>
      <c r="AL37" s="18">
        <v>7</v>
      </c>
      <c r="AM37" s="18">
        <f t="shared" si="55"/>
        <v>13</v>
      </c>
      <c r="AN37" s="49">
        <f t="shared" si="63"/>
        <v>-7.6923076923076927E-2</v>
      </c>
    </row>
    <row r="38" spans="1:41" x14ac:dyDescent="0.25">
      <c r="A38" s="184">
        <v>0.687499999999999</v>
      </c>
      <c r="B38" s="18">
        <v>8</v>
      </c>
      <c r="C38" s="18">
        <v>11</v>
      </c>
      <c r="D38" s="18">
        <f t="shared" si="48"/>
        <v>19</v>
      </c>
      <c r="E38" s="18">
        <f t="shared" si="56"/>
        <v>-0.15789473684210525</v>
      </c>
      <c r="F38" s="182">
        <v>0.687499999999999</v>
      </c>
      <c r="G38" s="18">
        <v>7</v>
      </c>
      <c r="H38" s="18">
        <v>8</v>
      </c>
      <c r="I38" s="18">
        <f t="shared" si="49"/>
        <v>15</v>
      </c>
      <c r="J38" s="18">
        <f t="shared" si="57"/>
        <v>-6.6666666666666666E-2</v>
      </c>
      <c r="K38" s="182">
        <v>0.687499999999999</v>
      </c>
      <c r="L38" s="18">
        <v>6</v>
      </c>
      <c r="M38" s="18">
        <v>6</v>
      </c>
      <c r="N38" s="18">
        <f t="shared" si="50"/>
        <v>12</v>
      </c>
      <c r="O38" s="18">
        <f t="shared" si="58"/>
        <v>0</v>
      </c>
      <c r="P38" s="182">
        <v>0.687499999999999</v>
      </c>
      <c r="Q38" s="18">
        <v>6</v>
      </c>
      <c r="R38" s="18">
        <v>8</v>
      </c>
      <c r="S38" s="18">
        <f t="shared" si="51"/>
        <v>14</v>
      </c>
      <c r="T38" s="18">
        <f t="shared" si="59"/>
        <v>-0.14285714285714285</v>
      </c>
      <c r="U38" s="182">
        <v>0.687499999999999</v>
      </c>
      <c r="V38" s="18">
        <v>5</v>
      </c>
      <c r="W38" s="18">
        <v>6</v>
      </c>
      <c r="X38" s="18">
        <f t="shared" si="52"/>
        <v>11</v>
      </c>
      <c r="Y38" s="18">
        <f t="shared" si="60"/>
        <v>-9.0909090909090912E-2</v>
      </c>
      <c r="Z38" s="182">
        <v>0.687499999999999</v>
      </c>
      <c r="AA38" s="18">
        <v>4</v>
      </c>
      <c r="AB38" s="18">
        <v>5</v>
      </c>
      <c r="AC38" s="18">
        <f t="shared" si="53"/>
        <v>9</v>
      </c>
      <c r="AD38" s="18">
        <f t="shared" si="61"/>
        <v>-0.1111111111111111</v>
      </c>
      <c r="AE38" s="182">
        <v>0.687499999999999</v>
      </c>
      <c r="AF38" s="18">
        <v>7</v>
      </c>
      <c r="AG38" s="18">
        <v>9</v>
      </c>
      <c r="AH38" s="18">
        <f t="shared" si="54"/>
        <v>16</v>
      </c>
      <c r="AI38" s="18">
        <f t="shared" si="62"/>
        <v>-0.125</v>
      </c>
      <c r="AJ38" s="182">
        <v>0.687499999999999</v>
      </c>
      <c r="AK38" s="18">
        <v>7</v>
      </c>
      <c r="AL38" s="18">
        <v>8</v>
      </c>
      <c r="AM38" s="18">
        <f t="shared" si="55"/>
        <v>15</v>
      </c>
      <c r="AN38" s="49">
        <f t="shared" si="63"/>
        <v>-6.6666666666666666E-2</v>
      </c>
    </row>
    <row r="39" spans="1:41" x14ac:dyDescent="0.25">
      <c r="A39" s="185">
        <v>0.70833333333333304</v>
      </c>
      <c r="B39" s="166">
        <v>9</v>
      </c>
      <c r="C39" s="166">
        <v>12</v>
      </c>
      <c r="D39" s="166">
        <f t="shared" si="48"/>
        <v>21</v>
      </c>
      <c r="E39" s="166">
        <f t="shared" si="56"/>
        <v>-0.14285714285714285</v>
      </c>
      <c r="F39" s="187">
        <v>0.70833333333333304</v>
      </c>
      <c r="G39" s="166">
        <v>9</v>
      </c>
      <c r="H39" s="166">
        <v>11</v>
      </c>
      <c r="I39" s="166">
        <f t="shared" si="49"/>
        <v>20</v>
      </c>
      <c r="J39" s="166">
        <f t="shared" si="57"/>
        <v>-0.1</v>
      </c>
      <c r="K39" s="187">
        <v>0.70833333333333304</v>
      </c>
      <c r="L39" s="166">
        <v>8</v>
      </c>
      <c r="M39" s="166">
        <v>7</v>
      </c>
      <c r="N39" s="166">
        <f t="shared" si="50"/>
        <v>15</v>
      </c>
      <c r="O39" s="166">
        <f t="shared" si="58"/>
        <v>6.6666666666666666E-2</v>
      </c>
      <c r="P39" s="187">
        <v>0.70833333333333304</v>
      </c>
      <c r="Q39" s="166">
        <v>8</v>
      </c>
      <c r="R39" s="166">
        <v>9</v>
      </c>
      <c r="S39" s="166">
        <f t="shared" si="51"/>
        <v>17</v>
      </c>
      <c r="T39" s="166">
        <f t="shared" si="59"/>
        <v>-5.8823529411764705E-2</v>
      </c>
      <c r="U39" s="187">
        <v>0.70833333333333304</v>
      </c>
      <c r="V39" s="166">
        <v>6</v>
      </c>
      <c r="W39" s="166">
        <v>7</v>
      </c>
      <c r="X39" s="166">
        <f t="shared" si="52"/>
        <v>13</v>
      </c>
      <c r="Y39" s="166">
        <f t="shared" si="60"/>
        <v>-7.6923076923076927E-2</v>
      </c>
      <c r="Z39" s="187">
        <v>0.70833333333333304</v>
      </c>
      <c r="AA39" s="166">
        <v>4</v>
      </c>
      <c r="AB39" s="166">
        <v>6</v>
      </c>
      <c r="AC39" s="166">
        <f t="shared" si="53"/>
        <v>10</v>
      </c>
      <c r="AD39" s="166">
        <f t="shared" si="61"/>
        <v>-0.2</v>
      </c>
      <c r="AE39" s="187">
        <v>0.70833333333333304</v>
      </c>
      <c r="AF39" s="166">
        <v>9</v>
      </c>
      <c r="AG39" s="166">
        <v>11</v>
      </c>
      <c r="AH39" s="166">
        <f t="shared" si="54"/>
        <v>20</v>
      </c>
      <c r="AI39" s="166">
        <f t="shared" si="62"/>
        <v>-0.1</v>
      </c>
      <c r="AJ39" s="187">
        <v>0.70833333333333304</v>
      </c>
      <c r="AK39" s="166">
        <v>11</v>
      </c>
      <c r="AL39" s="166">
        <v>10</v>
      </c>
      <c r="AM39" s="166">
        <f t="shared" si="55"/>
        <v>21</v>
      </c>
      <c r="AN39" s="186">
        <f t="shared" si="63"/>
        <v>4.7619047619047616E-2</v>
      </c>
    </row>
    <row r="40" spans="1:41" s="2" customFormat="1" x14ac:dyDescent="0.25">
      <c r="A40" s="181"/>
      <c r="B40" s="18"/>
      <c r="C40" s="18"/>
      <c r="D40" s="18"/>
      <c r="E40" s="18"/>
      <c r="F40" s="181"/>
      <c r="G40" s="18"/>
      <c r="H40" s="18"/>
      <c r="I40" s="18"/>
      <c r="J40" s="18"/>
      <c r="K40" s="181"/>
      <c r="L40" s="18"/>
      <c r="M40" s="18"/>
      <c r="N40" s="18"/>
      <c r="O40" s="18"/>
      <c r="P40" s="181"/>
      <c r="Q40" s="18"/>
      <c r="R40" s="18"/>
      <c r="S40" s="18"/>
      <c r="T40" s="18"/>
      <c r="U40" s="181"/>
      <c r="V40" s="18"/>
      <c r="W40" s="18"/>
      <c r="X40" s="18"/>
      <c r="Y40" s="18"/>
      <c r="Z40" s="181"/>
      <c r="AA40" s="18"/>
      <c r="AB40" s="18"/>
      <c r="AC40" s="18"/>
      <c r="AD40" s="18"/>
      <c r="AE40" s="181"/>
      <c r="AF40" s="18"/>
      <c r="AG40" s="18"/>
      <c r="AH40" s="18"/>
      <c r="AI40" s="18"/>
      <c r="AJ40" s="181"/>
      <c r="AK40" s="18"/>
      <c r="AL40" s="18"/>
      <c r="AM40" s="18"/>
      <c r="AN40" s="18"/>
    </row>
    <row r="41" spans="1:41" s="2" customFormat="1" x14ac:dyDescent="0.25">
      <c r="A41" t="s">
        <v>312</v>
      </c>
      <c r="B41" s="18"/>
      <c r="C41" s="18"/>
      <c r="D41" s="18"/>
      <c r="E41" s="18"/>
      <c r="F41" s="181"/>
      <c r="G41" s="18"/>
      <c r="H41" s="18"/>
      <c r="I41" s="18"/>
      <c r="J41" s="18"/>
      <c r="K41" s="181"/>
      <c r="L41" s="18"/>
      <c r="M41" s="18"/>
      <c r="N41" s="18"/>
      <c r="O41" s="18"/>
      <c r="P41" s="181"/>
      <c r="Q41" s="18"/>
      <c r="R41" s="18"/>
      <c r="S41" s="18"/>
      <c r="T41" s="18"/>
      <c r="U41" s="181"/>
      <c r="V41" s="18"/>
      <c r="W41" s="18"/>
      <c r="X41" s="18"/>
      <c r="Y41" s="18"/>
      <c r="Z41" s="181"/>
      <c r="AA41" s="18"/>
      <c r="AB41" s="18"/>
      <c r="AC41" s="18"/>
      <c r="AD41" s="18"/>
      <c r="AE41" s="181"/>
      <c r="AF41" s="18"/>
      <c r="AG41" s="18"/>
      <c r="AH41" s="18"/>
      <c r="AI41" s="18"/>
      <c r="AJ41" s="181"/>
      <c r="AK41" s="18"/>
      <c r="AL41" s="18"/>
      <c r="AM41" s="18"/>
      <c r="AN41" s="18"/>
    </row>
    <row r="42" spans="1:41" x14ac:dyDescent="0.25">
      <c r="A42" s="348" t="s">
        <v>183</v>
      </c>
      <c r="B42" s="349"/>
      <c r="C42" s="349"/>
      <c r="D42" s="349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49"/>
      <c r="AA42" s="349"/>
      <c r="AB42" s="349"/>
      <c r="AC42" s="349"/>
      <c r="AD42" s="349"/>
      <c r="AE42" s="349"/>
      <c r="AF42" s="349"/>
      <c r="AG42" s="349"/>
      <c r="AH42" s="349"/>
      <c r="AI42" s="349"/>
      <c r="AJ42" s="349"/>
      <c r="AK42" s="349"/>
      <c r="AL42" s="349"/>
      <c r="AM42" s="349"/>
      <c r="AN42" s="351"/>
      <c r="AO42" s="305"/>
    </row>
    <row r="43" spans="1:41" x14ac:dyDescent="0.25">
      <c r="A43" s="88" t="s">
        <v>179</v>
      </c>
      <c r="B43" s="20"/>
      <c r="C43" s="20"/>
      <c r="D43" s="20"/>
      <c r="E43" s="87"/>
      <c r="F43" s="88"/>
      <c r="G43" s="20"/>
      <c r="H43" s="20"/>
      <c r="I43" s="20"/>
      <c r="J43" s="87"/>
      <c r="K43" s="88"/>
      <c r="L43" s="20"/>
      <c r="M43" s="20"/>
      <c r="N43" s="20"/>
      <c r="O43" s="87"/>
      <c r="P43" s="88"/>
      <c r="Q43" s="20"/>
      <c r="R43" s="20"/>
      <c r="S43" s="20"/>
      <c r="T43" s="87"/>
      <c r="U43" s="88"/>
      <c r="V43" s="20"/>
      <c r="W43" s="20"/>
      <c r="X43" s="20"/>
      <c r="Y43" s="87"/>
      <c r="Z43" s="88"/>
      <c r="AA43" s="20"/>
      <c r="AB43" s="20"/>
      <c r="AC43" s="20"/>
      <c r="AD43" s="87"/>
      <c r="AE43" s="88"/>
      <c r="AF43" s="20"/>
      <c r="AG43" s="20"/>
      <c r="AH43" s="20"/>
      <c r="AI43" s="87"/>
      <c r="AJ43" s="88"/>
      <c r="AK43" s="20"/>
      <c r="AL43" s="20"/>
      <c r="AM43" s="20"/>
      <c r="AN43" s="87"/>
    </row>
    <row r="44" spans="1:41" x14ac:dyDescent="0.25">
      <c r="A44" s="53" t="s">
        <v>177</v>
      </c>
      <c r="B44" s="18" t="s">
        <v>71</v>
      </c>
      <c r="C44" s="18" t="s">
        <v>130</v>
      </c>
      <c r="D44" s="18" t="s">
        <v>52</v>
      </c>
      <c r="E44" s="49" t="s">
        <v>113</v>
      </c>
      <c r="F44" s="53" t="s">
        <v>177</v>
      </c>
      <c r="G44" s="18" t="s">
        <v>71</v>
      </c>
      <c r="H44" s="18" t="s">
        <v>130</v>
      </c>
      <c r="I44" s="18" t="s">
        <v>52</v>
      </c>
      <c r="J44" s="49" t="s">
        <v>113</v>
      </c>
      <c r="K44" s="53" t="s">
        <v>177</v>
      </c>
      <c r="L44" s="18" t="s">
        <v>71</v>
      </c>
      <c r="M44" s="18" t="s">
        <v>130</v>
      </c>
      <c r="N44" s="18" t="s">
        <v>52</v>
      </c>
      <c r="O44" s="49" t="s">
        <v>113</v>
      </c>
      <c r="P44" s="53" t="s">
        <v>177</v>
      </c>
      <c r="Q44" s="18" t="s">
        <v>71</v>
      </c>
      <c r="R44" s="18" t="s">
        <v>130</v>
      </c>
      <c r="S44" s="18" t="s">
        <v>52</v>
      </c>
      <c r="T44" s="49" t="s">
        <v>113</v>
      </c>
      <c r="U44" s="53" t="s">
        <v>177</v>
      </c>
      <c r="V44" s="18" t="s">
        <v>71</v>
      </c>
      <c r="W44" s="18" t="s">
        <v>130</v>
      </c>
      <c r="X44" s="18" t="s">
        <v>52</v>
      </c>
      <c r="Y44" s="49" t="s">
        <v>113</v>
      </c>
      <c r="Z44" s="53" t="s">
        <v>177</v>
      </c>
      <c r="AA44" s="18" t="s">
        <v>71</v>
      </c>
      <c r="AB44" s="18" t="s">
        <v>130</v>
      </c>
      <c r="AC44" s="18" t="s">
        <v>52</v>
      </c>
      <c r="AD44" s="49" t="s">
        <v>113</v>
      </c>
      <c r="AE44" s="53" t="s">
        <v>177</v>
      </c>
      <c r="AF44" s="18" t="s">
        <v>71</v>
      </c>
      <c r="AG44" s="18" t="s">
        <v>130</v>
      </c>
      <c r="AH44" s="18" t="s">
        <v>52</v>
      </c>
      <c r="AI44" s="49" t="s">
        <v>113</v>
      </c>
      <c r="AJ44" s="53" t="s">
        <v>177</v>
      </c>
      <c r="AK44" s="18" t="s">
        <v>71</v>
      </c>
      <c r="AL44" s="18" t="s">
        <v>130</v>
      </c>
      <c r="AM44" s="18" t="s">
        <v>52</v>
      </c>
      <c r="AN44" s="49" t="s">
        <v>113</v>
      </c>
    </row>
    <row r="45" spans="1:41" x14ac:dyDescent="0.25">
      <c r="A45" s="183">
        <v>0.58333333333333337</v>
      </c>
      <c r="B45" s="18">
        <v>0</v>
      </c>
      <c r="C45" s="18">
        <v>0</v>
      </c>
      <c r="D45" s="18">
        <f t="shared" ref="D45:D51" si="64">SUM(B45:C45)</f>
        <v>0</v>
      </c>
      <c r="E45" s="49">
        <v>0</v>
      </c>
      <c r="F45" s="183">
        <v>0.58333333333333337</v>
      </c>
      <c r="G45" s="18">
        <v>0</v>
      </c>
      <c r="H45" s="18">
        <v>0</v>
      </c>
      <c r="I45" s="18">
        <f t="shared" ref="I45:I51" si="65">SUM(G45:H45)</f>
        <v>0</v>
      </c>
      <c r="J45" s="49">
        <v>0</v>
      </c>
      <c r="K45" s="183">
        <v>0.58333333333333337</v>
      </c>
      <c r="L45" s="18">
        <v>0</v>
      </c>
      <c r="M45" s="18">
        <v>0</v>
      </c>
      <c r="N45" s="18">
        <f t="shared" ref="N45:N51" si="66">SUM(L45:M45)</f>
        <v>0</v>
      </c>
      <c r="O45" s="49">
        <v>0</v>
      </c>
      <c r="P45" s="183">
        <v>0.58333333333333337</v>
      </c>
      <c r="Q45" s="18">
        <v>0</v>
      </c>
      <c r="R45" s="18">
        <v>0</v>
      </c>
      <c r="S45" s="18">
        <f t="shared" ref="S45:S51" si="67">SUM(Q45:R45)</f>
        <v>0</v>
      </c>
      <c r="T45" s="49">
        <v>0</v>
      </c>
      <c r="U45" s="183">
        <v>0.58333333333333337</v>
      </c>
      <c r="V45" s="18">
        <v>0</v>
      </c>
      <c r="W45" s="18">
        <v>0</v>
      </c>
      <c r="X45" s="18">
        <f t="shared" ref="X45:X51" si="68">SUM(V45:W45)</f>
        <v>0</v>
      </c>
      <c r="Y45" s="49">
        <v>0</v>
      </c>
      <c r="Z45" s="183">
        <v>0.58333333333333337</v>
      </c>
      <c r="AA45" s="18">
        <v>0</v>
      </c>
      <c r="AB45" s="18">
        <v>0</v>
      </c>
      <c r="AC45" s="18">
        <f t="shared" ref="AC45:AC51" si="69">SUM(AA45:AB45)</f>
        <v>0</v>
      </c>
      <c r="AD45" s="49">
        <v>0</v>
      </c>
      <c r="AE45" s="183">
        <v>0.58333333333333337</v>
      </c>
      <c r="AF45" s="18">
        <v>0</v>
      </c>
      <c r="AG45" s="18">
        <v>0</v>
      </c>
      <c r="AH45" s="18">
        <f t="shared" ref="AH45:AH51" si="70">SUM(AF45:AG45)</f>
        <v>0</v>
      </c>
      <c r="AI45" s="49">
        <v>0</v>
      </c>
      <c r="AJ45" s="183">
        <v>0.58333333333333337</v>
      </c>
      <c r="AK45" s="18">
        <v>0</v>
      </c>
      <c r="AL45" s="18">
        <v>0</v>
      </c>
      <c r="AM45" s="18">
        <f t="shared" ref="AM45:AM51" si="71">SUM(AK45:AL45)</f>
        <v>0</v>
      </c>
      <c r="AN45" s="49">
        <v>0</v>
      </c>
    </row>
    <row r="46" spans="1:41" x14ac:dyDescent="0.25">
      <c r="A46" s="184">
        <v>0.60416666666666663</v>
      </c>
      <c r="B46" s="18">
        <v>2</v>
      </c>
      <c r="C46" s="18">
        <v>22</v>
      </c>
      <c r="D46" s="18">
        <f t="shared" si="64"/>
        <v>24</v>
      </c>
      <c r="E46" s="49">
        <f t="shared" ref="E46:E51" si="72">(B46-C46)/D46</f>
        <v>-0.83333333333333337</v>
      </c>
      <c r="F46" s="184">
        <v>0.60416666666666663</v>
      </c>
      <c r="G46" s="18">
        <v>4</v>
      </c>
      <c r="H46" s="18">
        <v>7</v>
      </c>
      <c r="I46" s="18">
        <f t="shared" si="65"/>
        <v>11</v>
      </c>
      <c r="J46" s="49">
        <f t="shared" ref="J46:J51" si="73">(G46-H46)/I46</f>
        <v>-0.27272727272727271</v>
      </c>
      <c r="K46" s="184">
        <v>0.60416666666666663</v>
      </c>
      <c r="L46" s="18">
        <v>1</v>
      </c>
      <c r="M46" s="18">
        <v>19</v>
      </c>
      <c r="N46" s="18">
        <f t="shared" si="66"/>
        <v>20</v>
      </c>
      <c r="O46" s="49">
        <f t="shared" ref="O46:O51" si="74">(L46-M46)/N46</f>
        <v>-0.9</v>
      </c>
      <c r="P46" s="184">
        <v>0.60416666666666663</v>
      </c>
      <c r="Q46" s="18">
        <v>2</v>
      </c>
      <c r="R46" s="18">
        <v>3</v>
      </c>
      <c r="S46" s="18">
        <f t="shared" si="67"/>
        <v>5</v>
      </c>
      <c r="T46" s="49">
        <f t="shared" ref="T46:T51" si="75">(Q46-R46)/S46</f>
        <v>-0.2</v>
      </c>
      <c r="U46" s="184">
        <v>0.60416666666666663</v>
      </c>
      <c r="V46" s="18">
        <v>3</v>
      </c>
      <c r="W46" s="18">
        <v>22</v>
      </c>
      <c r="X46" s="18">
        <f t="shared" si="68"/>
        <v>25</v>
      </c>
      <c r="Y46" s="49">
        <f t="shared" ref="Y46:Y51" si="76">(V46-W46)/X46</f>
        <v>-0.76</v>
      </c>
      <c r="Z46" s="184">
        <v>0.60416666666666663</v>
      </c>
      <c r="AA46" s="18">
        <v>2</v>
      </c>
      <c r="AB46" s="18">
        <v>15</v>
      </c>
      <c r="AC46" s="18">
        <f t="shared" si="69"/>
        <v>17</v>
      </c>
      <c r="AD46" s="49">
        <f t="shared" ref="AD46:AD51" si="77">(AA46-AB46)/AC46</f>
        <v>-0.76470588235294112</v>
      </c>
      <c r="AE46" s="184">
        <v>0.60416666666666663</v>
      </c>
      <c r="AF46" s="18">
        <v>3</v>
      </c>
      <c r="AG46" s="18">
        <v>13</v>
      </c>
      <c r="AH46" s="18">
        <f t="shared" si="70"/>
        <v>16</v>
      </c>
      <c r="AI46" s="49">
        <f t="shared" ref="AI46:AI51" si="78">(AF46-AG46)/AH46</f>
        <v>-0.625</v>
      </c>
      <c r="AJ46" s="184">
        <v>0.60416666666666663</v>
      </c>
      <c r="AK46" s="18">
        <v>2</v>
      </c>
      <c r="AL46" s="18">
        <v>24</v>
      </c>
      <c r="AM46" s="18">
        <f t="shared" si="71"/>
        <v>26</v>
      </c>
      <c r="AN46" s="49">
        <f t="shared" ref="AN46:AN51" si="79">(AK46-AL46)/AM46</f>
        <v>-0.84615384615384615</v>
      </c>
    </row>
    <row r="47" spans="1:41" x14ac:dyDescent="0.25">
      <c r="A47" s="184">
        <v>0.625</v>
      </c>
      <c r="B47" s="18">
        <v>4</v>
      </c>
      <c r="C47" s="18">
        <v>45</v>
      </c>
      <c r="D47" s="18">
        <f t="shared" si="64"/>
        <v>49</v>
      </c>
      <c r="E47" s="49">
        <f t="shared" si="72"/>
        <v>-0.83673469387755106</v>
      </c>
      <c r="F47" s="184">
        <v>0.625</v>
      </c>
      <c r="G47" s="18">
        <v>7</v>
      </c>
      <c r="H47" s="18">
        <v>36</v>
      </c>
      <c r="I47" s="18">
        <f t="shared" si="65"/>
        <v>43</v>
      </c>
      <c r="J47" s="49">
        <f t="shared" si="73"/>
        <v>-0.67441860465116277</v>
      </c>
      <c r="K47" s="184">
        <v>0.625</v>
      </c>
      <c r="L47" s="18">
        <v>3</v>
      </c>
      <c r="M47" s="18">
        <v>31</v>
      </c>
      <c r="N47" s="18">
        <f t="shared" si="66"/>
        <v>34</v>
      </c>
      <c r="O47" s="49">
        <f t="shared" si="74"/>
        <v>-0.82352941176470584</v>
      </c>
      <c r="P47" s="184">
        <v>0.625</v>
      </c>
      <c r="Q47" s="18">
        <v>6</v>
      </c>
      <c r="R47" s="18">
        <v>17</v>
      </c>
      <c r="S47" s="18">
        <f t="shared" si="67"/>
        <v>23</v>
      </c>
      <c r="T47" s="49">
        <f t="shared" si="75"/>
        <v>-0.47826086956521741</v>
      </c>
      <c r="U47" s="184">
        <v>0.625</v>
      </c>
      <c r="V47" s="18">
        <v>4</v>
      </c>
      <c r="W47" s="18">
        <v>35</v>
      </c>
      <c r="X47" s="18">
        <f t="shared" si="68"/>
        <v>39</v>
      </c>
      <c r="Y47" s="49">
        <f t="shared" si="76"/>
        <v>-0.79487179487179482</v>
      </c>
      <c r="Z47" s="184">
        <v>0.625</v>
      </c>
      <c r="AA47" s="18">
        <v>3</v>
      </c>
      <c r="AB47" s="18">
        <v>38</v>
      </c>
      <c r="AC47" s="18">
        <f t="shared" si="69"/>
        <v>41</v>
      </c>
      <c r="AD47" s="49">
        <f t="shared" si="77"/>
        <v>-0.85365853658536583</v>
      </c>
      <c r="AE47" s="184">
        <v>0.625</v>
      </c>
      <c r="AF47" s="18">
        <v>5</v>
      </c>
      <c r="AG47" s="18">
        <v>24</v>
      </c>
      <c r="AH47" s="18">
        <f t="shared" si="70"/>
        <v>29</v>
      </c>
      <c r="AI47" s="49">
        <f t="shared" si="78"/>
        <v>-0.65517241379310343</v>
      </c>
      <c r="AJ47" s="184">
        <v>0.625</v>
      </c>
      <c r="AK47" s="18">
        <v>4</v>
      </c>
      <c r="AL47" s="18">
        <v>37</v>
      </c>
      <c r="AM47" s="18">
        <f t="shared" si="71"/>
        <v>41</v>
      </c>
      <c r="AN47" s="49">
        <f t="shared" si="79"/>
        <v>-0.80487804878048785</v>
      </c>
    </row>
    <row r="48" spans="1:41" x14ac:dyDescent="0.25">
      <c r="A48" s="183">
        <v>0.64583333333333304</v>
      </c>
      <c r="B48" s="18">
        <v>5</v>
      </c>
      <c r="C48" s="18">
        <v>72</v>
      </c>
      <c r="D48" s="18">
        <f t="shared" si="64"/>
        <v>77</v>
      </c>
      <c r="E48" s="49">
        <f t="shared" si="72"/>
        <v>-0.87012987012987009</v>
      </c>
      <c r="F48" s="183">
        <v>0.64583333333333304</v>
      </c>
      <c r="G48" s="18">
        <v>12</v>
      </c>
      <c r="H48" s="18">
        <v>74</v>
      </c>
      <c r="I48" s="18">
        <f t="shared" si="65"/>
        <v>86</v>
      </c>
      <c r="J48" s="49">
        <f t="shared" si="73"/>
        <v>-0.72093023255813948</v>
      </c>
      <c r="K48" s="183">
        <v>0.64583333333333304</v>
      </c>
      <c r="L48" s="18">
        <v>3</v>
      </c>
      <c r="M48" s="18">
        <v>48</v>
      </c>
      <c r="N48" s="18">
        <f t="shared" si="66"/>
        <v>51</v>
      </c>
      <c r="O48" s="49">
        <f t="shared" si="74"/>
        <v>-0.88235294117647056</v>
      </c>
      <c r="P48" s="183">
        <v>0.64583333333333304</v>
      </c>
      <c r="Q48" s="18">
        <v>14</v>
      </c>
      <c r="R48" s="18">
        <v>29</v>
      </c>
      <c r="S48" s="18">
        <f t="shared" si="67"/>
        <v>43</v>
      </c>
      <c r="T48" s="49">
        <f t="shared" si="75"/>
        <v>-0.34883720930232559</v>
      </c>
      <c r="U48" s="183">
        <v>0.64583333333333304</v>
      </c>
      <c r="V48" s="18">
        <v>12</v>
      </c>
      <c r="W48" s="18">
        <v>48</v>
      </c>
      <c r="X48" s="18">
        <f t="shared" si="68"/>
        <v>60</v>
      </c>
      <c r="Y48" s="49">
        <f t="shared" si="76"/>
        <v>-0.6</v>
      </c>
      <c r="Z48" s="183">
        <v>0.64583333333333304</v>
      </c>
      <c r="AA48" s="18">
        <v>6</v>
      </c>
      <c r="AB48" s="18">
        <v>56</v>
      </c>
      <c r="AC48" s="18">
        <f t="shared" si="69"/>
        <v>62</v>
      </c>
      <c r="AD48" s="49">
        <f t="shared" si="77"/>
        <v>-0.80645161290322576</v>
      </c>
      <c r="AE48" s="183">
        <v>0.64583333333333304</v>
      </c>
      <c r="AF48" s="18">
        <v>5</v>
      </c>
      <c r="AG48" s="18">
        <v>45</v>
      </c>
      <c r="AH48" s="18">
        <f t="shared" si="70"/>
        <v>50</v>
      </c>
      <c r="AI48" s="49">
        <f t="shared" si="78"/>
        <v>-0.8</v>
      </c>
      <c r="AJ48" s="183">
        <v>0.64583333333333304</v>
      </c>
      <c r="AK48" s="18">
        <v>5</v>
      </c>
      <c r="AL48" s="18">
        <v>56</v>
      </c>
      <c r="AM48" s="18">
        <f t="shared" si="71"/>
        <v>61</v>
      </c>
      <c r="AN48" s="49">
        <f t="shared" si="79"/>
        <v>-0.83606557377049184</v>
      </c>
    </row>
    <row r="49" spans="1:40" x14ac:dyDescent="0.25">
      <c r="A49" s="184">
        <v>0.66666666666666596</v>
      </c>
      <c r="B49" s="18">
        <v>7</v>
      </c>
      <c r="C49" s="18">
        <v>81</v>
      </c>
      <c r="D49" s="18">
        <f t="shared" si="64"/>
        <v>88</v>
      </c>
      <c r="E49" s="49">
        <f t="shared" si="72"/>
        <v>-0.84090909090909094</v>
      </c>
      <c r="F49" s="184">
        <v>0.66666666666666596</v>
      </c>
      <c r="G49" s="18">
        <v>15</v>
      </c>
      <c r="H49" s="18">
        <v>82</v>
      </c>
      <c r="I49" s="18">
        <f t="shared" si="65"/>
        <v>97</v>
      </c>
      <c r="J49" s="49">
        <f t="shared" si="73"/>
        <v>-0.69072164948453607</v>
      </c>
      <c r="K49" s="184">
        <v>0.66666666666666596</v>
      </c>
      <c r="L49" s="18">
        <v>5</v>
      </c>
      <c r="M49" s="18">
        <v>67</v>
      </c>
      <c r="N49" s="18">
        <f t="shared" si="66"/>
        <v>72</v>
      </c>
      <c r="O49" s="49">
        <f t="shared" si="74"/>
        <v>-0.86111111111111116</v>
      </c>
      <c r="P49" s="184">
        <v>0.66666666666666596</v>
      </c>
      <c r="Q49" s="18">
        <v>17</v>
      </c>
      <c r="R49" s="18">
        <v>44</v>
      </c>
      <c r="S49" s="18">
        <f t="shared" si="67"/>
        <v>61</v>
      </c>
      <c r="T49" s="49">
        <f t="shared" si="75"/>
        <v>-0.44262295081967212</v>
      </c>
      <c r="U49" s="184">
        <v>0.66666666666666596</v>
      </c>
      <c r="V49" s="18">
        <v>17</v>
      </c>
      <c r="W49" s="18">
        <v>57</v>
      </c>
      <c r="X49" s="18">
        <f t="shared" si="68"/>
        <v>74</v>
      </c>
      <c r="Y49" s="49">
        <f t="shared" si="76"/>
        <v>-0.54054054054054057</v>
      </c>
      <c r="Z49" s="184">
        <v>0.66666666666666596</v>
      </c>
      <c r="AA49" s="18">
        <v>7</v>
      </c>
      <c r="AB49" s="18">
        <v>62</v>
      </c>
      <c r="AC49" s="18">
        <f t="shared" si="69"/>
        <v>69</v>
      </c>
      <c r="AD49" s="49">
        <f t="shared" si="77"/>
        <v>-0.79710144927536231</v>
      </c>
      <c r="AE49" s="184">
        <v>0.66666666666666596</v>
      </c>
      <c r="AF49" s="18">
        <v>13</v>
      </c>
      <c r="AG49" s="18">
        <v>69</v>
      </c>
      <c r="AH49" s="18">
        <f t="shared" si="70"/>
        <v>82</v>
      </c>
      <c r="AI49" s="49">
        <f t="shared" si="78"/>
        <v>-0.68292682926829273</v>
      </c>
      <c r="AJ49" s="184">
        <v>0.66666666666666596</v>
      </c>
      <c r="AK49" s="18">
        <v>6</v>
      </c>
      <c r="AL49" s="18">
        <v>61</v>
      </c>
      <c r="AM49" s="18">
        <f t="shared" si="71"/>
        <v>67</v>
      </c>
      <c r="AN49" s="49">
        <f t="shared" si="79"/>
        <v>-0.82089552238805974</v>
      </c>
    </row>
    <row r="50" spans="1:40" x14ac:dyDescent="0.25">
      <c r="A50" s="184">
        <v>0.687499999999999</v>
      </c>
      <c r="B50" s="18">
        <v>7</v>
      </c>
      <c r="C50" s="18">
        <v>94</v>
      </c>
      <c r="D50" s="18">
        <f t="shared" si="64"/>
        <v>101</v>
      </c>
      <c r="E50" s="49">
        <f t="shared" si="72"/>
        <v>-0.86138613861386137</v>
      </c>
      <c r="F50" s="184">
        <v>0.687499999999999</v>
      </c>
      <c r="G50" s="18">
        <v>18</v>
      </c>
      <c r="H50" s="18">
        <v>99</v>
      </c>
      <c r="I50" s="18">
        <f t="shared" si="65"/>
        <v>117</v>
      </c>
      <c r="J50" s="49">
        <f t="shared" si="73"/>
        <v>-0.69230769230769229</v>
      </c>
      <c r="K50" s="184">
        <v>0.687499999999999</v>
      </c>
      <c r="L50" s="18">
        <v>7</v>
      </c>
      <c r="M50" s="18">
        <v>79</v>
      </c>
      <c r="N50" s="18">
        <f t="shared" si="66"/>
        <v>86</v>
      </c>
      <c r="O50" s="49">
        <f t="shared" si="74"/>
        <v>-0.83720930232558144</v>
      </c>
      <c r="P50" s="184">
        <v>0.687499999999999</v>
      </c>
      <c r="Q50" s="18">
        <v>18</v>
      </c>
      <c r="R50" s="18">
        <v>53</v>
      </c>
      <c r="S50" s="18">
        <f t="shared" si="67"/>
        <v>71</v>
      </c>
      <c r="T50" s="49">
        <f t="shared" si="75"/>
        <v>-0.49295774647887325</v>
      </c>
      <c r="U50" s="184">
        <v>0.687499999999999</v>
      </c>
      <c r="V50" s="18">
        <v>19</v>
      </c>
      <c r="W50" s="18">
        <v>68</v>
      </c>
      <c r="X50" s="18">
        <f t="shared" si="68"/>
        <v>87</v>
      </c>
      <c r="Y50" s="49">
        <f t="shared" si="76"/>
        <v>-0.56321839080459768</v>
      </c>
      <c r="Z50" s="184">
        <v>0.687499999999999</v>
      </c>
      <c r="AA50" s="18">
        <v>9</v>
      </c>
      <c r="AB50" s="18">
        <v>71</v>
      </c>
      <c r="AC50" s="18">
        <f t="shared" si="69"/>
        <v>80</v>
      </c>
      <c r="AD50" s="49">
        <f t="shared" si="77"/>
        <v>-0.77500000000000002</v>
      </c>
      <c r="AE50" s="184">
        <v>0.687499999999999</v>
      </c>
      <c r="AF50" s="18">
        <v>16</v>
      </c>
      <c r="AG50" s="18">
        <v>71</v>
      </c>
      <c r="AH50" s="18">
        <f t="shared" si="70"/>
        <v>87</v>
      </c>
      <c r="AI50" s="49">
        <f t="shared" si="78"/>
        <v>-0.63218390804597702</v>
      </c>
      <c r="AJ50" s="184">
        <v>0.687499999999999</v>
      </c>
      <c r="AK50" s="18">
        <v>6</v>
      </c>
      <c r="AL50" s="18">
        <v>76</v>
      </c>
      <c r="AM50" s="18">
        <f t="shared" si="71"/>
        <v>82</v>
      </c>
      <c r="AN50" s="49">
        <f t="shared" si="79"/>
        <v>-0.85365853658536583</v>
      </c>
    </row>
    <row r="51" spans="1:40" x14ac:dyDescent="0.25">
      <c r="A51" s="183">
        <v>0.70833333333333304</v>
      </c>
      <c r="B51" s="18">
        <v>9</v>
      </c>
      <c r="C51" s="18">
        <v>99</v>
      </c>
      <c r="D51" s="18">
        <f t="shared" si="64"/>
        <v>108</v>
      </c>
      <c r="E51" s="49">
        <f t="shared" si="72"/>
        <v>-0.83333333333333337</v>
      </c>
      <c r="F51" s="183">
        <v>0.70833333333333304</v>
      </c>
      <c r="G51" s="18">
        <v>18</v>
      </c>
      <c r="H51" s="18">
        <v>103</v>
      </c>
      <c r="I51" s="18">
        <f t="shared" si="65"/>
        <v>121</v>
      </c>
      <c r="J51" s="49">
        <f t="shared" si="73"/>
        <v>-0.7024793388429752</v>
      </c>
      <c r="K51" s="183">
        <v>0.70833333333333304</v>
      </c>
      <c r="L51" s="18">
        <v>10</v>
      </c>
      <c r="M51" s="18">
        <v>82</v>
      </c>
      <c r="N51" s="18">
        <f t="shared" si="66"/>
        <v>92</v>
      </c>
      <c r="O51" s="49">
        <f t="shared" si="74"/>
        <v>-0.78260869565217395</v>
      </c>
      <c r="P51" s="183">
        <v>0.70833333333333304</v>
      </c>
      <c r="Q51" s="18">
        <v>18</v>
      </c>
      <c r="R51" s="18">
        <v>67</v>
      </c>
      <c r="S51" s="18">
        <f t="shared" si="67"/>
        <v>85</v>
      </c>
      <c r="T51" s="49">
        <f t="shared" si="75"/>
        <v>-0.57647058823529407</v>
      </c>
      <c r="U51" s="183">
        <v>0.70833333333333304</v>
      </c>
      <c r="V51" s="18">
        <v>22</v>
      </c>
      <c r="W51" s="18">
        <v>74</v>
      </c>
      <c r="X51" s="18">
        <f t="shared" si="68"/>
        <v>96</v>
      </c>
      <c r="Y51" s="49">
        <f t="shared" si="76"/>
        <v>-0.54166666666666663</v>
      </c>
      <c r="Z51" s="183">
        <v>0.70833333333333304</v>
      </c>
      <c r="AA51" s="18">
        <v>11</v>
      </c>
      <c r="AB51" s="18">
        <v>82</v>
      </c>
      <c r="AC51" s="18">
        <f t="shared" si="69"/>
        <v>93</v>
      </c>
      <c r="AD51" s="49">
        <f t="shared" si="77"/>
        <v>-0.76344086021505375</v>
      </c>
      <c r="AE51" s="183">
        <v>0.70833333333333304</v>
      </c>
      <c r="AF51" s="18">
        <v>17</v>
      </c>
      <c r="AG51" s="18">
        <v>72</v>
      </c>
      <c r="AH51" s="18">
        <f t="shared" si="70"/>
        <v>89</v>
      </c>
      <c r="AI51" s="49">
        <f t="shared" si="78"/>
        <v>-0.6179775280898876</v>
      </c>
      <c r="AJ51" s="183">
        <v>0.70833333333333304</v>
      </c>
      <c r="AK51" s="18">
        <v>8</v>
      </c>
      <c r="AL51" s="18">
        <v>88</v>
      </c>
      <c r="AM51" s="18">
        <f t="shared" si="71"/>
        <v>96</v>
      </c>
      <c r="AN51" s="49">
        <f t="shared" si="79"/>
        <v>-0.83333333333333337</v>
      </c>
    </row>
    <row r="52" spans="1:40" x14ac:dyDescent="0.25">
      <c r="A52" s="53" t="s">
        <v>177</v>
      </c>
      <c r="B52" s="18" t="s">
        <v>46</v>
      </c>
      <c r="C52" s="18" t="s">
        <v>130</v>
      </c>
      <c r="D52" s="18" t="s">
        <v>52</v>
      </c>
      <c r="E52" s="49" t="s">
        <v>113</v>
      </c>
      <c r="F52" s="53" t="s">
        <v>177</v>
      </c>
      <c r="G52" s="18" t="s">
        <v>46</v>
      </c>
      <c r="H52" s="18" t="s">
        <v>130</v>
      </c>
      <c r="I52" s="18" t="s">
        <v>52</v>
      </c>
      <c r="J52" s="49" t="s">
        <v>113</v>
      </c>
      <c r="K52" s="53" t="s">
        <v>177</v>
      </c>
      <c r="L52" s="18" t="s">
        <v>46</v>
      </c>
      <c r="M52" s="18" t="s">
        <v>130</v>
      </c>
      <c r="N52" s="18" t="s">
        <v>52</v>
      </c>
      <c r="O52" s="49" t="s">
        <v>113</v>
      </c>
      <c r="P52" s="53" t="s">
        <v>177</v>
      </c>
      <c r="Q52" s="18" t="s">
        <v>46</v>
      </c>
      <c r="R52" s="18" t="s">
        <v>130</v>
      </c>
      <c r="S52" s="18" t="s">
        <v>52</v>
      </c>
      <c r="T52" s="49" t="s">
        <v>113</v>
      </c>
      <c r="U52" s="53" t="s">
        <v>177</v>
      </c>
      <c r="V52" s="18" t="s">
        <v>46</v>
      </c>
      <c r="W52" s="18" t="s">
        <v>130</v>
      </c>
      <c r="X52" s="18" t="s">
        <v>52</v>
      </c>
      <c r="Y52" s="49" t="s">
        <v>113</v>
      </c>
      <c r="Z52" s="53" t="s">
        <v>177</v>
      </c>
      <c r="AA52" s="18" t="s">
        <v>46</v>
      </c>
      <c r="AB52" s="18" t="s">
        <v>130</v>
      </c>
      <c r="AC52" s="18" t="s">
        <v>52</v>
      </c>
      <c r="AD52" s="49" t="s">
        <v>113</v>
      </c>
      <c r="AE52" s="53" t="s">
        <v>177</v>
      </c>
      <c r="AF52" s="18" t="s">
        <v>46</v>
      </c>
      <c r="AG52" s="18" t="s">
        <v>130</v>
      </c>
      <c r="AH52" s="18" t="s">
        <v>52</v>
      </c>
      <c r="AI52" s="49" t="s">
        <v>113</v>
      </c>
      <c r="AJ52" s="53" t="s">
        <v>177</v>
      </c>
      <c r="AK52" s="18" t="s">
        <v>46</v>
      </c>
      <c r="AL52" s="18" t="s">
        <v>130</v>
      </c>
      <c r="AM52" s="18" t="s">
        <v>52</v>
      </c>
      <c r="AN52" s="49" t="s">
        <v>113</v>
      </c>
    </row>
    <row r="53" spans="1:40" x14ac:dyDescent="0.25">
      <c r="A53" s="183">
        <v>0.58333333333333337</v>
      </c>
      <c r="B53" s="18">
        <v>0</v>
      </c>
      <c r="C53" s="18">
        <v>0</v>
      </c>
      <c r="D53" s="18">
        <f t="shared" ref="D53:D59" si="80">SUM(B53:C53)</f>
        <v>0</v>
      </c>
      <c r="E53" s="49">
        <v>0</v>
      </c>
      <c r="F53" s="183">
        <v>0.58333333333333337</v>
      </c>
      <c r="G53" s="18">
        <v>0</v>
      </c>
      <c r="H53" s="18">
        <v>0</v>
      </c>
      <c r="I53" s="18">
        <f t="shared" ref="I53:I59" si="81">SUM(G53:H53)</f>
        <v>0</v>
      </c>
      <c r="J53" s="49">
        <v>0</v>
      </c>
      <c r="K53" s="183">
        <v>0.58333333333333337</v>
      </c>
      <c r="L53" s="18">
        <v>0</v>
      </c>
      <c r="M53" s="18">
        <v>0</v>
      </c>
      <c r="N53" s="18">
        <f t="shared" ref="N53:N59" si="82">SUM(L53:M53)</f>
        <v>0</v>
      </c>
      <c r="O53" s="49">
        <v>0</v>
      </c>
      <c r="P53" s="183">
        <v>0.58333333333333337</v>
      </c>
      <c r="Q53" s="18">
        <v>0</v>
      </c>
      <c r="R53" s="18">
        <v>0</v>
      </c>
      <c r="S53" s="18">
        <f t="shared" ref="S53:S59" si="83">SUM(Q53:R53)</f>
        <v>0</v>
      </c>
      <c r="T53" s="49">
        <v>0</v>
      </c>
      <c r="U53" s="183">
        <v>0.58333333333333337</v>
      </c>
      <c r="V53" s="18">
        <v>0</v>
      </c>
      <c r="W53" s="18">
        <v>0</v>
      </c>
      <c r="X53" s="18">
        <f t="shared" ref="X53:X59" si="84">SUM(V53:W53)</f>
        <v>0</v>
      </c>
      <c r="Y53" s="49">
        <v>0</v>
      </c>
      <c r="Z53" s="183">
        <v>0.58333333333333337</v>
      </c>
      <c r="AA53" s="18">
        <v>0</v>
      </c>
      <c r="AB53" s="18">
        <v>0</v>
      </c>
      <c r="AC53" s="18">
        <f t="shared" ref="AC53:AC59" si="85">SUM(AA53:AB53)</f>
        <v>0</v>
      </c>
      <c r="AD53" s="49">
        <v>0</v>
      </c>
      <c r="AE53" s="183">
        <v>0.58333333333333337</v>
      </c>
      <c r="AF53" s="18">
        <v>0</v>
      </c>
      <c r="AG53" s="18">
        <v>0</v>
      </c>
      <c r="AH53" s="18">
        <f t="shared" ref="AH53:AH59" si="86">SUM(AF53:AG53)</f>
        <v>0</v>
      </c>
      <c r="AI53" s="49">
        <v>0</v>
      </c>
      <c r="AJ53" s="183">
        <v>0.58333333333333337</v>
      </c>
      <c r="AK53" s="18">
        <v>0</v>
      </c>
      <c r="AL53" s="18">
        <v>0</v>
      </c>
      <c r="AM53" s="18">
        <f t="shared" ref="AM53:AM59" si="87">SUM(AK53:AL53)</f>
        <v>0</v>
      </c>
      <c r="AN53" s="49">
        <v>0</v>
      </c>
    </row>
    <row r="54" spans="1:40" x14ac:dyDescent="0.25">
      <c r="A54" s="184">
        <v>0.60416666666666663</v>
      </c>
      <c r="B54" s="18">
        <v>1</v>
      </c>
      <c r="C54" s="18">
        <v>23</v>
      </c>
      <c r="D54" s="18">
        <f t="shared" si="80"/>
        <v>24</v>
      </c>
      <c r="E54" s="49">
        <f t="shared" ref="E54:E59" si="88">(B54-C54)/D54</f>
        <v>-0.91666666666666663</v>
      </c>
      <c r="F54" s="184">
        <v>0.60416666666666663</v>
      </c>
      <c r="G54" s="18">
        <v>2</v>
      </c>
      <c r="H54" s="18">
        <v>29</v>
      </c>
      <c r="I54" s="18">
        <f t="shared" si="81"/>
        <v>31</v>
      </c>
      <c r="J54" s="49">
        <f t="shared" ref="J54:J59" si="89">(G54-H54)/I54</f>
        <v>-0.87096774193548387</v>
      </c>
      <c r="K54" s="184">
        <v>0.60416666666666663</v>
      </c>
      <c r="L54" s="18">
        <v>0</v>
      </c>
      <c r="M54" s="18">
        <v>14</v>
      </c>
      <c r="N54" s="18">
        <f t="shared" si="82"/>
        <v>14</v>
      </c>
      <c r="O54" s="49">
        <f t="shared" ref="O54:O59" si="90">(L54-M54)/N54</f>
        <v>-1</v>
      </c>
      <c r="P54" s="184">
        <v>0.60416666666666663</v>
      </c>
      <c r="Q54" s="18">
        <v>4</v>
      </c>
      <c r="R54" s="18">
        <v>12</v>
      </c>
      <c r="S54" s="18">
        <f t="shared" si="83"/>
        <v>16</v>
      </c>
      <c r="T54" s="49">
        <f t="shared" ref="T54:T59" si="91">(Q54-R54)/S54</f>
        <v>-0.5</v>
      </c>
      <c r="U54" s="184">
        <v>0.60416666666666663</v>
      </c>
      <c r="V54" s="18">
        <v>0</v>
      </c>
      <c r="W54" s="18">
        <v>16</v>
      </c>
      <c r="X54" s="18">
        <f t="shared" si="84"/>
        <v>16</v>
      </c>
      <c r="Y54" s="49">
        <f t="shared" ref="Y54:Y59" si="92">(V54-W54)/X54</f>
        <v>-1</v>
      </c>
      <c r="Z54" s="184">
        <v>0.60416666666666663</v>
      </c>
      <c r="AA54" s="18">
        <v>0</v>
      </c>
      <c r="AB54" s="18">
        <v>13</v>
      </c>
      <c r="AC54" s="18">
        <f t="shared" si="85"/>
        <v>13</v>
      </c>
      <c r="AD54" s="49">
        <f t="shared" ref="AD54:AD59" si="93">(AA54-AB54)/AC54</f>
        <v>-1</v>
      </c>
      <c r="AE54" s="184">
        <v>0.60416666666666663</v>
      </c>
      <c r="AF54" s="18">
        <v>4</v>
      </c>
      <c r="AG54" s="18">
        <v>43</v>
      </c>
      <c r="AH54" s="18">
        <f t="shared" si="86"/>
        <v>47</v>
      </c>
      <c r="AI54" s="49">
        <f t="shared" ref="AI54:AI59" si="94">(AF54-AG54)/AH54</f>
        <v>-0.82978723404255317</v>
      </c>
      <c r="AJ54" s="184">
        <v>0.60416666666666663</v>
      </c>
      <c r="AK54" s="18">
        <v>5</v>
      </c>
      <c r="AL54" s="18">
        <v>14</v>
      </c>
      <c r="AM54" s="18">
        <f t="shared" si="87"/>
        <v>19</v>
      </c>
      <c r="AN54" s="49">
        <f t="shared" ref="AN54:AN59" si="95">(AK54-AL54)/AM54</f>
        <v>-0.47368421052631576</v>
      </c>
    </row>
    <row r="55" spans="1:40" x14ac:dyDescent="0.25">
      <c r="A55" s="184">
        <v>0.625</v>
      </c>
      <c r="B55" s="18">
        <v>3</v>
      </c>
      <c r="C55" s="18">
        <v>49</v>
      </c>
      <c r="D55" s="18">
        <f t="shared" si="80"/>
        <v>52</v>
      </c>
      <c r="E55" s="49">
        <f t="shared" si="88"/>
        <v>-0.88461538461538458</v>
      </c>
      <c r="F55" s="184">
        <v>0.625</v>
      </c>
      <c r="G55" s="18">
        <v>4</v>
      </c>
      <c r="H55" s="18">
        <v>35</v>
      </c>
      <c r="I55" s="18">
        <f t="shared" si="81"/>
        <v>39</v>
      </c>
      <c r="J55" s="49">
        <f t="shared" si="89"/>
        <v>-0.79487179487179482</v>
      </c>
      <c r="K55" s="184">
        <v>0.625</v>
      </c>
      <c r="L55" s="18">
        <v>4</v>
      </c>
      <c r="M55" s="18">
        <v>34</v>
      </c>
      <c r="N55" s="18">
        <f t="shared" si="82"/>
        <v>38</v>
      </c>
      <c r="O55" s="49">
        <f t="shared" si="90"/>
        <v>-0.78947368421052633</v>
      </c>
      <c r="P55" s="184">
        <v>0.625</v>
      </c>
      <c r="Q55" s="18">
        <v>4</v>
      </c>
      <c r="R55" s="18">
        <v>33</v>
      </c>
      <c r="S55" s="18">
        <f t="shared" si="83"/>
        <v>37</v>
      </c>
      <c r="T55" s="49">
        <f t="shared" si="91"/>
        <v>-0.78378378378378377</v>
      </c>
      <c r="U55" s="184">
        <v>0.625</v>
      </c>
      <c r="V55" s="18">
        <v>5</v>
      </c>
      <c r="W55" s="18">
        <v>36</v>
      </c>
      <c r="X55" s="18">
        <f t="shared" si="84"/>
        <v>41</v>
      </c>
      <c r="Y55" s="49">
        <f t="shared" si="92"/>
        <v>-0.75609756097560976</v>
      </c>
      <c r="Z55" s="184">
        <v>0.625</v>
      </c>
      <c r="AA55" s="18">
        <v>3</v>
      </c>
      <c r="AB55" s="18">
        <v>39</v>
      </c>
      <c r="AC55" s="18">
        <f t="shared" si="85"/>
        <v>42</v>
      </c>
      <c r="AD55" s="49">
        <f t="shared" si="93"/>
        <v>-0.8571428571428571</v>
      </c>
      <c r="AE55" s="184">
        <v>0.625</v>
      </c>
      <c r="AF55" s="18">
        <v>5</v>
      </c>
      <c r="AG55" s="18">
        <v>81</v>
      </c>
      <c r="AH55" s="18">
        <f t="shared" si="86"/>
        <v>86</v>
      </c>
      <c r="AI55" s="49">
        <f t="shared" si="94"/>
        <v>-0.88372093023255816</v>
      </c>
      <c r="AJ55" s="184">
        <v>0.625</v>
      </c>
      <c r="AK55" s="18">
        <v>6</v>
      </c>
      <c r="AL55" s="18">
        <v>35</v>
      </c>
      <c r="AM55" s="18">
        <f t="shared" si="87"/>
        <v>41</v>
      </c>
      <c r="AN55" s="49">
        <f t="shared" si="95"/>
        <v>-0.70731707317073167</v>
      </c>
    </row>
    <row r="56" spans="1:40" x14ac:dyDescent="0.25">
      <c r="A56" s="183">
        <v>0.64583333333333304</v>
      </c>
      <c r="B56" s="18">
        <v>3</v>
      </c>
      <c r="C56" s="18">
        <v>76</v>
      </c>
      <c r="D56" s="18">
        <f t="shared" si="80"/>
        <v>79</v>
      </c>
      <c r="E56" s="49">
        <f t="shared" si="88"/>
        <v>-0.92405063291139244</v>
      </c>
      <c r="F56" s="183">
        <v>0.64583333333333304</v>
      </c>
      <c r="G56" s="18">
        <v>4</v>
      </c>
      <c r="H56" s="18">
        <v>56</v>
      </c>
      <c r="I56" s="18">
        <f t="shared" si="81"/>
        <v>60</v>
      </c>
      <c r="J56" s="49">
        <f t="shared" si="89"/>
        <v>-0.8666666666666667</v>
      </c>
      <c r="K56" s="183">
        <v>0.64583333333333304</v>
      </c>
      <c r="L56" s="18">
        <v>6</v>
      </c>
      <c r="M56" s="18">
        <v>55</v>
      </c>
      <c r="N56" s="18">
        <f t="shared" si="82"/>
        <v>61</v>
      </c>
      <c r="O56" s="49">
        <f t="shared" si="90"/>
        <v>-0.80327868852459017</v>
      </c>
      <c r="P56" s="183">
        <v>0.64583333333333304</v>
      </c>
      <c r="Q56" s="18">
        <v>7</v>
      </c>
      <c r="R56" s="18">
        <v>46</v>
      </c>
      <c r="S56" s="18">
        <f t="shared" si="83"/>
        <v>53</v>
      </c>
      <c r="T56" s="49">
        <f t="shared" si="91"/>
        <v>-0.73584905660377353</v>
      </c>
      <c r="U56" s="183">
        <v>0.64583333333333304</v>
      </c>
      <c r="V56" s="18">
        <v>6</v>
      </c>
      <c r="W56" s="18">
        <v>41</v>
      </c>
      <c r="X56" s="18">
        <f t="shared" si="84"/>
        <v>47</v>
      </c>
      <c r="Y56" s="49">
        <f t="shared" si="92"/>
        <v>-0.74468085106382975</v>
      </c>
      <c r="Z56" s="183">
        <v>0.64583333333333304</v>
      </c>
      <c r="AA56" s="18">
        <v>5</v>
      </c>
      <c r="AB56" s="18">
        <v>52</v>
      </c>
      <c r="AC56" s="18">
        <f t="shared" si="85"/>
        <v>57</v>
      </c>
      <c r="AD56" s="49">
        <f t="shared" si="93"/>
        <v>-0.82456140350877194</v>
      </c>
      <c r="AE56" s="183">
        <v>0.64583333333333304</v>
      </c>
      <c r="AF56" s="18">
        <v>5</v>
      </c>
      <c r="AG56" s="18">
        <v>116</v>
      </c>
      <c r="AH56" s="18">
        <f t="shared" si="86"/>
        <v>121</v>
      </c>
      <c r="AI56" s="49">
        <f t="shared" si="94"/>
        <v>-0.9173553719008265</v>
      </c>
      <c r="AJ56" s="183">
        <v>0.64583333333333304</v>
      </c>
      <c r="AK56" s="18">
        <v>8</v>
      </c>
      <c r="AL56" s="18">
        <v>56</v>
      </c>
      <c r="AM56" s="18">
        <f t="shared" si="87"/>
        <v>64</v>
      </c>
      <c r="AN56" s="49">
        <f t="shared" si="95"/>
        <v>-0.75</v>
      </c>
    </row>
    <row r="57" spans="1:40" x14ac:dyDescent="0.25">
      <c r="A57" s="184">
        <v>0.66666666666666596</v>
      </c>
      <c r="B57" s="18">
        <v>5</v>
      </c>
      <c r="C57" s="18">
        <v>88</v>
      </c>
      <c r="D57" s="18">
        <f t="shared" si="80"/>
        <v>93</v>
      </c>
      <c r="E57" s="49">
        <f t="shared" si="88"/>
        <v>-0.89247311827956988</v>
      </c>
      <c r="F57" s="184">
        <v>0.66666666666666596</v>
      </c>
      <c r="G57" s="18">
        <v>7</v>
      </c>
      <c r="H57" s="18">
        <v>79</v>
      </c>
      <c r="I57" s="18">
        <f t="shared" si="81"/>
        <v>86</v>
      </c>
      <c r="J57" s="49">
        <f t="shared" si="89"/>
        <v>-0.83720930232558144</v>
      </c>
      <c r="K57" s="184">
        <v>0.66666666666666596</v>
      </c>
      <c r="L57" s="18">
        <v>9</v>
      </c>
      <c r="M57" s="18">
        <v>67</v>
      </c>
      <c r="N57" s="18">
        <f t="shared" si="82"/>
        <v>76</v>
      </c>
      <c r="O57" s="49">
        <f t="shared" si="90"/>
        <v>-0.76315789473684215</v>
      </c>
      <c r="P57" s="184">
        <v>0.66666666666666596</v>
      </c>
      <c r="Q57" s="18">
        <v>7</v>
      </c>
      <c r="R57" s="18">
        <v>55</v>
      </c>
      <c r="S57" s="18">
        <f t="shared" si="83"/>
        <v>62</v>
      </c>
      <c r="T57" s="49">
        <f t="shared" si="91"/>
        <v>-0.77419354838709675</v>
      </c>
      <c r="U57" s="184">
        <v>0.66666666666666596</v>
      </c>
      <c r="V57" s="18">
        <v>8</v>
      </c>
      <c r="W57" s="18">
        <v>56</v>
      </c>
      <c r="X57" s="18">
        <f t="shared" si="84"/>
        <v>64</v>
      </c>
      <c r="Y57" s="49">
        <f t="shared" si="92"/>
        <v>-0.75</v>
      </c>
      <c r="Z57" s="184">
        <v>0.66666666666666596</v>
      </c>
      <c r="AA57" s="18">
        <v>5</v>
      </c>
      <c r="AB57" s="18">
        <v>69</v>
      </c>
      <c r="AC57" s="18">
        <f t="shared" si="85"/>
        <v>74</v>
      </c>
      <c r="AD57" s="49">
        <f t="shared" si="93"/>
        <v>-0.86486486486486491</v>
      </c>
      <c r="AE57" s="184">
        <v>0.66666666666666596</v>
      </c>
      <c r="AF57" s="18">
        <v>7</v>
      </c>
      <c r="AG57" s="18">
        <v>128</v>
      </c>
      <c r="AH57" s="18">
        <f t="shared" si="86"/>
        <v>135</v>
      </c>
      <c r="AI57" s="49">
        <f t="shared" si="94"/>
        <v>-0.89629629629629626</v>
      </c>
      <c r="AJ57" s="184">
        <v>0.66666666666666596</v>
      </c>
      <c r="AK57" s="18">
        <v>10</v>
      </c>
      <c r="AL57" s="18">
        <v>69</v>
      </c>
      <c r="AM57" s="18">
        <f t="shared" si="87"/>
        <v>79</v>
      </c>
      <c r="AN57" s="49">
        <f t="shared" si="95"/>
        <v>-0.74683544303797467</v>
      </c>
    </row>
    <row r="58" spans="1:40" x14ac:dyDescent="0.25">
      <c r="A58" s="184">
        <v>0.687499999999999</v>
      </c>
      <c r="B58" s="18">
        <v>8</v>
      </c>
      <c r="C58" s="18">
        <v>91</v>
      </c>
      <c r="D58" s="18">
        <f t="shared" si="80"/>
        <v>99</v>
      </c>
      <c r="E58" s="49">
        <f t="shared" si="88"/>
        <v>-0.83838383838383834</v>
      </c>
      <c r="F58" s="184">
        <v>0.687499999999999</v>
      </c>
      <c r="G58" s="18">
        <v>11</v>
      </c>
      <c r="H58" s="18">
        <v>81</v>
      </c>
      <c r="I58" s="18">
        <f t="shared" si="81"/>
        <v>92</v>
      </c>
      <c r="J58" s="49">
        <f t="shared" si="89"/>
        <v>-0.76086956521739135</v>
      </c>
      <c r="K58" s="184">
        <v>0.687499999999999</v>
      </c>
      <c r="L58" s="18">
        <v>12</v>
      </c>
      <c r="M58" s="18">
        <v>71</v>
      </c>
      <c r="N58" s="18">
        <f t="shared" si="82"/>
        <v>83</v>
      </c>
      <c r="O58" s="49">
        <f t="shared" si="90"/>
        <v>-0.71084337349397586</v>
      </c>
      <c r="P58" s="184">
        <v>0.687499999999999</v>
      </c>
      <c r="Q58" s="18">
        <v>9</v>
      </c>
      <c r="R58" s="18">
        <v>62</v>
      </c>
      <c r="S58" s="18">
        <f t="shared" si="83"/>
        <v>71</v>
      </c>
      <c r="T58" s="49">
        <f t="shared" si="91"/>
        <v>-0.74647887323943662</v>
      </c>
      <c r="U58" s="184">
        <v>0.687499999999999</v>
      </c>
      <c r="V58" s="18">
        <v>11</v>
      </c>
      <c r="W58" s="18">
        <v>61</v>
      </c>
      <c r="X58" s="18">
        <f t="shared" si="84"/>
        <v>72</v>
      </c>
      <c r="Y58" s="49">
        <f t="shared" si="92"/>
        <v>-0.69444444444444442</v>
      </c>
      <c r="Z58" s="184">
        <v>0.687499999999999</v>
      </c>
      <c r="AA58" s="18">
        <v>6</v>
      </c>
      <c r="AB58" s="18">
        <v>76</v>
      </c>
      <c r="AC58" s="18">
        <f t="shared" si="85"/>
        <v>82</v>
      </c>
      <c r="AD58" s="49">
        <f t="shared" si="93"/>
        <v>-0.85365853658536583</v>
      </c>
      <c r="AE58" s="184">
        <v>0.687499999999999</v>
      </c>
      <c r="AF58" s="18">
        <v>12</v>
      </c>
      <c r="AG58" s="18">
        <v>136</v>
      </c>
      <c r="AH58" s="18">
        <f t="shared" si="86"/>
        <v>148</v>
      </c>
      <c r="AI58" s="49">
        <f t="shared" si="94"/>
        <v>-0.83783783783783783</v>
      </c>
      <c r="AJ58" s="184">
        <v>0.687499999999999</v>
      </c>
      <c r="AK58" s="18">
        <v>11</v>
      </c>
      <c r="AL58" s="18">
        <v>71</v>
      </c>
      <c r="AM58" s="18">
        <f t="shared" si="87"/>
        <v>82</v>
      </c>
      <c r="AN58" s="49">
        <f t="shared" si="95"/>
        <v>-0.73170731707317072</v>
      </c>
    </row>
    <row r="59" spans="1:40" x14ac:dyDescent="0.25">
      <c r="A59" s="185">
        <v>0.70833333333333304</v>
      </c>
      <c r="B59" s="166">
        <v>11</v>
      </c>
      <c r="C59" s="166">
        <v>97</v>
      </c>
      <c r="D59" s="166">
        <f t="shared" si="80"/>
        <v>108</v>
      </c>
      <c r="E59" s="186">
        <f t="shared" si="88"/>
        <v>-0.79629629629629628</v>
      </c>
      <c r="F59" s="185">
        <v>0.70833333333333304</v>
      </c>
      <c r="G59" s="166">
        <v>13</v>
      </c>
      <c r="H59" s="166">
        <v>102</v>
      </c>
      <c r="I59" s="166">
        <f t="shared" si="81"/>
        <v>115</v>
      </c>
      <c r="J59" s="186">
        <f t="shared" si="89"/>
        <v>-0.77391304347826084</v>
      </c>
      <c r="K59" s="185">
        <v>0.70833333333333304</v>
      </c>
      <c r="L59" s="166">
        <v>12</v>
      </c>
      <c r="M59" s="166">
        <v>78</v>
      </c>
      <c r="N59" s="166">
        <f t="shared" si="82"/>
        <v>90</v>
      </c>
      <c r="O59" s="186">
        <f t="shared" si="90"/>
        <v>-0.73333333333333328</v>
      </c>
      <c r="P59" s="185">
        <v>0.70833333333333304</v>
      </c>
      <c r="Q59" s="166">
        <v>12</v>
      </c>
      <c r="R59" s="166">
        <v>67</v>
      </c>
      <c r="S59" s="166">
        <f t="shared" si="83"/>
        <v>79</v>
      </c>
      <c r="T59" s="186">
        <f t="shared" si="91"/>
        <v>-0.69620253164556967</v>
      </c>
      <c r="U59" s="185">
        <v>0.70833333333333304</v>
      </c>
      <c r="V59" s="166">
        <v>13</v>
      </c>
      <c r="W59" s="166">
        <v>74</v>
      </c>
      <c r="X59" s="166">
        <f t="shared" si="84"/>
        <v>87</v>
      </c>
      <c r="Y59" s="186">
        <f t="shared" si="92"/>
        <v>-0.70114942528735635</v>
      </c>
      <c r="Z59" s="185">
        <v>0.70833333333333304</v>
      </c>
      <c r="AA59" s="166">
        <v>8</v>
      </c>
      <c r="AB59" s="166">
        <v>87</v>
      </c>
      <c r="AC59" s="166">
        <f t="shared" si="85"/>
        <v>95</v>
      </c>
      <c r="AD59" s="186">
        <f t="shared" si="93"/>
        <v>-0.83157894736842108</v>
      </c>
      <c r="AE59" s="185">
        <v>0.70833333333333304</v>
      </c>
      <c r="AF59" s="166">
        <v>14</v>
      </c>
      <c r="AG59" s="166">
        <v>148</v>
      </c>
      <c r="AH59" s="166">
        <f t="shared" si="86"/>
        <v>162</v>
      </c>
      <c r="AI59" s="186">
        <f t="shared" si="94"/>
        <v>-0.8271604938271605</v>
      </c>
      <c r="AJ59" s="185">
        <v>0.70833333333333304</v>
      </c>
      <c r="AK59" s="166">
        <v>11</v>
      </c>
      <c r="AL59" s="166">
        <v>76</v>
      </c>
      <c r="AM59" s="166">
        <f t="shared" si="87"/>
        <v>87</v>
      </c>
      <c r="AN59" s="186">
        <f t="shared" si="95"/>
        <v>-0.74712643678160917</v>
      </c>
    </row>
    <row r="61" spans="1:40" x14ac:dyDescent="0.25">
      <c r="A61" t="s">
        <v>313</v>
      </c>
    </row>
    <row r="62" spans="1:40" x14ac:dyDescent="0.25">
      <c r="A62" s="356" t="s">
        <v>103</v>
      </c>
      <c r="B62" s="357"/>
      <c r="C62" s="357"/>
      <c r="D62" s="357"/>
      <c r="E62" s="357"/>
      <c r="F62" s="357"/>
      <c r="G62" s="357"/>
      <c r="H62" s="357"/>
      <c r="I62" s="357"/>
      <c r="J62" s="357"/>
      <c r="K62" s="357"/>
      <c r="L62" s="357"/>
      <c r="M62" s="357"/>
      <c r="N62" s="357"/>
      <c r="O62" s="357"/>
      <c r="P62" s="357"/>
      <c r="Q62" s="357"/>
      <c r="R62" s="357"/>
      <c r="S62" s="357"/>
      <c r="T62" s="357"/>
      <c r="U62" s="357"/>
      <c r="V62" s="357"/>
      <c r="W62" s="357"/>
      <c r="X62" s="357"/>
      <c r="Y62" s="357"/>
      <c r="Z62" s="357"/>
      <c r="AA62" s="357"/>
      <c r="AB62" s="357"/>
      <c r="AC62" s="357"/>
      <c r="AD62" s="357"/>
      <c r="AE62" s="357"/>
      <c r="AF62" s="357"/>
      <c r="AG62" s="357"/>
      <c r="AH62" s="357"/>
      <c r="AI62" s="357"/>
      <c r="AJ62" s="357"/>
      <c r="AK62" s="357"/>
      <c r="AL62" s="357"/>
      <c r="AM62" s="357"/>
      <c r="AN62" s="358"/>
    </row>
    <row r="63" spans="1:40" x14ac:dyDescent="0.25">
      <c r="A63" s="198" t="s">
        <v>179</v>
      </c>
      <c r="B63" s="199"/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199"/>
      <c r="AM63" s="199"/>
      <c r="AN63" s="200"/>
    </row>
    <row r="64" spans="1:40" x14ac:dyDescent="0.25">
      <c r="A64" s="176" t="s">
        <v>177</v>
      </c>
      <c r="B64" s="168" t="s">
        <v>71</v>
      </c>
      <c r="C64" s="168" t="s">
        <v>130</v>
      </c>
      <c r="D64" s="168" t="s">
        <v>52</v>
      </c>
      <c r="E64" s="168" t="s">
        <v>113</v>
      </c>
      <c r="F64" s="168" t="s">
        <v>177</v>
      </c>
      <c r="G64" s="168" t="s">
        <v>71</v>
      </c>
      <c r="H64" s="168" t="s">
        <v>130</v>
      </c>
      <c r="I64" s="168" t="s">
        <v>52</v>
      </c>
      <c r="J64" s="168" t="s">
        <v>113</v>
      </c>
      <c r="K64" s="168" t="s">
        <v>177</v>
      </c>
      <c r="L64" s="168" t="s">
        <v>71</v>
      </c>
      <c r="M64" s="168" t="s">
        <v>130</v>
      </c>
      <c r="N64" s="168" t="s">
        <v>52</v>
      </c>
      <c r="O64" s="168" t="s">
        <v>113</v>
      </c>
      <c r="P64" s="168" t="s">
        <v>177</v>
      </c>
      <c r="Q64" s="168" t="s">
        <v>71</v>
      </c>
      <c r="R64" s="168" t="s">
        <v>130</v>
      </c>
      <c r="S64" s="168" t="s">
        <v>52</v>
      </c>
      <c r="T64" s="168" t="s">
        <v>113</v>
      </c>
      <c r="U64" s="168" t="s">
        <v>177</v>
      </c>
      <c r="V64" s="168" t="s">
        <v>71</v>
      </c>
      <c r="W64" s="168" t="s">
        <v>130</v>
      </c>
      <c r="X64" s="168" t="s">
        <v>52</v>
      </c>
      <c r="Y64" s="168" t="s">
        <v>113</v>
      </c>
      <c r="Z64" s="168" t="s">
        <v>177</v>
      </c>
      <c r="AA64" s="168" t="s">
        <v>71</v>
      </c>
      <c r="AB64" s="168" t="s">
        <v>130</v>
      </c>
      <c r="AC64" s="168" t="s">
        <v>52</v>
      </c>
      <c r="AD64" s="168" t="s">
        <v>113</v>
      </c>
      <c r="AE64" s="168" t="s">
        <v>177</v>
      </c>
      <c r="AF64" s="168" t="s">
        <v>71</v>
      </c>
      <c r="AG64" s="168" t="s">
        <v>130</v>
      </c>
      <c r="AH64" s="168" t="s">
        <v>52</v>
      </c>
      <c r="AI64" s="168" t="s">
        <v>113</v>
      </c>
      <c r="AJ64" s="168" t="s">
        <v>177</v>
      </c>
      <c r="AK64" s="168" t="s">
        <v>71</v>
      </c>
      <c r="AL64" s="168" t="s">
        <v>130</v>
      </c>
      <c r="AM64" s="168" t="s">
        <v>52</v>
      </c>
      <c r="AN64" s="169" t="s">
        <v>113</v>
      </c>
    </row>
    <row r="65" spans="1:46" x14ac:dyDescent="0.25">
      <c r="A65" s="194">
        <v>0.58333333333333337</v>
      </c>
      <c r="B65" s="168">
        <v>0</v>
      </c>
      <c r="C65" s="168">
        <v>0</v>
      </c>
      <c r="D65" s="168">
        <f t="shared" ref="D65:D71" si="96">SUM(B65:C65)</f>
        <v>0</v>
      </c>
      <c r="E65" s="168">
        <v>0</v>
      </c>
      <c r="F65" s="195">
        <v>0.58333333333333337</v>
      </c>
      <c r="G65" s="168">
        <v>0</v>
      </c>
      <c r="H65" s="168">
        <v>0</v>
      </c>
      <c r="I65" s="168">
        <f t="shared" ref="I65:I71" si="97">SUM(G65:H65)</f>
        <v>0</v>
      </c>
      <c r="J65" s="168">
        <v>0</v>
      </c>
      <c r="K65" s="195">
        <v>0.58333333333333337</v>
      </c>
      <c r="L65" s="168">
        <v>0</v>
      </c>
      <c r="M65" s="168">
        <v>0</v>
      </c>
      <c r="N65" s="168">
        <f t="shared" ref="N65:N71" si="98">SUM(L65:M65)</f>
        <v>0</v>
      </c>
      <c r="O65" s="168">
        <v>0</v>
      </c>
      <c r="P65" s="195">
        <v>0.58333333333333337</v>
      </c>
      <c r="Q65" s="168">
        <v>0</v>
      </c>
      <c r="R65" s="168">
        <v>0</v>
      </c>
      <c r="S65" s="168">
        <f t="shared" ref="S65:S71" si="99">SUM(Q65:R65)</f>
        <v>0</v>
      </c>
      <c r="T65" s="168">
        <v>0</v>
      </c>
      <c r="U65" s="195">
        <v>0.58333333333333337</v>
      </c>
      <c r="V65" s="168">
        <v>0</v>
      </c>
      <c r="W65" s="168">
        <v>0</v>
      </c>
      <c r="X65" s="168">
        <f t="shared" ref="X65:X71" si="100">SUM(V65:W65)</f>
        <v>0</v>
      </c>
      <c r="Y65" s="168">
        <v>0</v>
      </c>
      <c r="Z65" s="195">
        <v>0.58333333333333337</v>
      </c>
      <c r="AA65" s="168">
        <v>0</v>
      </c>
      <c r="AB65" s="168">
        <v>0</v>
      </c>
      <c r="AC65" s="168">
        <f>SUM(AA65:AB65)</f>
        <v>0</v>
      </c>
      <c r="AD65" s="168">
        <v>0</v>
      </c>
      <c r="AE65" s="195">
        <v>0.58333333333333337</v>
      </c>
      <c r="AF65" s="168">
        <v>0</v>
      </c>
      <c r="AG65" s="168">
        <v>0</v>
      </c>
      <c r="AH65" s="168">
        <f>SUM(AF65:AG65)</f>
        <v>0</v>
      </c>
      <c r="AI65" s="168">
        <v>0</v>
      </c>
      <c r="AJ65" s="195">
        <v>0.58333333333333337</v>
      </c>
      <c r="AK65" s="168">
        <v>0</v>
      </c>
      <c r="AL65" s="168">
        <v>0</v>
      </c>
      <c r="AM65" s="168">
        <f t="shared" ref="AM65:AM71" si="101">SUM(AK65:AL65)</f>
        <v>0</v>
      </c>
      <c r="AN65" s="169">
        <v>0</v>
      </c>
    </row>
    <row r="66" spans="1:46" x14ac:dyDescent="0.25">
      <c r="A66" s="196">
        <v>0.60416666666666663</v>
      </c>
      <c r="B66" s="168">
        <v>1</v>
      </c>
      <c r="C66" s="168">
        <v>6</v>
      </c>
      <c r="D66" s="168">
        <f t="shared" si="96"/>
        <v>7</v>
      </c>
      <c r="E66" s="168">
        <f t="shared" ref="E66:E71" si="102">(B66-C66)/D66</f>
        <v>-0.7142857142857143</v>
      </c>
      <c r="F66" s="197">
        <v>0.60416666666666663</v>
      </c>
      <c r="G66" s="168">
        <v>1</v>
      </c>
      <c r="H66" s="168">
        <v>22</v>
      </c>
      <c r="I66" s="168">
        <f t="shared" si="97"/>
        <v>23</v>
      </c>
      <c r="J66" s="168">
        <f t="shared" ref="J66:J71" si="103">(G66-H66)/I66</f>
        <v>-0.91304347826086951</v>
      </c>
      <c r="K66" s="197">
        <v>0.60416666666666663</v>
      </c>
      <c r="L66" s="168">
        <v>1</v>
      </c>
      <c r="M66" s="168">
        <v>27</v>
      </c>
      <c r="N66" s="168">
        <f t="shared" si="98"/>
        <v>28</v>
      </c>
      <c r="O66" s="168">
        <f t="shared" ref="O66:O71" si="104">(L66-M66)/N66</f>
        <v>-0.9285714285714286</v>
      </c>
      <c r="P66" s="197">
        <v>0.60416666666666663</v>
      </c>
      <c r="Q66" s="168">
        <v>3</v>
      </c>
      <c r="R66" s="168">
        <v>12</v>
      </c>
      <c r="S66" s="168">
        <f t="shared" si="99"/>
        <v>15</v>
      </c>
      <c r="T66" s="168">
        <f t="shared" ref="T66:T71" si="105">(Q66-R66)/S66</f>
        <v>-0.6</v>
      </c>
      <c r="U66" s="197">
        <v>0.60416666666666663</v>
      </c>
      <c r="V66" s="168">
        <v>1</v>
      </c>
      <c r="W66" s="168">
        <v>27</v>
      </c>
      <c r="X66" s="168">
        <f t="shared" si="100"/>
        <v>28</v>
      </c>
      <c r="Y66" s="168">
        <f t="shared" ref="Y66:Y71" si="106">(V66-W66)/X66</f>
        <v>-0.9285714285714286</v>
      </c>
      <c r="Z66" s="197">
        <v>0.60416666666666663</v>
      </c>
      <c r="AA66" s="168">
        <v>3</v>
      </c>
      <c r="AB66" s="168">
        <v>51</v>
      </c>
      <c r="AC66" s="168">
        <f t="shared" ref="AC66:AC71" si="107">SUM(AA66,AB66)</f>
        <v>54</v>
      </c>
      <c r="AD66" s="168">
        <f t="shared" ref="AD66:AD71" si="108">(AA66-AB66)/AC66</f>
        <v>-0.88888888888888884</v>
      </c>
      <c r="AE66" s="197">
        <v>0.60416666666666663</v>
      </c>
      <c r="AF66" s="168">
        <v>1</v>
      </c>
      <c r="AG66" s="168">
        <v>8</v>
      </c>
      <c r="AH66" s="168">
        <f t="shared" ref="AH66:AH71" si="109">SUM(AF66:AG66)</f>
        <v>9</v>
      </c>
      <c r="AI66" s="168">
        <f t="shared" ref="AI66:AI71" si="110">(AF66-AG66)/AH66</f>
        <v>-0.77777777777777779</v>
      </c>
      <c r="AJ66" s="197">
        <v>0.60416666666666663</v>
      </c>
      <c r="AK66" s="168">
        <v>4</v>
      </c>
      <c r="AL66" s="168">
        <v>29</v>
      </c>
      <c r="AM66" s="168">
        <f t="shared" si="101"/>
        <v>33</v>
      </c>
      <c r="AN66" s="169">
        <f t="shared" ref="AN66:AN71" si="111">(AK66-AL66)/AM66</f>
        <v>-0.75757575757575757</v>
      </c>
    </row>
    <row r="67" spans="1:46" x14ac:dyDescent="0.25">
      <c r="A67" s="196">
        <v>0.625</v>
      </c>
      <c r="B67" s="168">
        <v>5</v>
      </c>
      <c r="C67" s="168">
        <v>29</v>
      </c>
      <c r="D67" s="168">
        <f t="shared" si="96"/>
        <v>34</v>
      </c>
      <c r="E67" s="168">
        <f t="shared" si="102"/>
        <v>-0.70588235294117652</v>
      </c>
      <c r="F67" s="197">
        <v>0.625</v>
      </c>
      <c r="G67" s="168">
        <v>3</v>
      </c>
      <c r="H67" s="168">
        <v>45</v>
      </c>
      <c r="I67" s="168">
        <f t="shared" si="97"/>
        <v>48</v>
      </c>
      <c r="J67" s="168">
        <f t="shared" si="103"/>
        <v>-0.875</v>
      </c>
      <c r="K67" s="197">
        <v>0.625</v>
      </c>
      <c r="L67" s="168">
        <v>2</v>
      </c>
      <c r="M67" s="168">
        <v>39</v>
      </c>
      <c r="N67" s="168">
        <f t="shared" si="98"/>
        <v>41</v>
      </c>
      <c r="O67" s="168">
        <f t="shared" si="104"/>
        <v>-0.90243902439024393</v>
      </c>
      <c r="P67" s="197">
        <v>0.625</v>
      </c>
      <c r="Q67" s="168">
        <v>3</v>
      </c>
      <c r="R67" s="168">
        <v>23</v>
      </c>
      <c r="S67" s="168">
        <f t="shared" si="99"/>
        <v>26</v>
      </c>
      <c r="T67" s="168">
        <f t="shared" si="105"/>
        <v>-0.76923076923076927</v>
      </c>
      <c r="U67" s="197">
        <v>0.625</v>
      </c>
      <c r="V67" s="168">
        <v>3</v>
      </c>
      <c r="W67" s="168">
        <v>39</v>
      </c>
      <c r="X67" s="168">
        <f t="shared" si="100"/>
        <v>42</v>
      </c>
      <c r="Y67" s="168">
        <f t="shared" si="106"/>
        <v>-0.8571428571428571</v>
      </c>
      <c r="Z67" s="197">
        <v>0.625</v>
      </c>
      <c r="AA67" s="168">
        <v>5</v>
      </c>
      <c r="AB67" s="168">
        <v>46</v>
      </c>
      <c r="AC67" s="168">
        <f t="shared" si="107"/>
        <v>51</v>
      </c>
      <c r="AD67" s="168">
        <f t="shared" si="108"/>
        <v>-0.80392156862745101</v>
      </c>
      <c r="AE67" s="197">
        <v>0.625</v>
      </c>
      <c r="AF67" s="168">
        <v>3</v>
      </c>
      <c r="AG67" s="168">
        <v>9</v>
      </c>
      <c r="AH67" s="168">
        <f t="shared" si="109"/>
        <v>12</v>
      </c>
      <c r="AI67" s="168">
        <f t="shared" si="110"/>
        <v>-0.5</v>
      </c>
      <c r="AJ67" s="197">
        <v>0.625</v>
      </c>
      <c r="AK67" s="168">
        <v>7</v>
      </c>
      <c r="AL67" s="168">
        <v>38</v>
      </c>
      <c r="AM67" s="168">
        <f t="shared" si="101"/>
        <v>45</v>
      </c>
      <c r="AN67" s="169">
        <f t="shared" si="111"/>
        <v>-0.68888888888888888</v>
      </c>
      <c r="AO67" s="160"/>
      <c r="AP67" s="160"/>
      <c r="AQ67" s="160"/>
      <c r="AR67" s="160"/>
      <c r="AS67" s="160"/>
      <c r="AT67" s="160"/>
    </row>
    <row r="68" spans="1:46" x14ac:dyDescent="0.25">
      <c r="A68" s="194">
        <v>0.64583333333333304</v>
      </c>
      <c r="B68" s="168">
        <v>7</v>
      </c>
      <c r="C68" s="168">
        <v>42</v>
      </c>
      <c r="D68" s="168">
        <f t="shared" si="96"/>
        <v>49</v>
      </c>
      <c r="E68" s="168">
        <f t="shared" si="102"/>
        <v>-0.7142857142857143</v>
      </c>
      <c r="F68" s="195">
        <v>0.64583333333333304</v>
      </c>
      <c r="G68" s="168">
        <v>4</v>
      </c>
      <c r="H68" s="168">
        <v>67</v>
      </c>
      <c r="I68" s="168">
        <f t="shared" si="97"/>
        <v>71</v>
      </c>
      <c r="J68" s="168">
        <f t="shared" si="103"/>
        <v>-0.88732394366197187</v>
      </c>
      <c r="K68" s="195">
        <v>0.64583333333333304</v>
      </c>
      <c r="L68" s="168">
        <v>7</v>
      </c>
      <c r="M68" s="168">
        <v>48</v>
      </c>
      <c r="N68" s="168">
        <f t="shared" si="98"/>
        <v>55</v>
      </c>
      <c r="O68" s="168">
        <f t="shared" si="104"/>
        <v>-0.74545454545454548</v>
      </c>
      <c r="P68" s="195">
        <v>0.64583333333333304</v>
      </c>
      <c r="Q68" s="168">
        <v>3</v>
      </c>
      <c r="R68" s="168">
        <v>48</v>
      </c>
      <c r="S68" s="168">
        <f t="shared" si="99"/>
        <v>51</v>
      </c>
      <c r="T68" s="168">
        <f t="shared" si="105"/>
        <v>-0.88235294117647056</v>
      </c>
      <c r="U68" s="195">
        <v>0.64583333333333304</v>
      </c>
      <c r="V68" s="168">
        <v>7</v>
      </c>
      <c r="W68" s="168">
        <v>56</v>
      </c>
      <c r="X68" s="168">
        <f t="shared" si="100"/>
        <v>63</v>
      </c>
      <c r="Y68" s="168">
        <f t="shared" si="106"/>
        <v>-0.77777777777777779</v>
      </c>
      <c r="Z68" s="195">
        <v>0.64583333333333304</v>
      </c>
      <c r="AA68" s="168">
        <v>5</v>
      </c>
      <c r="AB68" s="168">
        <v>55</v>
      </c>
      <c r="AC68" s="168">
        <f t="shared" si="107"/>
        <v>60</v>
      </c>
      <c r="AD68" s="168">
        <f t="shared" si="108"/>
        <v>-0.83333333333333337</v>
      </c>
      <c r="AE68" s="195">
        <v>0.64583333333333304</v>
      </c>
      <c r="AF68" s="168">
        <v>5</v>
      </c>
      <c r="AG68" s="168">
        <v>35</v>
      </c>
      <c r="AH68" s="168">
        <f t="shared" si="109"/>
        <v>40</v>
      </c>
      <c r="AI68" s="168">
        <f t="shared" si="110"/>
        <v>-0.75</v>
      </c>
      <c r="AJ68" s="195">
        <v>0.64583333333333304</v>
      </c>
      <c r="AK68" s="168">
        <v>7</v>
      </c>
      <c r="AL68" s="168">
        <v>54</v>
      </c>
      <c r="AM68" s="168">
        <f t="shared" si="101"/>
        <v>61</v>
      </c>
      <c r="AN68" s="169">
        <f t="shared" si="111"/>
        <v>-0.77049180327868849</v>
      </c>
      <c r="AO68" s="160"/>
      <c r="AP68" s="160"/>
      <c r="AQ68" s="160"/>
      <c r="AR68" s="160"/>
      <c r="AS68" s="160"/>
      <c r="AT68" s="160"/>
    </row>
    <row r="69" spans="1:46" x14ac:dyDescent="0.25">
      <c r="A69" s="196">
        <v>0.66666666666666596</v>
      </c>
      <c r="B69" s="168">
        <v>9</v>
      </c>
      <c r="C69" s="168">
        <v>74</v>
      </c>
      <c r="D69" s="168">
        <f t="shared" si="96"/>
        <v>83</v>
      </c>
      <c r="E69" s="168">
        <f t="shared" si="102"/>
        <v>-0.7831325301204819</v>
      </c>
      <c r="F69" s="197">
        <v>0.66666666666666596</v>
      </c>
      <c r="G69" s="168">
        <v>8</v>
      </c>
      <c r="H69" s="168">
        <v>72</v>
      </c>
      <c r="I69" s="168">
        <f t="shared" si="97"/>
        <v>80</v>
      </c>
      <c r="J69" s="168">
        <f t="shared" si="103"/>
        <v>-0.8</v>
      </c>
      <c r="K69" s="197">
        <v>0.66666666666666596</v>
      </c>
      <c r="L69" s="168">
        <v>11</v>
      </c>
      <c r="M69" s="168">
        <v>74</v>
      </c>
      <c r="N69" s="168">
        <f t="shared" si="98"/>
        <v>85</v>
      </c>
      <c r="O69" s="168">
        <f t="shared" si="104"/>
        <v>-0.74117647058823533</v>
      </c>
      <c r="P69" s="197">
        <v>0.66666666666666596</v>
      </c>
      <c r="Q69" s="168">
        <v>12</v>
      </c>
      <c r="R69" s="168">
        <v>71</v>
      </c>
      <c r="S69" s="168">
        <f t="shared" si="99"/>
        <v>83</v>
      </c>
      <c r="T69" s="168">
        <f t="shared" si="105"/>
        <v>-0.71084337349397586</v>
      </c>
      <c r="U69" s="197">
        <v>0.66666666666666596</v>
      </c>
      <c r="V69" s="168">
        <v>9</v>
      </c>
      <c r="W69" s="168">
        <v>79</v>
      </c>
      <c r="X69" s="168">
        <f t="shared" si="100"/>
        <v>88</v>
      </c>
      <c r="Y69" s="168">
        <f t="shared" si="106"/>
        <v>-0.79545454545454541</v>
      </c>
      <c r="Z69" s="197">
        <v>0.66666666666666596</v>
      </c>
      <c r="AA69" s="168">
        <v>9</v>
      </c>
      <c r="AB69" s="168">
        <v>59</v>
      </c>
      <c r="AC69" s="168">
        <f t="shared" si="107"/>
        <v>68</v>
      </c>
      <c r="AD69" s="168">
        <f t="shared" si="108"/>
        <v>-0.73529411764705888</v>
      </c>
      <c r="AE69" s="197">
        <v>0.66666666666666596</v>
      </c>
      <c r="AF69" s="168">
        <v>7</v>
      </c>
      <c r="AG69" s="168">
        <v>59</v>
      </c>
      <c r="AH69" s="168">
        <f t="shared" si="109"/>
        <v>66</v>
      </c>
      <c r="AI69" s="168">
        <f t="shared" si="110"/>
        <v>-0.78787878787878785</v>
      </c>
      <c r="AJ69" s="197">
        <v>0.66666666666666596</v>
      </c>
      <c r="AK69" s="168">
        <v>11</v>
      </c>
      <c r="AL69" s="168">
        <v>67</v>
      </c>
      <c r="AM69" s="168">
        <f t="shared" si="101"/>
        <v>78</v>
      </c>
      <c r="AN69" s="169">
        <f t="shared" si="111"/>
        <v>-0.71794871794871795</v>
      </c>
      <c r="AO69" s="160"/>
      <c r="AP69" s="160"/>
      <c r="AQ69" s="160"/>
      <c r="AR69" s="160"/>
      <c r="AS69" s="160"/>
      <c r="AT69" s="160"/>
    </row>
    <row r="70" spans="1:46" x14ac:dyDescent="0.25">
      <c r="A70" s="196">
        <v>0.687499999999999</v>
      </c>
      <c r="B70" s="168">
        <v>14</v>
      </c>
      <c r="C70" s="168">
        <v>112</v>
      </c>
      <c r="D70" s="168">
        <f t="shared" si="96"/>
        <v>126</v>
      </c>
      <c r="E70" s="168">
        <f t="shared" si="102"/>
        <v>-0.77777777777777779</v>
      </c>
      <c r="F70" s="197">
        <v>0.687499999999999</v>
      </c>
      <c r="G70" s="168">
        <v>12</v>
      </c>
      <c r="H70" s="168">
        <v>98</v>
      </c>
      <c r="I70" s="168">
        <f t="shared" si="97"/>
        <v>110</v>
      </c>
      <c r="J70" s="168">
        <f t="shared" si="103"/>
        <v>-0.78181818181818186</v>
      </c>
      <c r="K70" s="197">
        <v>0.687499999999999</v>
      </c>
      <c r="L70" s="168">
        <v>11</v>
      </c>
      <c r="M70" s="168">
        <v>112</v>
      </c>
      <c r="N70" s="168">
        <f t="shared" si="98"/>
        <v>123</v>
      </c>
      <c r="O70" s="168">
        <f t="shared" si="104"/>
        <v>-0.82113821138211385</v>
      </c>
      <c r="P70" s="197">
        <v>0.687499999999999</v>
      </c>
      <c r="Q70" s="168">
        <v>13</v>
      </c>
      <c r="R70" s="168">
        <v>109</v>
      </c>
      <c r="S70" s="168">
        <f t="shared" si="99"/>
        <v>122</v>
      </c>
      <c r="T70" s="168">
        <f t="shared" si="105"/>
        <v>-0.78688524590163933</v>
      </c>
      <c r="U70" s="197">
        <v>0.687499999999999</v>
      </c>
      <c r="V70" s="168">
        <v>14</v>
      </c>
      <c r="W70" s="168">
        <v>101</v>
      </c>
      <c r="X70" s="168">
        <f t="shared" si="100"/>
        <v>115</v>
      </c>
      <c r="Y70" s="168">
        <f t="shared" si="106"/>
        <v>-0.75652173913043474</v>
      </c>
      <c r="Z70" s="197">
        <v>0.687499999999999</v>
      </c>
      <c r="AA70" s="168">
        <v>14</v>
      </c>
      <c r="AB70" s="168">
        <v>71</v>
      </c>
      <c r="AC70" s="168">
        <f t="shared" si="107"/>
        <v>85</v>
      </c>
      <c r="AD70" s="168">
        <f t="shared" si="108"/>
        <v>-0.6705882352941176</v>
      </c>
      <c r="AE70" s="197">
        <v>0.687499999999999</v>
      </c>
      <c r="AF70" s="168">
        <v>7</v>
      </c>
      <c r="AG70" s="168">
        <v>73</v>
      </c>
      <c r="AH70" s="168">
        <f t="shared" si="109"/>
        <v>80</v>
      </c>
      <c r="AI70" s="168">
        <f t="shared" si="110"/>
        <v>-0.82499999999999996</v>
      </c>
      <c r="AJ70" s="197">
        <v>0.687499999999999</v>
      </c>
      <c r="AK70" s="168">
        <v>14</v>
      </c>
      <c r="AL70" s="168">
        <v>124</v>
      </c>
      <c r="AM70" s="168">
        <f t="shared" si="101"/>
        <v>138</v>
      </c>
      <c r="AN70" s="169">
        <f t="shared" si="111"/>
        <v>-0.79710144927536231</v>
      </c>
      <c r="AO70" s="160"/>
      <c r="AP70" s="160"/>
      <c r="AQ70" s="160"/>
      <c r="AR70" s="160"/>
      <c r="AS70" s="160"/>
      <c r="AT70" s="160"/>
    </row>
    <row r="71" spans="1:46" x14ac:dyDescent="0.25">
      <c r="A71" s="194">
        <v>0.70833333333333304</v>
      </c>
      <c r="B71" s="168">
        <v>17</v>
      </c>
      <c r="C71" s="168">
        <v>118</v>
      </c>
      <c r="D71" s="168">
        <f t="shared" si="96"/>
        <v>135</v>
      </c>
      <c r="E71" s="168">
        <f t="shared" si="102"/>
        <v>-0.74814814814814812</v>
      </c>
      <c r="F71" s="195">
        <v>0.70833333333333304</v>
      </c>
      <c r="G71" s="168">
        <v>12</v>
      </c>
      <c r="H71" s="168">
        <v>107</v>
      </c>
      <c r="I71" s="168">
        <f t="shared" si="97"/>
        <v>119</v>
      </c>
      <c r="J71" s="168">
        <f t="shared" si="103"/>
        <v>-0.79831932773109249</v>
      </c>
      <c r="K71" s="195">
        <v>0.70833333333333304</v>
      </c>
      <c r="L71" s="168">
        <v>11</v>
      </c>
      <c r="M71" s="168">
        <v>118</v>
      </c>
      <c r="N71" s="168">
        <f t="shared" si="98"/>
        <v>129</v>
      </c>
      <c r="O71" s="168">
        <f t="shared" si="104"/>
        <v>-0.8294573643410853</v>
      </c>
      <c r="P71" s="195">
        <v>0.70833333333333304</v>
      </c>
      <c r="Q71" s="168">
        <v>13</v>
      </c>
      <c r="R71" s="168">
        <v>114</v>
      </c>
      <c r="S71" s="168">
        <f t="shared" si="99"/>
        <v>127</v>
      </c>
      <c r="T71" s="168">
        <f t="shared" si="105"/>
        <v>-0.79527559055118113</v>
      </c>
      <c r="U71" s="195">
        <v>0.70833333333333304</v>
      </c>
      <c r="V71" s="168">
        <v>15</v>
      </c>
      <c r="W71" s="168">
        <v>105</v>
      </c>
      <c r="X71" s="168">
        <f t="shared" si="100"/>
        <v>120</v>
      </c>
      <c r="Y71" s="168">
        <f t="shared" si="106"/>
        <v>-0.75</v>
      </c>
      <c r="Z71" s="195">
        <v>0.70833333333333304</v>
      </c>
      <c r="AA71" s="168">
        <v>14</v>
      </c>
      <c r="AB71" s="168">
        <v>89</v>
      </c>
      <c r="AC71" s="168">
        <f t="shared" si="107"/>
        <v>103</v>
      </c>
      <c r="AD71" s="168">
        <f t="shared" si="108"/>
        <v>-0.72815533980582525</v>
      </c>
      <c r="AE71" s="195">
        <v>0.70833333333333304</v>
      </c>
      <c r="AF71" s="168">
        <v>9</v>
      </c>
      <c r="AG71" s="168">
        <v>95</v>
      </c>
      <c r="AH71" s="168">
        <f t="shared" si="109"/>
        <v>104</v>
      </c>
      <c r="AI71" s="168">
        <f t="shared" si="110"/>
        <v>-0.82692307692307687</v>
      </c>
      <c r="AJ71" s="195">
        <v>0.70833333333333304</v>
      </c>
      <c r="AK71" s="168">
        <v>17</v>
      </c>
      <c r="AL71" s="168">
        <v>128</v>
      </c>
      <c r="AM71" s="168">
        <f t="shared" si="101"/>
        <v>145</v>
      </c>
      <c r="AN71" s="169">
        <f t="shared" si="111"/>
        <v>-0.76551724137931032</v>
      </c>
      <c r="AO71" s="160"/>
      <c r="AP71" s="160"/>
      <c r="AQ71" s="160"/>
      <c r="AR71" s="160"/>
      <c r="AS71" s="160"/>
      <c r="AT71" s="160"/>
    </row>
    <row r="72" spans="1:46" x14ac:dyDescent="0.25">
      <c r="A72" s="176" t="s">
        <v>177</v>
      </c>
      <c r="B72" s="168" t="s">
        <v>46</v>
      </c>
      <c r="C72" s="168" t="s">
        <v>130</v>
      </c>
      <c r="D72" s="168" t="s">
        <v>52</v>
      </c>
      <c r="E72" s="168" t="s">
        <v>113</v>
      </c>
      <c r="F72" s="168" t="s">
        <v>177</v>
      </c>
      <c r="G72" s="168" t="s">
        <v>46</v>
      </c>
      <c r="H72" s="168" t="s">
        <v>130</v>
      </c>
      <c r="I72" s="168" t="s">
        <v>52</v>
      </c>
      <c r="J72" s="168" t="s">
        <v>113</v>
      </c>
      <c r="K72" s="168" t="s">
        <v>177</v>
      </c>
      <c r="L72" s="168" t="s">
        <v>46</v>
      </c>
      <c r="M72" s="168" t="s">
        <v>130</v>
      </c>
      <c r="N72" s="168" t="s">
        <v>52</v>
      </c>
      <c r="O72" s="168" t="s">
        <v>113</v>
      </c>
      <c r="P72" s="168" t="s">
        <v>177</v>
      </c>
      <c r="Q72" s="168" t="s">
        <v>46</v>
      </c>
      <c r="R72" s="168" t="s">
        <v>130</v>
      </c>
      <c r="S72" s="168" t="s">
        <v>52</v>
      </c>
      <c r="T72" s="168" t="s">
        <v>113</v>
      </c>
      <c r="U72" s="168" t="s">
        <v>177</v>
      </c>
      <c r="V72" s="168" t="s">
        <v>46</v>
      </c>
      <c r="W72" s="168" t="s">
        <v>130</v>
      </c>
      <c r="X72" s="168" t="s">
        <v>52</v>
      </c>
      <c r="Y72" s="168" t="s">
        <v>113</v>
      </c>
      <c r="Z72" s="168" t="s">
        <v>177</v>
      </c>
      <c r="AA72" s="168" t="s">
        <v>46</v>
      </c>
      <c r="AB72" s="168" t="s">
        <v>130</v>
      </c>
      <c r="AC72" s="168" t="s">
        <v>52</v>
      </c>
      <c r="AD72" s="168" t="s">
        <v>113</v>
      </c>
      <c r="AE72" s="168" t="s">
        <v>177</v>
      </c>
      <c r="AF72" s="168" t="s">
        <v>46</v>
      </c>
      <c r="AG72" s="168" t="s">
        <v>130</v>
      </c>
      <c r="AH72" s="168" t="s">
        <v>52</v>
      </c>
      <c r="AI72" s="168" t="s">
        <v>113</v>
      </c>
      <c r="AJ72" s="168" t="s">
        <v>177</v>
      </c>
      <c r="AK72" s="168" t="s">
        <v>46</v>
      </c>
      <c r="AL72" s="168" t="s">
        <v>130</v>
      </c>
      <c r="AM72" s="168" t="s">
        <v>52</v>
      </c>
      <c r="AN72" s="169" t="s">
        <v>113</v>
      </c>
      <c r="AO72" s="160"/>
      <c r="AP72" s="160"/>
      <c r="AQ72" s="160"/>
      <c r="AR72" s="160"/>
      <c r="AS72" s="160"/>
      <c r="AT72" s="160"/>
    </row>
    <row r="73" spans="1:46" x14ac:dyDescent="0.25">
      <c r="A73" s="194">
        <v>0.58333333333333337</v>
      </c>
      <c r="B73" s="168">
        <v>0</v>
      </c>
      <c r="C73" s="168">
        <v>0</v>
      </c>
      <c r="D73" s="168">
        <f t="shared" ref="D73:D79" si="112">SUM(B73:C73)</f>
        <v>0</v>
      </c>
      <c r="E73" s="168">
        <v>0</v>
      </c>
      <c r="F73" s="195">
        <v>0.58333333333333337</v>
      </c>
      <c r="G73" s="168">
        <v>0</v>
      </c>
      <c r="H73" s="168">
        <v>0</v>
      </c>
      <c r="I73" s="168">
        <f t="shared" ref="I73:I79" si="113">SUM(G73:H73)</f>
        <v>0</v>
      </c>
      <c r="J73" s="168">
        <v>0</v>
      </c>
      <c r="K73" s="195">
        <v>0.58333333333333337</v>
      </c>
      <c r="L73" s="168">
        <v>0</v>
      </c>
      <c r="M73" s="168">
        <v>0</v>
      </c>
      <c r="N73" s="168">
        <f t="shared" ref="N73:N79" si="114">SUM(L73:M73)</f>
        <v>0</v>
      </c>
      <c r="O73" s="168">
        <v>0</v>
      </c>
      <c r="P73" s="195">
        <v>0.58333333333333337</v>
      </c>
      <c r="Q73" s="168">
        <v>1</v>
      </c>
      <c r="R73" s="168">
        <v>0</v>
      </c>
      <c r="S73" s="168">
        <f t="shared" ref="S73:S79" si="115">SUM(Q73:R73)</f>
        <v>1</v>
      </c>
      <c r="T73" s="168">
        <v>0</v>
      </c>
      <c r="U73" s="195">
        <v>0.58333333333333337</v>
      </c>
      <c r="V73" s="168">
        <v>0</v>
      </c>
      <c r="W73" s="168">
        <v>0</v>
      </c>
      <c r="X73" s="168">
        <f t="shared" ref="X73:X79" si="116">SUM(V73:W73)</f>
        <v>0</v>
      </c>
      <c r="Y73" s="168">
        <v>0</v>
      </c>
      <c r="Z73" s="195">
        <v>0.58333333333333337</v>
      </c>
      <c r="AA73" s="168">
        <v>0</v>
      </c>
      <c r="AB73" s="168">
        <v>0</v>
      </c>
      <c r="AC73" s="168">
        <f>SUM(AA73:AB73)</f>
        <v>0</v>
      </c>
      <c r="AD73" s="168">
        <v>0</v>
      </c>
      <c r="AE73" s="195">
        <v>0.58333333333333337</v>
      </c>
      <c r="AF73" s="168">
        <v>0</v>
      </c>
      <c r="AG73" s="168">
        <v>0</v>
      </c>
      <c r="AH73" s="168">
        <f>SUM(AF73:AG73)</f>
        <v>0</v>
      </c>
      <c r="AI73" s="168">
        <v>0</v>
      </c>
      <c r="AJ73" s="195">
        <v>0.58333333333333337</v>
      </c>
      <c r="AK73" s="168">
        <v>0</v>
      </c>
      <c r="AL73" s="168">
        <v>0</v>
      </c>
      <c r="AM73" s="168">
        <f t="shared" ref="AM73:AM79" si="117">SUM(AK73:AL73)</f>
        <v>0</v>
      </c>
      <c r="AN73" s="169">
        <v>0</v>
      </c>
      <c r="AO73" s="160"/>
      <c r="AP73" s="160"/>
      <c r="AQ73" s="160"/>
      <c r="AR73" s="160"/>
      <c r="AS73" s="160"/>
      <c r="AT73" s="160"/>
    </row>
    <row r="74" spans="1:46" x14ac:dyDescent="0.25">
      <c r="A74" s="196">
        <v>0.60416666666666663</v>
      </c>
      <c r="B74" s="168">
        <v>1</v>
      </c>
      <c r="C74" s="168">
        <v>14</v>
      </c>
      <c r="D74" s="168">
        <f t="shared" si="112"/>
        <v>15</v>
      </c>
      <c r="E74" s="168">
        <f t="shared" ref="E74:E79" si="118">(B74-C74)/D74</f>
        <v>-0.8666666666666667</v>
      </c>
      <c r="F74" s="197">
        <v>0.60416666666666663</v>
      </c>
      <c r="G74" s="168">
        <v>0</v>
      </c>
      <c r="H74" s="168">
        <v>22</v>
      </c>
      <c r="I74" s="168">
        <f t="shared" si="113"/>
        <v>22</v>
      </c>
      <c r="J74" s="168">
        <f t="shared" ref="J74:J79" si="119">(G74-H74)/I74</f>
        <v>-1</v>
      </c>
      <c r="K74" s="197">
        <v>0.60416666666666663</v>
      </c>
      <c r="L74" s="168">
        <v>2</v>
      </c>
      <c r="M74" s="168">
        <v>14</v>
      </c>
      <c r="N74" s="168">
        <f t="shared" si="114"/>
        <v>16</v>
      </c>
      <c r="O74" s="168">
        <f t="shared" ref="O74:O79" si="120">(L74-M74)/N74</f>
        <v>-0.75</v>
      </c>
      <c r="P74" s="197">
        <v>0.60416666666666663</v>
      </c>
      <c r="Q74" s="168">
        <v>3</v>
      </c>
      <c r="R74" s="168">
        <v>23</v>
      </c>
      <c r="S74" s="168">
        <f t="shared" si="115"/>
        <v>26</v>
      </c>
      <c r="T74" s="168">
        <f t="shared" ref="T74:T79" si="121">(Q74-R74)/S74</f>
        <v>-0.76923076923076927</v>
      </c>
      <c r="U74" s="197">
        <v>0.60416666666666663</v>
      </c>
      <c r="V74" s="168">
        <v>1</v>
      </c>
      <c r="W74" s="168">
        <v>24</v>
      </c>
      <c r="X74" s="168">
        <f t="shared" si="116"/>
        <v>25</v>
      </c>
      <c r="Y74" s="168">
        <f t="shared" ref="Y74:Y79" si="122">(V74-W74)/X74</f>
        <v>-0.92</v>
      </c>
      <c r="Z74" s="197">
        <v>0.60416666666666663</v>
      </c>
      <c r="AA74" s="168">
        <v>1</v>
      </c>
      <c r="AB74" s="168">
        <v>31</v>
      </c>
      <c r="AC74" s="168">
        <f t="shared" ref="AC74:AC79" si="123">SUM(AA74,AB74)</f>
        <v>32</v>
      </c>
      <c r="AD74" s="168">
        <f t="shared" ref="AD74:AD79" si="124">(AA74-AB74)/AC74</f>
        <v>-0.9375</v>
      </c>
      <c r="AE74" s="197">
        <v>0.60416666666666663</v>
      </c>
      <c r="AF74" s="168">
        <v>4</v>
      </c>
      <c r="AG74" s="168">
        <v>34</v>
      </c>
      <c r="AH74" s="168">
        <f t="shared" ref="AH74:AH79" si="125">SUM(AF74:AG74)</f>
        <v>38</v>
      </c>
      <c r="AI74" s="168">
        <f t="shared" ref="AI74:AI79" si="126">(AF74-AG74)/AH74</f>
        <v>-0.78947368421052633</v>
      </c>
      <c r="AJ74" s="197">
        <v>0.60416666666666663</v>
      </c>
      <c r="AK74" s="168">
        <v>5</v>
      </c>
      <c r="AL74" s="168">
        <v>24</v>
      </c>
      <c r="AM74" s="168">
        <f t="shared" si="117"/>
        <v>29</v>
      </c>
      <c r="AN74" s="169">
        <f t="shared" ref="AN74:AN79" si="127">(AK74-AL74)/AM74</f>
        <v>-0.65517241379310343</v>
      </c>
      <c r="AO74" s="160"/>
      <c r="AP74" s="160"/>
      <c r="AQ74" s="160"/>
      <c r="AR74" s="160"/>
      <c r="AS74" s="160"/>
      <c r="AT74" s="160"/>
    </row>
    <row r="75" spans="1:46" x14ac:dyDescent="0.25">
      <c r="A75" s="196">
        <v>0.625</v>
      </c>
      <c r="B75" s="168">
        <v>4</v>
      </c>
      <c r="C75" s="168">
        <v>29</v>
      </c>
      <c r="D75" s="168">
        <f t="shared" si="112"/>
        <v>33</v>
      </c>
      <c r="E75" s="168">
        <f t="shared" si="118"/>
        <v>-0.75757575757575757</v>
      </c>
      <c r="F75" s="197">
        <v>0.625</v>
      </c>
      <c r="G75" s="168">
        <v>4</v>
      </c>
      <c r="H75" s="168">
        <v>34</v>
      </c>
      <c r="I75" s="168">
        <f t="shared" si="113"/>
        <v>38</v>
      </c>
      <c r="J75" s="168">
        <f t="shared" si="119"/>
        <v>-0.78947368421052633</v>
      </c>
      <c r="K75" s="197">
        <v>0.625</v>
      </c>
      <c r="L75" s="168">
        <v>3</v>
      </c>
      <c r="M75" s="168">
        <v>29</v>
      </c>
      <c r="N75" s="168">
        <f t="shared" si="114"/>
        <v>32</v>
      </c>
      <c r="O75" s="168">
        <f t="shared" si="120"/>
        <v>-0.8125</v>
      </c>
      <c r="P75" s="197">
        <v>0.625</v>
      </c>
      <c r="Q75" s="168">
        <v>3</v>
      </c>
      <c r="R75" s="168">
        <v>38</v>
      </c>
      <c r="S75" s="168">
        <f t="shared" si="115"/>
        <v>41</v>
      </c>
      <c r="T75" s="168">
        <f t="shared" si="121"/>
        <v>-0.85365853658536583</v>
      </c>
      <c r="U75" s="197">
        <v>0.625</v>
      </c>
      <c r="V75" s="168">
        <v>2</v>
      </c>
      <c r="W75" s="168">
        <v>39</v>
      </c>
      <c r="X75" s="168">
        <f t="shared" si="116"/>
        <v>41</v>
      </c>
      <c r="Y75" s="168">
        <f t="shared" si="122"/>
        <v>-0.90243902439024393</v>
      </c>
      <c r="Z75" s="197">
        <v>0.625</v>
      </c>
      <c r="AA75" s="168">
        <v>4</v>
      </c>
      <c r="AB75" s="168">
        <v>47</v>
      </c>
      <c r="AC75" s="168">
        <f t="shared" si="123"/>
        <v>51</v>
      </c>
      <c r="AD75" s="168">
        <f t="shared" si="124"/>
        <v>-0.84313725490196079</v>
      </c>
      <c r="AE75" s="197">
        <v>0.625</v>
      </c>
      <c r="AF75" s="168">
        <v>7</v>
      </c>
      <c r="AG75" s="168">
        <v>39</v>
      </c>
      <c r="AH75" s="168">
        <f t="shared" si="125"/>
        <v>46</v>
      </c>
      <c r="AI75" s="168">
        <f t="shared" si="126"/>
        <v>-0.69565217391304346</v>
      </c>
      <c r="AJ75" s="197">
        <v>0.625</v>
      </c>
      <c r="AK75" s="168">
        <v>8</v>
      </c>
      <c r="AL75" s="168">
        <v>45</v>
      </c>
      <c r="AM75" s="168">
        <f t="shared" si="117"/>
        <v>53</v>
      </c>
      <c r="AN75" s="169">
        <f t="shared" si="127"/>
        <v>-0.69811320754716977</v>
      </c>
      <c r="AO75" s="160"/>
      <c r="AP75" s="160"/>
      <c r="AQ75" s="160"/>
      <c r="AR75" s="160"/>
      <c r="AS75" s="160"/>
      <c r="AT75" s="160"/>
    </row>
    <row r="76" spans="1:46" x14ac:dyDescent="0.25">
      <c r="A76" s="194">
        <v>0.64583333333333304</v>
      </c>
      <c r="B76" s="168">
        <v>7</v>
      </c>
      <c r="C76" s="168">
        <v>46</v>
      </c>
      <c r="D76" s="168">
        <f t="shared" si="112"/>
        <v>53</v>
      </c>
      <c r="E76" s="168">
        <f t="shared" si="118"/>
        <v>-0.73584905660377353</v>
      </c>
      <c r="F76" s="195">
        <v>0.64583333333333304</v>
      </c>
      <c r="G76" s="168">
        <v>4</v>
      </c>
      <c r="H76" s="168">
        <v>65</v>
      </c>
      <c r="I76" s="168">
        <f t="shared" si="113"/>
        <v>69</v>
      </c>
      <c r="J76" s="168">
        <f t="shared" si="119"/>
        <v>-0.88405797101449279</v>
      </c>
      <c r="K76" s="195">
        <v>0.64583333333333304</v>
      </c>
      <c r="L76" s="168">
        <v>7</v>
      </c>
      <c r="M76" s="168">
        <v>46</v>
      </c>
      <c r="N76" s="168">
        <f t="shared" si="114"/>
        <v>53</v>
      </c>
      <c r="O76" s="168">
        <f t="shared" si="120"/>
        <v>-0.73584905660377353</v>
      </c>
      <c r="P76" s="195">
        <v>0.64583333333333304</v>
      </c>
      <c r="Q76" s="168">
        <v>7</v>
      </c>
      <c r="R76" s="168">
        <v>65</v>
      </c>
      <c r="S76" s="168">
        <f t="shared" si="115"/>
        <v>72</v>
      </c>
      <c r="T76" s="168">
        <f t="shared" si="121"/>
        <v>-0.80555555555555558</v>
      </c>
      <c r="U76" s="195">
        <v>0.64583333333333304</v>
      </c>
      <c r="V76" s="168">
        <v>5</v>
      </c>
      <c r="W76" s="168">
        <v>65</v>
      </c>
      <c r="X76" s="168">
        <f t="shared" si="116"/>
        <v>70</v>
      </c>
      <c r="Y76" s="168">
        <f t="shared" si="122"/>
        <v>-0.8571428571428571</v>
      </c>
      <c r="Z76" s="195">
        <v>0.64583333333333304</v>
      </c>
      <c r="AA76" s="168">
        <v>7</v>
      </c>
      <c r="AB76" s="168">
        <v>66</v>
      </c>
      <c r="AC76" s="168">
        <f t="shared" si="123"/>
        <v>73</v>
      </c>
      <c r="AD76" s="168">
        <f t="shared" si="124"/>
        <v>-0.80821917808219179</v>
      </c>
      <c r="AE76" s="195">
        <v>0.64583333333333304</v>
      </c>
      <c r="AF76" s="168">
        <v>8</v>
      </c>
      <c r="AG76" s="168">
        <v>43</v>
      </c>
      <c r="AH76" s="168">
        <f t="shared" si="125"/>
        <v>51</v>
      </c>
      <c r="AI76" s="168">
        <f t="shared" si="126"/>
        <v>-0.68627450980392157</v>
      </c>
      <c r="AJ76" s="195">
        <v>0.64583333333333304</v>
      </c>
      <c r="AK76" s="168">
        <v>8</v>
      </c>
      <c r="AL76" s="168">
        <v>67</v>
      </c>
      <c r="AM76" s="168">
        <f t="shared" si="117"/>
        <v>75</v>
      </c>
      <c r="AN76" s="169">
        <f t="shared" si="127"/>
        <v>-0.78666666666666663</v>
      </c>
      <c r="AO76" s="160"/>
      <c r="AP76" s="160"/>
      <c r="AQ76" s="160"/>
      <c r="AR76" s="160"/>
      <c r="AS76" s="160"/>
      <c r="AT76" s="160"/>
    </row>
    <row r="77" spans="1:46" x14ac:dyDescent="0.25">
      <c r="A77" s="196">
        <v>0.66666666666666596</v>
      </c>
      <c r="B77" s="168">
        <v>11</v>
      </c>
      <c r="C77" s="168">
        <v>69</v>
      </c>
      <c r="D77" s="168">
        <f t="shared" si="112"/>
        <v>80</v>
      </c>
      <c r="E77" s="168">
        <f t="shared" si="118"/>
        <v>-0.72499999999999998</v>
      </c>
      <c r="F77" s="197">
        <v>0.66666666666666596</v>
      </c>
      <c r="G77" s="168">
        <v>8</v>
      </c>
      <c r="H77" s="168">
        <v>89</v>
      </c>
      <c r="I77" s="168">
        <f t="shared" si="113"/>
        <v>97</v>
      </c>
      <c r="J77" s="168">
        <f t="shared" si="119"/>
        <v>-0.83505154639175261</v>
      </c>
      <c r="K77" s="197">
        <v>0.66666666666666596</v>
      </c>
      <c r="L77" s="168">
        <v>7</v>
      </c>
      <c r="M77" s="168">
        <v>69</v>
      </c>
      <c r="N77" s="168">
        <f t="shared" si="114"/>
        <v>76</v>
      </c>
      <c r="O77" s="168">
        <f t="shared" si="120"/>
        <v>-0.81578947368421051</v>
      </c>
      <c r="P77" s="197">
        <v>0.66666666666666596</v>
      </c>
      <c r="Q77" s="168">
        <v>9</v>
      </c>
      <c r="R77" s="168">
        <v>78</v>
      </c>
      <c r="S77" s="168">
        <f t="shared" si="115"/>
        <v>87</v>
      </c>
      <c r="T77" s="168">
        <f t="shared" si="121"/>
        <v>-0.7931034482758621</v>
      </c>
      <c r="U77" s="197">
        <v>0.66666666666666596</v>
      </c>
      <c r="V77" s="168">
        <v>9</v>
      </c>
      <c r="W77" s="168">
        <v>78</v>
      </c>
      <c r="X77" s="168">
        <f t="shared" si="116"/>
        <v>87</v>
      </c>
      <c r="Y77" s="168">
        <f t="shared" si="122"/>
        <v>-0.7931034482758621</v>
      </c>
      <c r="Z77" s="197">
        <v>0.66666666666666596</v>
      </c>
      <c r="AA77" s="168">
        <v>13</v>
      </c>
      <c r="AB77" s="168">
        <v>69</v>
      </c>
      <c r="AC77" s="168">
        <f t="shared" si="123"/>
        <v>82</v>
      </c>
      <c r="AD77" s="168">
        <f t="shared" si="124"/>
        <v>-0.68292682926829273</v>
      </c>
      <c r="AE77" s="197">
        <v>0.66666666666666596</v>
      </c>
      <c r="AF77" s="168">
        <v>8</v>
      </c>
      <c r="AG77" s="168">
        <v>56</v>
      </c>
      <c r="AH77" s="168">
        <f t="shared" si="125"/>
        <v>64</v>
      </c>
      <c r="AI77" s="168">
        <f t="shared" si="126"/>
        <v>-0.75</v>
      </c>
      <c r="AJ77" s="197">
        <v>0.66666666666666596</v>
      </c>
      <c r="AK77" s="168">
        <v>12</v>
      </c>
      <c r="AL77" s="168">
        <v>81</v>
      </c>
      <c r="AM77" s="168">
        <f t="shared" si="117"/>
        <v>93</v>
      </c>
      <c r="AN77" s="169">
        <f t="shared" si="127"/>
        <v>-0.74193548387096775</v>
      </c>
      <c r="AO77" s="160"/>
      <c r="AP77" s="160"/>
      <c r="AQ77" s="160"/>
      <c r="AR77" s="160"/>
      <c r="AS77" s="160"/>
      <c r="AT77" s="160"/>
    </row>
    <row r="78" spans="1:46" x14ac:dyDescent="0.25">
      <c r="A78" s="196">
        <v>0.687499999999999</v>
      </c>
      <c r="B78" s="168">
        <v>11</v>
      </c>
      <c r="C78" s="168">
        <v>78</v>
      </c>
      <c r="D78" s="168">
        <f t="shared" si="112"/>
        <v>89</v>
      </c>
      <c r="E78" s="168">
        <f t="shared" si="118"/>
        <v>-0.7528089887640449</v>
      </c>
      <c r="F78" s="197">
        <v>0.687499999999999</v>
      </c>
      <c r="G78" s="168">
        <v>9</v>
      </c>
      <c r="H78" s="168">
        <v>95</v>
      </c>
      <c r="I78" s="168">
        <f t="shared" si="113"/>
        <v>104</v>
      </c>
      <c r="J78" s="168">
        <f t="shared" si="119"/>
        <v>-0.82692307692307687</v>
      </c>
      <c r="K78" s="197">
        <v>0.687499999999999</v>
      </c>
      <c r="L78" s="168">
        <v>11</v>
      </c>
      <c r="M78" s="168">
        <v>78</v>
      </c>
      <c r="N78" s="168">
        <f t="shared" si="114"/>
        <v>89</v>
      </c>
      <c r="O78" s="168">
        <f t="shared" si="120"/>
        <v>-0.7528089887640449</v>
      </c>
      <c r="P78" s="197">
        <v>0.687499999999999</v>
      </c>
      <c r="Q78" s="168">
        <v>11</v>
      </c>
      <c r="R78" s="168">
        <v>89</v>
      </c>
      <c r="S78" s="168">
        <f t="shared" si="115"/>
        <v>100</v>
      </c>
      <c r="T78" s="168">
        <f t="shared" si="121"/>
        <v>-0.78</v>
      </c>
      <c r="U78" s="197">
        <v>0.687499999999999</v>
      </c>
      <c r="V78" s="168">
        <v>11</v>
      </c>
      <c r="W78" s="168">
        <v>92</v>
      </c>
      <c r="X78" s="168">
        <f t="shared" si="116"/>
        <v>103</v>
      </c>
      <c r="Y78" s="168">
        <f t="shared" si="122"/>
        <v>-0.78640776699029125</v>
      </c>
      <c r="Z78" s="197">
        <v>0.687499999999999</v>
      </c>
      <c r="AA78" s="168">
        <v>13</v>
      </c>
      <c r="AB78" s="168">
        <v>72</v>
      </c>
      <c r="AC78" s="168">
        <f t="shared" si="123"/>
        <v>85</v>
      </c>
      <c r="AD78" s="168">
        <f t="shared" si="124"/>
        <v>-0.69411764705882351</v>
      </c>
      <c r="AE78" s="197">
        <v>0.687499999999999</v>
      </c>
      <c r="AF78" s="168">
        <v>12</v>
      </c>
      <c r="AG78" s="168">
        <v>76</v>
      </c>
      <c r="AH78" s="168">
        <f t="shared" si="125"/>
        <v>88</v>
      </c>
      <c r="AI78" s="168">
        <f t="shared" si="126"/>
        <v>-0.72727272727272729</v>
      </c>
      <c r="AJ78" s="197">
        <v>0.687499999999999</v>
      </c>
      <c r="AK78" s="168">
        <v>15</v>
      </c>
      <c r="AL78" s="168">
        <v>109</v>
      </c>
      <c r="AM78" s="168">
        <f t="shared" si="117"/>
        <v>124</v>
      </c>
      <c r="AN78" s="169">
        <f t="shared" si="127"/>
        <v>-0.75806451612903225</v>
      </c>
      <c r="AO78" s="160"/>
      <c r="AP78" s="160"/>
      <c r="AQ78" s="160"/>
      <c r="AR78" s="160"/>
      <c r="AS78" s="160"/>
      <c r="AT78" s="160"/>
    </row>
    <row r="79" spans="1:46" x14ac:dyDescent="0.25">
      <c r="A79" s="201">
        <v>0.70833333333333304</v>
      </c>
      <c r="B79" s="170">
        <v>11</v>
      </c>
      <c r="C79" s="170">
        <v>121</v>
      </c>
      <c r="D79" s="170">
        <f t="shared" si="112"/>
        <v>132</v>
      </c>
      <c r="E79" s="170">
        <f t="shared" si="118"/>
        <v>-0.83333333333333337</v>
      </c>
      <c r="F79" s="202">
        <v>0.70833333333333304</v>
      </c>
      <c r="G79" s="170">
        <v>9</v>
      </c>
      <c r="H79" s="170">
        <v>111</v>
      </c>
      <c r="I79" s="170">
        <f t="shared" si="113"/>
        <v>120</v>
      </c>
      <c r="J79" s="170">
        <f t="shared" si="119"/>
        <v>-0.85</v>
      </c>
      <c r="K79" s="202">
        <v>0.70833333333333304</v>
      </c>
      <c r="L79" s="170">
        <v>12</v>
      </c>
      <c r="M79" s="170">
        <v>121</v>
      </c>
      <c r="N79" s="170">
        <f t="shared" si="114"/>
        <v>133</v>
      </c>
      <c r="O79" s="170">
        <f t="shared" si="120"/>
        <v>-0.81954887218045114</v>
      </c>
      <c r="P79" s="202">
        <v>0.70833333333333304</v>
      </c>
      <c r="Q79" s="170">
        <v>11</v>
      </c>
      <c r="R79" s="170">
        <v>103</v>
      </c>
      <c r="S79" s="170">
        <f t="shared" si="115"/>
        <v>114</v>
      </c>
      <c r="T79" s="170">
        <f t="shared" si="121"/>
        <v>-0.80701754385964908</v>
      </c>
      <c r="U79" s="202">
        <v>0.70833333333333304</v>
      </c>
      <c r="V79" s="170">
        <v>12</v>
      </c>
      <c r="W79" s="170">
        <v>101</v>
      </c>
      <c r="X79" s="170">
        <f t="shared" si="116"/>
        <v>113</v>
      </c>
      <c r="Y79" s="170">
        <f t="shared" si="122"/>
        <v>-0.78761061946902655</v>
      </c>
      <c r="Z79" s="202">
        <v>0.70833333333333304</v>
      </c>
      <c r="AA79" s="170">
        <v>15</v>
      </c>
      <c r="AB79" s="170">
        <v>90</v>
      </c>
      <c r="AC79" s="170">
        <f t="shared" si="123"/>
        <v>105</v>
      </c>
      <c r="AD79" s="170">
        <f t="shared" si="124"/>
        <v>-0.7142857142857143</v>
      </c>
      <c r="AE79" s="202">
        <v>0.70833333333333304</v>
      </c>
      <c r="AF79" s="170">
        <v>13</v>
      </c>
      <c r="AG79" s="170">
        <v>82</v>
      </c>
      <c r="AH79" s="170">
        <f t="shared" si="125"/>
        <v>95</v>
      </c>
      <c r="AI79" s="170">
        <f t="shared" si="126"/>
        <v>-0.72631578947368425</v>
      </c>
      <c r="AJ79" s="202">
        <v>0.70833333333333304</v>
      </c>
      <c r="AK79" s="170">
        <v>15</v>
      </c>
      <c r="AL79" s="170">
        <v>113</v>
      </c>
      <c r="AM79" s="170">
        <f t="shared" si="117"/>
        <v>128</v>
      </c>
      <c r="AN79" s="171">
        <f t="shared" si="127"/>
        <v>-0.765625</v>
      </c>
      <c r="AO79" s="160"/>
      <c r="AP79" s="160"/>
      <c r="AQ79" s="160"/>
      <c r="AR79" s="160"/>
      <c r="AS79" s="160"/>
      <c r="AT79" s="160"/>
    </row>
    <row r="80" spans="1:46" x14ac:dyDescent="0.25">
      <c r="A80" s="356" t="s">
        <v>186</v>
      </c>
      <c r="B80" s="357"/>
      <c r="C80" s="357"/>
      <c r="D80" s="357"/>
      <c r="E80" s="357"/>
      <c r="F80" s="357"/>
      <c r="G80" s="357"/>
      <c r="H80" s="357"/>
      <c r="I80" s="357"/>
      <c r="J80" s="357"/>
      <c r="K80" s="357"/>
      <c r="L80" s="357"/>
      <c r="M80" s="357"/>
      <c r="N80" s="357"/>
      <c r="O80" s="357"/>
      <c r="P80" s="357"/>
      <c r="Q80" s="357"/>
      <c r="R80" s="357"/>
      <c r="S80" s="357"/>
      <c r="T80" s="357"/>
      <c r="U80" s="357"/>
      <c r="V80" s="357"/>
      <c r="W80" s="357"/>
      <c r="X80" s="357"/>
      <c r="Y80" s="357"/>
      <c r="Z80" s="357"/>
      <c r="AA80" s="357"/>
      <c r="AB80" s="357"/>
      <c r="AC80" s="357"/>
      <c r="AD80" s="357"/>
      <c r="AE80" s="357"/>
      <c r="AF80" s="357"/>
      <c r="AG80" s="357"/>
      <c r="AH80" s="357"/>
      <c r="AI80" s="357"/>
      <c r="AJ80" s="357"/>
      <c r="AK80" s="357"/>
      <c r="AL80" s="357"/>
      <c r="AM80" s="357"/>
      <c r="AN80" s="358"/>
    </row>
    <row r="81" spans="1:46" x14ac:dyDescent="0.25">
      <c r="A81" s="196" t="s">
        <v>179</v>
      </c>
      <c r="B81" s="168"/>
      <c r="C81" s="209"/>
      <c r="D81" s="168"/>
      <c r="E81" s="168"/>
      <c r="F81" s="197"/>
      <c r="G81" s="168"/>
      <c r="H81" s="168"/>
      <c r="I81" s="168"/>
      <c r="J81" s="168"/>
      <c r="K81" s="197"/>
      <c r="L81" s="168"/>
      <c r="M81" s="168"/>
      <c r="N81" s="168"/>
      <c r="O81" s="168"/>
      <c r="P81" s="197"/>
      <c r="Q81" s="168"/>
      <c r="R81" s="168"/>
      <c r="S81" s="168"/>
      <c r="T81" s="168"/>
      <c r="U81" s="197"/>
      <c r="V81" s="168"/>
      <c r="W81" s="168"/>
      <c r="X81" s="168"/>
      <c r="Y81" s="168"/>
      <c r="Z81" s="197"/>
      <c r="AA81" s="168"/>
      <c r="AB81" s="168"/>
      <c r="AC81" s="168"/>
      <c r="AD81" s="168"/>
      <c r="AE81" s="197"/>
      <c r="AF81" s="168"/>
      <c r="AG81" s="168"/>
      <c r="AH81" s="168"/>
      <c r="AI81" s="168"/>
      <c r="AJ81" s="197"/>
      <c r="AK81" s="168"/>
      <c r="AL81" s="168"/>
      <c r="AM81" s="168"/>
      <c r="AN81" s="169"/>
    </row>
    <row r="82" spans="1:46" x14ac:dyDescent="0.25">
      <c r="A82" s="176" t="s">
        <v>177</v>
      </c>
      <c r="B82" s="168" t="s">
        <v>71</v>
      </c>
      <c r="C82" s="168" t="s">
        <v>130</v>
      </c>
      <c r="D82" s="168" t="s">
        <v>52</v>
      </c>
      <c r="E82" s="168" t="s">
        <v>113</v>
      </c>
      <c r="F82" s="168" t="s">
        <v>177</v>
      </c>
      <c r="G82" s="168" t="s">
        <v>71</v>
      </c>
      <c r="H82" s="168" t="s">
        <v>130</v>
      </c>
      <c r="I82" s="168" t="s">
        <v>52</v>
      </c>
      <c r="J82" s="168" t="s">
        <v>113</v>
      </c>
      <c r="K82" s="168" t="s">
        <v>177</v>
      </c>
      <c r="L82" s="168" t="s">
        <v>71</v>
      </c>
      <c r="M82" s="168" t="s">
        <v>130</v>
      </c>
      <c r="N82" s="168" t="s">
        <v>52</v>
      </c>
      <c r="O82" s="168" t="s">
        <v>113</v>
      </c>
      <c r="P82" s="168" t="s">
        <v>177</v>
      </c>
      <c r="Q82" s="168" t="s">
        <v>71</v>
      </c>
      <c r="R82" s="168" t="s">
        <v>130</v>
      </c>
      <c r="S82" s="168" t="s">
        <v>52</v>
      </c>
      <c r="T82" s="168" t="s">
        <v>113</v>
      </c>
      <c r="U82" s="168" t="s">
        <v>177</v>
      </c>
      <c r="V82" s="168" t="s">
        <v>71</v>
      </c>
      <c r="W82" s="168" t="s">
        <v>130</v>
      </c>
      <c r="X82" s="168" t="s">
        <v>52</v>
      </c>
      <c r="Y82" s="168" t="s">
        <v>113</v>
      </c>
      <c r="Z82" s="168" t="s">
        <v>177</v>
      </c>
      <c r="AA82" s="168" t="s">
        <v>71</v>
      </c>
      <c r="AB82" s="168" t="s">
        <v>130</v>
      </c>
      <c r="AC82" s="168" t="s">
        <v>52</v>
      </c>
      <c r="AD82" s="168" t="s">
        <v>113</v>
      </c>
      <c r="AE82" s="168" t="s">
        <v>177</v>
      </c>
      <c r="AF82" s="168" t="s">
        <v>71</v>
      </c>
      <c r="AG82" s="168" t="s">
        <v>130</v>
      </c>
      <c r="AH82" s="168" t="s">
        <v>52</v>
      </c>
      <c r="AI82" s="168" t="s">
        <v>113</v>
      </c>
      <c r="AJ82" s="168" t="s">
        <v>177</v>
      </c>
      <c r="AK82" s="168" t="s">
        <v>71</v>
      </c>
      <c r="AL82" s="168" t="s">
        <v>130</v>
      </c>
      <c r="AM82" s="168" t="s">
        <v>52</v>
      </c>
      <c r="AN82" s="169" t="s">
        <v>113</v>
      </c>
    </row>
    <row r="83" spans="1:46" x14ac:dyDescent="0.25">
      <c r="A83" s="194">
        <v>0.58333333333333337</v>
      </c>
      <c r="B83" s="168">
        <v>0</v>
      </c>
      <c r="C83" s="168">
        <v>0</v>
      </c>
      <c r="D83" s="168">
        <f t="shared" ref="D83:D89" si="128">SUM(B83:C83)</f>
        <v>0</v>
      </c>
      <c r="E83" s="168">
        <v>0</v>
      </c>
      <c r="F83" s="195">
        <v>0.58333333333333337</v>
      </c>
      <c r="G83" s="168">
        <v>0</v>
      </c>
      <c r="H83" s="168">
        <v>0</v>
      </c>
      <c r="I83" s="168">
        <f t="shared" ref="I83:I89" si="129">SUM(G83:H83)</f>
        <v>0</v>
      </c>
      <c r="J83" s="168">
        <v>0</v>
      </c>
      <c r="K83" s="195">
        <v>0.58333333333333337</v>
      </c>
      <c r="L83" s="168">
        <v>0</v>
      </c>
      <c r="M83" s="168">
        <v>0</v>
      </c>
      <c r="N83" s="168">
        <f t="shared" ref="N83:N89" si="130">SUM(L83:M83)</f>
        <v>0</v>
      </c>
      <c r="O83" s="168">
        <v>0</v>
      </c>
      <c r="P83" s="195">
        <v>0.58333333333333337</v>
      </c>
      <c r="Q83" s="168">
        <v>0</v>
      </c>
      <c r="R83" s="168">
        <v>0</v>
      </c>
      <c r="S83" s="168">
        <f t="shared" ref="S83:S89" si="131">SUM(Q83:R83)</f>
        <v>0</v>
      </c>
      <c r="T83" s="168">
        <v>0</v>
      </c>
      <c r="U83" s="195">
        <v>0.58333333333333337</v>
      </c>
      <c r="V83" s="168">
        <v>0</v>
      </c>
      <c r="W83" s="168">
        <v>0</v>
      </c>
      <c r="X83" s="168">
        <f t="shared" ref="X83:X89" si="132">SUM(V83:W83)</f>
        <v>0</v>
      </c>
      <c r="Y83" s="168">
        <v>0</v>
      </c>
      <c r="Z83" s="195">
        <v>0.58333333333333337</v>
      </c>
      <c r="AA83" s="168">
        <v>0</v>
      </c>
      <c r="AB83" s="168">
        <v>0</v>
      </c>
      <c r="AC83" s="168">
        <f t="shared" ref="AC83:AC89" si="133">SUM(AA83:AB83)</f>
        <v>0</v>
      </c>
      <c r="AD83" s="168">
        <v>0</v>
      </c>
      <c r="AE83" s="195">
        <v>0.58333333333333337</v>
      </c>
      <c r="AF83" s="168">
        <v>0</v>
      </c>
      <c r="AG83" s="168">
        <v>0</v>
      </c>
      <c r="AH83" s="168">
        <f>SUM(AF83:AG83)</f>
        <v>0</v>
      </c>
      <c r="AI83" s="168">
        <v>0</v>
      </c>
      <c r="AJ83" s="195">
        <v>0.58333333333333337</v>
      </c>
      <c r="AK83" s="168">
        <v>0</v>
      </c>
      <c r="AL83" s="168">
        <v>0</v>
      </c>
      <c r="AM83" s="168">
        <f t="shared" ref="AM83:AM89" si="134">SUM(AK83:AL83)</f>
        <v>0</v>
      </c>
      <c r="AN83" s="169">
        <v>0</v>
      </c>
    </row>
    <row r="84" spans="1:46" x14ac:dyDescent="0.25">
      <c r="A84" s="196">
        <v>0.60416666666666663</v>
      </c>
      <c r="B84" s="168">
        <v>5</v>
      </c>
      <c r="C84" s="168">
        <v>13</v>
      </c>
      <c r="D84" s="168">
        <f t="shared" si="128"/>
        <v>18</v>
      </c>
      <c r="E84" s="168">
        <f t="shared" ref="E84:E89" si="135">(B84-C84)/D84</f>
        <v>-0.44444444444444442</v>
      </c>
      <c r="F84" s="197">
        <v>0.60416666666666663</v>
      </c>
      <c r="G84" s="168">
        <v>2</v>
      </c>
      <c r="H84" s="168">
        <v>13</v>
      </c>
      <c r="I84" s="168">
        <f t="shared" si="129"/>
        <v>15</v>
      </c>
      <c r="J84" s="168">
        <f t="shared" ref="J84:J89" si="136">(G84-H84)/I84</f>
        <v>-0.73333333333333328</v>
      </c>
      <c r="K84" s="197">
        <v>0.60416666666666663</v>
      </c>
      <c r="L84" s="168">
        <v>0</v>
      </c>
      <c r="M84" s="168">
        <v>13</v>
      </c>
      <c r="N84" s="168">
        <f t="shared" si="130"/>
        <v>13</v>
      </c>
      <c r="O84" s="168">
        <f t="shared" ref="O84:O89" si="137">(L84-M84)/N84</f>
        <v>-1</v>
      </c>
      <c r="P84" s="197">
        <v>0.60416666666666663</v>
      </c>
      <c r="Q84" s="168">
        <v>1</v>
      </c>
      <c r="R84" s="168">
        <v>9</v>
      </c>
      <c r="S84" s="168">
        <f t="shared" si="131"/>
        <v>10</v>
      </c>
      <c r="T84" s="168">
        <f t="shared" ref="T84:T89" si="138">(Q84-R84)/S84</f>
        <v>-0.8</v>
      </c>
      <c r="U84" s="197">
        <v>0.60416666666666663</v>
      </c>
      <c r="V84" s="168">
        <v>2</v>
      </c>
      <c r="W84" s="168">
        <v>13</v>
      </c>
      <c r="X84" s="168">
        <f t="shared" si="132"/>
        <v>15</v>
      </c>
      <c r="Y84" s="168">
        <f t="shared" ref="Y84:Y89" si="139">(V84-W84)/X84</f>
        <v>-0.73333333333333328</v>
      </c>
      <c r="Z84" s="197">
        <v>0.60416666666666663</v>
      </c>
      <c r="AA84" s="168">
        <v>3</v>
      </c>
      <c r="AB84" s="168">
        <v>12</v>
      </c>
      <c r="AC84" s="168">
        <f t="shared" si="133"/>
        <v>15</v>
      </c>
      <c r="AD84" s="168">
        <f t="shared" ref="AD84:AD89" si="140">(AA84-AB84)/AC84</f>
        <v>-0.6</v>
      </c>
      <c r="AE84" s="197">
        <v>0.60416666666666663</v>
      </c>
      <c r="AF84" s="168">
        <v>2</v>
      </c>
      <c r="AG84" s="168">
        <v>13</v>
      </c>
      <c r="AH84" s="168">
        <f t="shared" ref="AH84:AH89" si="141">SUM(AF84:AG84)</f>
        <v>15</v>
      </c>
      <c r="AI84" s="168">
        <f t="shared" ref="AI84:AI89" si="142">(AF84-AG84)/AH84</f>
        <v>-0.73333333333333328</v>
      </c>
      <c r="AJ84" s="197">
        <v>0.60416666666666663</v>
      </c>
      <c r="AK84" s="168">
        <v>1</v>
      </c>
      <c r="AL84" s="168">
        <v>12</v>
      </c>
      <c r="AM84" s="168">
        <f t="shared" si="134"/>
        <v>13</v>
      </c>
      <c r="AN84" s="169">
        <f t="shared" ref="AN84:AN89" si="143">(AK84-AL84)/AM84</f>
        <v>-0.84615384615384615</v>
      </c>
    </row>
    <row r="85" spans="1:46" x14ac:dyDescent="0.25">
      <c r="A85" s="196">
        <v>0.625</v>
      </c>
      <c r="B85" s="168">
        <v>6</v>
      </c>
      <c r="C85" s="168">
        <v>27</v>
      </c>
      <c r="D85" s="168">
        <f t="shared" si="128"/>
        <v>33</v>
      </c>
      <c r="E85" s="168">
        <f t="shared" si="135"/>
        <v>-0.63636363636363635</v>
      </c>
      <c r="F85" s="197">
        <v>0.625</v>
      </c>
      <c r="G85" s="168">
        <v>4</v>
      </c>
      <c r="H85" s="168">
        <v>25</v>
      </c>
      <c r="I85" s="168">
        <f t="shared" si="129"/>
        <v>29</v>
      </c>
      <c r="J85" s="168">
        <f t="shared" si="136"/>
        <v>-0.72413793103448276</v>
      </c>
      <c r="K85" s="197">
        <v>0.625</v>
      </c>
      <c r="L85" s="168">
        <v>4</v>
      </c>
      <c r="M85" s="168">
        <v>37</v>
      </c>
      <c r="N85" s="168">
        <f t="shared" si="130"/>
        <v>41</v>
      </c>
      <c r="O85" s="168">
        <f t="shared" si="137"/>
        <v>-0.80487804878048785</v>
      </c>
      <c r="P85" s="197">
        <v>0.625</v>
      </c>
      <c r="Q85" s="168">
        <v>4</v>
      </c>
      <c r="R85" s="168">
        <v>21</v>
      </c>
      <c r="S85" s="168">
        <f t="shared" si="131"/>
        <v>25</v>
      </c>
      <c r="T85" s="168">
        <f t="shared" si="138"/>
        <v>-0.68</v>
      </c>
      <c r="U85" s="197">
        <v>0.625</v>
      </c>
      <c r="V85" s="168">
        <v>3</v>
      </c>
      <c r="W85" s="168">
        <v>39</v>
      </c>
      <c r="X85" s="168">
        <f t="shared" si="132"/>
        <v>42</v>
      </c>
      <c r="Y85" s="168">
        <f t="shared" si="139"/>
        <v>-0.8571428571428571</v>
      </c>
      <c r="Z85" s="197">
        <v>0.625</v>
      </c>
      <c r="AA85" s="168">
        <v>3</v>
      </c>
      <c r="AB85" s="168">
        <v>33</v>
      </c>
      <c r="AC85" s="168">
        <f t="shared" si="133"/>
        <v>36</v>
      </c>
      <c r="AD85" s="168">
        <f t="shared" si="140"/>
        <v>-0.83333333333333337</v>
      </c>
      <c r="AE85" s="197">
        <v>0.625</v>
      </c>
      <c r="AF85" s="168">
        <v>4</v>
      </c>
      <c r="AG85" s="168">
        <v>28</v>
      </c>
      <c r="AH85" s="168">
        <f t="shared" si="141"/>
        <v>32</v>
      </c>
      <c r="AI85" s="168">
        <f t="shared" si="142"/>
        <v>-0.75</v>
      </c>
      <c r="AJ85" s="197">
        <v>0.625</v>
      </c>
      <c r="AK85" s="168">
        <v>3</v>
      </c>
      <c r="AL85" s="168">
        <v>35</v>
      </c>
      <c r="AM85" s="168">
        <f t="shared" si="134"/>
        <v>38</v>
      </c>
      <c r="AN85" s="169">
        <f t="shared" si="143"/>
        <v>-0.84210526315789469</v>
      </c>
      <c r="AO85" s="160"/>
      <c r="AP85" s="160"/>
      <c r="AQ85" s="160"/>
      <c r="AR85" s="160"/>
      <c r="AS85" s="160"/>
      <c r="AT85" s="160"/>
    </row>
    <row r="86" spans="1:46" x14ac:dyDescent="0.25">
      <c r="A86" s="194">
        <v>0.64583333333333304</v>
      </c>
      <c r="B86" s="168">
        <v>9</v>
      </c>
      <c r="C86" s="168">
        <v>49</v>
      </c>
      <c r="D86" s="168">
        <f t="shared" si="128"/>
        <v>58</v>
      </c>
      <c r="E86" s="168">
        <f t="shared" si="135"/>
        <v>-0.68965517241379315</v>
      </c>
      <c r="F86" s="195">
        <v>0.64583333333333304</v>
      </c>
      <c r="G86" s="168">
        <v>9</v>
      </c>
      <c r="H86" s="168">
        <v>49</v>
      </c>
      <c r="I86" s="168">
        <f t="shared" si="129"/>
        <v>58</v>
      </c>
      <c r="J86" s="168">
        <f t="shared" si="136"/>
        <v>-0.68965517241379315</v>
      </c>
      <c r="K86" s="195">
        <v>0.64583333333333304</v>
      </c>
      <c r="L86" s="168">
        <v>6</v>
      </c>
      <c r="M86" s="168">
        <v>68</v>
      </c>
      <c r="N86" s="168">
        <f t="shared" si="130"/>
        <v>74</v>
      </c>
      <c r="O86" s="168">
        <f t="shared" si="137"/>
        <v>-0.83783783783783783</v>
      </c>
      <c r="P86" s="195">
        <v>0.64583333333333304</v>
      </c>
      <c r="Q86" s="168">
        <v>7</v>
      </c>
      <c r="R86" s="168">
        <v>58</v>
      </c>
      <c r="S86" s="168">
        <f t="shared" si="131"/>
        <v>65</v>
      </c>
      <c r="T86" s="168">
        <f t="shared" si="138"/>
        <v>-0.7846153846153846</v>
      </c>
      <c r="U86" s="195">
        <v>0.64583333333333304</v>
      </c>
      <c r="V86" s="168">
        <v>6</v>
      </c>
      <c r="W86" s="168">
        <v>68</v>
      </c>
      <c r="X86" s="168">
        <f t="shared" si="132"/>
        <v>74</v>
      </c>
      <c r="Y86" s="168">
        <f t="shared" si="139"/>
        <v>-0.83783783783783783</v>
      </c>
      <c r="Z86" s="195">
        <v>0.64583333333333304</v>
      </c>
      <c r="AA86" s="168">
        <v>4</v>
      </c>
      <c r="AB86" s="168">
        <v>58</v>
      </c>
      <c r="AC86" s="168">
        <f t="shared" si="133"/>
        <v>62</v>
      </c>
      <c r="AD86" s="168">
        <f t="shared" si="140"/>
        <v>-0.87096774193548387</v>
      </c>
      <c r="AE86" s="195">
        <v>0.64583333333333304</v>
      </c>
      <c r="AF86" s="168">
        <v>6</v>
      </c>
      <c r="AG86" s="168">
        <v>45</v>
      </c>
      <c r="AH86" s="168">
        <f t="shared" si="141"/>
        <v>51</v>
      </c>
      <c r="AI86" s="168">
        <f t="shared" si="142"/>
        <v>-0.76470588235294112</v>
      </c>
      <c r="AJ86" s="195">
        <v>0.64583333333333304</v>
      </c>
      <c r="AK86" s="168">
        <v>5</v>
      </c>
      <c r="AL86" s="168">
        <v>65</v>
      </c>
      <c r="AM86" s="168">
        <f t="shared" si="134"/>
        <v>70</v>
      </c>
      <c r="AN86" s="169">
        <f t="shared" si="143"/>
        <v>-0.8571428571428571</v>
      </c>
      <c r="AO86" s="160"/>
      <c r="AP86" s="160"/>
      <c r="AQ86" s="160"/>
      <c r="AR86" s="160"/>
      <c r="AS86" s="160"/>
      <c r="AT86" s="160"/>
    </row>
    <row r="87" spans="1:46" x14ac:dyDescent="0.25">
      <c r="A87" s="196">
        <v>0.66666666666666596</v>
      </c>
      <c r="B87" s="168">
        <v>13</v>
      </c>
      <c r="C87" s="168">
        <v>61</v>
      </c>
      <c r="D87" s="168">
        <f t="shared" si="128"/>
        <v>74</v>
      </c>
      <c r="E87" s="168">
        <f t="shared" si="135"/>
        <v>-0.64864864864864868</v>
      </c>
      <c r="F87" s="197">
        <v>0.66666666666666596</v>
      </c>
      <c r="G87" s="168">
        <v>12</v>
      </c>
      <c r="H87" s="168">
        <v>67</v>
      </c>
      <c r="I87" s="168">
        <f t="shared" si="129"/>
        <v>79</v>
      </c>
      <c r="J87" s="168">
        <f t="shared" si="136"/>
        <v>-0.69620253164556967</v>
      </c>
      <c r="K87" s="197">
        <v>0.66666666666666596</v>
      </c>
      <c r="L87" s="168">
        <v>8</v>
      </c>
      <c r="M87" s="168">
        <v>81</v>
      </c>
      <c r="N87" s="168">
        <f t="shared" si="130"/>
        <v>89</v>
      </c>
      <c r="O87" s="168">
        <f t="shared" si="137"/>
        <v>-0.8202247191011236</v>
      </c>
      <c r="P87" s="197">
        <v>0.66666666666666596</v>
      </c>
      <c r="Q87" s="168">
        <v>7</v>
      </c>
      <c r="R87" s="168">
        <v>79</v>
      </c>
      <c r="S87" s="168">
        <f t="shared" si="131"/>
        <v>86</v>
      </c>
      <c r="T87" s="168">
        <f t="shared" si="138"/>
        <v>-0.83720930232558144</v>
      </c>
      <c r="U87" s="197">
        <v>0.66666666666666596</v>
      </c>
      <c r="V87" s="168">
        <v>6</v>
      </c>
      <c r="W87" s="168">
        <v>78</v>
      </c>
      <c r="X87" s="168">
        <f t="shared" si="132"/>
        <v>84</v>
      </c>
      <c r="Y87" s="168">
        <f t="shared" si="139"/>
        <v>-0.8571428571428571</v>
      </c>
      <c r="Z87" s="197">
        <v>0.66666666666666596</v>
      </c>
      <c r="AA87" s="168">
        <v>5</v>
      </c>
      <c r="AB87" s="168">
        <v>74</v>
      </c>
      <c r="AC87" s="168">
        <f t="shared" si="133"/>
        <v>79</v>
      </c>
      <c r="AD87" s="168">
        <f t="shared" si="140"/>
        <v>-0.87341772151898733</v>
      </c>
      <c r="AE87" s="197">
        <v>0.66666666666666596</v>
      </c>
      <c r="AF87" s="168">
        <v>6</v>
      </c>
      <c r="AG87" s="168">
        <v>68</v>
      </c>
      <c r="AH87" s="168">
        <f t="shared" si="141"/>
        <v>74</v>
      </c>
      <c r="AI87" s="168">
        <f t="shared" si="142"/>
        <v>-0.83783783783783783</v>
      </c>
      <c r="AJ87" s="197">
        <v>0.66666666666666596</v>
      </c>
      <c r="AK87" s="168">
        <v>5</v>
      </c>
      <c r="AL87" s="168">
        <v>78</v>
      </c>
      <c r="AM87" s="168">
        <f t="shared" si="134"/>
        <v>83</v>
      </c>
      <c r="AN87" s="169">
        <f t="shared" si="143"/>
        <v>-0.87951807228915657</v>
      </c>
      <c r="AO87" s="160"/>
      <c r="AP87" s="160"/>
      <c r="AQ87" s="160"/>
      <c r="AR87" s="160"/>
      <c r="AS87" s="160"/>
      <c r="AT87" s="160"/>
    </row>
    <row r="88" spans="1:46" x14ac:dyDescent="0.25">
      <c r="A88" s="196">
        <v>0.687499999999999</v>
      </c>
      <c r="B88" s="168">
        <v>16</v>
      </c>
      <c r="C88" s="168">
        <v>89</v>
      </c>
      <c r="D88" s="168">
        <f t="shared" si="128"/>
        <v>105</v>
      </c>
      <c r="E88" s="168">
        <f t="shared" si="135"/>
        <v>-0.69523809523809521</v>
      </c>
      <c r="F88" s="197">
        <v>0.687499999999999</v>
      </c>
      <c r="G88" s="168">
        <v>13</v>
      </c>
      <c r="H88" s="168">
        <v>73</v>
      </c>
      <c r="I88" s="168">
        <f t="shared" si="129"/>
        <v>86</v>
      </c>
      <c r="J88" s="168">
        <f t="shared" si="136"/>
        <v>-0.69767441860465118</v>
      </c>
      <c r="K88" s="197">
        <v>0.687499999999999</v>
      </c>
      <c r="L88" s="168">
        <v>11</v>
      </c>
      <c r="M88" s="168">
        <v>92</v>
      </c>
      <c r="N88" s="168">
        <f t="shared" si="130"/>
        <v>103</v>
      </c>
      <c r="O88" s="168">
        <f t="shared" si="137"/>
        <v>-0.78640776699029125</v>
      </c>
      <c r="P88" s="197">
        <v>0.687499999999999</v>
      </c>
      <c r="Q88" s="168">
        <v>11</v>
      </c>
      <c r="R88" s="168">
        <v>92</v>
      </c>
      <c r="S88" s="168">
        <f t="shared" si="131"/>
        <v>103</v>
      </c>
      <c r="T88" s="168">
        <f t="shared" si="138"/>
        <v>-0.78640776699029125</v>
      </c>
      <c r="U88" s="197">
        <v>0.687499999999999</v>
      </c>
      <c r="V88" s="168">
        <v>7</v>
      </c>
      <c r="W88" s="168">
        <v>80</v>
      </c>
      <c r="X88" s="168">
        <f t="shared" si="132"/>
        <v>87</v>
      </c>
      <c r="Y88" s="168">
        <f t="shared" si="139"/>
        <v>-0.83908045977011492</v>
      </c>
      <c r="Z88" s="197">
        <v>0.687499999999999</v>
      </c>
      <c r="AA88" s="168">
        <v>7</v>
      </c>
      <c r="AB88" s="168">
        <v>89</v>
      </c>
      <c r="AC88" s="168">
        <f t="shared" si="133"/>
        <v>96</v>
      </c>
      <c r="AD88" s="168">
        <f t="shared" si="140"/>
        <v>-0.85416666666666663</v>
      </c>
      <c r="AE88" s="197">
        <v>0.687499999999999</v>
      </c>
      <c r="AF88" s="168">
        <v>7</v>
      </c>
      <c r="AG88" s="168">
        <v>79</v>
      </c>
      <c r="AH88" s="168">
        <f t="shared" si="141"/>
        <v>86</v>
      </c>
      <c r="AI88" s="168">
        <f t="shared" si="142"/>
        <v>-0.83720930232558144</v>
      </c>
      <c r="AJ88" s="197">
        <v>0.687499999999999</v>
      </c>
      <c r="AK88" s="168">
        <v>8</v>
      </c>
      <c r="AL88" s="168">
        <v>89</v>
      </c>
      <c r="AM88" s="168">
        <f t="shared" si="134"/>
        <v>97</v>
      </c>
      <c r="AN88" s="169">
        <f t="shared" si="143"/>
        <v>-0.83505154639175261</v>
      </c>
      <c r="AO88" s="160"/>
      <c r="AP88" s="160"/>
      <c r="AQ88" s="160"/>
      <c r="AR88" s="160"/>
      <c r="AS88" s="160"/>
      <c r="AT88" s="160"/>
    </row>
    <row r="89" spans="1:46" x14ac:dyDescent="0.25">
      <c r="A89" s="194">
        <v>0.70833333333333304</v>
      </c>
      <c r="B89" s="168">
        <v>16</v>
      </c>
      <c r="C89" s="168">
        <v>101</v>
      </c>
      <c r="D89" s="168">
        <f t="shared" si="128"/>
        <v>117</v>
      </c>
      <c r="E89" s="168">
        <f t="shared" si="135"/>
        <v>-0.72649572649572647</v>
      </c>
      <c r="F89" s="195">
        <v>0.70833333333333304</v>
      </c>
      <c r="G89" s="168">
        <v>17</v>
      </c>
      <c r="H89" s="168">
        <v>81</v>
      </c>
      <c r="I89" s="168">
        <f t="shared" si="129"/>
        <v>98</v>
      </c>
      <c r="J89" s="168">
        <f t="shared" si="136"/>
        <v>-0.65306122448979587</v>
      </c>
      <c r="K89" s="195">
        <v>0.70833333333333304</v>
      </c>
      <c r="L89" s="168">
        <v>12</v>
      </c>
      <c r="M89" s="168">
        <v>104</v>
      </c>
      <c r="N89" s="168">
        <f t="shared" si="130"/>
        <v>116</v>
      </c>
      <c r="O89" s="168">
        <f t="shared" si="137"/>
        <v>-0.7931034482758621</v>
      </c>
      <c r="P89" s="195">
        <v>0.70833333333333304</v>
      </c>
      <c r="Q89" s="168">
        <v>14</v>
      </c>
      <c r="R89" s="168">
        <v>112</v>
      </c>
      <c r="S89" s="168">
        <f t="shared" si="131"/>
        <v>126</v>
      </c>
      <c r="T89" s="168">
        <f t="shared" si="138"/>
        <v>-0.77777777777777779</v>
      </c>
      <c r="U89" s="195">
        <v>0.70833333333333304</v>
      </c>
      <c r="V89" s="168">
        <v>7</v>
      </c>
      <c r="W89" s="168">
        <v>86</v>
      </c>
      <c r="X89" s="168">
        <f t="shared" si="132"/>
        <v>93</v>
      </c>
      <c r="Y89" s="168">
        <f t="shared" si="139"/>
        <v>-0.84946236559139787</v>
      </c>
      <c r="Z89" s="195">
        <v>0.70833333333333304</v>
      </c>
      <c r="AA89" s="168">
        <v>9</v>
      </c>
      <c r="AB89" s="168">
        <v>102</v>
      </c>
      <c r="AC89" s="168">
        <f t="shared" si="133"/>
        <v>111</v>
      </c>
      <c r="AD89" s="168">
        <f t="shared" si="140"/>
        <v>-0.83783783783783783</v>
      </c>
      <c r="AE89" s="195">
        <v>0.70833333333333304</v>
      </c>
      <c r="AF89" s="168">
        <v>7</v>
      </c>
      <c r="AG89" s="168">
        <v>86</v>
      </c>
      <c r="AH89" s="168">
        <f t="shared" si="141"/>
        <v>93</v>
      </c>
      <c r="AI89" s="168">
        <f t="shared" si="142"/>
        <v>-0.84946236559139787</v>
      </c>
      <c r="AJ89" s="195">
        <v>0.70833333333333304</v>
      </c>
      <c r="AK89" s="168">
        <v>11</v>
      </c>
      <c r="AL89" s="168">
        <v>102</v>
      </c>
      <c r="AM89" s="168">
        <f t="shared" si="134"/>
        <v>113</v>
      </c>
      <c r="AN89" s="169">
        <f t="shared" si="143"/>
        <v>-0.80530973451327437</v>
      </c>
      <c r="AO89" s="160"/>
      <c r="AP89" s="160"/>
      <c r="AQ89" s="160"/>
      <c r="AR89" s="160"/>
      <c r="AS89" s="160"/>
      <c r="AT89" s="160"/>
    </row>
    <row r="90" spans="1:46" x14ac:dyDescent="0.25">
      <c r="A90" s="176" t="s">
        <v>177</v>
      </c>
      <c r="B90" s="168" t="s">
        <v>46</v>
      </c>
      <c r="C90" s="168" t="s">
        <v>130</v>
      </c>
      <c r="D90" s="168" t="s">
        <v>52</v>
      </c>
      <c r="E90" s="168" t="s">
        <v>113</v>
      </c>
      <c r="F90" s="168" t="s">
        <v>177</v>
      </c>
      <c r="G90" s="168" t="s">
        <v>46</v>
      </c>
      <c r="H90" s="168" t="s">
        <v>130</v>
      </c>
      <c r="I90" s="168" t="s">
        <v>52</v>
      </c>
      <c r="J90" s="168" t="s">
        <v>113</v>
      </c>
      <c r="K90" s="168" t="s">
        <v>177</v>
      </c>
      <c r="L90" s="168" t="s">
        <v>46</v>
      </c>
      <c r="M90" s="168" t="s">
        <v>130</v>
      </c>
      <c r="N90" s="168" t="s">
        <v>52</v>
      </c>
      <c r="O90" s="168" t="s">
        <v>113</v>
      </c>
      <c r="P90" s="168" t="s">
        <v>177</v>
      </c>
      <c r="Q90" s="168" t="s">
        <v>46</v>
      </c>
      <c r="R90" s="168" t="s">
        <v>130</v>
      </c>
      <c r="S90" s="168" t="s">
        <v>52</v>
      </c>
      <c r="T90" s="168" t="s">
        <v>113</v>
      </c>
      <c r="U90" s="168" t="s">
        <v>177</v>
      </c>
      <c r="V90" s="168" t="s">
        <v>46</v>
      </c>
      <c r="W90" s="168" t="s">
        <v>130</v>
      </c>
      <c r="X90" s="168" t="s">
        <v>52</v>
      </c>
      <c r="Y90" s="168" t="s">
        <v>113</v>
      </c>
      <c r="Z90" s="168" t="s">
        <v>177</v>
      </c>
      <c r="AA90" s="168" t="s">
        <v>46</v>
      </c>
      <c r="AB90" s="168" t="s">
        <v>130</v>
      </c>
      <c r="AC90" s="168" t="s">
        <v>52</v>
      </c>
      <c r="AD90" s="168" t="s">
        <v>113</v>
      </c>
      <c r="AE90" s="168" t="s">
        <v>177</v>
      </c>
      <c r="AF90" s="168" t="s">
        <v>46</v>
      </c>
      <c r="AG90" s="168" t="s">
        <v>130</v>
      </c>
      <c r="AH90" s="168" t="s">
        <v>52</v>
      </c>
      <c r="AI90" s="168" t="s">
        <v>113</v>
      </c>
      <c r="AJ90" s="168" t="s">
        <v>177</v>
      </c>
      <c r="AK90" s="168" t="s">
        <v>46</v>
      </c>
      <c r="AL90" s="168" t="s">
        <v>130</v>
      </c>
      <c r="AM90" s="168" t="s">
        <v>52</v>
      </c>
      <c r="AN90" s="169" t="s">
        <v>113</v>
      </c>
      <c r="AO90" s="160"/>
      <c r="AP90" s="160"/>
      <c r="AQ90" s="160"/>
      <c r="AR90" s="160"/>
      <c r="AS90" s="160"/>
      <c r="AT90" s="160"/>
    </row>
    <row r="91" spans="1:46" x14ac:dyDescent="0.25">
      <c r="A91" s="194">
        <v>0.58333333333333337</v>
      </c>
      <c r="B91" s="168">
        <v>0</v>
      </c>
      <c r="C91" s="168">
        <v>0</v>
      </c>
      <c r="D91" s="168">
        <f t="shared" ref="D91:D97" si="144">SUM(B91:C91)</f>
        <v>0</v>
      </c>
      <c r="E91" s="168">
        <v>0</v>
      </c>
      <c r="F91" s="195">
        <v>0.58333333333333337</v>
      </c>
      <c r="G91" s="168">
        <v>0</v>
      </c>
      <c r="H91" s="168">
        <v>0</v>
      </c>
      <c r="I91" s="168">
        <f t="shared" ref="I91:I97" si="145">SUM(G91:H91)</f>
        <v>0</v>
      </c>
      <c r="J91" s="168">
        <v>0</v>
      </c>
      <c r="K91" s="195">
        <v>0.58333333333333337</v>
      </c>
      <c r="L91" s="168">
        <v>0</v>
      </c>
      <c r="M91" s="168">
        <v>0</v>
      </c>
      <c r="N91" s="168">
        <f t="shared" ref="N91:N97" si="146">SUM(L91:M91)</f>
        <v>0</v>
      </c>
      <c r="O91" s="168">
        <v>0</v>
      </c>
      <c r="P91" s="195">
        <v>0.58333333333333337</v>
      </c>
      <c r="Q91" s="168">
        <v>1</v>
      </c>
      <c r="R91" s="168">
        <v>0</v>
      </c>
      <c r="S91" s="168">
        <f t="shared" ref="S91:S97" si="147">SUM(Q91:R91)</f>
        <v>1</v>
      </c>
      <c r="T91" s="168">
        <v>0</v>
      </c>
      <c r="U91" s="195">
        <v>0.58333333333333337</v>
      </c>
      <c r="V91" s="168">
        <v>0</v>
      </c>
      <c r="W91" s="168">
        <v>0</v>
      </c>
      <c r="X91" s="168">
        <f t="shared" ref="X91:X97" si="148">SUM(V91:W91)</f>
        <v>0</v>
      </c>
      <c r="Y91" s="168">
        <v>0</v>
      </c>
      <c r="Z91" s="195">
        <v>0.58333333333333337</v>
      </c>
      <c r="AA91" s="168">
        <v>0</v>
      </c>
      <c r="AB91" s="168">
        <v>0</v>
      </c>
      <c r="AC91" s="168">
        <f t="shared" ref="AC91:AC97" si="149">SUM(AA91:AB91)</f>
        <v>0</v>
      </c>
      <c r="AD91" s="168">
        <v>0</v>
      </c>
      <c r="AE91" s="195">
        <v>0.58333333333333337</v>
      </c>
      <c r="AF91" s="168">
        <v>0</v>
      </c>
      <c r="AG91" s="168">
        <v>0</v>
      </c>
      <c r="AH91" s="168">
        <f>SUM(AF91:AG91)</f>
        <v>0</v>
      </c>
      <c r="AI91" s="168">
        <v>0</v>
      </c>
      <c r="AJ91" s="195">
        <v>0.58333333333333337</v>
      </c>
      <c r="AK91" s="168">
        <v>0</v>
      </c>
      <c r="AL91" s="168">
        <v>0</v>
      </c>
      <c r="AM91" s="168">
        <f t="shared" ref="AM91:AM97" si="150">SUM(AK91:AL91)</f>
        <v>0</v>
      </c>
      <c r="AN91" s="169">
        <v>0</v>
      </c>
      <c r="AO91" s="160"/>
      <c r="AP91" s="160"/>
      <c r="AQ91" s="160"/>
      <c r="AR91" s="160"/>
      <c r="AS91" s="160"/>
      <c r="AT91" s="160"/>
    </row>
    <row r="92" spans="1:46" x14ac:dyDescent="0.25">
      <c r="A92" s="196">
        <v>0.60416666666666663</v>
      </c>
      <c r="B92" s="168">
        <v>1</v>
      </c>
      <c r="C92" s="168">
        <v>14</v>
      </c>
      <c r="D92" s="168">
        <f t="shared" si="144"/>
        <v>15</v>
      </c>
      <c r="E92" s="168">
        <f t="shared" ref="E92:E97" si="151">(B92-C92)/D92</f>
        <v>-0.8666666666666667</v>
      </c>
      <c r="F92" s="197">
        <v>0.60416666666666663</v>
      </c>
      <c r="G92" s="168">
        <v>1</v>
      </c>
      <c r="H92" s="168">
        <v>9</v>
      </c>
      <c r="I92" s="168">
        <f t="shared" si="145"/>
        <v>10</v>
      </c>
      <c r="J92" s="168">
        <f t="shared" ref="J92:J97" si="152">(G92-H92)/I92</f>
        <v>-0.8</v>
      </c>
      <c r="K92" s="197">
        <v>0.60416666666666663</v>
      </c>
      <c r="L92" s="168">
        <v>4</v>
      </c>
      <c r="M92" s="168">
        <v>6</v>
      </c>
      <c r="N92" s="168">
        <f t="shared" si="146"/>
        <v>10</v>
      </c>
      <c r="O92" s="168">
        <f t="shared" ref="O92:O97" si="153">(L92-M92)/N92</f>
        <v>-0.2</v>
      </c>
      <c r="P92" s="197">
        <v>0.60416666666666663</v>
      </c>
      <c r="Q92" s="168">
        <v>2</v>
      </c>
      <c r="R92" s="168">
        <v>9</v>
      </c>
      <c r="S92" s="168">
        <f t="shared" si="147"/>
        <v>11</v>
      </c>
      <c r="T92" s="168">
        <f t="shared" ref="T92:T97" si="154">(Q92-R92)/S92</f>
        <v>-0.63636363636363635</v>
      </c>
      <c r="U92" s="197">
        <v>0.60416666666666663</v>
      </c>
      <c r="V92" s="168">
        <v>2</v>
      </c>
      <c r="W92" s="168">
        <v>17</v>
      </c>
      <c r="X92" s="168">
        <f t="shared" si="148"/>
        <v>19</v>
      </c>
      <c r="Y92" s="168">
        <f t="shared" ref="Y92:Y97" si="155">(V92-W92)/X92</f>
        <v>-0.78947368421052633</v>
      </c>
      <c r="Z92" s="197">
        <v>0.60416666666666663</v>
      </c>
      <c r="AA92" s="168">
        <v>2</v>
      </c>
      <c r="AB92" s="168">
        <v>13</v>
      </c>
      <c r="AC92" s="168">
        <f t="shared" si="149"/>
        <v>15</v>
      </c>
      <c r="AD92" s="168">
        <f t="shared" ref="AD92:AD97" si="156">(AA92-AB92)/AC92</f>
        <v>-0.73333333333333328</v>
      </c>
      <c r="AE92" s="197">
        <v>0.60416666666666663</v>
      </c>
      <c r="AF92" s="168">
        <v>2</v>
      </c>
      <c r="AG92" s="168">
        <v>13</v>
      </c>
      <c r="AH92" s="168">
        <f t="shared" ref="AH92:AH97" si="157">SUM(AF92:AG92)</f>
        <v>15</v>
      </c>
      <c r="AI92" s="168">
        <f t="shared" ref="AI92:AI97" si="158">(AF92-AG92)/AH92</f>
        <v>-0.73333333333333328</v>
      </c>
      <c r="AJ92" s="197">
        <v>0.60416666666666663</v>
      </c>
      <c r="AK92" s="168">
        <v>2</v>
      </c>
      <c r="AL92" s="168">
        <v>14</v>
      </c>
      <c r="AM92" s="168">
        <f t="shared" si="150"/>
        <v>16</v>
      </c>
      <c r="AN92" s="169">
        <f t="shared" ref="AN92:AN97" si="159">(AK92-AL92)/AM92</f>
        <v>-0.75</v>
      </c>
      <c r="AO92" s="160"/>
      <c r="AP92" s="160"/>
      <c r="AQ92" s="160"/>
      <c r="AR92" s="160"/>
      <c r="AS92" s="160"/>
      <c r="AT92" s="160"/>
    </row>
    <row r="93" spans="1:46" x14ac:dyDescent="0.25">
      <c r="A93" s="196">
        <v>0.625</v>
      </c>
      <c r="B93" s="168">
        <v>5</v>
      </c>
      <c r="C93" s="168">
        <v>46</v>
      </c>
      <c r="D93" s="168">
        <f t="shared" si="144"/>
        <v>51</v>
      </c>
      <c r="E93" s="168">
        <f t="shared" si="151"/>
        <v>-0.80392156862745101</v>
      </c>
      <c r="F93" s="197">
        <v>0.625</v>
      </c>
      <c r="G93" s="168">
        <v>3</v>
      </c>
      <c r="H93" s="168">
        <v>24</v>
      </c>
      <c r="I93" s="168">
        <f t="shared" si="145"/>
        <v>27</v>
      </c>
      <c r="J93" s="168">
        <f t="shared" si="152"/>
        <v>-0.77777777777777779</v>
      </c>
      <c r="K93" s="197">
        <v>0.625</v>
      </c>
      <c r="L93" s="168">
        <v>5</v>
      </c>
      <c r="M93" s="168">
        <v>13</v>
      </c>
      <c r="N93" s="168">
        <f t="shared" si="146"/>
        <v>18</v>
      </c>
      <c r="O93" s="168">
        <f t="shared" si="153"/>
        <v>-0.44444444444444442</v>
      </c>
      <c r="P93" s="197">
        <v>0.625</v>
      </c>
      <c r="Q93" s="168">
        <v>9</v>
      </c>
      <c r="R93" s="168">
        <v>26</v>
      </c>
      <c r="S93" s="168">
        <f t="shared" si="147"/>
        <v>35</v>
      </c>
      <c r="T93" s="168">
        <f t="shared" si="154"/>
        <v>-0.48571428571428571</v>
      </c>
      <c r="U93" s="197">
        <v>0.625</v>
      </c>
      <c r="V93" s="168">
        <v>2</v>
      </c>
      <c r="W93" s="168">
        <v>25</v>
      </c>
      <c r="X93" s="168">
        <f t="shared" si="148"/>
        <v>27</v>
      </c>
      <c r="Y93" s="168">
        <f t="shared" si="155"/>
        <v>-0.85185185185185186</v>
      </c>
      <c r="Z93" s="197">
        <v>0.625</v>
      </c>
      <c r="AA93" s="168">
        <v>3</v>
      </c>
      <c r="AB93" s="168">
        <v>36</v>
      </c>
      <c r="AC93" s="168">
        <f t="shared" si="149"/>
        <v>39</v>
      </c>
      <c r="AD93" s="168">
        <f t="shared" si="156"/>
        <v>-0.84615384615384615</v>
      </c>
      <c r="AE93" s="197">
        <v>0.625</v>
      </c>
      <c r="AF93" s="168">
        <v>2</v>
      </c>
      <c r="AG93" s="168">
        <v>38</v>
      </c>
      <c r="AH93" s="168">
        <f t="shared" si="157"/>
        <v>40</v>
      </c>
      <c r="AI93" s="168">
        <f t="shared" si="158"/>
        <v>-0.9</v>
      </c>
      <c r="AJ93" s="197">
        <v>0.625</v>
      </c>
      <c r="AK93" s="168">
        <v>2</v>
      </c>
      <c r="AL93" s="168">
        <v>34</v>
      </c>
      <c r="AM93" s="168">
        <f t="shared" si="150"/>
        <v>36</v>
      </c>
      <c r="AN93" s="169">
        <f t="shared" si="159"/>
        <v>-0.88888888888888884</v>
      </c>
      <c r="AO93" s="160"/>
      <c r="AP93" s="160"/>
      <c r="AQ93" s="160"/>
      <c r="AR93" s="160"/>
      <c r="AS93" s="160"/>
      <c r="AT93" s="160"/>
    </row>
    <row r="94" spans="1:46" x14ac:dyDescent="0.25">
      <c r="A94" s="194">
        <v>0.64583333333333304</v>
      </c>
      <c r="B94" s="168">
        <v>7</v>
      </c>
      <c r="C94" s="168">
        <v>66</v>
      </c>
      <c r="D94" s="168">
        <f t="shared" si="144"/>
        <v>73</v>
      </c>
      <c r="E94" s="168">
        <f t="shared" si="151"/>
        <v>-0.80821917808219179</v>
      </c>
      <c r="F94" s="195">
        <v>0.64583333333333304</v>
      </c>
      <c r="G94" s="168">
        <v>8</v>
      </c>
      <c r="H94" s="168">
        <v>47</v>
      </c>
      <c r="I94" s="168">
        <f t="shared" si="145"/>
        <v>55</v>
      </c>
      <c r="J94" s="168">
        <f t="shared" si="152"/>
        <v>-0.70909090909090911</v>
      </c>
      <c r="K94" s="195">
        <v>0.64583333333333304</v>
      </c>
      <c r="L94" s="168">
        <v>9</v>
      </c>
      <c r="M94" s="168">
        <v>36</v>
      </c>
      <c r="N94" s="168">
        <f t="shared" si="146"/>
        <v>45</v>
      </c>
      <c r="O94" s="168">
        <f t="shared" si="153"/>
        <v>-0.6</v>
      </c>
      <c r="P94" s="195">
        <v>0.64583333333333304</v>
      </c>
      <c r="Q94" s="168">
        <v>12</v>
      </c>
      <c r="R94" s="168">
        <v>69</v>
      </c>
      <c r="S94" s="168">
        <f t="shared" si="147"/>
        <v>81</v>
      </c>
      <c r="T94" s="168">
        <f t="shared" si="154"/>
        <v>-0.70370370370370372</v>
      </c>
      <c r="U94" s="195">
        <v>0.64583333333333304</v>
      </c>
      <c r="V94" s="168">
        <v>3</v>
      </c>
      <c r="W94" s="168">
        <v>46</v>
      </c>
      <c r="X94" s="168">
        <f t="shared" si="148"/>
        <v>49</v>
      </c>
      <c r="Y94" s="168">
        <f t="shared" si="155"/>
        <v>-0.87755102040816324</v>
      </c>
      <c r="Z94" s="195">
        <v>0.64583333333333304</v>
      </c>
      <c r="AA94" s="168">
        <v>4</v>
      </c>
      <c r="AB94" s="168">
        <v>52</v>
      </c>
      <c r="AC94" s="168">
        <f t="shared" si="149"/>
        <v>56</v>
      </c>
      <c r="AD94" s="168">
        <f t="shared" si="156"/>
        <v>-0.8571428571428571</v>
      </c>
      <c r="AE94" s="195">
        <v>0.64583333333333304</v>
      </c>
      <c r="AF94" s="168">
        <v>5</v>
      </c>
      <c r="AG94" s="168">
        <v>59</v>
      </c>
      <c r="AH94" s="168">
        <f t="shared" si="157"/>
        <v>64</v>
      </c>
      <c r="AI94" s="168">
        <f t="shared" si="158"/>
        <v>-0.84375</v>
      </c>
      <c r="AJ94" s="195">
        <v>0.64583333333333304</v>
      </c>
      <c r="AK94" s="168">
        <v>2</v>
      </c>
      <c r="AL94" s="168">
        <v>57</v>
      </c>
      <c r="AM94" s="168">
        <f t="shared" si="150"/>
        <v>59</v>
      </c>
      <c r="AN94" s="169">
        <f t="shared" si="159"/>
        <v>-0.93220338983050843</v>
      </c>
      <c r="AO94" s="160"/>
      <c r="AP94" s="160"/>
      <c r="AQ94" s="160"/>
      <c r="AR94" s="160"/>
      <c r="AS94" s="160"/>
      <c r="AT94" s="160"/>
    </row>
    <row r="95" spans="1:46" x14ac:dyDescent="0.25">
      <c r="A95" s="196">
        <v>0.66666666666666596</v>
      </c>
      <c r="B95" s="168">
        <v>9</v>
      </c>
      <c r="C95" s="168">
        <v>79</v>
      </c>
      <c r="D95" s="168">
        <f t="shared" si="144"/>
        <v>88</v>
      </c>
      <c r="E95" s="168">
        <f t="shared" si="151"/>
        <v>-0.79545454545454541</v>
      </c>
      <c r="F95" s="197">
        <v>0.66666666666666596</v>
      </c>
      <c r="G95" s="168">
        <v>12</v>
      </c>
      <c r="H95" s="168">
        <v>77</v>
      </c>
      <c r="I95" s="168">
        <f t="shared" si="145"/>
        <v>89</v>
      </c>
      <c r="J95" s="168">
        <f t="shared" si="152"/>
        <v>-0.7303370786516854</v>
      </c>
      <c r="K95" s="197">
        <v>0.66666666666666596</v>
      </c>
      <c r="L95" s="168">
        <v>11</v>
      </c>
      <c r="M95" s="168">
        <v>67</v>
      </c>
      <c r="N95" s="168">
        <f t="shared" si="146"/>
        <v>78</v>
      </c>
      <c r="O95" s="168">
        <f t="shared" si="153"/>
        <v>-0.71794871794871795</v>
      </c>
      <c r="P95" s="197">
        <v>0.66666666666666596</v>
      </c>
      <c r="Q95" s="168">
        <v>13</v>
      </c>
      <c r="R95" s="168">
        <v>96</v>
      </c>
      <c r="S95" s="168">
        <f t="shared" si="147"/>
        <v>109</v>
      </c>
      <c r="T95" s="168">
        <f t="shared" si="154"/>
        <v>-0.76146788990825687</v>
      </c>
      <c r="U95" s="197">
        <v>0.66666666666666596</v>
      </c>
      <c r="V95" s="168">
        <v>3</v>
      </c>
      <c r="W95" s="168">
        <v>78</v>
      </c>
      <c r="X95" s="168">
        <f t="shared" si="148"/>
        <v>81</v>
      </c>
      <c r="Y95" s="168">
        <f t="shared" si="155"/>
        <v>-0.92592592592592593</v>
      </c>
      <c r="Z95" s="197">
        <v>0.66666666666666596</v>
      </c>
      <c r="AA95" s="168">
        <v>4</v>
      </c>
      <c r="AB95" s="168">
        <v>67</v>
      </c>
      <c r="AC95" s="168">
        <f t="shared" si="149"/>
        <v>71</v>
      </c>
      <c r="AD95" s="168">
        <f t="shared" si="156"/>
        <v>-0.88732394366197187</v>
      </c>
      <c r="AE95" s="197">
        <v>0.66666666666666596</v>
      </c>
      <c r="AF95" s="168">
        <v>9</v>
      </c>
      <c r="AG95" s="168">
        <v>76</v>
      </c>
      <c r="AH95" s="168">
        <f t="shared" si="157"/>
        <v>85</v>
      </c>
      <c r="AI95" s="168">
        <f t="shared" si="158"/>
        <v>-0.78823529411764703</v>
      </c>
      <c r="AJ95" s="197">
        <v>0.66666666666666596</v>
      </c>
      <c r="AK95" s="168">
        <v>4</v>
      </c>
      <c r="AL95" s="168">
        <v>79</v>
      </c>
      <c r="AM95" s="168">
        <f t="shared" si="150"/>
        <v>83</v>
      </c>
      <c r="AN95" s="169">
        <f t="shared" si="159"/>
        <v>-0.90361445783132532</v>
      </c>
      <c r="AO95" s="160"/>
      <c r="AP95" s="160"/>
      <c r="AQ95" s="160"/>
      <c r="AR95" s="160"/>
      <c r="AS95" s="160"/>
      <c r="AT95" s="160"/>
    </row>
    <row r="96" spans="1:46" x14ac:dyDescent="0.25">
      <c r="A96" s="196">
        <v>0.687499999999999</v>
      </c>
      <c r="B96" s="168">
        <v>11</v>
      </c>
      <c r="C96" s="168">
        <v>91</v>
      </c>
      <c r="D96" s="168">
        <f t="shared" si="144"/>
        <v>102</v>
      </c>
      <c r="E96" s="168">
        <f t="shared" si="151"/>
        <v>-0.78431372549019607</v>
      </c>
      <c r="F96" s="197">
        <v>0.687499999999999</v>
      </c>
      <c r="G96" s="168">
        <v>12</v>
      </c>
      <c r="H96" s="168">
        <v>92</v>
      </c>
      <c r="I96" s="168">
        <f t="shared" si="145"/>
        <v>104</v>
      </c>
      <c r="J96" s="168">
        <f t="shared" si="152"/>
        <v>-0.76923076923076927</v>
      </c>
      <c r="K96" s="197">
        <v>0.687499999999999</v>
      </c>
      <c r="L96" s="168">
        <v>13</v>
      </c>
      <c r="M96" s="168">
        <v>75</v>
      </c>
      <c r="N96" s="168">
        <f t="shared" si="146"/>
        <v>88</v>
      </c>
      <c r="O96" s="168">
        <f t="shared" si="153"/>
        <v>-0.70454545454545459</v>
      </c>
      <c r="P96" s="197">
        <v>0.687499999999999</v>
      </c>
      <c r="Q96" s="168">
        <v>16</v>
      </c>
      <c r="R96" s="168">
        <v>101</v>
      </c>
      <c r="S96" s="168">
        <f t="shared" si="147"/>
        <v>117</v>
      </c>
      <c r="T96" s="168">
        <f t="shared" si="154"/>
        <v>-0.72649572649572647</v>
      </c>
      <c r="U96" s="197">
        <v>0.687499999999999</v>
      </c>
      <c r="V96" s="168">
        <v>7</v>
      </c>
      <c r="W96" s="168">
        <v>96</v>
      </c>
      <c r="X96" s="168">
        <f t="shared" si="148"/>
        <v>103</v>
      </c>
      <c r="Y96" s="168">
        <f t="shared" si="155"/>
        <v>-0.86407766990291257</v>
      </c>
      <c r="Z96" s="197">
        <v>0.687499999999999</v>
      </c>
      <c r="AA96" s="168">
        <v>6</v>
      </c>
      <c r="AB96" s="168">
        <v>79</v>
      </c>
      <c r="AC96" s="168">
        <f t="shared" si="149"/>
        <v>85</v>
      </c>
      <c r="AD96" s="168">
        <f t="shared" si="156"/>
        <v>-0.85882352941176465</v>
      </c>
      <c r="AE96" s="197">
        <v>0.687499999999999</v>
      </c>
      <c r="AF96" s="168">
        <v>12</v>
      </c>
      <c r="AG96" s="168">
        <v>84</v>
      </c>
      <c r="AH96" s="168">
        <f t="shared" si="157"/>
        <v>96</v>
      </c>
      <c r="AI96" s="168">
        <f t="shared" si="158"/>
        <v>-0.75</v>
      </c>
      <c r="AJ96" s="197">
        <v>0.687499999999999</v>
      </c>
      <c r="AK96" s="168">
        <v>6</v>
      </c>
      <c r="AL96" s="168">
        <v>86</v>
      </c>
      <c r="AM96" s="168">
        <f t="shared" si="150"/>
        <v>92</v>
      </c>
      <c r="AN96" s="169">
        <f t="shared" si="159"/>
        <v>-0.86956521739130432</v>
      </c>
      <c r="AO96" s="160"/>
      <c r="AP96" s="160"/>
      <c r="AQ96" s="160"/>
      <c r="AR96" s="160"/>
      <c r="AS96" s="160"/>
      <c r="AT96" s="160"/>
    </row>
    <row r="97" spans="1:46" x14ac:dyDescent="0.25">
      <c r="A97" s="201">
        <v>0.70833333333333304</v>
      </c>
      <c r="B97" s="170">
        <v>16</v>
      </c>
      <c r="C97" s="170">
        <v>113</v>
      </c>
      <c r="D97" s="170">
        <f t="shared" si="144"/>
        <v>129</v>
      </c>
      <c r="E97" s="170">
        <f t="shared" si="151"/>
        <v>-0.75193798449612403</v>
      </c>
      <c r="F97" s="202">
        <v>0.70833333333333304</v>
      </c>
      <c r="G97" s="170">
        <v>17</v>
      </c>
      <c r="H97" s="170">
        <v>110</v>
      </c>
      <c r="I97" s="170">
        <f t="shared" si="145"/>
        <v>127</v>
      </c>
      <c r="J97" s="170">
        <f t="shared" si="152"/>
        <v>-0.73228346456692917</v>
      </c>
      <c r="K97" s="202">
        <v>0.70833333333333304</v>
      </c>
      <c r="L97" s="170">
        <v>15</v>
      </c>
      <c r="M97" s="170">
        <v>82</v>
      </c>
      <c r="N97" s="170">
        <f t="shared" si="146"/>
        <v>97</v>
      </c>
      <c r="O97" s="170">
        <f t="shared" si="153"/>
        <v>-0.69072164948453607</v>
      </c>
      <c r="P97" s="202">
        <v>0.70833333333333304</v>
      </c>
      <c r="Q97" s="170">
        <v>14</v>
      </c>
      <c r="R97" s="170">
        <v>102</v>
      </c>
      <c r="S97" s="170">
        <f t="shared" si="147"/>
        <v>116</v>
      </c>
      <c r="T97" s="170">
        <f t="shared" si="154"/>
        <v>-0.75862068965517238</v>
      </c>
      <c r="U97" s="202">
        <v>0.70833333333333304</v>
      </c>
      <c r="V97" s="170">
        <v>9</v>
      </c>
      <c r="W97" s="170">
        <v>115</v>
      </c>
      <c r="X97" s="170">
        <f t="shared" si="148"/>
        <v>124</v>
      </c>
      <c r="Y97" s="170">
        <f t="shared" si="155"/>
        <v>-0.85483870967741937</v>
      </c>
      <c r="Z97" s="202">
        <v>0.70833333333333304</v>
      </c>
      <c r="AA97" s="170">
        <v>7</v>
      </c>
      <c r="AB97" s="170">
        <v>85</v>
      </c>
      <c r="AC97" s="170">
        <f t="shared" si="149"/>
        <v>92</v>
      </c>
      <c r="AD97" s="170">
        <f t="shared" si="156"/>
        <v>-0.84782608695652173</v>
      </c>
      <c r="AE97" s="202">
        <v>0.70833333333333304</v>
      </c>
      <c r="AF97" s="170">
        <v>17</v>
      </c>
      <c r="AG97" s="170">
        <v>94</v>
      </c>
      <c r="AH97" s="170">
        <f t="shared" si="157"/>
        <v>111</v>
      </c>
      <c r="AI97" s="170">
        <f t="shared" si="158"/>
        <v>-0.69369369369369371</v>
      </c>
      <c r="AJ97" s="202">
        <v>0.70833333333333304</v>
      </c>
      <c r="AK97" s="170">
        <v>7</v>
      </c>
      <c r="AL97" s="170">
        <v>92</v>
      </c>
      <c r="AM97" s="170">
        <f t="shared" si="150"/>
        <v>99</v>
      </c>
      <c r="AN97" s="171">
        <f t="shared" si="159"/>
        <v>-0.85858585858585856</v>
      </c>
      <c r="AO97" s="160"/>
      <c r="AP97" s="160"/>
      <c r="AQ97" s="160"/>
      <c r="AR97" s="160"/>
      <c r="AS97" s="160"/>
      <c r="AT97" s="160"/>
    </row>
    <row r="98" spans="1:46" x14ac:dyDescent="0.25">
      <c r="A98" s="356" t="s">
        <v>116</v>
      </c>
      <c r="B98" s="357"/>
      <c r="C98" s="357"/>
      <c r="D98" s="357"/>
      <c r="E98" s="357"/>
      <c r="F98" s="357"/>
      <c r="G98" s="357"/>
      <c r="H98" s="357"/>
      <c r="I98" s="357"/>
      <c r="J98" s="357"/>
      <c r="K98" s="357"/>
      <c r="L98" s="357"/>
      <c r="M98" s="357"/>
      <c r="N98" s="357"/>
      <c r="O98" s="357"/>
      <c r="P98" s="357"/>
      <c r="Q98" s="357"/>
      <c r="R98" s="357"/>
      <c r="S98" s="357"/>
      <c r="T98" s="357"/>
      <c r="U98" s="357"/>
      <c r="V98" s="357"/>
      <c r="W98" s="357"/>
      <c r="X98" s="357"/>
      <c r="Y98" s="357"/>
      <c r="Z98" s="357"/>
      <c r="AA98" s="357"/>
      <c r="AB98" s="357"/>
      <c r="AC98" s="357"/>
      <c r="AD98" s="357"/>
      <c r="AE98" s="357"/>
      <c r="AF98" s="357"/>
      <c r="AG98" s="357"/>
      <c r="AH98" s="357"/>
      <c r="AI98" s="357"/>
      <c r="AJ98" s="357"/>
      <c r="AK98" s="357"/>
      <c r="AL98" s="357"/>
      <c r="AM98" s="357"/>
      <c r="AN98" s="358"/>
    </row>
    <row r="99" spans="1:46" x14ac:dyDescent="0.25">
      <c r="A99" s="176" t="s">
        <v>180</v>
      </c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  <c r="AF99" s="168"/>
      <c r="AG99" s="168"/>
      <c r="AH99" s="168"/>
      <c r="AI99" s="168"/>
      <c r="AJ99" s="168"/>
      <c r="AK99" s="168"/>
      <c r="AL99" s="168"/>
      <c r="AM99" s="168"/>
      <c r="AN99" s="169"/>
    </row>
    <row r="100" spans="1:46" x14ac:dyDescent="0.25">
      <c r="A100" s="198" t="s">
        <v>179</v>
      </c>
      <c r="B100" s="199"/>
      <c r="C100" s="199"/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  <c r="AM100" s="199"/>
      <c r="AN100" s="200"/>
    </row>
    <row r="101" spans="1:46" x14ac:dyDescent="0.25">
      <c r="A101" s="176" t="s">
        <v>177</v>
      </c>
      <c r="B101" s="168" t="s">
        <v>71</v>
      </c>
      <c r="C101" s="168" t="s">
        <v>130</v>
      </c>
      <c r="D101" s="168" t="s">
        <v>52</v>
      </c>
      <c r="E101" s="168" t="s">
        <v>113</v>
      </c>
      <c r="F101" s="168" t="s">
        <v>177</v>
      </c>
      <c r="G101" s="168" t="s">
        <v>71</v>
      </c>
      <c r="H101" s="168" t="s">
        <v>130</v>
      </c>
      <c r="I101" s="168" t="s">
        <v>52</v>
      </c>
      <c r="J101" s="168" t="s">
        <v>113</v>
      </c>
      <c r="K101" s="168" t="s">
        <v>177</v>
      </c>
      <c r="L101" s="168" t="s">
        <v>71</v>
      </c>
      <c r="M101" s="168" t="s">
        <v>130</v>
      </c>
      <c r="N101" s="168" t="s">
        <v>52</v>
      </c>
      <c r="O101" s="168" t="s">
        <v>113</v>
      </c>
      <c r="P101" s="168" t="s">
        <v>177</v>
      </c>
      <c r="Q101" s="168" t="s">
        <v>71</v>
      </c>
      <c r="R101" s="168" t="s">
        <v>130</v>
      </c>
      <c r="S101" s="168" t="s">
        <v>52</v>
      </c>
      <c r="T101" s="168" t="s">
        <v>113</v>
      </c>
      <c r="U101" s="168" t="s">
        <v>177</v>
      </c>
      <c r="V101" s="168" t="s">
        <v>71</v>
      </c>
      <c r="W101" s="168" t="s">
        <v>130</v>
      </c>
      <c r="X101" s="168" t="s">
        <v>52</v>
      </c>
      <c r="Y101" s="168" t="s">
        <v>113</v>
      </c>
      <c r="Z101" s="168" t="s">
        <v>177</v>
      </c>
      <c r="AA101" s="168" t="s">
        <v>71</v>
      </c>
      <c r="AB101" s="168" t="s">
        <v>130</v>
      </c>
      <c r="AC101" s="168" t="s">
        <v>52</v>
      </c>
      <c r="AD101" s="168" t="s">
        <v>113</v>
      </c>
      <c r="AE101" s="168" t="s">
        <v>177</v>
      </c>
      <c r="AF101" s="168" t="s">
        <v>71</v>
      </c>
      <c r="AG101" s="168" t="s">
        <v>130</v>
      </c>
      <c r="AH101" s="168" t="s">
        <v>52</v>
      </c>
      <c r="AI101" s="168" t="s">
        <v>113</v>
      </c>
      <c r="AJ101" s="168" t="s">
        <v>177</v>
      </c>
      <c r="AK101" s="168" t="s">
        <v>71</v>
      </c>
      <c r="AL101" s="168" t="s">
        <v>130</v>
      </c>
      <c r="AM101" s="168" t="s">
        <v>52</v>
      </c>
      <c r="AN101" s="169" t="s">
        <v>113</v>
      </c>
    </row>
    <row r="102" spans="1:46" x14ac:dyDescent="0.25">
      <c r="A102" s="176"/>
      <c r="B102" s="199" t="s">
        <v>133</v>
      </c>
      <c r="C102" s="199"/>
      <c r="D102" s="199"/>
      <c r="E102" s="168"/>
      <c r="F102" s="168"/>
      <c r="G102" s="199" t="s">
        <v>133</v>
      </c>
      <c r="H102" s="199"/>
      <c r="I102" s="199"/>
      <c r="J102" s="168"/>
      <c r="K102" s="168"/>
      <c r="L102" s="199" t="s">
        <v>133</v>
      </c>
      <c r="M102" s="199"/>
      <c r="N102" s="199"/>
      <c r="O102" s="168"/>
      <c r="P102" s="168"/>
      <c r="Q102" s="199" t="s">
        <v>133</v>
      </c>
      <c r="R102" s="199"/>
      <c r="S102" s="199"/>
      <c r="T102" s="168"/>
      <c r="U102" s="168"/>
      <c r="V102" s="199" t="s">
        <v>133</v>
      </c>
      <c r="W102" s="199"/>
      <c r="X102" s="199"/>
      <c r="Y102" s="168"/>
      <c r="Z102" s="168"/>
      <c r="AA102" s="199" t="s">
        <v>133</v>
      </c>
      <c r="AB102" s="199"/>
      <c r="AC102" s="199"/>
      <c r="AD102" s="168"/>
      <c r="AE102" s="168"/>
      <c r="AF102" s="199" t="s">
        <v>133</v>
      </c>
      <c r="AG102" s="199"/>
      <c r="AH102" s="199"/>
      <c r="AI102" s="168"/>
      <c r="AJ102" s="168"/>
      <c r="AK102" s="199" t="s">
        <v>133</v>
      </c>
      <c r="AL102" s="199"/>
      <c r="AM102" s="199"/>
      <c r="AN102" s="169"/>
    </row>
    <row r="103" spans="1:46" x14ac:dyDescent="0.25">
      <c r="A103" s="194">
        <v>0.58333333333333337</v>
      </c>
      <c r="B103" s="168">
        <v>0</v>
      </c>
      <c r="C103" s="168">
        <v>0</v>
      </c>
      <c r="D103" s="168">
        <f t="shared" ref="D103:D109" si="160">SUM(B103:C103)</f>
        <v>0</v>
      </c>
      <c r="E103" s="168">
        <v>0</v>
      </c>
      <c r="F103" s="195">
        <v>0.58333333333333337</v>
      </c>
      <c r="G103" s="168">
        <v>0</v>
      </c>
      <c r="H103" s="168">
        <v>0</v>
      </c>
      <c r="I103" s="168">
        <f t="shared" ref="I103:I109" si="161">SUM(G103:H103)</f>
        <v>0</v>
      </c>
      <c r="J103" s="168">
        <v>0</v>
      </c>
      <c r="K103" s="195">
        <v>0.58333333333333337</v>
      </c>
      <c r="L103" s="168">
        <v>0</v>
      </c>
      <c r="M103" s="168">
        <v>0</v>
      </c>
      <c r="N103" s="168">
        <f t="shared" ref="N103:N109" si="162">SUM(L103:M103)</f>
        <v>0</v>
      </c>
      <c r="O103" s="168">
        <v>0</v>
      </c>
      <c r="P103" s="195">
        <v>0.58333333333333337</v>
      </c>
      <c r="Q103" s="168">
        <v>0</v>
      </c>
      <c r="R103" s="168">
        <v>0</v>
      </c>
      <c r="S103" s="168">
        <f t="shared" ref="S103:S109" si="163">SUM(Q103:R103)</f>
        <v>0</v>
      </c>
      <c r="T103" s="168">
        <v>0</v>
      </c>
      <c r="U103" s="195">
        <v>0.58333333333333337</v>
      </c>
      <c r="V103" s="168">
        <v>0</v>
      </c>
      <c r="W103" s="168">
        <v>0</v>
      </c>
      <c r="X103" s="168">
        <f t="shared" ref="X103:X109" si="164">SUM(V103:W103)</f>
        <v>0</v>
      </c>
      <c r="Y103" s="168">
        <v>0</v>
      </c>
      <c r="Z103" s="195">
        <v>0.58333333333333337</v>
      </c>
      <c r="AA103" s="168">
        <v>0</v>
      </c>
      <c r="AB103" s="168">
        <v>0</v>
      </c>
      <c r="AC103" s="168">
        <f>SUM(AA103:AB103)</f>
        <v>0</v>
      </c>
      <c r="AD103" s="168">
        <v>0</v>
      </c>
      <c r="AE103" s="195">
        <v>0.58333333333333337</v>
      </c>
      <c r="AF103" s="168">
        <v>0</v>
      </c>
      <c r="AG103" s="168">
        <v>0</v>
      </c>
      <c r="AH103" s="168">
        <f>SUM(AF103:AG103)</f>
        <v>0</v>
      </c>
      <c r="AI103" s="168">
        <v>0</v>
      </c>
      <c r="AJ103" s="195">
        <v>0.58333333333333337</v>
      </c>
      <c r="AK103" s="168">
        <v>0</v>
      </c>
      <c r="AL103" s="168">
        <v>0</v>
      </c>
      <c r="AM103" s="168">
        <f t="shared" ref="AM103:AM109" si="165">SUM(AK103:AL103)</f>
        <v>0</v>
      </c>
      <c r="AN103" s="169">
        <v>0</v>
      </c>
    </row>
    <row r="104" spans="1:46" x14ac:dyDescent="0.25">
      <c r="A104" s="196">
        <v>0.60416666666666663</v>
      </c>
      <c r="B104" s="168">
        <v>2</v>
      </c>
      <c r="C104" s="168">
        <v>5</v>
      </c>
      <c r="D104" s="168">
        <f t="shared" si="160"/>
        <v>7</v>
      </c>
      <c r="E104" s="168">
        <f t="shared" ref="E104:E109" si="166">(B104-C104)/D104</f>
        <v>-0.42857142857142855</v>
      </c>
      <c r="F104" s="197">
        <v>0.60416666666666663</v>
      </c>
      <c r="G104" s="168">
        <v>1</v>
      </c>
      <c r="H104" s="168">
        <v>8</v>
      </c>
      <c r="I104" s="168">
        <f t="shared" si="161"/>
        <v>9</v>
      </c>
      <c r="J104" s="168">
        <f t="shared" ref="J104:J109" si="167">(G104-H104)/I104</f>
        <v>-0.77777777777777779</v>
      </c>
      <c r="K104" s="197">
        <v>0.60416666666666663</v>
      </c>
      <c r="L104" s="168">
        <v>1</v>
      </c>
      <c r="M104" s="168">
        <v>26</v>
      </c>
      <c r="N104" s="168">
        <f t="shared" si="162"/>
        <v>27</v>
      </c>
      <c r="O104" s="168">
        <f t="shared" ref="O104:O109" si="168">(L104-M104)/N104</f>
        <v>-0.92592592592592593</v>
      </c>
      <c r="P104" s="197">
        <v>0.60416666666666663</v>
      </c>
      <c r="Q104" s="168">
        <v>3</v>
      </c>
      <c r="R104" s="168">
        <v>7</v>
      </c>
      <c r="S104" s="168">
        <f t="shared" si="163"/>
        <v>10</v>
      </c>
      <c r="T104" s="168">
        <f t="shared" ref="T104:T109" si="169">(Q104-R104)/S104</f>
        <v>-0.4</v>
      </c>
      <c r="U104" s="197">
        <v>0.60416666666666663</v>
      </c>
      <c r="V104" s="168">
        <v>1</v>
      </c>
      <c r="W104" s="168">
        <v>24</v>
      </c>
      <c r="X104" s="168">
        <f t="shared" si="164"/>
        <v>25</v>
      </c>
      <c r="Y104" s="168">
        <f t="shared" ref="Y104:Y109" si="170">(V104-W104)/X104</f>
        <v>-0.92</v>
      </c>
      <c r="Z104" s="197">
        <v>0.60416666666666663</v>
      </c>
      <c r="AA104" s="168">
        <v>1</v>
      </c>
      <c r="AB104" s="168">
        <v>12</v>
      </c>
      <c r="AC104" s="168">
        <f t="shared" ref="AC104:AC109" si="171">SUM(AA104,AB104)</f>
        <v>13</v>
      </c>
      <c r="AD104" s="168">
        <f t="shared" ref="AD104:AD109" si="172">(AA104-AB104)/AC104</f>
        <v>-0.84615384615384615</v>
      </c>
      <c r="AE104" s="197">
        <v>0.60416666666666663</v>
      </c>
      <c r="AF104" s="168">
        <v>1</v>
      </c>
      <c r="AG104" s="168">
        <v>24</v>
      </c>
      <c r="AH104" s="168">
        <f t="shared" ref="AH104:AH109" si="173">SUM(AF104:AG104)</f>
        <v>25</v>
      </c>
      <c r="AI104" s="168">
        <f t="shared" ref="AI104:AI109" si="174">(AF104-AG104)/AH104</f>
        <v>-0.92</v>
      </c>
      <c r="AJ104" s="197">
        <v>0.60416666666666663</v>
      </c>
      <c r="AK104" s="168">
        <v>1</v>
      </c>
      <c r="AL104" s="168">
        <v>23</v>
      </c>
      <c r="AM104" s="168">
        <f t="shared" si="165"/>
        <v>24</v>
      </c>
      <c r="AN104" s="169">
        <f t="shared" ref="AN104:AN109" si="175">(AK104-AL104)/AM104</f>
        <v>-0.91666666666666663</v>
      </c>
    </row>
    <row r="105" spans="1:46" x14ac:dyDescent="0.25">
      <c r="A105" s="196">
        <v>0.625</v>
      </c>
      <c r="B105" s="168">
        <v>2</v>
      </c>
      <c r="C105" s="168">
        <v>28</v>
      </c>
      <c r="D105" s="168">
        <f t="shared" si="160"/>
        <v>30</v>
      </c>
      <c r="E105" s="168">
        <f t="shared" si="166"/>
        <v>-0.8666666666666667</v>
      </c>
      <c r="F105" s="197">
        <v>0.625</v>
      </c>
      <c r="G105" s="168">
        <v>2</v>
      </c>
      <c r="H105" s="168">
        <v>26</v>
      </c>
      <c r="I105" s="168">
        <f t="shared" si="161"/>
        <v>28</v>
      </c>
      <c r="J105" s="168">
        <f t="shared" si="167"/>
        <v>-0.8571428571428571</v>
      </c>
      <c r="K105" s="197">
        <v>0.625</v>
      </c>
      <c r="L105" s="168">
        <v>2</v>
      </c>
      <c r="M105" s="168">
        <v>50</v>
      </c>
      <c r="N105" s="168">
        <f t="shared" si="162"/>
        <v>52</v>
      </c>
      <c r="O105" s="168">
        <f t="shared" si="168"/>
        <v>-0.92307692307692313</v>
      </c>
      <c r="P105" s="197">
        <v>0.625</v>
      </c>
      <c r="Q105" s="168">
        <v>4</v>
      </c>
      <c r="R105" s="168">
        <v>29</v>
      </c>
      <c r="S105" s="168">
        <f t="shared" si="163"/>
        <v>33</v>
      </c>
      <c r="T105" s="168">
        <f t="shared" si="169"/>
        <v>-0.75757575757575757</v>
      </c>
      <c r="U105" s="197">
        <v>0.625</v>
      </c>
      <c r="V105" s="168">
        <v>1</v>
      </c>
      <c r="W105" s="168">
        <v>61</v>
      </c>
      <c r="X105" s="168">
        <f t="shared" si="164"/>
        <v>62</v>
      </c>
      <c r="Y105" s="168">
        <f t="shared" si="170"/>
        <v>-0.967741935483871</v>
      </c>
      <c r="Z105" s="197">
        <v>0.625</v>
      </c>
      <c r="AA105" s="168">
        <v>2</v>
      </c>
      <c r="AB105" s="168">
        <v>27</v>
      </c>
      <c r="AC105" s="168">
        <f t="shared" si="171"/>
        <v>29</v>
      </c>
      <c r="AD105" s="168">
        <f t="shared" si="172"/>
        <v>-0.86206896551724133</v>
      </c>
      <c r="AE105" s="197">
        <v>0.625</v>
      </c>
      <c r="AF105" s="168">
        <v>2</v>
      </c>
      <c r="AG105" s="168">
        <v>46</v>
      </c>
      <c r="AH105" s="168">
        <f t="shared" si="173"/>
        <v>48</v>
      </c>
      <c r="AI105" s="168">
        <f t="shared" si="174"/>
        <v>-0.91666666666666663</v>
      </c>
      <c r="AJ105" s="197">
        <v>0.625</v>
      </c>
      <c r="AK105" s="168">
        <v>1</v>
      </c>
      <c r="AL105" s="168">
        <v>49</v>
      </c>
      <c r="AM105" s="168">
        <f t="shared" si="165"/>
        <v>50</v>
      </c>
      <c r="AN105" s="169">
        <f t="shared" si="175"/>
        <v>-0.96</v>
      </c>
      <c r="AO105" s="160"/>
      <c r="AP105" s="160"/>
      <c r="AQ105" s="160"/>
      <c r="AR105" s="160"/>
      <c r="AS105" s="160"/>
      <c r="AT105" s="160"/>
    </row>
    <row r="106" spans="1:46" x14ac:dyDescent="0.25">
      <c r="A106" s="194">
        <v>0.64583333333333304</v>
      </c>
      <c r="B106" s="168">
        <v>5</v>
      </c>
      <c r="C106" s="168">
        <v>45</v>
      </c>
      <c r="D106" s="168">
        <f t="shared" si="160"/>
        <v>50</v>
      </c>
      <c r="E106" s="168">
        <f t="shared" si="166"/>
        <v>-0.8</v>
      </c>
      <c r="F106" s="195">
        <v>0.64583333333333304</v>
      </c>
      <c r="G106" s="168">
        <v>5</v>
      </c>
      <c r="H106" s="168">
        <v>48</v>
      </c>
      <c r="I106" s="168">
        <f t="shared" si="161"/>
        <v>53</v>
      </c>
      <c r="J106" s="168">
        <f t="shared" si="167"/>
        <v>-0.81132075471698117</v>
      </c>
      <c r="K106" s="195">
        <v>0.64583333333333304</v>
      </c>
      <c r="L106" s="168">
        <v>2</v>
      </c>
      <c r="M106" s="168">
        <v>78</v>
      </c>
      <c r="N106" s="168">
        <f t="shared" si="162"/>
        <v>80</v>
      </c>
      <c r="O106" s="168">
        <f t="shared" si="168"/>
        <v>-0.95</v>
      </c>
      <c r="P106" s="195">
        <v>0.64583333333333304</v>
      </c>
      <c r="Q106" s="168">
        <v>6</v>
      </c>
      <c r="R106" s="168">
        <v>52</v>
      </c>
      <c r="S106" s="168">
        <f t="shared" si="163"/>
        <v>58</v>
      </c>
      <c r="T106" s="168">
        <f t="shared" si="169"/>
        <v>-0.7931034482758621</v>
      </c>
      <c r="U106" s="195">
        <v>0.64583333333333304</v>
      </c>
      <c r="V106" s="168">
        <v>2</v>
      </c>
      <c r="W106" s="168">
        <v>87</v>
      </c>
      <c r="X106" s="168">
        <f t="shared" si="164"/>
        <v>89</v>
      </c>
      <c r="Y106" s="168">
        <f t="shared" si="170"/>
        <v>-0.9550561797752809</v>
      </c>
      <c r="Z106" s="195">
        <v>0.64583333333333304</v>
      </c>
      <c r="AA106" s="168">
        <v>2</v>
      </c>
      <c r="AB106" s="168">
        <v>56</v>
      </c>
      <c r="AC106" s="168">
        <f t="shared" si="171"/>
        <v>58</v>
      </c>
      <c r="AD106" s="168">
        <f t="shared" si="172"/>
        <v>-0.93103448275862066</v>
      </c>
      <c r="AE106" s="195">
        <v>0.64583333333333304</v>
      </c>
      <c r="AF106" s="168">
        <v>2</v>
      </c>
      <c r="AG106" s="168">
        <v>61</v>
      </c>
      <c r="AH106" s="168">
        <f t="shared" si="173"/>
        <v>63</v>
      </c>
      <c r="AI106" s="168">
        <f t="shared" si="174"/>
        <v>-0.93650793650793651</v>
      </c>
      <c r="AJ106" s="195">
        <v>0.64583333333333304</v>
      </c>
      <c r="AK106" s="168">
        <v>3</v>
      </c>
      <c r="AL106" s="168">
        <v>70</v>
      </c>
      <c r="AM106" s="168">
        <f t="shared" si="165"/>
        <v>73</v>
      </c>
      <c r="AN106" s="169">
        <f t="shared" si="175"/>
        <v>-0.9178082191780822</v>
      </c>
      <c r="AO106" s="160"/>
      <c r="AP106" s="160"/>
      <c r="AQ106" s="160"/>
      <c r="AR106" s="160"/>
      <c r="AS106" s="160"/>
      <c r="AT106" s="160"/>
    </row>
    <row r="107" spans="1:46" x14ac:dyDescent="0.25">
      <c r="A107" s="196">
        <v>0.66666666666666596</v>
      </c>
      <c r="B107" s="168">
        <v>9</v>
      </c>
      <c r="C107" s="168">
        <v>67</v>
      </c>
      <c r="D107" s="168">
        <f t="shared" si="160"/>
        <v>76</v>
      </c>
      <c r="E107" s="168">
        <f t="shared" si="166"/>
        <v>-0.76315789473684215</v>
      </c>
      <c r="F107" s="197">
        <v>0.66666666666666596</v>
      </c>
      <c r="G107" s="168">
        <v>7</v>
      </c>
      <c r="H107" s="168">
        <v>77</v>
      </c>
      <c r="I107" s="168">
        <f t="shared" si="161"/>
        <v>84</v>
      </c>
      <c r="J107" s="168">
        <f t="shared" si="167"/>
        <v>-0.83333333333333337</v>
      </c>
      <c r="K107" s="197">
        <v>0.66666666666666596</v>
      </c>
      <c r="L107" s="168">
        <v>4</v>
      </c>
      <c r="M107" s="168">
        <v>91</v>
      </c>
      <c r="N107" s="168">
        <f t="shared" si="162"/>
        <v>95</v>
      </c>
      <c r="O107" s="168">
        <f t="shared" si="168"/>
        <v>-0.91578947368421049</v>
      </c>
      <c r="P107" s="197">
        <v>0.66666666666666596</v>
      </c>
      <c r="Q107" s="168">
        <v>6</v>
      </c>
      <c r="R107" s="168">
        <v>78</v>
      </c>
      <c r="S107" s="168">
        <f t="shared" si="163"/>
        <v>84</v>
      </c>
      <c r="T107" s="168">
        <f t="shared" si="169"/>
        <v>-0.8571428571428571</v>
      </c>
      <c r="U107" s="197">
        <v>0.66666666666666596</v>
      </c>
      <c r="V107" s="168">
        <v>3</v>
      </c>
      <c r="W107" s="168">
        <v>109</v>
      </c>
      <c r="X107" s="168">
        <f t="shared" si="164"/>
        <v>112</v>
      </c>
      <c r="Y107" s="168">
        <f t="shared" si="170"/>
        <v>-0.9464285714285714</v>
      </c>
      <c r="Z107" s="197">
        <v>0.66666666666666596</v>
      </c>
      <c r="AA107" s="168">
        <v>5</v>
      </c>
      <c r="AB107" s="168">
        <v>78</v>
      </c>
      <c r="AC107" s="168">
        <f t="shared" si="171"/>
        <v>83</v>
      </c>
      <c r="AD107" s="168">
        <f t="shared" si="172"/>
        <v>-0.87951807228915657</v>
      </c>
      <c r="AE107" s="197">
        <v>0.66666666666666596</v>
      </c>
      <c r="AF107" s="168">
        <v>3</v>
      </c>
      <c r="AG107" s="168">
        <v>79</v>
      </c>
      <c r="AH107" s="168">
        <f t="shared" si="173"/>
        <v>82</v>
      </c>
      <c r="AI107" s="168">
        <f t="shared" si="174"/>
        <v>-0.92682926829268297</v>
      </c>
      <c r="AJ107" s="197">
        <v>0.66666666666666596</v>
      </c>
      <c r="AK107" s="168">
        <v>5</v>
      </c>
      <c r="AL107" s="168">
        <v>87</v>
      </c>
      <c r="AM107" s="168">
        <f t="shared" si="165"/>
        <v>92</v>
      </c>
      <c r="AN107" s="169">
        <f t="shared" si="175"/>
        <v>-0.89130434782608692</v>
      </c>
      <c r="AO107" s="160"/>
      <c r="AP107" s="160"/>
      <c r="AQ107" s="160"/>
      <c r="AR107" s="160"/>
      <c r="AS107" s="160"/>
      <c r="AT107" s="160"/>
    </row>
    <row r="108" spans="1:46" x14ac:dyDescent="0.25">
      <c r="A108" s="196">
        <v>0.687499999999999</v>
      </c>
      <c r="B108" s="168">
        <v>12</v>
      </c>
      <c r="C108" s="168">
        <v>86</v>
      </c>
      <c r="D108" s="168">
        <f t="shared" si="160"/>
        <v>98</v>
      </c>
      <c r="E108" s="168">
        <f t="shared" si="166"/>
        <v>-0.75510204081632648</v>
      </c>
      <c r="F108" s="197">
        <v>0.687499999999999</v>
      </c>
      <c r="G108" s="168">
        <v>11</v>
      </c>
      <c r="H108" s="168">
        <v>89</v>
      </c>
      <c r="I108" s="168">
        <f t="shared" si="161"/>
        <v>100</v>
      </c>
      <c r="J108" s="168">
        <f t="shared" si="167"/>
        <v>-0.78</v>
      </c>
      <c r="K108" s="197">
        <v>0.687499999999999</v>
      </c>
      <c r="L108" s="168">
        <v>5</v>
      </c>
      <c r="M108" s="168">
        <v>104</v>
      </c>
      <c r="N108" s="168">
        <f t="shared" si="162"/>
        <v>109</v>
      </c>
      <c r="O108" s="168">
        <f t="shared" si="168"/>
        <v>-0.90825688073394495</v>
      </c>
      <c r="P108" s="197">
        <v>0.687499999999999</v>
      </c>
      <c r="Q108" s="168">
        <v>8</v>
      </c>
      <c r="R108" s="168">
        <v>98</v>
      </c>
      <c r="S108" s="168">
        <f t="shared" si="163"/>
        <v>106</v>
      </c>
      <c r="T108" s="168">
        <f t="shared" si="169"/>
        <v>-0.84905660377358494</v>
      </c>
      <c r="U108" s="197">
        <v>0.687499999999999</v>
      </c>
      <c r="V108" s="168">
        <v>3</v>
      </c>
      <c r="W108" s="168">
        <v>114</v>
      </c>
      <c r="X108" s="168">
        <f t="shared" si="164"/>
        <v>117</v>
      </c>
      <c r="Y108" s="168">
        <f t="shared" si="170"/>
        <v>-0.94871794871794868</v>
      </c>
      <c r="Z108" s="197">
        <v>0.687499999999999</v>
      </c>
      <c r="AA108" s="168">
        <v>5</v>
      </c>
      <c r="AB108" s="168">
        <v>89</v>
      </c>
      <c r="AC108" s="168">
        <f t="shared" si="171"/>
        <v>94</v>
      </c>
      <c r="AD108" s="168">
        <f t="shared" si="172"/>
        <v>-0.8936170212765957</v>
      </c>
      <c r="AE108" s="197">
        <v>0.687499999999999</v>
      </c>
      <c r="AF108" s="168">
        <v>3</v>
      </c>
      <c r="AG108" s="168">
        <v>104</v>
      </c>
      <c r="AH108" s="168">
        <f t="shared" si="173"/>
        <v>107</v>
      </c>
      <c r="AI108" s="168">
        <f t="shared" si="174"/>
        <v>-0.94392523364485981</v>
      </c>
      <c r="AJ108" s="197">
        <v>0.687499999999999</v>
      </c>
      <c r="AK108" s="168">
        <v>7</v>
      </c>
      <c r="AL108" s="168">
        <v>94</v>
      </c>
      <c r="AM108" s="168">
        <f t="shared" si="165"/>
        <v>101</v>
      </c>
      <c r="AN108" s="169">
        <f t="shared" si="175"/>
        <v>-0.86138613861386137</v>
      </c>
      <c r="AO108" s="160"/>
      <c r="AP108" s="160"/>
      <c r="AQ108" s="160"/>
      <c r="AR108" s="160"/>
      <c r="AS108" s="160"/>
      <c r="AT108" s="160"/>
    </row>
    <row r="109" spans="1:46" x14ac:dyDescent="0.25">
      <c r="A109" s="194">
        <v>0.70833333333333304</v>
      </c>
      <c r="B109" s="168">
        <v>15</v>
      </c>
      <c r="C109" s="168">
        <v>107</v>
      </c>
      <c r="D109" s="168">
        <f t="shared" si="160"/>
        <v>122</v>
      </c>
      <c r="E109" s="168">
        <f t="shared" si="166"/>
        <v>-0.75409836065573765</v>
      </c>
      <c r="F109" s="195">
        <v>0.70833333333333304</v>
      </c>
      <c r="G109" s="168">
        <v>11</v>
      </c>
      <c r="H109" s="168">
        <v>102</v>
      </c>
      <c r="I109" s="168">
        <f t="shared" si="161"/>
        <v>113</v>
      </c>
      <c r="J109" s="168">
        <f t="shared" si="167"/>
        <v>-0.80530973451327437</v>
      </c>
      <c r="K109" s="195">
        <v>0.70833333333333304</v>
      </c>
      <c r="L109" s="168">
        <v>9</v>
      </c>
      <c r="M109" s="168">
        <v>123</v>
      </c>
      <c r="N109" s="168">
        <f t="shared" si="162"/>
        <v>132</v>
      </c>
      <c r="O109" s="168">
        <f t="shared" si="168"/>
        <v>-0.86363636363636365</v>
      </c>
      <c r="P109" s="195">
        <v>0.70833333333333304</v>
      </c>
      <c r="Q109" s="168">
        <v>8</v>
      </c>
      <c r="R109" s="168">
        <v>104</v>
      </c>
      <c r="S109" s="168">
        <f t="shared" si="163"/>
        <v>112</v>
      </c>
      <c r="T109" s="168">
        <f t="shared" si="169"/>
        <v>-0.8571428571428571</v>
      </c>
      <c r="U109" s="195">
        <v>0.70833333333333304</v>
      </c>
      <c r="V109" s="168">
        <v>5</v>
      </c>
      <c r="W109" s="168">
        <v>119</v>
      </c>
      <c r="X109" s="168">
        <f t="shared" si="164"/>
        <v>124</v>
      </c>
      <c r="Y109" s="168">
        <f t="shared" si="170"/>
        <v>-0.91935483870967738</v>
      </c>
      <c r="Z109" s="195">
        <v>0.70833333333333304</v>
      </c>
      <c r="AA109" s="168">
        <v>8</v>
      </c>
      <c r="AB109" s="168">
        <v>106</v>
      </c>
      <c r="AC109" s="168">
        <f t="shared" si="171"/>
        <v>114</v>
      </c>
      <c r="AD109" s="168">
        <f t="shared" si="172"/>
        <v>-0.85964912280701755</v>
      </c>
      <c r="AE109" s="195">
        <v>0.70833333333333304</v>
      </c>
      <c r="AF109" s="168">
        <v>5</v>
      </c>
      <c r="AG109" s="168">
        <v>116</v>
      </c>
      <c r="AH109" s="168">
        <f t="shared" si="173"/>
        <v>121</v>
      </c>
      <c r="AI109" s="168">
        <f t="shared" si="174"/>
        <v>-0.9173553719008265</v>
      </c>
      <c r="AJ109" s="195">
        <v>0.70833333333333304</v>
      </c>
      <c r="AK109" s="168">
        <v>9</v>
      </c>
      <c r="AL109" s="168">
        <v>106</v>
      </c>
      <c r="AM109" s="168">
        <f t="shared" si="165"/>
        <v>115</v>
      </c>
      <c r="AN109" s="169">
        <f t="shared" si="175"/>
        <v>-0.84347826086956523</v>
      </c>
      <c r="AO109" s="160"/>
      <c r="AP109" s="160"/>
      <c r="AQ109" s="160"/>
      <c r="AR109" s="160"/>
      <c r="AS109" s="160"/>
      <c r="AT109" s="160"/>
    </row>
    <row r="110" spans="1:46" x14ac:dyDescent="0.25">
      <c r="A110" s="176" t="s">
        <v>177</v>
      </c>
      <c r="B110" s="168" t="s">
        <v>46</v>
      </c>
      <c r="C110" s="168" t="s">
        <v>130</v>
      </c>
      <c r="D110" s="168" t="s">
        <v>52</v>
      </c>
      <c r="E110" s="168" t="s">
        <v>113</v>
      </c>
      <c r="F110" s="168" t="s">
        <v>177</v>
      </c>
      <c r="G110" s="168" t="s">
        <v>46</v>
      </c>
      <c r="H110" s="168" t="s">
        <v>130</v>
      </c>
      <c r="I110" s="168" t="s">
        <v>52</v>
      </c>
      <c r="J110" s="168" t="s">
        <v>113</v>
      </c>
      <c r="K110" s="168" t="s">
        <v>177</v>
      </c>
      <c r="L110" s="168" t="s">
        <v>46</v>
      </c>
      <c r="M110" s="168" t="s">
        <v>130</v>
      </c>
      <c r="N110" s="168" t="s">
        <v>52</v>
      </c>
      <c r="O110" s="168" t="s">
        <v>113</v>
      </c>
      <c r="P110" s="168" t="s">
        <v>177</v>
      </c>
      <c r="Q110" s="168" t="s">
        <v>46</v>
      </c>
      <c r="R110" s="168" t="s">
        <v>130</v>
      </c>
      <c r="S110" s="168" t="s">
        <v>52</v>
      </c>
      <c r="T110" s="168" t="s">
        <v>113</v>
      </c>
      <c r="U110" s="168" t="s">
        <v>177</v>
      </c>
      <c r="V110" s="168" t="s">
        <v>46</v>
      </c>
      <c r="W110" s="168" t="s">
        <v>130</v>
      </c>
      <c r="X110" s="168" t="s">
        <v>52</v>
      </c>
      <c r="Y110" s="168" t="s">
        <v>113</v>
      </c>
      <c r="Z110" s="168" t="s">
        <v>177</v>
      </c>
      <c r="AA110" s="168" t="s">
        <v>46</v>
      </c>
      <c r="AB110" s="168" t="s">
        <v>130</v>
      </c>
      <c r="AC110" s="168" t="s">
        <v>52</v>
      </c>
      <c r="AD110" s="168" t="s">
        <v>113</v>
      </c>
      <c r="AE110" s="168" t="s">
        <v>177</v>
      </c>
      <c r="AF110" s="168" t="s">
        <v>46</v>
      </c>
      <c r="AG110" s="168" t="s">
        <v>130</v>
      </c>
      <c r="AH110" s="168" t="s">
        <v>52</v>
      </c>
      <c r="AI110" s="168" t="s">
        <v>113</v>
      </c>
      <c r="AJ110" s="168" t="s">
        <v>177</v>
      </c>
      <c r="AK110" s="168" t="s">
        <v>46</v>
      </c>
      <c r="AL110" s="168" t="s">
        <v>130</v>
      </c>
      <c r="AM110" s="168" t="s">
        <v>52</v>
      </c>
      <c r="AN110" s="169" t="s">
        <v>113</v>
      </c>
      <c r="AO110" s="160"/>
      <c r="AP110" s="160"/>
      <c r="AQ110" s="160"/>
      <c r="AR110" s="160"/>
      <c r="AS110" s="160"/>
      <c r="AT110" s="160"/>
    </row>
    <row r="111" spans="1:46" x14ac:dyDescent="0.25">
      <c r="A111" s="176"/>
      <c r="B111" s="199" t="s">
        <v>133</v>
      </c>
      <c r="C111" s="199"/>
      <c r="D111" s="199"/>
      <c r="E111" s="168"/>
      <c r="F111" s="168"/>
      <c r="G111" s="199" t="s">
        <v>133</v>
      </c>
      <c r="H111" s="199"/>
      <c r="I111" s="199"/>
      <c r="J111" s="168"/>
      <c r="K111" s="168"/>
      <c r="L111" s="199" t="s">
        <v>133</v>
      </c>
      <c r="M111" s="199"/>
      <c r="N111" s="199"/>
      <c r="O111" s="168"/>
      <c r="P111" s="168"/>
      <c r="Q111" s="199" t="s">
        <v>133</v>
      </c>
      <c r="R111" s="199"/>
      <c r="S111" s="199"/>
      <c r="T111" s="168"/>
      <c r="U111" s="168"/>
      <c r="V111" s="199" t="s">
        <v>133</v>
      </c>
      <c r="W111" s="199"/>
      <c r="X111" s="199"/>
      <c r="Y111" s="168"/>
      <c r="Z111" s="168"/>
      <c r="AA111" s="199" t="s">
        <v>133</v>
      </c>
      <c r="AB111" s="199"/>
      <c r="AC111" s="199"/>
      <c r="AD111" s="168"/>
      <c r="AE111" s="168"/>
      <c r="AF111" s="199" t="s">
        <v>133</v>
      </c>
      <c r="AG111" s="199"/>
      <c r="AH111" s="199"/>
      <c r="AI111" s="168"/>
      <c r="AJ111" s="168"/>
      <c r="AK111" s="199" t="s">
        <v>133</v>
      </c>
      <c r="AL111" s="199"/>
      <c r="AM111" s="199"/>
      <c r="AN111" s="169"/>
      <c r="AO111" s="160"/>
      <c r="AP111" s="160"/>
      <c r="AQ111" s="160"/>
      <c r="AR111" s="160"/>
      <c r="AS111" s="160"/>
      <c r="AT111" s="160"/>
    </row>
    <row r="112" spans="1:46" x14ac:dyDescent="0.25">
      <c r="A112" s="194">
        <v>0.58333333333333337</v>
      </c>
      <c r="B112" s="168">
        <v>0</v>
      </c>
      <c r="C112" s="168">
        <v>0</v>
      </c>
      <c r="D112" s="168">
        <f t="shared" ref="D112:D118" si="176">SUM(B112:C112)</f>
        <v>0</v>
      </c>
      <c r="E112" s="168">
        <v>0</v>
      </c>
      <c r="F112" s="195">
        <v>0.58333333333333337</v>
      </c>
      <c r="G112" s="168">
        <v>0</v>
      </c>
      <c r="H112" s="168">
        <v>0</v>
      </c>
      <c r="I112" s="168">
        <f t="shared" ref="I112:I118" si="177">SUM(G112:H112)</f>
        <v>0</v>
      </c>
      <c r="J112" s="168">
        <v>0</v>
      </c>
      <c r="K112" s="195">
        <v>0.58333333333333337</v>
      </c>
      <c r="L112" s="168">
        <v>0</v>
      </c>
      <c r="M112" s="168">
        <v>0</v>
      </c>
      <c r="N112" s="168">
        <f t="shared" ref="N112:N118" si="178">SUM(L112:M112)</f>
        <v>0</v>
      </c>
      <c r="O112" s="168">
        <v>0</v>
      </c>
      <c r="P112" s="195">
        <v>0.58333333333333337</v>
      </c>
      <c r="Q112" s="168">
        <v>0</v>
      </c>
      <c r="R112" s="168">
        <v>0</v>
      </c>
      <c r="S112" s="168">
        <f t="shared" ref="S112:S118" si="179">SUM(Q112:R112)</f>
        <v>0</v>
      </c>
      <c r="T112" s="168">
        <v>0</v>
      </c>
      <c r="U112" s="195">
        <v>0.58333333333333337</v>
      </c>
      <c r="V112" s="168">
        <v>0</v>
      </c>
      <c r="W112" s="168">
        <v>0</v>
      </c>
      <c r="X112" s="168">
        <f t="shared" ref="X112:X118" si="180">SUM(V112:W112)</f>
        <v>0</v>
      </c>
      <c r="Y112" s="168">
        <v>0</v>
      </c>
      <c r="Z112" s="195">
        <v>0.58333333333333337</v>
      </c>
      <c r="AA112" s="168">
        <v>0</v>
      </c>
      <c r="AB112" s="168">
        <v>0</v>
      </c>
      <c r="AC112" s="168">
        <f>SUM(AA112:AB112)</f>
        <v>0</v>
      </c>
      <c r="AD112" s="168">
        <v>0</v>
      </c>
      <c r="AE112" s="195">
        <v>0.58333333333333337</v>
      </c>
      <c r="AF112" s="168">
        <v>0</v>
      </c>
      <c r="AG112" s="168">
        <v>0</v>
      </c>
      <c r="AH112" s="168">
        <f>SUM(AF112:AG112)</f>
        <v>0</v>
      </c>
      <c r="AI112" s="168">
        <v>0</v>
      </c>
      <c r="AJ112" s="195">
        <v>0.58333333333333337</v>
      </c>
      <c r="AK112" s="168">
        <v>0</v>
      </c>
      <c r="AL112" s="168">
        <v>0</v>
      </c>
      <c r="AM112" s="168">
        <f t="shared" ref="AM112:AM118" si="181">SUM(AK112:AL112)</f>
        <v>0</v>
      </c>
      <c r="AN112" s="169">
        <v>0</v>
      </c>
      <c r="AO112" s="160"/>
      <c r="AP112" s="160"/>
      <c r="AQ112" s="160"/>
      <c r="AR112" s="160"/>
      <c r="AS112" s="160"/>
      <c r="AT112" s="160"/>
    </row>
    <row r="113" spans="1:46" x14ac:dyDescent="0.25">
      <c r="A113" s="196">
        <v>0.60416666666666663</v>
      </c>
      <c r="B113" s="168">
        <v>3</v>
      </c>
      <c r="C113" s="168">
        <v>24</v>
      </c>
      <c r="D113" s="168">
        <f t="shared" si="176"/>
        <v>27</v>
      </c>
      <c r="E113" s="168">
        <f t="shared" ref="E113:E118" si="182">(B113-C113)/D113</f>
        <v>-0.77777777777777779</v>
      </c>
      <c r="F113" s="197">
        <v>0.60416666666666663</v>
      </c>
      <c r="G113" s="168">
        <v>1</v>
      </c>
      <c r="H113" s="168">
        <v>14</v>
      </c>
      <c r="I113" s="168">
        <f t="shared" si="177"/>
        <v>15</v>
      </c>
      <c r="J113" s="168">
        <f t="shared" ref="J113:J118" si="183">(G113-H113)/I113</f>
        <v>-0.8666666666666667</v>
      </c>
      <c r="K113" s="197">
        <v>0.60416666666666663</v>
      </c>
      <c r="L113" s="168">
        <v>2</v>
      </c>
      <c r="M113" s="168">
        <v>25</v>
      </c>
      <c r="N113" s="168">
        <f t="shared" si="178"/>
        <v>27</v>
      </c>
      <c r="O113" s="168">
        <f t="shared" ref="O113:O118" si="184">(L113-M113)/N113</f>
        <v>-0.85185185185185186</v>
      </c>
      <c r="P113" s="197">
        <v>0.60416666666666663</v>
      </c>
      <c r="Q113" s="168">
        <v>1</v>
      </c>
      <c r="R113" s="168">
        <v>54</v>
      </c>
      <c r="S113" s="168">
        <f t="shared" si="179"/>
        <v>55</v>
      </c>
      <c r="T113" s="168">
        <f t="shared" ref="T113:T118" si="185">(Q113-R113)/S113</f>
        <v>-0.96363636363636362</v>
      </c>
      <c r="U113" s="197">
        <v>0.60416666666666663</v>
      </c>
      <c r="V113" s="168">
        <v>3</v>
      </c>
      <c r="W113" s="168">
        <v>26</v>
      </c>
      <c r="X113" s="168">
        <f t="shared" si="180"/>
        <v>29</v>
      </c>
      <c r="Y113" s="168">
        <f t="shared" ref="Y113:Y118" si="186">(V113-W113)/X113</f>
        <v>-0.7931034482758621</v>
      </c>
      <c r="Z113" s="197">
        <v>0.60416666666666663</v>
      </c>
      <c r="AA113" s="168">
        <v>2</v>
      </c>
      <c r="AB113" s="168">
        <v>17</v>
      </c>
      <c r="AC113" s="168">
        <f t="shared" ref="AC113:AC118" si="187">SUM(AA113,AB113)</f>
        <v>19</v>
      </c>
      <c r="AD113" s="168">
        <f t="shared" ref="AD113:AD118" si="188">(AA113-AB113)/AC113</f>
        <v>-0.78947368421052633</v>
      </c>
      <c r="AE113" s="197">
        <v>0.60416666666666663</v>
      </c>
      <c r="AF113" s="168">
        <v>4</v>
      </c>
      <c r="AG113" s="168">
        <v>19</v>
      </c>
      <c r="AH113" s="168">
        <f t="shared" ref="AH113:AH118" si="189">SUM(AF113:AG113)</f>
        <v>23</v>
      </c>
      <c r="AI113" s="168">
        <f t="shared" ref="AI113:AI118" si="190">(AF113-AG113)/AH113</f>
        <v>-0.65217391304347827</v>
      </c>
      <c r="AJ113" s="197">
        <v>0.60416666666666663</v>
      </c>
      <c r="AK113" s="168">
        <v>3</v>
      </c>
      <c r="AL113" s="168">
        <v>30</v>
      </c>
      <c r="AM113" s="168">
        <f t="shared" si="181"/>
        <v>33</v>
      </c>
      <c r="AN113" s="169">
        <f t="shared" ref="AN113:AN118" si="191">(AK113-AL113)/AM113</f>
        <v>-0.81818181818181823</v>
      </c>
      <c r="AO113" s="160"/>
      <c r="AP113" s="160"/>
      <c r="AQ113" s="160"/>
      <c r="AR113" s="160"/>
      <c r="AS113" s="160"/>
      <c r="AT113" s="160"/>
    </row>
    <row r="114" spans="1:46" x14ac:dyDescent="0.25">
      <c r="A114" s="196">
        <v>0.625</v>
      </c>
      <c r="B114" s="168">
        <v>3</v>
      </c>
      <c r="C114" s="168">
        <v>39</v>
      </c>
      <c r="D114" s="168">
        <f t="shared" si="176"/>
        <v>42</v>
      </c>
      <c r="E114" s="168">
        <f t="shared" si="182"/>
        <v>-0.8571428571428571</v>
      </c>
      <c r="F114" s="197">
        <v>0.625</v>
      </c>
      <c r="G114" s="168">
        <v>2</v>
      </c>
      <c r="H114" s="168">
        <v>39</v>
      </c>
      <c r="I114" s="168">
        <f t="shared" si="177"/>
        <v>41</v>
      </c>
      <c r="J114" s="168">
        <f t="shared" si="183"/>
        <v>-0.90243902439024393</v>
      </c>
      <c r="K114" s="197">
        <v>0.625</v>
      </c>
      <c r="L114" s="168">
        <v>4</v>
      </c>
      <c r="M114" s="168">
        <v>55</v>
      </c>
      <c r="N114" s="168">
        <f t="shared" si="178"/>
        <v>59</v>
      </c>
      <c r="O114" s="168">
        <f t="shared" si="184"/>
        <v>-0.86440677966101698</v>
      </c>
      <c r="P114" s="197">
        <v>0.625</v>
      </c>
      <c r="Q114" s="168">
        <v>2</v>
      </c>
      <c r="R114" s="168">
        <v>78</v>
      </c>
      <c r="S114" s="168">
        <f t="shared" si="179"/>
        <v>80</v>
      </c>
      <c r="T114" s="168">
        <f t="shared" si="185"/>
        <v>-0.95</v>
      </c>
      <c r="U114" s="197">
        <v>0.625</v>
      </c>
      <c r="V114" s="168">
        <v>7</v>
      </c>
      <c r="W114" s="168">
        <v>49</v>
      </c>
      <c r="X114" s="168">
        <f t="shared" si="180"/>
        <v>56</v>
      </c>
      <c r="Y114" s="168">
        <f t="shared" si="186"/>
        <v>-0.75</v>
      </c>
      <c r="Z114" s="197">
        <v>0.625</v>
      </c>
      <c r="AA114" s="168">
        <v>2</v>
      </c>
      <c r="AB114" s="168">
        <v>39</v>
      </c>
      <c r="AC114" s="168">
        <f t="shared" si="187"/>
        <v>41</v>
      </c>
      <c r="AD114" s="168">
        <f t="shared" si="188"/>
        <v>-0.90243902439024393</v>
      </c>
      <c r="AE114" s="197">
        <v>0.625</v>
      </c>
      <c r="AF114" s="168">
        <v>5</v>
      </c>
      <c r="AG114" s="168">
        <v>37</v>
      </c>
      <c r="AH114" s="168">
        <f t="shared" si="189"/>
        <v>42</v>
      </c>
      <c r="AI114" s="168">
        <f t="shared" si="190"/>
        <v>-0.76190476190476186</v>
      </c>
      <c r="AJ114" s="197">
        <v>0.625</v>
      </c>
      <c r="AK114" s="168">
        <v>4</v>
      </c>
      <c r="AL114" s="168">
        <v>55</v>
      </c>
      <c r="AM114" s="168">
        <f t="shared" si="181"/>
        <v>59</v>
      </c>
      <c r="AN114" s="169">
        <f t="shared" si="191"/>
        <v>-0.86440677966101698</v>
      </c>
      <c r="AO114" s="160"/>
      <c r="AP114" s="160"/>
      <c r="AQ114" s="160"/>
      <c r="AR114" s="160"/>
      <c r="AS114" s="160"/>
      <c r="AT114" s="160"/>
    </row>
    <row r="115" spans="1:46" x14ac:dyDescent="0.25">
      <c r="A115" s="194">
        <v>0.64583333333333304</v>
      </c>
      <c r="B115" s="168">
        <v>8</v>
      </c>
      <c r="C115" s="168">
        <v>56</v>
      </c>
      <c r="D115" s="168">
        <f t="shared" si="176"/>
        <v>64</v>
      </c>
      <c r="E115" s="168">
        <f t="shared" si="182"/>
        <v>-0.75</v>
      </c>
      <c r="F115" s="195">
        <v>0.64583333333333304</v>
      </c>
      <c r="G115" s="168">
        <v>2</v>
      </c>
      <c r="H115" s="168">
        <v>56</v>
      </c>
      <c r="I115" s="168">
        <f t="shared" si="177"/>
        <v>58</v>
      </c>
      <c r="J115" s="168">
        <f t="shared" si="183"/>
        <v>-0.93103448275862066</v>
      </c>
      <c r="K115" s="195">
        <v>0.64583333333333304</v>
      </c>
      <c r="L115" s="168">
        <v>7</v>
      </c>
      <c r="M115" s="168">
        <v>76</v>
      </c>
      <c r="N115" s="168">
        <f t="shared" si="178"/>
        <v>83</v>
      </c>
      <c r="O115" s="168">
        <f t="shared" si="184"/>
        <v>-0.83132530120481929</v>
      </c>
      <c r="P115" s="195">
        <v>0.64583333333333304</v>
      </c>
      <c r="Q115" s="168">
        <v>2</v>
      </c>
      <c r="R115" s="168">
        <v>99</v>
      </c>
      <c r="S115" s="168">
        <f t="shared" si="179"/>
        <v>101</v>
      </c>
      <c r="T115" s="168">
        <f t="shared" si="185"/>
        <v>-0.96039603960396036</v>
      </c>
      <c r="U115" s="195">
        <v>0.64583333333333304</v>
      </c>
      <c r="V115" s="168">
        <v>9</v>
      </c>
      <c r="W115" s="168">
        <v>68</v>
      </c>
      <c r="X115" s="168">
        <f t="shared" si="180"/>
        <v>77</v>
      </c>
      <c r="Y115" s="168">
        <f t="shared" si="186"/>
        <v>-0.76623376623376627</v>
      </c>
      <c r="Z115" s="195">
        <v>0.64583333333333304</v>
      </c>
      <c r="AA115" s="168">
        <v>3</v>
      </c>
      <c r="AB115" s="168">
        <v>56</v>
      </c>
      <c r="AC115" s="168">
        <f t="shared" si="187"/>
        <v>59</v>
      </c>
      <c r="AD115" s="168">
        <f t="shared" si="188"/>
        <v>-0.89830508474576276</v>
      </c>
      <c r="AE115" s="195">
        <v>0.64583333333333304</v>
      </c>
      <c r="AF115" s="168">
        <v>7</v>
      </c>
      <c r="AG115" s="168">
        <v>66</v>
      </c>
      <c r="AH115" s="168">
        <f t="shared" si="189"/>
        <v>73</v>
      </c>
      <c r="AI115" s="168">
        <f t="shared" si="190"/>
        <v>-0.80821917808219179</v>
      </c>
      <c r="AJ115" s="195">
        <v>0.64583333333333304</v>
      </c>
      <c r="AK115" s="168">
        <v>6</v>
      </c>
      <c r="AL115" s="168">
        <v>74</v>
      </c>
      <c r="AM115" s="168">
        <f t="shared" si="181"/>
        <v>80</v>
      </c>
      <c r="AN115" s="169">
        <f t="shared" si="191"/>
        <v>-0.85</v>
      </c>
      <c r="AO115" s="160"/>
      <c r="AP115" s="160"/>
      <c r="AQ115" s="160"/>
      <c r="AR115" s="160"/>
      <c r="AS115" s="160"/>
      <c r="AT115" s="160"/>
    </row>
    <row r="116" spans="1:46" x14ac:dyDescent="0.25">
      <c r="A116" s="196">
        <v>0.66666666666666596</v>
      </c>
      <c r="B116" s="168">
        <v>9</v>
      </c>
      <c r="C116" s="168">
        <v>78</v>
      </c>
      <c r="D116" s="168">
        <f t="shared" si="176"/>
        <v>87</v>
      </c>
      <c r="E116" s="168">
        <f t="shared" si="182"/>
        <v>-0.7931034482758621</v>
      </c>
      <c r="F116" s="197">
        <v>0.66666666666666596</v>
      </c>
      <c r="G116" s="168">
        <v>6</v>
      </c>
      <c r="H116" s="168">
        <v>67</v>
      </c>
      <c r="I116" s="168">
        <f t="shared" si="177"/>
        <v>73</v>
      </c>
      <c r="J116" s="168">
        <f t="shared" si="183"/>
        <v>-0.83561643835616439</v>
      </c>
      <c r="K116" s="197">
        <v>0.66666666666666596</v>
      </c>
      <c r="L116" s="168">
        <v>10</v>
      </c>
      <c r="M116" s="168">
        <v>88</v>
      </c>
      <c r="N116" s="168">
        <f t="shared" si="178"/>
        <v>98</v>
      </c>
      <c r="O116" s="168">
        <f t="shared" si="184"/>
        <v>-0.79591836734693877</v>
      </c>
      <c r="P116" s="197">
        <v>0.66666666666666596</v>
      </c>
      <c r="Q116" s="168">
        <v>4</v>
      </c>
      <c r="R116" s="168">
        <v>106</v>
      </c>
      <c r="S116" s="168">
        <f t="shared" si="179"/>
        <v>110</v>
      </c>
      <c r="T116" s="168">
        <f t="shared" si="185"/>
        <v>-0.92727272727272725</v>
      </c>
      <c r="U116" s="197">
        <v>0.66666666666666596</v>
      </c>
      <c r="V116" s="168">
        <v>11</v>
      </c>
      <c r="W116" s="168">
        <v>79</v>
      </c>
      <c r="X116" s="168">
        <f t="shared" si="180"/>
        <v>90</v>
      </c>
      <c r="Y116" s="168">
        <f t="shared" si="186"/>
        <v>-0.75555555555555554</v>
      </c>
      <c r="Z116" s="197">
        <v>0.66666666666666596</v>
      </c>
      <c r="AA116" s="168">
        <v>4</v>
      </c>
      <c r="AB116" s="168">
        <v>76</v>
      </c>
      <c r="AC116" s="168">
        <f t="shared" si="187"/>
        <v>80</v>
      </c>
      <c r="AD116" s="168">
        <f t="shared" si="188"/>
        <v>-0.9</v>
      </c>
      <c r="AE116" s="197">
        <v>0.66666666666666596</v>
      </c>
      <c r="AF116" s="168">
        <v>9</v>
      </c>
      <c r="AG116" s="168">
        <v>78</v>
      </c>
      <c r="AH116" s="168">
        <f t="shared" si="189"/>
        <v>87</v>
      </c>
      <c r="AI116" s="168">
        <f t="shared" si="190"/>
        <v>-0.7931034482758621</v>
      </c>
      <c r="AJ116" s="197">
        <v>0.66666666666666596</v>
      </c>
      <c r="AK116" s="168">
        <v>8</v>
      </c>
      <c r="AL116" s="168">
        <v>86</v>
      </c>
      <c r="AM116" s="168">
        <f t="shared" si="181"/>
        <v>94</v>
      </c>
      <c r="AN116" s="169">
        <f t="shared" si="191"/>
        <v>-0.82978723404255317</v>
      </c>
      <c r="AO116" s="160"/>
      <c r="AP116" s="160"/>
      <c r="AQ116" s="160"/>
      <c r="AR116" s="160"/>
      <c r="AS116" s="160"/>
      <c r="AT116" s="160"/>
    </row>
    <row r="117" spans="1:46" x14ac:dyDescent="0.25">
      <c r="A117" s="196">
        <v>0.687499999999999</v>
      </c>
      <c r="B117" s="168">
        <v>9</v>
      </c>
      <c r="C117" s="168">
        <v>81</v>
      </c>
      <c r="D117" s="168">
        <f t="shared" si="176"/>
        <v>90</v>
      </c>
      <c r="E117" s="168">
        <f t="shared" si="182"/>
        <v>-0.8</v>
      </c>
      <c r="F117" s="197">
        <v>0.687499999999999</v>
      </c>
      <c r="G117" s="168">
        <v>6</v>
      </c>
      <c r="H117" s="168">
        <v>78</v>
      </c>
      <c r="I117" s="168">
        <f t="shared" si="177"/>
        <v>84</v>
      </c>
      <c r="J117" s="168">
        <f t="shared" si="183"/>
        <v>-0.8571428571428571</v>
      </c>
      <c r="K117" s="197">
        <v>0.687499999999999</v>
      </c>
      <c r="L117" s="168">
        <v>16</v>
      </c>
      <c r="M117" s="168">
        <v>100</v>
      </c>
      <c r="N117" s="168">
        <f t="shared" si="178"/>
        <v>116</v>
      </c>
      <c r="O117" s="168">
        <f t="shared" si="184"/>
        <v>-0.72413793103448276</v>
      </c>
      <c r="P117" s="197">
        <v>0.687499999999999</v>
      </c>
      <c r="Q117" s="168">
        <v>4</v>
      </c>
      <c r="R117" s="168">
        <v>123</v>
      </c>
      <c r="S117" s="168">
        <f t="shared" si="179"/>
        <v>127</v>
      </c>
      <c r="T117" s="168">
        <f t="shared" si="185"/>
        <v>-0.93700787401574803</v>
      </c>
      <c r="U117" s="197">
        <v>0.687499999999999</v>
      </c>
      <c r="V117" s="168">
        <v>18</v>
      </c>
      <c r="W117" s="168">
        <v>107</v>
      </c>
      <c r="X117" s="168">
        <f t="shared" si="180"/>
        <v>125</v>
      </c>
      <c r="Y117" s="168">
        <f t="shared" si="186"/>
        <v>-0.71199999999999997</v>
      </c>
      <c r="Z117" s="197">
        <v>0.687499999999999</v>
      </c>
      <c r="AA117" s="168">
        <v>5</v>
      </c>
      <c r="AB117" s="168">
        <v>88</v>
      </c>
      <c r="AC117" s="168">
        <f t="shared" si="187"/>
        <v>93</v>
      </c>
      <c r="AD117" s="168">
        <f t="shared" si="188"/>
        <v>-0.89247311827956988</v>
      </c>
      <c r="AE117" s="197">
        <v>0.687499999999999</v>
      </c>
      <c r="AF117" s="168">
        <v>9</v>
      </c>
      <c r="AG117" s="168">
        <v>107</v>
      </c>
      <c r="AH117" s="168">
        <f t="shared" si="189"/>
        <v>116</v>
      </c>
      <c r="AI117" s="168">
        <f t="shared" si="190"/>
        <v>-0.84482758620689657</v>
      </c>
      <c r="AJ117" s="197">
        <v>0.687499999999999</v>
      </c>
      <c r="AK117" s="168">
        <v>9</v>
      </c>
      <c r="AL117" s="168">
        <v>97</v>
      </c>
      <c r="AM117" s="168">
        <f t="shared" si="181"/>
        <v>106</v>
      </c>
      <c r="AN117" s="169">
        <f t="shared" si="191"/>
        <v>-0.83018867924528306</v>
      </c>
      <c r="AO117" s="160"/>
      <c r="AP117" s="160"/>
      <c r="AQ117" s="160"/>
      <c r="AR117" s="160"/>
      <c r="AS117" s="160"/>
      <c r="AT117" s="160"/>
    </row>
    <row r="118" spans="1:46" x14ac:dyDescent="0.25">
      <c r="A118" s="201">
        <v>0.70833333333333304</v>
      </c>
      <c r="B118" s="170">
        <v>10</v>
      </c>
      <c r="C118" s="170">
        <v>101</v>
      </c>
      <c r="D118" s="170">
        <f t="shared" si="176"/>
        <v>111</v>
      </c>
      <c r="E118" s="170">
        <f t="shared" si="182"/>
        <v>-0.81981981981981977</v>
      </c>
      <c r="F118" s="202">
        <v>0.70833333333333304</v>
      </c>
      <c r="G118" s="170">
        <v>7</v>
      </c>
      <c r="H118" s="170">
        <v>82</v>
      </c>
      <c r="I118" s="170">
        <f t="shared" si="177"/>
        <v>89</v>
      </c>
      <c r="J118" s="170">
        <f t="shared" si="183"/>
        <v>-0.84269662921348309</v>
      </c>
      <c r="K118" s="202">
        <v>0.70833333333333304</v>
      </c>
      <c r="L118" s="170">
        <v>16</v>
      </c>
      <c r="M118" s="170">
        <v>106</v>
      </c>
      <c r="N118" s="170">
        <f t="shared" si="178"/>
        <v>122</v>
      </c>
      <c r="O118" s="170">
        <f t="shared" si="184"/>
        <v>-0.73770491803278693</v>
      </c>
      <c r="P118" s="202">
        <v>0.70833333333333304</v>
      </c>
      <c r="Q118" s="170">
        <v>7</v>
      </c>
      <c r="R118" s="170">
        <v>135</v>
      </c>
      <c r="S118" s="170">
        <f t="shared" si="179"/>
        <v>142</v>
      </c>
      <c r="T118" s="170">
        <f t="shared" si="185"/>
        <v>-0.90140845070422537</v>
      </c>
      <c r="U118" s="202">
        <v>0.70833333333333304</v>
      </c>
      <c r="V118" s="170">
        <v>18</v>
      </c>
      <c r="W118" s="170">
        <v>115</v>
      </c>
      <c r="X118" s="170">
        <f t="shared" si="180"/>
        <v>133</v>
      </c>
      <c r="Y118" s="170">
        <f t="shared" si="186"/>
        <v>-0.72932330827067671</v>
      </c>
      <c r="Z118" s="202">
        <v>0.70833333333333304</v>
      </c>
      <c r="AA118" s="170">
        <v>7</v>
      </c>
      <c r="AB118" s="170">
        <v>97</v>
      </c>
      <c r="AC118" s="170">
        <f t="shared" si="187"/>
        <v>104</v>
      </c>
      <c r="AD118" s="170">
        <f t="shared" si="188"/>
        <v>-0.86538461538461542</v>
      </c>
      <c r="AE118" s="202">
        <v>0.70833333333333304</v>
      </c>
      <c r="AF118" s="170">
        <v>9</v>
      </c>
      <c r="AG118" s="170">
        <v>112</v>
      </c>
      <c r="AH118" s="170">
        <f t="shared" si="189"/>
        <v>121</v>
      </c>
      <c r="AI118" s="170">
        <f t="shared" si="190"/>
        <v>-0.85123966942148765</v>
      </c>
      <c r="AJ118" s="202">
        <v>0.70833333333333304</v>
      </c>
      <c r="AK118" s="170">
        <v>9</v>
      </c>
      <c r="AL118" s="170">
        <v>105</v>
      </c>
      <c r="AM118" s="170">
        <f t="shared" si="181"/>
        <v>114</v>
      </c>
      <c r="AN118" s="171">
        <f t="shared" si="191"/>
        <v>-0.84210526315789469</v>
      </c>
      <c r="AO118" s="160"/>
      <c r="AP118" s="160"/>
      <c r="AQ118" s="160"/>
      <c r="AR118" s="160"/>
      <c r="AS118" s="160"/>
      <c r="AT118" s="160"/>
    </row>
    <row r="119" spans="1:46" x14ac:dyDescent="0.25">
      <c r="A119" s="356" t="s">
        <v>187</v>
      </c>
      <c r="B119" s="357"/>
      <c r="C119" s="357"/>
      <c r="D119" s="357"/>
      <c r="E119" s="357"/>
      <c r="F119" s="357"/>
      <c r="G119" s="357"/>
      <c r="H119" s="357"/>
      <c r="I119" s="357"/>
      <c r="J119" s="357"/>
      <c r="K119" s="357"/>
      <c r="L119" s="357"/>
      <c r="M119" s="357"/>
      <c r="N119" s="357"/>
      <c r="O119" s="357"/>
      <c r="P119" s="357"/>
      <c r="Q119" s="357"/>
      <c r="R119" s="357"/>
      <c r="S119" s="357"/>
      <c r="T119" s="357"/>
      <c r="U119" s="357"/>
      <c r="V119" s="357"/>
      <c r="W119" s="357"/>
      <c r="X119" s="357"/>
      <c r="Y119" s="357"/>
      <c r="Z119" s="357"/>
      <c r="AA119" s="357"/>
      <c r="AB119" s="357"/>
      <c r="AC119" s="357"/>
      <c r="AD119" s="357"/>
      <c r="AE119" s="357"/>
      <c r="AF119" s="357"/>
      <c r="AG119" s="357"/>
      <c r="AH119" s="357"/>
      <c r="AI119" s="357"/>
      <c r="AJ119" s="357"/>
      <c r="AK119" s="357"/>
      <c r="AL119" s="357"/>
      <c r="AM119" s="357"/>
      <c r="AN119" s="358"/>
    </row>
    <row r="120" spans="1:46" x14ac:dyDescent="0.25">
      <c r="A120" s="198" t="s">
        <v>179</v>
      </c>
      <c r="B120" s="199"/>
      <c r="C120" s="199"/>
      <c r="D120" s="199"/>
      <c r="E120" s="199"/>
      <c r="F120" s="199"/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  <c r="T120" s="199"/>
      <c r="U120" s="199"/>
      <c r="V120" s="199"/>
      <c r="W120" s="199"/>
      <c r="X120" s="199"/>
      <c r="Y120" s="199"/>
      <c r="Z120" s="199"/>
      <c r="AA120" s="199"/>
      <c r="AB120" s="199"/>
      <c r="AC120" s="199"/>
      <c r="AD120" s="199"/>
      <c r="AE120" s="199"/>
      <c r="AF120" s="199"/>
      <c r="AG120" s="199"/>
      <c r="AH120" s="199"/>
      <c r="AI120" s="199"/>
      <c r="AJ120" s="199"/>
      <c r="AK120" s="199"/>
      <c r="AL120" s="199"/>
      <c r="AM120" s="199"/>
      <c r="AN120" s="200"/>
    </row>
    <row r="121" spans="1:46" x14ac:dyDescent="0.25">
      <c r="A121" s="176" t="s">
        <v>177</v>
      </c>
      <c r="B121" s="168" t="s">
        <v>71</v>
      </c>
      <c r="C121" s="168" t="s">
        <v>130</v>
      </c>
      <c r="D121" s="168" t="s">
        <v>52</v>
      </c>
      <c r="E121" s="168" t="s">
        <v>113</v>
      </c>
      <c r="F121" s="168" t="s">
        <v>177</v>
      </c>
      <c r="G121" s="168" t="s">
        <v>71</v>
      </c>
      <c r="H121" s="168" t="s">
        <v>130</v>
      </c>
      <c r="I121" s="168" t="s">
        <v>52</v>
      </c>
      <c r="J121" s="168" t="s">
        <v>113</v>
      </c>
      <c r="K121" s="168" t="s">
        <v>177</v>
      </c>
      <c r="L121" s="168" t="s">
        <v>71</v>
      </c>
      <c r="M121" s="168" t="s">
        <v>130</v>
      </c>
      <c r="N121" s="168" t="s">
        <v>52</v>
      </c>
      <c r="O121" s="168" t="s">
        <v>113</v>
      </c>
      <c r="P121" s="168" t="s">
        <v>177</v>
      </c>
      <c r="Q121" s="168" t="s">
        <v>71</v>
      </c>
      <c r="R121" s="168" t="s">
        <v>130</v>
      </c>
      <c r="S121" s="168" t="s">
        <v>52</v>
      </c>
      <c r="T121" s="168" t="s">
        <v>113</v>
      </c>
      <c r="U121" s="168" t="s">
        <v>177</v>
      </c>
      <c r="V121" s="168" t="s">
        <v>71</v>
      </c>
      <c r="W121" s="168" t="s">
        <v>130</v>
      </c>
      <c r="X121" s="168" t="s">
        <v>52</v>
      </c>
      <c r="Y121" s="168" t="s">
        <v>113</v>
      </c>
      <c r="Z121" s="168" t="s">
        <v>177</v>
      </c>
      <c r="AA121" s="168" t="s">
        <v>71</v>
      </c>
      <c r="AB121" s="168" t="s">
        <v>130</v>
      </c>
      <c r="AC121" s="168" t="s">
        <v>52</v>
      </c>
      <c r="AD121" s="168" t="s">
        <v>113</v>
      </c>
      <c r="AE121" s="168" t="s">
        <v>177</v>
      </c>
      <c r="AF121" s="168" t="s">
        <v>71</v>
      </c>
      <c r="AG121" s="168" t="s">
        <v>130</v>
      </c>
      <c r="AH121" s="168" t="s">
        <v>52</v>
      </c>
      <c r="AI121" s="168" t="s">
        <v>113</v>
      </c>
      <c r="AJ121" s="168" t="s">
        <v>177</v>
      </c>
      <c r="AK121" s="168" t="s">
        <v>71</v>
      </c>
      <c r="AL121" s="168" t="s">
        <v>130</v>
      </c>
      <c r="AM121" s="168" t="s">
        <v>52</v>
      </c>
      <c r="AN121" s="169" t="s">
        <v>113</v>
      </c>
    </row>
    <row r="122" spans="1:46" x14ac:dyDescent="0.25">
      <c r="A122" s="194">
        <v>0.58333333333333337</v>
      </c>
      <c r="B122" s="168">
        <v>0</v>
      </c>
      <c r="C122" s="168">
        <v>0</v>
      </c>
      <c r="D122" s="168">
        <f t="shared" ref="D122:D128" si="192">SUM(B122:C122)</f>
        <v>0</v>
      </c>
      <c r="E122" s="168">
        <v>0</v>
      </c>
      <c r="F122" s="195">
        <v>0.58333333333333337</v>
      </c>
      <c r="G122" s="168">
        <v>0</v>
      </c>
      <c r="H122" s="168">
        <v>0</v>
      </c>
      <c r="I122" s="168">
        <f t="shared" ref="I122:I128" si="193">SUM(G122:H122)</f>
        <v>0</v>
      </c>
      <c r="J122" s="168">
        <v>0</v>
      </c>
      <c r="K122" s="195">
        <v>0.58333333333333337</v>
      </c>
      <c r="L122" s="168">
        <v>0</v>
      </c>
      <c r="M122" s="168">
        <v>0</v>
      </c>
      <c r="N122" s="168">
        <f t="shared" ref="N122:N128" si="194">SUM(L122:M122)</f>
        <v>0</v>
      </c>
      <c r="O122" s="168">
        <v>0</v>
      </c>
      <c r="P122" s="195">
        <v>0.58333333333333337</v>
      </c>
      <c r="Q122" s="168">
        <v>0</v>
      </c>
      <c r="R122" s="168">
        <v>0</v>
      </c>
      <c r="S122" s="168">
        <f t="shared" ref="S122:S128" si="195">SUM(Q122:R122)</f>
        <v>0</v>
      </c>
      <c r="T122" s="168">
        <v>0</v>
      </c>
      <c r="U122" s="195">
        <v>0.58333333333333337</v>
      </c>
      <c r="V122" s="168">
        <v>0</v>
      </c>
      <c r="W122" s="168">
        <v>0</v>
      </c>
      <c r="X122" s="168">
        <f t="shared" ref="X122:X128" si="196">SUM(V122:W122)</f>
        <v>0</v>
      </c>
      <c r="Y122" s="168">
        <v>0</v>
      </c>
      <c r="Z122" s="195">
        <v>0.58333333333333337</v>
      </c>
      <c r="AA122" s="168">
        <v>0</v>
      </c>
      <c r="AB122" s="168">
        <v>0</v>
      </c>
      <c r="AC122" s="168">
        <f t="shared" ref="AC122:AC128" si="197">SUM(AA122:AB122)</f>
        <v>0</v>
      </c>
      <c r="AD122" s="168">
        <v>0</v>
      </c>
      <c r="AE122" s="195">
        <v>0.58333333333333337</v>
      </c>
      <c r="AF122" s="168">
        <v>0</v>
      </c>
      <c r="AG122" s="168">
        <v>0</v>
      </c>
      <c r="AH122" s="168">
        <f>SUM(AF122:AG122)</f>
        <v>0</v>
      </c>
      <c r="AI122" s="168">
        <v>0</v>
      </c>
      <c r="AJ122" s="195">
        <v>0.58333333333333337</v>
      </c>
      <c r="AK122" s="168">
        <v>0</v>
      </c>
      <c r="AL122" s="168">
        <v>0</v>
      </c>
      <c r="AM122" s="168">
        <f t="shared" ref="AM122:AM128" si="198">SUM(AK122:AL122)</f>
        <v>0</v>
      </c>
      <c r="AN122" s="169">
        <v>0</v>
      </c>
    </row>
    <row r="123" spans="1:46" x14ac:dyDescent="0.25">
      <c r="A123" s="196">
        <v>0.60416666666666663</v>
      </c>
      <c r="B123" s="168">
        <v>0</v>
      </c>
      <c r="C123" s="168">
        <v>2</v>
      </c>
      <c r="D123" s="168">
        <f t="shared" si="192"/>
        <v>2</v>
      </c>
      <c r="E123" s="168">
        <f t="shared" ref="E123:E128" si="199">(B123-C123)/D123</f>
        <v>-1</v>
      </c>
      <c r="F123" s="197">
        <v>0.60416666666666663</v>
      </c>
      <c r="G123" s="168">
        <v>2</v>
      </c>
      <c r="H123" s="168">
        <v>1</v>
      </c>
      <c r="I123" s="168">
        <f t="shared" si="193"/>
        <v>3</v>
      </c>
      <c r="J123" s="168">
        <f t="shared" ref="J123:J128" si="200">(G123-H123)/I123</f>
        <v>0.33333333333333331</v>
      </c>
      <c r="K123" s="197">
        <v>0.60416666666666663</v>
      </c>
      <c r="L123" s="168">
        <v>1</v>
      </c>
      <c r="M123" s="168">
        <v>4</v>
      </c>
      <c r="N123" s="168">
        <f t="shared" si="194"/>
        <v>5</v>
      </c>
      <c r="O123" s="168">
        <f t="shared" ref="O123:O128" si="201">(L123-M123)/N123</f>
        <v>-0.6</v>
      </c>
      <c r="P123" s="197">
        <v>0.60416666666666663</v>
      </c>
      <c r="Q123" s="168">
        <v>4</v>
      </c>
      <c r="R123" s="168">
        <v>3</v>
      </c>
      <c r="S123" s="168">
        <f t="shared" si="195"/>
        <v>7</v>
      </c>
      <c r="T123" s="168">
        <f t="shared" ref="T123:T128" si="202">(Q123-R123)/S123</f>
        <v>0.14285714285714285</v>
      </c>
      <c r="U123" s="197">
        <v>0.60416666666666663</v>
      </c>
      <c r="V123" s="168">
        <v>1</v>
      </c>
      <c r="W123" s="168">
        <v>2</v>
      </c>
      <c r="X123" s="168">
        <f t="shared" si="196"/>
        <v>3</v>
      </c>
      <c r="Y123" s="168">
        <f t="shared" ref="Y123:Y128" si="203">(V123-W123)/X123</f>
        <v>-0.33333333333333331</v>
      </c>
      <c r="Z123" s="197">
        <v>0.60416666666666663</v>
      </c>
      <c r="AA123" s="168">
        <v>1</v>
      </c>
      <c r="AB123" s="168">
        <v>2</v>
      </c>
      <c r="AC123" s="168">
        <f t="shared" si="197"/>
        <v>3</v>
      </c>
      <c r="AD123" s="168">
        <f t="shared" ref="AD123:AD128" si="204">(AA123-AB123)/AC123</f>
        <v>-0.33333333333333331</v>
      </c>
      <c r="AE123" s="197">
        <v>0.60416666666666663</v>
      </c>
      <c r="AF123" s="168">
        <v>1</v>
      </c>
      <c r="AG123" s="168">
        <v>2</v>
      </c>
      <c r="AH123" s="168">
        <f t="shared" ref="AH123:AH128" si="205">SUM(AF123:AG123)</f>
        <v>3</v>
      </c>
      <c r="AI123" s="168">
        <f t="shared" ref="AI123:AI128" si="206">(AF123-AG123)/AH123</f>
        <v>-0.33333333333333331</v>
      </c>
      <c r="AJ123" s="197">
        <v>0.60416666666666663</v>
      </c>
      <c r="AK123" s="168">
        <v>0</v>
      </c>
      <c r="AL123" s="168">
        <v>1</v>
      </c>
      <c r="AM123" s="168">
        <f t="shared" si="198"/>
        <v>1</v>
      </c>
      <c r="AN123" s="169">
        <f t="shared" ref="AN123:AN128" si="207">(AK123-AL123)/AM123</f>
        <v>-1</v>
      </c>
    </row>
    <row r="124" spans="1:46" x14ac:dyDescent="0.25">
      <c r="A124" s="196">
        <v>0.625</v>
      </c>
      <c r="B124" s="168">
        <v>2</v>
      </c>
      <c r="C124" s="168">
        <v>3</v>
      </c>
      <c r="D124" s="168">
        <f t="shared" si="192"/>
        <v>5</v>
      </c>
      <c r="E124" s="168">
        <f t="shared" si="199"/>
        <v>-0.2</v>
      </c>
      <c r="F124" s="197">
        <v>0.625</v>
      </c>
      <c r="G124" s="168">
        <v>2</v>
      </c>
      <c r="H124" s="168">
        <v>2</v>
      </c>
      <c r="I124" s="168">
        <f t="shared" si="193"/>
        <v>4</v>
      </c>
      <c r="J124" s="168">
        <f t="shared" si="200"/>
        <v>0</v>
      </c>
      <c r="K124" s="197">
        <v>0.625</v>
      </c>
      <c r="L124" s="168">
        <v>2</v>
      </c>
      <c r="M124" s="168">
        <v>4</v>
      </c>
      <c r="N124" s="168">
        <f t="shared" si="194"/>
        <v>6</v>
      </c>
      <c r="O124" s="168">
        <f t="shared" si="201"/>
        <v>-0.33333333333333331</v>
      </c>
      <c r="P124" s="197">
        <v>0.625</v>
      </c>
      <c r="Q124" s="168">
        <v>4</v>
      </c>
      <c r="R124" s="168">
        <v>3</v>
      </c>
      <c r="S124" s="168">
        <f t="shared" si="195"/>
        <v>7</v>
      </c>
      <c r="T124" s="168">
        <f t="shared" si="202"/>
        <v>0.14285714285714285</v>
      </c>
      <c r="U124" s="197">
        <v>0.625</v>
      </c>
      <c r="V124" s="168">
        <v>2</v>
      </c>
      <c r="W124" s="168">
        <v>2</v>
      </c>
      <c r="X124" s="168">
        <f t="shared" si="196"/>
        <v>4</v>
      </c>
      <c r="Y124" s="168">
        <f t="shared" si="203"/>
        <v>0</v>
      </c>
      <c r="Z124" s="197">
        <v>0.625</v>
      </c>
      <c r="AA124" s="168">
        <v>1</v>
      </c>
      <c r="AB124" s="168">
        <v>2</v>
      </c>
      <c r="AC124" s="168">
        <f t="shared" si="197"/>
        <v>3</v>
      </c>
      <c r="AD124" s="168">
        <f t="shared" si="204"/>
        <v>-0.33333333333333331</v>
      </c>
      <c r="AE124" s="197">
        <v>0.625</v>
      </c>
      <c r="AF124" s="168">
        <v>2</v>
      </c>
      <c r="AG124" s="168">
        <v>2</v>
      </c>
      <c r="AH124" s="168">
        <f t="shared" si="205"/>
        <v>4</v>
      </c>
      <c r="AI124" s="168">
        <f t="shared" si="206"/>
        <v>0</v>
      </c>
      <c r="AJ124" s="197">
        <v>0.625</v>
      </c>
      <c r="AK124" s="168">
        <v>1</v>
      </c>
      <c r="AL124" s="168">
        <v>1</v>
      </c>
      <c r="AM124" s="168">
        <f t="shared" si="198"/>
        <v>2</v>
      </c>
      <c r="AN124" s="169">
        <f t="shared" si="207"/>
        <v>0</v>
      </c>
      <c r="AO124" s="160"/>
      <c r="AP124" s="160"/>
      <c r="AQ124" s="160"/>
    </row>
    <row r="125" spans="1:46" x14ac:dyDescent="0.25">
      <c r="A125" s="194">
        <v>0.64583333333333304</v>
      </c>
      <c r="B125" s="168">
        <v>5</v>
      </c>
      <c r="C125" s="168">
        <v>3</v>
      </c>
      <c r="D125" s="168">
        <f t="shared" si="192"/>
        <v>8</v>
      </c>
      <c r="E125" s="168">
        <f t="shared" si="199"/>
        <v>0.25</v>
      </c>
      <c r="F125" s="195">
        <v>0.64583333333333304</v>
      </c>
      <c r="G125" s="168">
        <v>6</v>
      </c>
      <c r="H125" s="168">
        <v>4</v>
      </c>
      <c r="I125" s="168">
        <f t="shared" si="193"/>
        <v>10</v>
      </c>
      <c r="J125" s="168">
        <f t="shared" si="200"/>
        <v>0.2</v>
      </c>
      <c r="K125" s="195">
        <v>0.64583333333333304</v>
      </c>
      <c r="L125" s="168">
        <v>4</v>
      </c>
      <c r="M125" s="168">
        <v>5</v>
      </c>
      <c r="N125" s="168">
        <f t="shared" si="194"/>
        <v>9</v>
      </c>
      <c r="O125" s="168">
        <f t="shared" si="201"/>
        <v>-0.1111111111111111</v>
      </c>
      <c r="P125" s="195">
        <v>0.64583333333333304</v>
      </c>
      <c r="Q125" s="168">
        <v>4</v>
      </c>
      <c r="R125" s="168">
        <v>3</v>
      </c>
      <c r="S125" s="168">
        <f t="shared" si="195"/>
        <v>7</v>
      </c>
      <c r="T125" s="168">
        <f t="shared" si="202"/>
        <v>0.14285714285714285</v>
      </c>
      <c r="U125" s="195">
        <v>0.64583333333333304</v>
      </c>
      <c r="V125" s="168">
        <v>2</v>
      </c>
      <c r="W125" s="168">
        <v>2</v>
      </c>
      <c r="X125" s="168">
        <f t="shared" si="196"/>
        <v>4</v>
      </c>
      <c r="Y125" s="168">
        <f t="shared" si="203"/>
        <v>0</v>
      </c>
      <c r="Z125" s="195">
        <v>0.64583333333333304</v>
      </c>
      <c r="AA125" s="168">
        <v>3</v>
      </c>
      <c r="AB125" s="168">
        <v>3</v>
      </c>
      <c r="AC125" s="168">
        <f t="shared" si="197"/>
        <v>6</v>
      </c>
      <c r="AD125" s="168">
        <f t="shared" si="204"/>
        <v>0</v>
      </c>
      <c r="AE125" s="195">
        <v>0.64583333333333304</v>
      </c>
      <c r="AF125" s="168">
        <v>2</v>
      </c>
      <c r="AG125" s="168">
        <v>3</v>
      </c>
      <c r="AH125" s="168">
        <f t="shared" si="205"/>
        <v>5</v>
      </c>
      <c r="AI125" s="168">
        <f t="shared" si="206"/>
        <v>-0.2</v>
      </c>
      <c r="AJ125" s="195">
        <v>0.64583333333333304</v>
      </c>
      <c r="AK125" s="168">
        <v>1</v>
      </c>
      <c r="AL125" s="168">
        <v>2</v>
      </c>
      <c r="AM125" s="168">
        <f t="shared" si="198"/>
        <v>3</v>
      </c>
      <c r="AN125" s="169">
        <f t="shared" si="207"/>
        <v>-0.33333333333333331</v>
      </c>
      <c r="AO125" s="160"/>
      <c r="AP125" s="160"/>
      <c r="AQ125" s="160"/>
    </row>
    <row r="126" spans="1:46" x14ac:dyDescent="0.25">
      <c r="A126" s="196">
        <v>0.66666666666666596</v>
      </c>
      <c r="B126" s="168">
        <v>7</v>
      </c>
      <c r="C126" s="168">
        <v>3</v>
      </c>
      <c r="D126" s="168">
        <f t="shared" si="192"/>
        <v>10</v>
      </c>
      <c r="E126" s="168">
        <f t="shared" si="199"/>
        <v>0.4</v>
      </c>
      <c r="F126" s="197">
        <v>0.66666666666666596</v>
      </c>
      <c r="G126" s="168">
        <v>6</v>
      </c>
      <c r="H126" s="168">
        <v>4</v>
      </c>
      <c r="I126" s="168">
        <f t="shared" si="193"/>
        <v>10</v>
      </c>
      <c r="J126" s="168">
        <f t="shared" si="200"/>
        <v>0.2</v>
      </c>
      <c r="K126" s="197">
        <v>0.66666666666666596</v>
      </c>
      <c r="L126" s="168">
        <v>4</v>
      </c>
      <c r="M126" s="168">
        <v>5</v>
      </c>
      <c r="N126" s="168">
        <f t="shared" si="194"/>
        <v>9</v>
      </c>
      <c r="O126" s="168">
        <f t="shared" si="201"/>
        <v>-0.1111111111111111</v>
      </c>
      <c r="P126" s="197">
        <v>0.66666666666666596</v>
      </c>
      <c r="Q126" s="168">
        <v>5</v>
      </c>
      <c r="R126" s="168">
        <v>3</v>
      </c>
      <c r="S126" s="168">
        <f t="shared" si="195"/>
        <v>8</v>
      </c>
      <c r="T126" s="168">
        <f t="shared" si="202"/>
        <v>0.25</v>
      </c>
      <c r="U126" s="197">
        <v>0.66666666666666596</v>
      </c>
      <c r="V126" s="168">
        <v>4</v>
      </c>
      <c r="W126" s="168">
        <v>2</v>
      </c>
      <c r="X126" s="168">
        <f t="shared" si="196"/>
        <v>6</v>
      </c>
      <c r="Y126" s="168">
        <f t="shared" si="203"/>
        <v>0.33333333333333331</v>
      </c>
      <c r="Z126" s="197">
        <v>0.66666666666666596</v>
      </c>
      <c r="AA126" s="168">
        <v>4</v>
      </c>
      <c r="AB126" s="168">
        <v>4</v>
      </c>
      <c r="AC126" s="168">
        <f t="shared" si="197"/>
        <v>8</v>
      </c>
      <c r="AD126" s="168">
        <f t="shared" si="204"/>
        <v>0</v>
      </c>
      <c r="AE126" s="197">
        <v>0.66666666666666596</v>
      </c>
      <c r="AF126" s="168">
        <v>3</v>
      </c>
      <c r="AG126" s="168">
        <v>3</v>
      </c>
      <c r="AH126" s="168">
        <f t="shared" si="205"/>
        <v>6</v>
      </c>
      <c r="AI126" s="168">
        <f t="shared" si="206"/>
        <v>0</v>
      </c>
      <c r="AJ126" s="197">
        <v>0.66666666666666596</v>
      </c>
      <c r="AK126" s="168">
        <v>3</v>
      </c>
      <c r="AL126" s="168">
        <v>3</v>
      </c>
      <c r="AM126" s="168">
        <f t="shared" si="198"/>
        <v>6</v>
      </c>
      <c r="AN126" s="169">
        <f t="shared" si="207"/>
        <v>0</v>
      </c>
      <c r="AO126" s="160"/>
      <c r="AP126" s="160"/>
      <c r="AQ126" s="160"/>
    </row>
    <row r="127" spans="1:46" x14ac:dyDescent="0.25">
      <c r="A127" s="196">
        <v>0.687499999999999</v>
      </c>
      <c r="B127" s="168">
        <v>7</v>
      </c>
      <c r="C127" s="168">
        <v>6</v>
      </c>
      <c r="D127" s="168">
        <f t="shared" si="192"/>
        <v>13</v>
      </c>
      <c r="E127" s="168">
        <f t="shared" si="199"/>
        <v>7.6923076923076927E-2</v>
      </c>
      <c r="F127" s="197">
        <v>0.687499999999999</v>
      </c>
      <c r="G127" s="168">
        <v>8</v>
      </c>
      <c r="H127" s="168">
        <v>5</v>
      </c>
      <c r="I127" s="168">
        <f t="shared" si="193"/>
        <v>13</v>
      </c>
      <c r="J127" s="168">
        <f t="shared" si="200"/>
        <v>0.23076923076923078</v>
      </c>
      <c r="K127" s="197">
        <v>0.687499999999999</v>
      </c>
      <c r="L127" s="168">
        <v>7</v>
      </c>
      <c r="M127" s="168">
        <v>8</v>
      </c>
      <c r="N127" s="168">
        <f t="shared" si="194"/>
        <v>15</v>
      </c>
      <c r="O127" s="168">
        <f t="shared" si="201"/>
        <v>-6.6666666666666666E-2</v>
      </c>
      <c r="P127" s="197">
        <v>0.687499999999999</v>
      </c>
      <c r="Q127" s="168">
        <v>5</v>
      </c>
      <c r="R127" s="168">
        <v>5</v>
      </c>
      <c r="S127" s="168">
        <f t="shared" si="195"/>
        <v>10</v>
      </c>
      <c r="T127" s="168">
        <f t="shared" si="202"/>
        <v>0</v>
      </c>
      <c r="U127" s="197">
        <v>0.687499999999999</v>
      </c>
      <c r="V127" s="168">
        <v>5</v>
      </c>
      <c r="W127" s="168">
        <v>3</v>
      </c>
      <c r="X127" s="168">
        <f t="shared" si="196"/>
        <v>8</v>
      </c>
      <c r="Y127" s="168">
        <f t="shared" si="203"/>
        <v>0.25</v>
      </c>
      <c r="Z127" s="197">
        <v>0.687499999999999</v>
      </c>
      <c r="AA127" s="168">
        <v>4</v>
      </c>
      <c r="AB127" s="168">
        <v>6</v>
      </c>
      <c r="AC127" s="168">
        <f t="shared" si="197"/>
        <v>10</v>
      </c>
      <c r="AD127" s="168">
        <f t="shared" si="204"/>
        <v>-0.2</v>
      </c>
      <c r="AE127" s="197">
        <v>0.687499999999999</v>
      </c>
      <c r="AF127" s="168">
        <v>4</v>
      </c>
      <c r="AG127" s="168">
        <v>4</v>
      </c>
      <c r="AH127" s="168">
        <f t="shared" si="205"/>
        <v>8</v>
      </c>
      <c r="AI127" s="168">
        <f t="shared" si="206"/>
        <v>0</v>
      </c>
      <c r="AJ127" s="197">
        <v>0.687499999999999</v>
      </c>
      <c r="AK127" s="168">
        <v>3</v>
      </c>
      <c r="AL127" s="168">
        <v>4</v>
      </c>
      <c r="AM127" s="168">
        <f t="shared" si="198"/>
        <v>7</v>
      </c>
      <c r="AN127" s="169">
        <f t="shared" si="207"/>
        <v>-0.14285714285714285</v>
      </c>
      <c r="AO127" s="160"/>
      <c r="AP127" s="160"/>
      <c r="AQ127" s="160"/>
    </row>
    <row r="128" spans="1:46" x14ac:dyDescent="0.25">
      <c r="A128" s="194">
        <v>0.70833333333333304</v>
      </c>
      <c r="B128" s="168">
        <v>9</v>
      </c>
      <c r="C128" s="168">
        <v>6</v>
      </c>
      <c r="D128" s="168">
        <f t="shared" si="192"/>
        <v>15</v>
      </c>
      <c r="E128" s="168">
        <f t="shared" si="199"/>
        <v>0.2</v>
      </c>
      <c r="F128" s="195">
        <v>0.70833333333333304</v>
      </c>
      <c r="G128" s="168">
        <v>9</v>
      </c>
      <c r="H128" s="168">
        <v>9</v>
      </c>
      <c r="I128" s="168">
        <f t="shared" si="193"/>
        <v>18</v>
      </c>
      <c r="J128" s="168">
        <f t="shared" si="200"/>
        <v>0</v>
      </c>
      <c r="K128" s="195">
        <v>0.70833333333333304</v>
      </c>
      <c r="L128" s="168">
        <v>10</v>
      </c>
      <c r="M128" s="168">
        <v>8</v>
      </c>
      <c r="N128" s="168">
        <f t="shared" si="194"/>
        <v>18</v>
      </c>
      <c r="O128" s="168">
        <f t="shared" si="201"/>
        <v>0.1111111111111111</v>
      </c>
      <c r="P128" s="195">
        <v>0.70833333333333304</v>
      </c>
      <c r="Q128" s="168">
        <v>5</v>
      </c>
      <c r="R128" s="168">
        <v>5</v>
      </c>
      <c r="S128" s="168">
        <f t="shared" si="195"/>
        <v>10</v>
      </c>
      <c r="T128" s="168">
        <f t="shared" si="202"/>
        <v>0</v>
      </c>
      <c r="U128" s="195">
        <v>0.70833333333333304</v>
      </c>
      <c r="V128" s="168">
        <v>5</v>
      </c>
      <c r="W128" s="168">
        <v>4</v>
      </c>
      <c r="X128" s="168">
        <f t="shared" si="196"/>
        <v>9</v>
      </c>
      <c r="Y128" s="168">
        <f t="shared" si="203"/>
        <v>0.1111111111111111</v>
      </c>
      <c r="Z128" s="195">
        <v>0.70833333333333304</v>
      </c>
      <c r="AA128" s="168">
        <v>5</v>
      </c>
      <c r="AB128" s="168">
        <v>6</v>
      </c>
      <c r="AC128" s="168">
        <f t="shared" si="197"/>
        <v>11</v>
      </c>
      <c r="AD128" s="168">
        <f t="shared" si="204"/>
        <v>-9.0909090909090912E-2</v>
      </c>
      <c r="AE128" s="195">
        <v>0.70833333333333304</v>
      </c>
      <c r="AF128" s="168">
        <v>5</v>
      </c>
      <c r="AG128" s="168">
        <v>5</v>
      </c>
      <c r="AH128" s="168">
        <f t="shared" si="205"/>
        <v>10</v>
      </c>
      <c r="AI128" s="168">
        <f t="shared" si="206"/>
        <v>0</v>
      </c>
      <c r="AJ128" s="195">
        <v>0.70833333333333304</v>
      </c>
      <c r="AK128" s="168">
        <v>4</v>
      </c>
      <c r="AL128" s="168">
        <v>5</v>
      </c>
      <c r="AM128" s="168">
        <f t="shared" si="198"/>
        <v>9</v>
      </c>
      <c r="AN128" s="169">
        <f t="shared" si="207"/>
        <v>-0.1111111111111111</v>
      </c>
      <c r="AO128" s="160"/>
      <c r="AP128" s="160"/>
      <c r="AQ128" s="160"/>
    </row>
    <row r="129" spans="1:46" x14ac:dyDescent="0.25">
      <c r="A129" s="176" t="s">
        <v>177</v>
      </c>
      <c r="B129" s="168" t="s">
        <v>46</v>
      </c>
      <c r="C129" s="168" t="s">
        <v>130</v>
      </c>
      <c r="D129" s="168" t="s">
        <v>52</v>
      </c>
      <c r="E129" s="168" t="s">
        <v>113</v>
      </c>
      <c r="F129" s="168" t="s">
        <v>177</v>
      </c>
      <c r="G129" s="168" t="s">
        <v>46</v>
      </c>
      <c r="H129" s="168" t="s">
        <v>130</v>
      </c>
      <c r="I129" s="168" t="s">
        <v>52</v>
      </c>
      <c r="J129" s="168" t="s">
        <v>113</v>
      </c>
      <c r="K129" s="168" t="s">
        <v>177</v>
      </c>
      <c r="L129" s="168" t="s">
        <v>46</v>
      </c>
      <c r="M129" s="168" t="s">
        <v>130</v>
      </c>
      <c r="N129" s="168" t="s">
        <v>52</v>
      </c>
      <c r="O129" s="168" t="s">
        <v>113</v>
      </c>
      <c r="P129" s="168" t="s">
        <v>177</v>
      </c>
      <c r="Q129" s="168" t="s">
        <v>46</v>
      </c>
      <c r="R129" s="168" t="s">
        <v>130</v>
      </c>
      <c r="S129" s="168" t="s">
        <v>52</v>
      </c>
      <c r="T129" s="168" t="s">
        <v>113</v>
      </c>
      <c r="U129" s="168" t="s">
        <v>177</v>
      </c>
      <c r="V129" s="168" t="s">
        <v>46</v>
      </c>
      <c r="W129" s="168" t="s">
        <v>130</v>
      </c>
      <c r="X129" s="168" t="s">
        <v>52</v>
      </c>
      <c r="Y129" s="168" t="s">
        <v>113</v>
      </c>
      <c r="Z129" s="168" t="s">
        <v>177</v>
      </c>
      <c r="AA129" s="168" t="s">
        <v>46</v>
      </c>
      <c r="AB129" s="168" t="s">
        <v>130</v>
      </c>
      <c r="AC129" s="168" t="s">
        <v>52</v>
      </c>
      <c r="AD129" s="168" t="s">
        <v>113</v>
      </c>
      <c r="AE129" s="168" t="s">
        <v>177</v>
      </c>
      <c r="AF129" s="168" t="s">
        <v>46</v>
      </c>
      <c r="AG129" s="168" t="s">
        <v>130</v>
      </c>
      <c r="AH129" s="168" t="s">
        <v>52</v>
      </c>
      <c r="AI129" s="168" t="s">
        <v>113</v>
      </c>
      <c r="AJ129" s="168" t="s">
        <v>177</v>
      </c>
      <c r="AK129" s="168" t="s">
        <v>46</v>
      </c>
      <c r="AL129" s="168" t="s">
        <v>130</v>
      </c>
      <c r="AM129" s="168" t="s">
        <v>52</v>
      </c>
      <c r="AN129" s="169" t="s">
        <v>113</v>
      </c>
      <c r="AO129" s="160"/>
      <c r="AP129" s="160"/>
      <c r="AQ129" s="160"/>
    </row>
    <row r="130" spans="1:46" x14ac:dyDescent="0.25">
      <c r="A130" s="176"/>
      <c r="B130" s="199" t="s">
        <v>133</v>
      </c>
      <c r="C130" s="199"/>
      <c r="D130" s="199"/>
      <c r="E130" s="168"/>
      <c r="F130" s="168"/>
      <c r="G130" s="199" t="s">
        <v>133</v>
      </c>
      <c r="H130" s="199"/>
      <c r="I130" s="199"/>
      <c r="J130" s="168"/>
      <c r="K130" s="168"/>
      <c r="L130" s="199" t="s">
        <v>133</v>
      </c>
      <c r="M130" s="199"/>
      <c r="N130" s="199"/>
      <c r="O130" s="168"/>
      <c r="P130" s="168"/>
      <c r="Q130" s="199" t="s">
        <v>133</v>
      </c>
      <c r="R130" s="199"/>
      <c r="S130" s="199"/>
      <c r="T130" s="168"/>
      <c r="U130" s="168"/>
      <c r="V130" s="199" t="s">
        <v>133</v>
      </c>
      <c r="W130" s="199"/>
      <c r="X130" s="199"/>
      <c r="Y130" s="168"/>
      <c r="Z130" s="168"/>
      <c r="AA130" s="199" t="s">
        <v>133</v>
      </c>
      <c r="AB130" s="199"/>
      <c r="AC130" s="199"/>
      <c r="AD130" s="168"/>
      <c r="AE130" s="168"/>
      <c r="AF130" s="199" t="s">
        <v>133</v>
      </c>
      <c r="AG130" s="199"/>
      <c r="AH130" s="199"/>
      <c r="AI130" s="168"/>
      <c r="AJ130" s="168"/>
      <c r="AK130" s="199" t="s">
        <v>133</v>
      </c>
      <c r="AL130" s="199"/>
      <c r="AM130" s="199"/>
      <c r="AN130" s="169"/>
      <c r="AO130" s="160"/>
      <c r="AP130" s="160"/>
      <c r="AQ130" s="160"/>
    </row>
    <row r="131" spans="1:46" x14ac:dyDescent="0.25">
      <c r="A131" s="194">
        <v>0.58333333333333337</v>
      </c>
      <c r="B131" s="168">
        <v>0</v>
      </c>
      <c r="C131" s="168">
        <v>0</v>
      </c>
      <c r="D131" s="168">
        <f t="shared" ref="D131:D137" si="208">SUM(B131:C131)</f>
        <v>0</v>
      </c>
      <c r="E131" s="168">
        <v>0</v>
      </c>
      <c r="F131" s="195">
        <v>0.58333333333333337</v>
      </c>
      <c r="G131" s="168">
        <v>0</v>
      </c>
      <c r="H131" s="168">
        <v>0</v>
      </c>
      <c r="I131" s="168">
        <f t="shared" ref="I131:I137" si="209">SUM(G131:H131)</f>
        <v>0</v>
      </c>
      <c r="J131" s="168">
        <v>0</v>
      </c>
      <c r="K131" s="195">
        <v>0.58333333333333337</v>
      </c>
      <c r="L131" s="168">
        <v>0</v>
      </c>
      <c r="M131" s="168">
        <v>0</v>
      </c>
      <c r="N131" s="168">
        <f t="shared" ref="N131:N137" si="210">SUM(L131:M131)</f>
        <v>0</v>
      </c>
      <c r="O131" s="168">
        <v>0</v>
      </c>
      <c r="P131" s="195">
        <v>0.58333333333333337</v>
      </c>
      <c r="Q131" s="168">
        <v>0</v>
      </c>
      <c r="R131" s="168">
        <v>0</v>
      </c>
      <c r="S131" s="168">
        <f t="shared" ref="S131:S137" si="211">SUM(Q131:R131)</f>
        <v>0</v>
      </c>
      <c r="T131" s="168">
        <v>0</v>
      </c>
      <c r="U131" s="195">
        <v>0.58333333333333337</v>
      </c>
      <c r="V131" s="168">
        <v>0</v>
      </c>
      <c r="W131" s="168">
        <v>0</v>
      </c>
      <c r="X131" s="168">
        <f t="shared" ref="X131:X137" si="212">SUM(V131:W131)</f>
        <v>0</v>
      </c>
      <c r="Y131" s="168">
        <v>0</v>
      </c>
      <c r="Z131" s="195">
        <v>0.58333333333333337</v>
      </c>
      <c r="AA131" s="168">
        <v>0</v>
      </c>
      <c r="AB131" s="168">
        <v>0</v>
      </c>
      <c r="AC131" s="168">
        <f t="shared" ref="AC131:AC137" si="213">SUM(AA131:AB131)</f>
        <v>0</v>
      </c>
      <c r="AD131" s="168">
        <v>0</v>
      </c>
      <c r="AE131" s="195">
        <v>0.58333333333333337</v>
      </c>
      <c r="AF131" s="168">
        <v>0</v>
      </c>
      <c r="AG131" s="168">
        <v>0</v>
      </c>
      <c r="AH131" s="168">
        <f>SUM(AF131:AG131)</f>
        <v>0</v>
      </c>
      <c r="AI131" s="168">
        <v>0</v>
      </c>
      <c r="AJ131" s="195">
        <v>0.58333333333333337</v>
      </c>
      <c r="AK131" s="168">
        <v>0</v>
      </c>
      <c r="AL131" s="168">
        <v>0</v>
      </c>
      <c r="AM131" s="168">
        <f t="shared" ref="AM131:AM137" si="214">SUM(AK131:AL131)</f>
        <v>0</v>
      </c>
      <c r="AN131" s="169">
        <v>0</v>
      </c>
      <c r="AO131" s="160"/>
      <c r="AP131" s="160"/>
      <c r="AQ131" s="160"/>
    </row>
    <row r="132" spans="1:46" x14ac:dyDescent="0.25">
      <c r="A132" s="196">
        <v>0.60416666666666663</v>
      </c>
      <c r="B132" s="168">
        <v>1</v>
      </c>
      <c r="C132" s="168">
        <v>1</v>
      </c>
      <c r="D132" s="168">
        <f t="shared" si="208"/>
        <v>2</v>
      </c>
      <c r="E132" s="168">
        <f t="shared" ref="E132:E137" si="215">(B132-C132)/D132</f>
        <v>0</v>
      </c>
      <c r="F132" s="197">
        <v>0.60416666666666663</v>
      </c>
      <c r="G132" s="168">
        <v>2</v>
      </c>
      <c r="H132" s="168">
        <v>3</v>
      </c>
      <c r="I132" s="168">
        <f t="shared" si="209"/>
        <v>5</v>
      </c>
      <c r="J132" s="168">
        <f t="shared" ref="J132:J137" si="216">(G132-H132)/I132</f>
        <v>-0.2</v>
      </c>
      <c r="K132" s="197">
        <v>0.60416666666666663</v>
      </c>
      <c r="L132" s="168">
        <v>2</v>
      </c>
      <c r="M132" s="168">
        <v>3</v>
      </c>
      <c r="N132" s="168">
        <f t="shared" si="210"/>
        <v>5</v>
      </c>
      <c r="O132" s="168">
        <f t="shared" ref="O132:O137" si="217">(L132-M132)/N132</f>
        <v>-0.2</v>
      </c>
      <c r="P132" s="197">
        <v>0.60416666666666663</v>
      </c>
      <c r="Q132" s="168">
        <v>3</v>
      </c>
      <c r="R132" s="168">
        <v>3</v>
      </c>
      <c r="S132" s="168">
        <f t="shared" si="211"/>
        <v>6</v>
      </c>
      <c r="T132" s="168">
        <f t="shared" ref="T132:T137" si="218">(Q132-R132)/S132</f>
        <v>0</v>
      </c>
      <c r="U132" s="197">
        <v>0.60416666666666663</v>
      </c>
      <c r="V132" s="168">
        <v>1</v>
      </c>
      <c r="W132" s="168">
        <v>3</v>
      </c>
      <c r="X132" s="168">
        <f t="shared" si="212"/>
        <v>4</v>
      </c>
      <c r="Y132" s="168">
        <f t="shared" ref="Y132:Y137" si="219">(V132-W132)/X132</f>
        <v>-0.5</v>
      </c>
      <c r="Z132" s="197">
        <v>0.60416666666666663</v>
      </c>
      <c r="AA132" s="168">
        <v>1</v>
      </c>
      <c r="AB132" s="168">
        <v>2</v>
      </c>
      <c r="AC132" s="168">
        <f t="shared" si="213"/>
        <v>3</v>
      </c>
      <c r="AD132" s="168">
        <f t="shared" ref="AD132:AD137" si="220">(AA132-AB132)/AC132</f>
        <v>-0.33333333333333331</v>
      </c>
      <c r="AE132" s="197">
        <v>0.60416666666666663</v>
      </c>
      <c r="AF132" s="168">
        <v>1</v>
      </c>
      <c r="AG132" s="168">
        <v>1</v>
      </c>
      <c r="AH132" s="168">
        <f t="shared" ref="AH132:AH137" si="221">SUM(AF132:AG132)</f>
        <v>2</v>
      </c>
      <c r="AI132" s="168">
        <f t="shared" ref="AI132:AI137" si="222">(AF132-AG132)/AH132</f>
        <v>0</v>
      </c>
      <c r="AJ132" s="197">
        <v>0.60416666666666663</v>
      </c>
      <c r="AK132" s="168">
        <v>1</v>
      </c>
      <c r="AL132" s="168">
        <v>3</v>
      </c>
      <c r="AM132" s="168">
        <f t="shared" si="214"/>
        <v>4</v>
      </c>
      <c r="AN132" s="169">
        <f t="shared" ref="AN132:AN137" si="223">(AK132-AL132)/AM132</f>
        <v>-0.5</v>
      </c>
      <c r="AO132" s="160"/>
      <c r="AP132" s="160"/>
      <c r="AQ132" s="160"/>
    </row>
    <row r="133" spans="1:46" x14ac:dyDescent="0.25">
      <c r="A133" s="196">
        <v>0.625</v>
      </c>
      <c r="B133" s="168">
        <v>4</v>
      </c>
      <c r="C133" s="168">
        <v>1</v>
      </c>
      <c r="D133" s="168">
        <f t="shared" si="208"/>
        <v>5</v>
      </c>
      <c r="E133" s="168">
        <f t="shared" si="215"/>
        <v>0.6</v>
      </c>
      <c r="F133" s="197">
        <v>0.625</v>
      </c>
      <c r="G133" s="168">
        <v>4</v>
      </c>
      <c r="H133" s="168">
        <v>3</v>
      </c>
      <c r="I133" s="168">
        <f t="shared" si="209"/>
        <v>7</v>
      </c>
      <c r="J133" s="168">
        <f t="shared" si="216"/>
        <v>0.14285714285714285</v>
      </c>
      <c r="K133" s="197">
        <v>0.625</v>
      </c>
      <c r="L133" s="168">
        <v>2</v>
      </c>
      <c r="M133" s="168">
        <v>3</v>
      </c>
      <c r="N133" s="168">
        <f t="shared" si="210"/>
        <v>5</v>
      </c>
      <c r="O133" s="168">
        <f t="shared" si="217"/>
        <v>-0.2</v>
      </c>
      <c r="P133" s="197">
        <v>0.625</v>
      </c>
      <c r="Q133" s="168">
        <v>3</v>
      </c>
      <c r="R133" s="168">
        <v>3</v>
      </c>
      <c r="S133" s="168">
        <f t="shared" si="211"/>
        <v>6</v>
      </c>
      <c r="T133" s="168">
        <f t="shared" si="218"/>
        <v>0</v>
      </c>
      <c r="U133" s="197">
        <v>0.625</v>
      </c>
      <c r="V133" s="168">
        <v>1</v>
      </c>
      <c r="W133" s="168">
        <v>3</v>
      </c>
      <c r="X133" s="168">
        <f t="shared" si="212"/>
        <v>4</v>
      </c>
      <c r="Y133" s="168">
        <f t="shared" si="219"/>
        <v>-0.5</v>
      </c>
      <c r="Z133" s="197">
        <v>0.625</v>
      </c>
      <c r="AA133" s="168">
        <v>1</v>
      </c>
      <c r="AB133" s="168">
        <v>2</v>
      </c>
      <c r="AC133" s="168">
        <f t="shared" si="213"/>
        <v>3</v>
      </c>
      <c r="AD133" s="168">
        <f t="shared" si="220"/>
        <v>-0.33333333333333331</v>
      </c>
      <c r="AE133" s="197">
        <v>0.625</v>
      </c>
      <c r="AF133" s="168">
        <v>3</v>
      </c>
      <c r="AG133" s="168">
        <v>4</v>
      </c>
      <c r="AH133" s="168">
        <f t="shared" si="221"/>
        <v>7</v>
      </c>
      <c r="AI133" s="168">
        <f t="shared" si="222"/>
        <v>-0.14285714285714285</v>
      </c>
      <c r="AJ133" s="197">
        <v>0.625</v>
      </c>
      <c r="AK133" s="168">
        <v>2</v>
      </c>
      <c r="AL133" s="168">
        <v>4</v>
      </c>
      <c r="AM133" s="168">
        <f t="shared" si="214"/>
        <v>6</v>
      </c>
      <c r="AN133" s="169">
        <f t="shared" si="223"/>
        <v>-0.33333333333333331</v>
      </c>
      <c r="AO133" s="160"/>
      <c r="AP133" s="160"/>
      <c r="AQ133" s="160"/>
    </row>
    <row r="134" spans="1:46" x14ac:dyDescent="0.25">
      <c r="A134" s="194">
        <v>0.64583333333333304</v>
      </c>
      <c r="B134" s="168">
        <v>5</v>
      </c>
      <c r="C134" s="168">
        <v>2</v>
      </c>
      <c r="D134" s="168">
        <f t="shared" si="208"/>
        <v>7</v>
      </c>
      <c r="E134" s="168">
        <f t="shared" si="215"/>
        <v>0.42857142857142855</v>
      </c>
      <c r="F134" s="195">
        <v>0.64583333333333304</v>
      </c>
      <c r="G134" s="168">
        <v>4</v>
      </c>
      <c r="H134" s="168">
        <v>5</v>
      </c>
      <c r="I134" s="168">
        <f t="shared" si="209"/>
        <v>9</v>
      </c>
      <c r="J134" s="168">
        <f t="shared" si="216"/>
        <v>-0.1111111111111111</v>
      </c>
      <c r="K134" s="195">
        <v>0.64583333333333304</v>
      </c>
      <c r="L134" s="168">
        <v>2</v>
      </c>
      <c r="M134" s="168">
        <v>5</v>
      </c>
      <c r="N134" s="168">
        <f t="shared" si="210"/>
        <v>7</v>
      </c>
      <c r="O134" s="168">
        <f t="shared" si="217"/>
        <v>-0.42857142857142855</v>
      </c>
      <c r="P134" s="195">
        <v>0.64583333333333304</v>
      </c>
      <c r="Q134" s="168">
        <v>5</v>
      </c>
      <c r="R134" s="168">
        <v>7</v>
      </c>
      <c r="S134" s="168">
        <f t="shared" si="211"/>
        <v>12</v>
      </c>
      <c r="T134" s="168">
        <f t="shared" si="218"/>
        <v>-0.16666666666666666</v>
      </c>
      <c r="U134" s="195">
        <v>0.64583333333333304</v>
      </c>
      <c r="V134" s="168">
        <v>3</v>
      </c>
      <c r="W134" s="168">
        <v>4</v>
      </c>
      <c r="X134" s="168">
        <f t="shared" si="212"/>
        <v>7</v>
      </c>
      <c r="Y134" s="168">
        <f t="shared" si="219"/>
        <v>-0.14285714285714285</v>
      </c>
      <c r="Z134" s="195">
        <v>0.64583333333333304</v>
      </c>
      <c r="AA134" s="168">
        <v>3</v>
      </c>
      <c r="AB134" s="168">
        <v>3</v>
      </c>
      <c r="AC134" s="168">
        <f t="shared" si="213"/>
        <v>6</v>
      </c>
      <c r="AD134" s="168">
        <f t="shared" si="220"/>
        <v>0</v>
      </c>
      <c r="AE134" s="195">
        <v>0.64583333333333304</v>
      </c>
      <c r="AF134" s="168">
        <v>3</v>
      </c>
      <c r="AG134" s="168">
        <v>4</v>
      </c>
      <c r="AH134" s="168">
        <f t="shared" si="221"/>
        <v>7</v>
      </c>
      <c r="AI134" s="168">
        <f t="shared" si="222"/>
        <v>-0.14285714285714285</v>
      </c>
      <c r="AJ134" s="195">
        <v>0.64583333333333304</v>
      </c>
      <c r="AK134" s="168">
        <v>4</v>
      </c>
      <c r="AL134" s="168">
        <v>4</v>
      </c>
      <c r="AM134" s="168">
        <f t="shared" si="214"/>
        <v>8</v>
      </c>
      <c r="AN134" s="169">
        <f t="shared" si="223"/>
        <v>0</v>
      </c>
      <c r="AO134" s="160"/>
      <c r="AP134" s="160"/>
      <c r="AQ134" s="160"/>
    </row>
    <row r="135" spans="1:46" x14ac:dyDescent="0.25">
      <c r="A135" s="196">
        <v>0.66666666666666596</v>
      </c>
      <c r="B135" s="168">
        <v>5</v>
      </c>
      <c r="C135" s="168">
        <v>3</v>
      </c>
      <c r="D135" s="168">
        <f t="shared" si="208"/>
        <v>8</v>
      </c>
      <c r="E135" s="168">
        <f t="shared" si="215"/>
        <v>0.25</v>
      </c>
      <c r="F135" s="197">
        <v>0.66666666666666596</v>
      </c>
      <c r="G135" s="168">
        <v>4</v>
      </c>
      <c r="H135" s="168">
        <v>5</v>
      </c>
      <c r="I135" s="168">
        <f t="shared" si="209"/>
        <v>9</v>
      </c>
      <c r="J135" s="168">
        <f t="shared" si="216"/>
        <v>-0.1111111111111111</v>
      </c>
      <c r="K135" s="197">
        <v>0.66666666666666596</v>
      </c>
      <c r="L135" s="168">
        <v>3</v>
      </c>
      <c r="M135" s="168">
        <v>6</v>
      </c>
      <c r="N135" s="168">
        <f t="shared" si="210"/>
        <v>9</v>
      </c>
      <c r="O135" s="168">
        <f t="shared" si="217"/>
        <v>-0.33333333333333331</v>
      </c>
      <c r="P135" s="197">
        <v>0.66666666666666596</v>
      </c>
      <c r="Q135" s="168">
        <v>5</v>
      </c>
      <c r="R135" s="168">
        <v>7</v>
      </c>
      <c r="S135" s="168">
        <f t="shared" si="211"/>
        <v>12</v>
      </c>
      <c r="T135" s="168">
        <f t="shared" si="218"/>
        <v>-0.16666666666666666</v>
      </c>
      <c r="U135" s="197">
        <v>0.66666666666666596</v>
      </c>
      <c r="V135" s="168">
        <v>4</v>
      </c>
      <c r="W135" s="168">
        <v>4</v>
      </c>
      <c r="X135" s="168">
        <f t="shared" si="212"/>
        <v>8</v>
      </c>
      <c r="Y135" s="168">
        <f t="shared" si="219"/>
        <v>0</v>
      </c>
      <c r="Z135" s="197">
        <v>0.66666666666666596</v>
      </c>
      <c r="AA135" s="168">
        <v>4</v>
      </c>
      <c r="AB135" s="168">
        <v>4</v>
      </c>
      <c r="AC135" s="168">
        <f t="shared" si="213"/>
        <v>8</v>
      </c>
      <c r="AD135" s="168">
        <f t="shared" si="220"/>
        <v>0</v>
      </c>
      <c r="AE135" s="197">
        <v>0.66666666666666596</v>
      </c>
      <c r="AF135" s="168">
        <v>4</v>
      </c>
      <c r="AG135" s="168">
        <v>4</v>
      </c>
      <c r="AH135" s="168">
        <f t="shared" si="221"/>
        <v>8</v>
      </c>
      <c r="AI135" s="168">
        <f t="shared" si="222"/>
        <v>0</v>
      </c>
      <c r="AJ135" s="197">
        <v>0.66666666666666596</v>
      </c>
      <c r="AK135" s="168">
        <v>3</v>
      </c>
      <c r="AL135" s="168">
        <v>4</v>
      </c>
      <c r="AM135" s="168">
        <f t="shared" si="214"/>
        <v>7</v>
      </c>
      <c r="AN135" s="169">
        <f t="shared" si="223"/>
        <v>-0.14285714285714285</v>
      </c>
      <c r="AO135" s="160"/>
      <c r="AP135" s="160"/>
      <c r="AQ135" s="160"/>
    </row>
    <row r="136" spans="1:46" x14ac:dyDescent="0.25">
      <c r="A136" s="196">
        <v>0.687499999999999</v>
      </c>
      <c r="B136" s="168">
        <v>7</v>
      </c>
      <c r="C136" s="168">
        <v>6</v>
      </c>
      <c r="D136" s="168">
        <f t="shared" si="208"/>
        <v>13</v>
      </c>
      <c r="E136" s="168">
        <f t="shared" si="215"/>
        <v>7.6923076923076927E-2</v>
      </c>
      <c r="F136" s="197">
        <v>0.687499999999999</v>
      </c>
      <c r="G136" s="168">
        <v>7</v>
      </c>
      <c r="H136" s="168">
        <v>6</v>
      </c>
      <c r="I136" s="168">
        <f t="shared" si="209"/>
        <v>13</v>
      </c>
      <c r="J136" s="168">
        <f t="shared" si="216"/>
        <v>7.6923076923076927E-2</v>
      </c>
      <c r="K136" s="197">
        <v>0.687499999999999</v>
      </c>
      <c r="L136" s="168">
        <v>4</v>
      </c>
      <c r="M136" s="168">
        <v>6</v>
      </c>
      <c r="N136" s="168">
        <f t="shared" si="210"/>
        <v>10</v>
      </c>
      <c r="O136" s="168">
        <f t="shared" si="217"/>
        <v>-0.2</v>
      </c>
      <c r="P136" s="197">
        <v>0.687499999999999</v>
      </c>
      <c r="Q136" s="168">
        <v>9</v>
      </c>
      <c r="R136" s="168">
        <v>8</v>
      </c>
      <c r="S136" s="168">
        <f t="shared" si="211"/>
        <v>17</v>
      </c>
      <c r="T136" s="168">
        <f t="shared" si="218"/>
        <v>5.8823529411764705E-2</v>
      </c>
      <c r="U136" s="197">
        <v>0.687499999999999</v>
      </c>
      <c r="V136" s="168">
        <v>4</v>
      </c>
      <c r="W136" s="168">
        <v>5</v>
      </c>
      <c r="X136" s="168">
        <f t="shared" si="212"/>
        <v>9</v>
      </c>
      <c r="Y136" s="168">
        <f t="shared" si="219"/>
        <v>-0.1111111111111111</v>
      </c>
      <c r="Z136" s="197">
        <v>0.687499999999999</v>
      </c>
      <c r="AA136" s="168">
        <v>4</v>
      </c>
      <c r="AB136" s="168">
        <v>4</v>
      </c>
      <c r="AC136" s="168">
        <f t="shared" si="213"/>
        <v>8</v>
      </c>
      <c r="AD136" s="168">
        <f t="shared" si="220"/>
        <v>0</v>
      </c>
      <c r="AE136" s="197">
        <v>0.687499999999999</v>
      </c>
      <c r="AF136" s="168">
        <v>4</v>
      </c>
      <c r="AG136" s="168">
        <v>5</v>
      </c>
      <c r="AH136" s="168">
        <f t="shared" si="221"/>
        <v>9</v>
      </c>
      <c r="AI136" s="168">
        <f t="shared" si="222"/>
        <v>-0.1111111111111111</v>
      </c>
      <c r="AJ136" s="197">
        <v>0.687499999999999</v>
      </c>
      <c r="AK136" s="168">
        <v>6</v>
      </c>
      <c r="AL136" s="168">
        <v>6</v>
      </c>
      <c r="AM136" s="168">
        <f t="shared" si="214"/>
        <v>12</v>
      </c>
      <c r="AN136" s="169">
        <f t="shared" si="223"/>
        <v>0</v>
      </c>
      <c r="AO136" s="160"/>
      <c r="AP136" s="160"/>
      <c r="AQ136" s="160"/>
    </row>
    <row r="137" spans="1:46" ht="17.45" customHeight="1" x14ac:dyDescent="0.25">
      <c r="A137" s="201">
        <v>0.70833333333333304</v>
      </c>
      <c r="B137" s="170">
        <v>9</v>
      </c>
      <c r="C137" s="170">
        <v>6</v>
      </c>
      <c r="D137" s="170">
        <f t="shared" si="208"/>
        <v>15</v>
      </c>
      <c r="E137" s="170">
        <f t="shared" si="215"/>
        <v>0.2</v>
      </c>
      <c r="F137" s="202">
        <v>0.70833333333333304</v>
      </c>
      <c r="G137" s="170">
        <v>8</v>
      </c>
      <c r="H137" s="170">
        <v>7</v>
      </c>
      <c r="I137" s="170">
        <f t="shared" si="209"/>
        <v>15</v>
      </c>
      <c r="J137" s="170">
        <f t="shared" si="216"/>
        <v>6.6666666666666666E-2</v>
      </c>
      <c r="K137" s="202">
        <v>0.70833333333333304</v>
      </c>
      <c r="L137" s="170">
        <v>7</v>
      </c>
      <c r="M137" s="170">
        <v>6</v>
      </c>
      <c r="N137" s="170">
        <f t="shared" si="210"/>
        <v>13</v>
      </c>
      <c r="O137" s="170">
        <f t="shared" si="217"/>
        <v>7.6923076923076927E-2</v>
      </c>
      <c r="P137" s="202">
        <v>0.70833333333333304</v>
      </c>
      <c r="Q137" s="170">
        <v>11</v>
      </c>
      <c r="R137" s="170">
        <v>8</v>
      </c>
      <c r="S137" s="170">
        <f t="shared" si="211"/>
        <v>19</v>
      </c>
      <c r="T137" s="170">
        <f t="shared" si="218"/>
        <v>0.15789473684210525</v>
      </c>
      <c r="U137" s="202">
        <v>0.70833333333333304</v>
      </c>
      <c r="V137" s="170">
        <v>4</v>
      </c>
      <c r="W137" s="170">
        <v>5</v>
      </c>
      <c r="X137" s="170">
        <f t="shared" si="212"/>
        <v>9</v>
      </c>
      <c r="Y137" s="170">
        <f t="shared" si="219"/>
        <v>-0.1111111111111111</v>
      </c>
      <c r="Z137" s="202">
        <v>0.70833333333333304</v>
      </c>
      <c r="AA137" s="170">
        <v>5</v>
      </c>
      <c r="AB137" s="170">
        <v>6</v>
      </c>
      <c r="AC137" s="170">
        <f t="shared" si="213"/>
        <v>11</v>
      </c>
      <c r="AD137" s="170">
        <f t="shared" si="220"/>
        <v>-9.0909090909090912E-2</v>
      </c>
      <c r="AE137" s="202">
        <v>0.70833333333333304</v>
      </c>
      <c r="AF137" s="170">
        <v>6</v>
      </c>
      <c r="AG137" s="170">
        <v>5</v>
      </c>
      <c r="AH137" s="170">
        <f t="shared" si="221"/>
        <v>11</v>
      </c>
      <c r="AI137" s="170">
        <f t="shared" si="222"/>
        <v>9.0909090909090912E-2</v>
      </c>
      <c r="AJ137" s="202">
        <v>0.70833333333333304</v>
      </c>
      <c r="AK137" s="170">
        <v>6</v>
      </c>
      <c r="AL137" s="170">
        <v>6</v>
      </c>
      <c r="AM137" s="170">
        <f t="shared" si="214"/>
        <v>12</v>
      </c>
      <c r="AN137" s="171">
        <f t="shared" si="223"/>
        <v>0</v>
      </c>
      <c r="AO137" s="160"/>
      <c r="AP137" s="160"/>
      <c r="AQ137" s="160"/>
    </row>
    <row r="138" spans="1:46" x14ac:dyDescent="0.25">
      <c r="A138" s="356" t="s">
        <v>157</v>
      </c>
      <c r="B138" s="357"/>
      <c r="C138" s="357"/>
      <c r="D138" s="357"/>
      <c r="E138" s="357"/>
      <c r="F138" s="357"/>
      <c r="G138" s="357"/>
      <c r="H138" s="357"/>
      <c r="I138" s="357"/>
      <c r="J138" s="357"/>
      <c r="K138" s="357"/>
      <c r="L138" s="357"/>
      <c r="M138" s="357"/>
      <c r="N138" s="357"/>
      <c r="O138" s="357"/>
      <c r="P138" s="357"/>
      <c r="Q138" s="357"/>
      <c r="R138" s="357"/>
      <c r="S138" s="357"/>
      <c r="T138" s="357"/>
      <c r="U138" s="357"/>
      <c r="V138" s="357"/>
      <c r="W138" s="357"/>
      <c r="X138" s="357"/>
      <c r="Y138" s="357"/>
      <c r="Z138" s="357"/>
      <c r="AA138" s="357"/>
      <c r="AB138" s="357"/>
      <c r="AC138" s="357"/>
      <c r="AD138" s="357"/>
      <c r="AE138" s="357"/>
      <c r="AF138" s="357"/>
      <c r="AG138" s="357"/>
      <c r="AH138" s="357"/>
      <c r="AI138" s="357"/>
      <c r="AJ138" s="357"/>
      <c r="AK138" s="357"/>
      <c r="AL138" s="357"/>
      <c r="AM138" s="357"/>
      <c r="AN138" s="358"/>
    </row>
    <row r="139" spans="1:46" x14ac:dyDescent="0.25">
      <c r="A139" s="198" t="s">
        <v>179</v>
      </c>
      <c r="B139" s="199"/>
      <c r="C139" s="199"/>
      <c r="D139" s="199"/>
      <c r="E139" s="199"/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199"/>
      <c r="AF139" s="199"/>
      <c r="AG139" s="199"/>
      <c r="AH139" s="199"/>
      <c r="AI139" s="199"/>
      <c r="AJ139" s="199"/>
      <c r="AK139" s="199"/>
      <c r="AL139" s="199"/>
      <c r="AM139" s="199"/>
      <c r="AN139" s="200"/>
    </row>
    <row r="140" spans="1:46" x14ac:dyDescent="0.25">
      <c r="A140" s="176" t="s">
        <v>177</v>
      </c>
      <c r="B140" s="168" t="s">
        <v>71</v>
      </c>
      <c r="C140" s="168" t="s">
        <v>130</v>
      </c>
      <c r="D140" s="168" t="s">
        <v>52</v>
      </c>
      <c r="E140" s="168" t="s">
        <v>113</v>
      </c>
      <c r="F140" s="168" t="s">
        <v>177</v>
      </c>
      <c r="G140" s="168" t="s">
        <v>71</v>
      </c>
      <c r="H140" s="168" t="s">
        <v>130</v>
      </c>
      <c r="I140" s="168" t="s">
        <v>52</v>
      </c>
      <c r="J140" s="168" t="s">
        <v>113</v>
      </c>
      <c r="K140" s="168" t="s">
        <v>177</v>
      </c>
      <c r="L140" s="168" t="s">
        <v>71</v>
      </c>
      <c r="M140" s="168" t="s">
        <v>130</v>
      </c>
      <c r="N140" s="168" t="s">
        <v>52</v>
      </c>
      <c r="O140" s="168" t="s">
        <v>113</v>
      </c>
      <c r="P140" s="168" t="s">
        <v>177</v>
      </c>
      <c r="Q140" s="168" t="s">
        <v>71</v>
      </c>
      <c r="R140" s="168" t="s">
        <v>130</v>
      </c>
      <c r="S140" s="168" t="s">
        <v>52</v>
      </c>
      <c r="T140" s="168" t="s">
        <v>113</v>
      </c>
      <c r="U140" s="168" t="s">
        <v>177</v>
      </c>
      <c r="V140" s="168" t="s">
        <v>71</v>
      </c>
      <c r="W140" s="168" t="s">
        <v>130</v>
      </c>
      <c r="X140" s="168" t="s">
        <v>52</v>
      </c>
      <c r="Y140" s="168" t="s">
        <v>113</v>
      </c>
      <c r="Z140" s="168" t="s">
        <v>177</v>
      </c>
      <c r="AA140" s="168" t="s">
        <v>71</v>
      </c>
      <c r="AB140" s="168" t="s">
        <v>130</v>
      </c>
      <c r="AC140" s="168" t="s">
        <v>52</v>
      </c>
      <c r="AD140" s="168" t="s">
        <v>113</v>
      </c>
      <c r="AE140" s="168" t="s">
        <v>177</v>
      </c>
      <c r="AF140" s="168" t="s">
        <v>71</v>
      </c>
      <c r="AG140" s="168" t="s">
        <v>130</v>
      </c>
      <c r="AH140" s="168" t="s">
        <v>52</v>
      </c>
      <c r="AI140" s="168" t="s">
        <v>113</v>
      </c>
      <c r="AJ140" s="168" t="s">
        <v>177</v>
      </c>
      <c r="AK140" s="168" t="s">
        <v>71</v>
      </c>
      <c r="AL140" s="168" t="s">
        <v>130</v>
      </c>
      <c r="AM140" s="168" t="s">
        <v>52</v>
      </c>
      <c r="AN140" s="169" t="s">
        <v>113</v>
      </c>
    </row>
    <row r="141" spans="1:46" x14ac:dyDescent="0.25">
      <c r="A141" s="194">
        <v>0.58333333333333337</v>
      </c>
      <c r="B141" s="168">
        <v>0</v>
      </c>
      <c r="C141" s="168">
        <v>0</v>
      </c>
      <c r="D141" s="168">
        <f t="shared" ref="D141:D147" si="224">SUM(B141:C141)</f>
        <v>0</v>
      </c>
      <c r="E141" s="168">
        <v>0</v>
      </c>
      <c r="F141" s="195">
        <v>0.58333333333333337</v>
      </c>
      <c r="G141" s="168">
        <v>0</v>
      </c>
      <c r="H141" s="168">
        <v>0</v>
      </c>
      <c r="I141" s="168">
        <f t="shared" ref="I141:I147" si="225">SUM(G141:H141)</f>
        <v>0</v>
      </c>
      <c r="J141" s="168">
        <v>0</v>
      </c>
      <c r="K141" s="195">
        <v>0.58333333333333337</v>
      </c>
      <c r="L141" s="168">
        <v>0</v>
      </c>
      <c r="M141" s="168">
        <v>0</v>
      </c>
      <c r="N141" s="168">
        <f t="shared" ref="N141:N147" si="226">SUM(L141:M141)</f>
        <v>0</v>
      </c>
      <c r="O141" s="168">
        <v>0</v>
      </c>
      <c r="P141" s="195">
        <v>0.58333333333333337</v>
      </c>
      <c r="Q141" s="168">
        <v>0</v>
      </c>
      <c r="R141" s="168">
        <v>0</v>
      </c>
      <c r="S141" s="168">
        <f t="shared" ref="S141:S147" si="227">SUM(Q141:R141)</f>
        <v>0</v>
      </c>
      <c r="T141" s="168">
        <v>0</v>
      </c>
      <c r="U141" s="195">
        <v>0.58333333333333337</v>
      </c>
      <c r="V141" s="168">
        <v>0</v>
      </c>
      <c r="W141" s="168">
        <v>0</v>
      </c>
      <c r="X141" s="168">
        <f t="shared" ref="X141:X147" si="228">SUM(V141:W141)</f>
        <v>0</v>
      </c>
      <c r="Y141" s="168">
        <v>0</v>
      </c>
      <c r="Z141" s="195">
        <v>0.58333333333333337</v>
      </c>
      <c r="AA141" s="168">
        <v>0</v>
      </c>
      <c r="AB141" s="168">
        <v>0</v>
      </c>
      <c r="AC141" s="168">
        <f>SUM(AA141:AB141)</f>
        <v>0</v>
      </c>
      <c r="AD141" s="168">
        <v>0</v>
      </c>
      <c r="AE141" s="195">
        <v>0.58333333333333337</v>
      </c>
      <c r="AF141" s="168">
        <v>0</v>
      </c>
      <c r="AG141" s="168">
        <v>0</v>
      </c>
      <c r="AH141" s="168">
        <f>SUM(AF141:AG141)</f>
        <v>0</v>
      </c>
      <c r="AI141" s="168">
        <v>0</v>
      </c>
      <c r="AJ141" s="195">
        <v>0.58333333333333337</v>
      </c>
      <c r="AK141" s="168">
        <v>0</v>
      </c>
      <c r="AL141" s="168">
        <v>0</v>
      </c>
      <c r="AM141" s="168">
        <f t="shared" ref="AM141:AM147" si="229">SUM(AK141:AL141)</f>
        <v>0</v>
      </c>
      <c r="AN141" s="169">
        <v>0</v>
      </c>
    </row>
    <row r="142" spans="1:46" x14ac:dyDescent="0.25">
      <c r="A142" s="196">
        <v>0.60416666666666663</v>
      </c>
      <c r="B142" s="168">
        <v>1</v>
      </c>
      <c r="C142" s="168">
        <v>13</v>
      </c>
      <c r="D142" s="168">
        <f t="shared" si="224"/>
        <v>14</v>
      </c>
      <c r="E142" s="168">
        <f t="shared" ref="E142:E147" si="230">(B142-C142)/D142</f>
        <v>-0.8571428571428571</v>
      </c>
      <c r="F142" s="197">
        <v>0.60416666666666663</v>
      </c>
      <c r="G142" s="168">
        <v>3</v>
      </c>
      <c r="H142" s="168">
        <v>18</v>
      </c>
      <c r="I142" s="168">
        <f t="shared" si="225"/>
        <v>21</v>
      </c>
      <c r="J142" s="168">
        <f t="shared" ref="J142:J147" si="231">(G142-H142)/I142</f>
        <v>-0.7142857142857143</v>
      </c>
      <c r="K142" s="197">
        <v>0.60416666666666663</v>
      </c>
      <c r="L142" s="168">
        <v>1</v>
      </c>
      <c r="M142" s="168">
        <v>8</v>
      </c>
      <c r="N142" s="168">
        <f t="shared" si="226"/>
        <v>9</v>
      </c>
      <c r="O142" s="168">
        <f t="shared" ref="O142:O147" si="232">(L142-M142)/N142</f>
        <v>-0.77777777777777779</v>
      </c>
      <c r="P142" s="197">
        <v>0.60416666666666663</v>
      </c>
      <c r="Q142" s="168">
        <v>3</v>
      </c>
      <c r="R142" s="168">
        <v>12</v>
      </c>
      <c r="S142" s="168">
        <f t="shared" si="227"/>
        <v>15</v>
      </c>
      <c r="T142" s="168">
        <f t="shared" ref="T142:T147" si="233">(Q142-R142)/S142</f>
        <v>-0.6</v>
      </c>
      <c r="U142" s="197">
        <v>0.60416666666666663</v>
      </c>
      <c r="V142" s="168">
        <v>1</v>
      </c>
      <c r="W142" s="168">
        <v>23</v>
      </c>
      <c r="X142" s="168">
        <f t="shared" si="228"/>
        <v>24</v>
      </c>
      <c r="Y142" s="168">
        <f t="shared" ref="Y142:Y147" si="234">(V142-W142)/X142</f>
        <v>-0.91666666666666663</v>
      </c>
      <c r="Z142" s="197">
        <v>0.60416666666666663</v>
      </c>
      <c r="AA142" s="168">
        <v>1</v>
      </c>
      <c r="AB142" s="168">
        <v>51</v>
      </c>
      <c r="AC142" s="168">
        <f t="shared" ref="AC142:AC147" si="235">SUM(AA142,AB142)</f>
        <v>52</v>
      </c>
      <c r="AD142" s="168">
        <f t="shared" ref="AD142:AD147" si="236">(AA142-AB142)/AC142</f>
        <v>-0.96153846153846156</v>
      </c>
      <c r="AE142" s="197">
        <v>0.60416666666666663</v>
      </c>
      <c r="AF142" s="168">
        <v>1</v>
      </c>
      <c r="AG142" s="168">
        <v>23</v>
      </c>
      <c r="AH142" s="168">
        <f t="shared" ref="AH142:AH147" si="237">SUM(AF142:AG142)</f>
        <v>24</v>
      </c>
      <c r="AI142" s="168">
        <f t="shared" ref="AI142:AI147" si="238">(AF142-AG142)/AH142</f>
        <v>-0.91666666666666663</v>
      </c>
      <c r="AJ142" s="197">
        <v>0.60416666666666663</v>
      </c>
      <c r="AK142" s="168">
        <v>1</v>
      </c>
      <c r="AL142" s="168">
        <v>29</v>
      </c>
      <c r="AM142" s="168">
        <f t="shared" si="229"/>
        <v>30</v>
      </c>
      <c r="AN142" s="169">
        <f t="shared" ref="AN142:AN147" si="239">(AK142-AL142)/AM142</f>
        <v>-0.93333333333333335</v>
      </c>
    </row>
    <row r="143" spans="1:46" x14ac:dyDescent="0.25">
      <c r="A143" s="196">
        <v>0.625</v>
      </c>
      <c r="B143" s="168">
        <v>2</v>
      </c>
      <c r="C143" s="168">
        <v>39</v>
      </c>
      <c r="D143" s="168">
        <f t="shared" si="224"/>
        <v>41</v>
      </c>
      <c r="E143" s="168">
        <f t="shared" si="230"/>
        <v>-0.90243902439024393</v>
      </c>
      <c r="F143" s="197">
        <v>0.625</v>
      </c>
      <c r="G143" s="168">
        <v>3</v>
      </c>
      <c r="H143" s="168">
        <v>25</v>
      </c>
      <c r="I143" s="168">
        <f t="shared" si="225"/>
        <v>28</v>
      </c>
      <c r="J143" s="168">
        <f t="shared" si="231"/>
        <v>-0.7857142857142857</v>
      </c>
      <c r="K143" s="197">
        <v>0.625</v>
      </c>
      <c r="L143" s="168">
        <v>2</v>
      </c>
      <c r="M143" s="168">
        <v>29</v>
      </c>
      <c r="N143" s="168">
        <f t="shared" si="226"/>
        <v>31</v>
      </c>
      <c r="O143" s="168">
        <f t="shared" si="232"/>
        <v>-0.87096774193548387</v>
      </c>
      <c r="P143" s="197">
        <v>0.625</v>
      </c>
      <c r="Q143" s="168">
        <v>3</v>
      </c>
      <c r="R143" s="168">
        <v>24</v>
      </c>
      <c r="S143" s="168">
        <f t="shared" si="227"/>
        <v>27</v>
      </c>
      <c r="T143" s="168">
        <f t="shared" si="233"/>
        <v>-0.77777777777777779</v>
      </c>
      <c r="U143" s="197">
        <v>0.625</v>
      </c>
      <c r="V143" s="168">
        <v>2</v>
      </c>
      <c r="W143" s="168">
        <v>29</v>
      </c>
      <c r="X143" s="168">
        <f t="shared" si="228"/>
        <v>31</v>
      </c>
      <c r="Y143" s="168">
        <f t="shared" si="234"/>
        <v>-0.87096774193548387</v>
      </c>
      <c r="Z143" s="197">
        <v>0.625</v>
      </c>
      <c r="AA143" s="168">
        <v>3</v>
      </c>
      <c r="AB143" s="168">
        <v>47</v>
      </c>
      <c r="AC143" s="168">
        <f t="shared" si="235"/>
        <v>50</v>
      </c>
      <c r="AD143" s="168">
        <f t="shared" si="236"/>
        <v>-0.88</v>
      </c>
      <c r="AE143" s="197">
        <v>0.625</v>
      </c>
      <c r="AF143" s="168">
        <v>2</v>
      </c>
      <c r="AG143" s="168">
        <v>45</v>
      </c>
      <c r="AH143" s="168">
        <f t="shared" si="237"/>
        <v>47</v>
      </c>
      <c r="AI143" s="168">
        <f t="shared" si="238"/>
        <v>-0.91489361702127658</v>
      </c>
      <c r="AJ143" s="197">
        <v>0.625</v>
      </c>
      <c r="AK143" s="168">
        <v>4</v>
      </c>
      <c r="AL143" s="168">
        <v>46</v>
      </c>
      <c r="AM143" s="168">
        <f t="shared" si="229"/>
        <v>50</v>
      </c>
      <c r="AN143" s="169">
        <f t="shared" si="239"/>
        <v>-0.84</v>
      </c>
      <c r="AO143" s="160"/>
      <c r="AP143" s="160"/>
      <c r="AQ143" s="160"/>
      <c r="AR143" s="160"/>
      <c r="AS143" s="160"/>
      <c r="AT143" s="160"/>
    </row>
    <row r="144" spans="1:46" x14ac:dyDescent="0.25">
      <c r="A144" s="194">
        <v>0.64583333333333304</v>
      </c>
      <c r="B144" s="168">
        <v>2</v>
      </c>
      <c r="C144" s="168">
        <v>52</v>
      </c>
      <c r="D144" s="168">
        <f t="shared" si="224"/>
        <v>54</v>
      </c>
      <c r="E144" s="168">
        <f t="shared" si="230"/>
        <v>-0.92592592592592593</v>
      </c>
      <c r="F144" s="195">
        <v>0.64583333333333304</v>
      </c>
      <c r="G144" s="168">
        <v>5</v>
      </c>
      <c r="H144" s="168">
        <v>49</v>
      </c>
      <c r="I144" s="168">
        <f t="shared" si="225"/>
        <v>54</v>
      </c>
      <c r="J144" s="168">
        <f t="shared" si="231"/>
        <v>-0.81481481481481477</v>
      </c>
      <c r="K144" s="195">
        <v>0.64583333333333304</v>
      </c>
      <c r="L144" s="168">
        <v>7</v>
      </c>
      <c r="M144" s="168">
        <v>42</v>
      </c>
      <c r="N144" s="168">
        <f t="shared" si="226"/>
        <v>49</v>
      </c>
      <c r="O144" s="168">
        <f t="shared" si="232"/>
        <v>-0.7142857142857143</v>
      </c>
      <c r="P144" s="195">
        <v>0.64583333333333304</v>
      </c>
      <c r="Q144" s="168">
        <v>3</v>
      </c>
      <c r="R144" s="168">
        <v>48</v>
      </c>
      <c r="S144" s="168">
        <f t="shared" si="227"/>
        <v>51</v>
      </c>
      <c r="T144" s="168">
        <f t="shared" si="233"/>
        <v>-0.88235294117647056</v>
      </c>
      <c r="U144" s="195">
        <v>0.64583333333333304</v>
      </c>
      <c r="V144" s="168">
        <v>5</v>
      </c>
      <c r="W144" s="168">
        <v>47</v>
      </c>
      <c r="X144" s="168">
        <f t="shared" si="228"/>
        <v>52</v>
      </c>
      <c r="Y144" s="168">
        <f t="shared" si="234"/>
        <v>-0.80769230769230771</v>
      </c>
      <c r="Z144" s="195">
        <v>0.64583333333333304</v>
      </c>
      <c r="AA144" s="168">
        <v>5</v>
      </c>
      <c r="AB144" s="168">
        <v>68</v>
      </c>
      <c r="AC144" s="168">
        <f t="shared" si="235"/>
        <v>73</v>
      </c>
      <c r="AD144" s="168">
        <f t="shared" si="236"/>
        <v>-0.86301369863013699</v>
      </c>
      <c r="AE144" s="195">
        <v>0.64583333333333304</v>
      </c>
      <c r="AF144" s="168">
        <v>4</v>
      </c>
      <c r="AG144" s="168">
        <v>67</v>
      </c>
      <c r="AH144" s="168">
        <f t="shared" si="237"/>
        <v>71</v>
      </c>
      <c r="AI144" s="168">
        <f t="shared" si="238"/>
        <v>-0.88732394366197187</v>
      </c>
      <c r="AJ144" s="195">
        <v>0.64583333333333304</v>
      </c>
      <c r="AK144" s="168">
        <v>4</v>
      </c>
      <c r="AL144" s="168">
        <v>67</v>
      </c>
      <c r="AM144" s="168">
        <f t="shared" si="229"/>
        <v>71</v>
      </c>
      <c r="AN144" s="169">
        <f t="shared" si="239"/>
        <v>-0.88732394366197187</v>
      </c>
      <c r="AO144" s="160"/>
      <c r="AP144" s="160"/>
      <c r="AQ144" s="160"/>
      <c r="AR144" s="160"/>
      <c r="AS144" s="160"/>
      <c r="AT144" s="160"/>
    </row>
    <row r="145" spans="1:46" x14ac:dyDescent="0.25">
      <c r="A145" s="196">
        <v>0.66666666666666596</v>
      </c>
      <c r="B145" s="168">
        <v>5</v>
      </c>
      <c r="C145" s="168">
        <v>78</v>
      </c>
      <c r="D145" s="168">
        <f t="shared" si="224"/>
        <v>83</v>
      </c>
      <c r="E145" s="168">
        <f t="shared" si="230"/>
        <v>-0.87951807228915657</v>
      </c>
      <c r="F145" s="197">
        <v>0.66666666666666596</v>
      </c>
      <c r="G145" s="168">
        <v>12</v>
      </c>
      <c r="H145" s="168">
        <v>71</v>
      </c>
      <c r="I145" s="168">
        <f t="shared" si="225"/>
        <v>83</v>
      </c>
      <c r="J145" s="168">
        <f t="shared" si="231"/>
        <v>-0.71084337349397586</v>
      </c>
      <c r="K145" s="197">
        <v>0.66666666666666596</v>
      </c>
      <c r="L145" s="168">
        <v>11</v>
      </c>
      <c r="M145" s="168">
        <v>74</v>
      </c>
      <c r="N145" s="168">
        <f t="shared" si="226"/>
        <v>85</v>
      </c>
      <c r="O145" s="168">
        <f t="shared" si="232"/>
        <v>-0.74117647058823533</v>
      </c>
      <c r="P145" s="197">
        <v>0.66666666666666596</v>
      </c>
      <c r="Q145" s="168">
        <v>12</v>
      </c>
      <c r="R145" s="168">
        <v>76</v>
      </c>
      <c r="S145" s="168">
        <f t="shared" si="227"/>
        <v>88</v>
      </c>
      <c r="T145" s="168">
        <f t="shared" si="233"/>
        <v>-0.72727272727272729</v>
      </c>
      <c r="U145" s="197">
        <v>0.66666666666666596</v>
      </c>
      <c r="V145" s="168">
        <v>9</v>
      </c>
      <c r="W145" s="168">
        <v>78</v>
      </c>
      <c r="X145" s="168">
        <f t="shared" si="228"/>
        <v>87</v>
      </c>
      <c r="Y145" s="168">
        <f t="shared" si="234"/>
        <v>-0.7931034482758621</v>
      </c>
      <c r="Z145" s="197">
        <v>0.66666666666666596</v>
      </c>
      <c r="AA145" s="168">
        <v>8</v>
      </c>
      <c r="AB145" s="168">
        <v>87</v>
      </c>
      <c r="AC145" s="168">
        <f t="shared" si="235"/>
        <v>95</v>
      </c>
      <c r="AD145" s="168">
        <f t="shared" si="236"/>
        <v>-0.83157894736842108</v>
      </c>
      <c r="AE145" s="197">
        <v>0.66666666666666596</v>
      </c>
      <c r="AF145" s="168">
        <v>6</v>
      </c>
      <c r="AG145" s="168">
        <v>87</v>
      </c>
      <c r="AH145" s="168">
        <f t="shared" si="237"/>
        <v>93</v>
      </c>
      <c r="AI145" s="168">
        <f t="shared" si="238"/>
        <v>-0.87096774193548387</v>
      </c>
      <c r="AJ145" s="197">
        <v>0.66666666666666596</v>
      </c>
      <c r="AK145" s="168">
        <v>6</v>
      </c>
      <c r="AL145" s="168">
        <v>78</v>
      </c>
      <c r="AM145" s="168">
        <f t="shared" si="229"/>
        <v>84</v>
      </c>
      <c r="AN145" s="169">
        <f t="shared" si="239"/>
        <v>-0.8571428571428571</v>
      </c>
      <c r="AO145" s="160"/>
      <c r="AP145" s="160"/>
      <c r="AQ145" s="160"/>
      <c r="AR145" s="160"/>
      <c r="AS145" s="160"/>
      <c r="AT145" s="160"/>
    </row>
    <row r="146" spans="1:46" x14ac:dyDescent="0.25">
      <c r="A146" s="196">
        <v>0.687499999999999</v>
      </c>
      <c r="B146" s="168">
        <v>6</v>
      </c>
      <c r="C146" s="168">
        <v>102</v>
      </c>
      <c r="D146" s="168">
        <f t="shared" si="224"/>
        <v>108</v>
      </c>
      <c r="E146" s="168">
        <f t="shared" si="230"/>
        <v>-0.88888888888888884</v>
      </c>
      <c r="F146" s="197">
        <v>0.687499999999999</v>
      </c>
      <c r="G146" s="168">
        <v>13</v>
      </c>
      <c r="H146" s="168">
        <v>98</v>
      </c>
      <c r="I146" s="168">
        <f t="shared" si="225"/>
        <v>111</v>
      </c>
      <c r="J146" s="168">
        <f t="shared" si="231"/>
        <v>-0.76576576576576572</v>
      </c>
      <c r="K146" s="197">
        <v>0.687499999999999</v>
      </c>
      <c r="L146" s="168">
        <v>11</v>
      </c>
      <c r="M146" s="168">
        <v>112</v>
      </c>
      <c r="N146" s="168">
        <f t="shared" si="226"/>
        <v>123</v>
      </c>
      <c r="O146" s="168">
        <f t="shared" si="232"/>
        <v>-0.82113821138211385</v>
      </c>
      <c r="P146" s="197">
        <v>0.687499999999999</v>
      </c>
      <c r="Q146" s="168">
        <v>13</v>
      </c>
      <c r="R146" s="168">
        <v>109</v>
      </c>
      <c r="S146" s="168">
        <f t="shared" si="227"/>
        <v>122</v>
      </c>
      <c r="T146" s="168">
        <f t="shared" si="233"/>
        <v>-0.78688524590163933</v>
      </c>
      <c r="U146" s="197">
        <v>0.687499999999999</v>
      </c>
      <c r="V146" s="168">
        <v>12</v>
      </c>
      <c r="W146" s="168">
        <v>101</v>
      </c>
      <c r="X146" s="168">
        <f t="shared" si="228"/>
        <v>113</v>
      </c>
      <c r="Y146" s="168">
        <f t="shared" si="234"/>
        <v>-0.78761061946902655</v>
      </c>
      <c r="Z146" s="197">
        <v>0.687499999999999</v>
      </c>
      <c r="AA146" s="168">
        <v>12</v>
      </c>
      <c r="AB146" s="168">
        <v>94</v>
      </c>
      <c r="AC146" s="168">
        <f t="shared" si="235"/>
        <v>106</v>
      </c>
      <c r="AD146" s="168">
        <f t="shared" si="236"/>
        <v>-0.77358490566037741</v>
      </c>
      <c r="AE146" s="197">
        <v>0.687499999999999</v>
      </c>
      <c r="AF146" s="168">
        <v>7</v>
      </c>
      <c r="AG146" s="168">
        <v>91</v>
      </c>
      <c r="AH146" s="168">
        <f t="shared" si="237"/>
        <v>98</v>
      </c>
      <c r="AI146" s="168">
        <f t="shared" si="238"/>
        <v>-0.8571428571428571</v>
      </c>
      <c r="AJ146" s="197">
        <v>0.687499999999999</v>
      </c>
      <c r="AK146" s="168">
        <v>8</v>
      </c>
      <c r="AL146" s="168">
        <v>99</v>
      </c>
      <c r="AM146" s="168">
        <f t="shared" si="229"/>
        <v>107</v>
      </c>
      <c r="AN146" s="169">
        <f t="shared" si="239"/>
        <v>-0.85046728971962615</v>
      </c>
      <c r="AO146" s="160"/>
      <c r="AP146" s="160"/>
      <c r="AQ146" s="160"/>
      <c r="AR146" s="160"/>
      <c r="AS146" s="160"/>
      <c r="AT146" s="160"/>
    </row>
    <row r="147" spans="1:46" x14ac:dyDescent="0.25">
      <c r="A147" s="194">
        <v>0.70833333333333304</v>
      </c>
      <c r="B147" s="168">
        <v>6</v>
      </c>
      <c r="C147" s="168">
        <v>117</v>
      </c>
      <c r="D147" s="168">
        <f t="shared" si="224"/>
        <v>123</v>
      </c>
      <c r="E147" s="168">
        <f t="shared" si="230"/>
        <v>-0.90243902439024393</v>
      </c>
      <c r="F147" s="195">
        <v>0.70833333333333304</v>
      </c>
      <c r="G147" s="168">
        <v>13</v>
      </c>
      <c r="H147" s="168">
        <v>104</v>
      </c>
      <c r="I147" s="168">
        <f t="shared" si="225"/>
        <v>117</v>
      </c>
      <c r="J147" s="168">
        <f t="shared" si="231"/>
        <v>-0.77777777777777779</v>
      </c>
      <c r="K147" s="195">
        <v>0.70833333333333304</v>
      </c>
      <c r="L147" s="168">
        <v>11</v>
      </c>
      <c r="M147" s="168">
        <v>118</v>
      </c>
      <c r="N147" s="168">
        <f t="shared" si="226"/>
        <v>129</v>
      </c>
      <c r="O147" s="168">
        <f t="shared" si="232"/>
        <v>-0.8294573643410853</v>
      </c>
      <c r="P147" s="195">
        <v>0.70833333333333304</v>
      </c>
      <c r="Q147" s="168">
        <v>13</v>
      </c>
      <c r="R147" s="168">
        <v>114</v>
      </c>
      <c r="S147" s="168">
        <f t="shared" si="227"/>
        <v>127</v>
      </c>
      <c r="T147" s="168">
        <f t="shared" si="233"/>
        <v>-0.79527559055118113</v>
      </c>
      <c r="U147" s="195">
        <v>0.70833333333333304</v>
      </c>
      <c r="V147" s="168">
        <v>13</v>
      </c>
      <c r="W147" s="168">
        <v>112</v>
      </c>
      <c r="X147" s="168">
        <f t="shared" si="228"/>
        <v>125</v>
      </c>
      <c r="Y147" s="168">
        <f t="shared" si="234"/>
        <v>-0.79200000000000004</v>
      </c>
      <c r="Z147" s="195">
        <v>0.70833333333333304</v>
      </c>
      <c r="AA147" s="168">
        <v>14</v>
      </c>
      <c r="AB147" s="168">
        <v>109</v>
      </c>
      <c r="AC147" s="168">
        <f t="shared" si="235"/>
        <v>123</v>
      </c>
      <c r="AD147" s="168">
        <f t="shared" si="236"/>
        <v>-0.77235772357723576</v>
      </c>
      <c r="AE147" s="195">
        <v>0.70833333333333304</v>
      </c>
      <c r="AF147" s="168">
        <v>8</v>
      </c>
      <c r="AG147" s="168">
        <v>113</v>
      </c>
      <c r="AH147" s="168">
        <f t="shared" si="237"/>
        <v>121</v>
      </c>
      <c r="AI147" s="168">
        <f t="shared" si="238"/>
        <v>-0.86776859504132231</v>
      </c>
      <c r="AJ147" s="195">
        <v>0.70833333333333304</v>
      </c>
      <c r="AK147" s="168">
        <v>11</v>
      </c>
      <c r="AL147" s="168">
        <v>106</v>
      </c>
      <c r="AM147" s="168">
        <f t="shared" si="229"/>
        <v>117</v>
      </c>
      <c r="AN147" s="169">
        <f t="shared" si="239"/>
        <v>-0.81196581196581197</v>
      </c>
      <c r="AO147" s="160"/>
      <c r="AP147" s="160"/>
      <c r="AQ147" s="160"/>
      <c r="AR147" s="160"/>
      <c r="AS147" s="160"/>
      <c r="AT147" s="160"/>
    </row>
    <row r="148" spans="1:46" x14ac:dyDescent="0.25">
      <c r="A148" s="176" t="s">
        <v>177</v>
      </c>
      <c r="B148" s="168" t="s">
        <v>46</v>
      </c>
      <c r="C148" s="168" t="s">
        <v>130</v>
      </c>
      <c r="D148" s="168" t="s">
        <v>52</v>
      </c>
      <c r="E148" s="168" t="s">
        <v>113</v>
      </c>
      <c r="F148" s="168" t="s">
        <v>177</v>
      </c>
      <c r="G148" s="168" t="s">
        <v>46</v>
      </c>
      <c r="H148" s="168" t="s">
        <v>130</v>
      </c>
      <c r="I148" s="168" t="s">
        <v>52</v>
      </c>
      <c r="J148" s="168" t="s">
        <v>113</v>
      </c>
      <c r="K148" s="168" t="s">
        <v>177</v>
      </c>
      <c r="L148" s="168" t="s">
        <v>46</v>
      </c>
      <c r="M148" s="168" t="s">
        <v>130</v>
      </c>
      <c r="N148" s="168" t="s">
        <v>52</v>
      </c>
      <c r="O148" s="168" t="s">
        <v>113</v>
      </c>
      <c r="P148" s="168" t="s">
        <v>177</v>
      </c>
      <c r="Q148" s="168" t="s">
        <v>46</v>
      </c>
      <c r="R148" s="168" t="s">
        <v>130</v>
      </c>
      <c r="S148" s="168" t="s">
        <v>52</v>
      </c>
      <c r="T148" s="168" t="s">
        <v>113</v>
      </c>
      <c r="U148" s="168" t="s">
        <v>177</v>
      </c>
      <c r="V148" s="168" t="s">
        <v>46</v>
      </c>
      <c r="W148" s="168" t="s">
        <v>130</v>
      </c>
      <c r="X148" s="168" t="s">
        <v>52</v>
      </c>
      <c r="Y148" s="168" t="s">
        <v>113</v>
      </c>
      <c r="Z148" s="168" t="s">
        <v>177</v>
      </c>
      <c r="AA148" s="168" t="s">
        <v>46</v>
      </c>
      <c r="AB148" s="168" t="s">
        <v>130</v>
      </c>
      <c r="AC148" s="168" t="s">
        <v>52</v>
      </c>
      <c r="AD148" s="168" t="s">
        <v>113</v>
      </c>
      <c r="AE148" s="168" t="s">
        <v>177</v>
      </c>
      <c r="AF148" s="168" t="s">
        <v>46</v>
      </c>
      <c r="AG148" s="168" t="s">
        <v>130</v>
      </c>
      <c r="AH148" s="168" t="s">
        <v>52</v>
      </c>
      <c r="AI148" s="168" t="s">
        <v>113</v>
      </c>
      <c r="AJ148" s="168" t="s">
        <v>177</v>
      </c>
      <c r="AK148" s="168" t="s">
        <v>46</v>
      </c>
      <c r="AL148" s="168" t="s">
        <v>130</v>
      </c>
      <c r="AM148" s="168" t="s">
        <v>52</v>
      </c>
      <c r="AN148" s="169" t="s">
        <v>113</v>
      </c>
      <c r="AO148" s="160"/>
      <c r="AP148" s="160"/>
      <c r="AQ148" s="160"/>
      <c r="AR148" s="160"/>
      <c r="AS148" s="160"/>
      <c r="AT148" s="160"/>
    </row>
    <row r="149" spans="1:46" x14ac:dyDescent="0.25">
      <c r="A149" s="194">
        <v>0.58333333333333337</v>
      </c>
      <c r="B149" s="168">
        <v>0</v>
      </c>
      <c r="C149" s="168">
        <v>0</v>
      </c>
      <c r="D149" s="168">
        <f t="shared" ref="D149:D155" si="240">SUM(B149:C149)</f>
        <v>0</v>
      </c>
      <c r="E149" s="168">
        <v>0</v>
      </c>
      <c r="F149" s="195">
        <v>0.58333333333333337</v>
      </c>
      <c r="G149" s="168">
        <v>0</v>
      </c>
      <c r="H149" s="168">
        <v>0</v>
      </c>
      <c r="I149" s="168">
        <f t="shared" ref="I149:I155" si="241">SUM(G149:H149)</f>
        <v>0</v>
      </c>
      <c r="J149" s="168">
        <v>0</v>
      </c>
      <c r="K149" s="195">
        <v>0.58333333333333337</v>
      </c>
      <c r="L149" s="168">
        <v>0</v>
      </c>
      <c r="M149" s="168">
        <v>0</v>
      </c>
      <c r="N149" s="168">
        <f t="shared" ref="N149:N155" si="242">SUM(L149:M149)</f>
        <v>0</v>
      </c>
      <c r="O149" s="168">
        <v>0</v>
      </c>
      <c r="P149" s="195">
        <v>0.58333333333333337</v>
      </c>
      <c r="Q149" s="168">
        <v>1</v>
      </c>
      <c r="R149" s="168">
        <v>0</v>
      </c>
      <c r="S149" s="168">
        <f t="shared" ref="S149:S155" si="243">SUM(Q149:R149)</f>
        <v>1</v>
      </c>
      <c r="T149" s="168">
        <v>0</v>
      </c>
      <c r="U149" s="195">
        <v>0.58333333333333337</v>
      </c>
      <c r="V149" s="168">
        <v>0</v>
      </c>
      <c r="W149" s="168">
        <v>0</v>
      </c>
      <c r="X149" s="168">
        <f t="shared" ref="X149:X155" si="244">SUM(V149:W149)</f>
        <v>0</v>
      </c>
      <c r="Y149" s="168">
        <v>0</v>
      </c>
      <c r="Z149" s="195">
        <v>0.58333333333333337</v>
      </c>
      <c r="AA149" s="168">
        <v>0</v>
      </c>
      <c r="AB149" s="168">
        <v>0</v>
      </c>
      <c r="AC149" s="168">
        <f>SUM(AA149:AB149)</f>
        <v>0</v>
      </c>
      <c r="AD149" s="168">
        <v>0</v>
      </c>
      <c r="AE149" s="195">
        <v>0.58333333333333337</v>
      </c>
      <c r="AF149" s="168">
        <v>0</v>
      </c>
      <c r="AG149" s="168">
        <v>0</v>
      </c>
      <c r="AH149" s="168">
        <f>SUM(AF149:AG149)</f>
        <v>0</v>
      </c>
      <c r="AI149" s="168">
        <v>0</v>
      </c>
      <c r="AJ149" s="195">
        <v>0.58333333333333337</v>
      </c>
      <c r="AK149" s="168">
        <v>0</v>
      </c>
      <c r="AL149" s="168">
        <v>0</v>
      </c>
      <c r="AM149" s="168">
        <f t="shared" ref="AM149:AM155" si="245">SUM(AK149:AL149)</f>
        <v>0</v>
      </c>
      <c r="AN149" s="169">
        <v>0</v>
      </c>
      <c r="AO149" s="160"/>
      <c r="AP149" s="160"/>
      <c r="AQ149" s="160"/>
      <c r="AR149" s="160"/>
      <c r="AS149" s="160"/>
      <c r="AT149" s="160"/>
    </row>
    <row r="150" spans="1:46" x14ac:dyDescent="0.25">
      <c r="A150" s="196">
        <v>0.60416666666666663</v>
      </c>
      <c r="B150" s="168">
        <v>1</v>
      </c>
      <c r="C150" s="168">
        <v>24</v>
      </c>
      <c r="D150" s="168">
        <f t="shared" si="240"/>
        <v>25</v>
      </c>
      <c r="E150" s="168">
        <f t="shared" ref="E150:E155" si="246">(B150-C150)/D150</f>
        <v>-0.92</v>
      </c>
      <c r="F150" s="197">
        <v>0.60416666666666663</v>
      </c>
      <c r="G150" s="168">
        <v>1</v>
      </c>
      <c r="H150" s="168">
        <v>13</v>
      </c>
      <c r="I150" s="168">
        <f t="shared" si="241"/>
        <v>14</v>
      </c>
      <c r="J150" s="168">
        <f t="shared" ref="J150:J155" si="247">(G150-H150)/I150</f>
        <v>-0.8571428571428571</v>
      </c>
      <c r="K150" s="197">
        <v>0.60416666666666663</v>
      </c>
      <c r="L150" s="168">
        <v>2</v>
      </c>
      <c r="M150" s="168">
        <v>14</v>
      </c>
      <c r="N150" s="168">
        <f t="shared" si="242"/>
        <v>16</v>
      </c>
      <c r="O150" s="168">
        <f t="shared" ref="O150:O155" si="248">(L150-M150)/N150</f>
        <v>-0.75</v>
      </c>
      <c r="P150" s="197">
        <v>0.60416666666666663</v>
      </c>
      <c r="Q150" s="168">
        <v>1</v>
      </c>
      <c r="R150" s="168">
        <v>22</v>
      </c>
      <c r="S150" s="168">
        <f t="shared" si="243"/>
        <v>23</v>
      </c>
      <c r="T150" s="168">
        <f t="shared" ref="T150:T155" si="249">(Q150-R150)/S150</f>
        <v>-0.91304347826086951</v>
      </c>
      <c r="U150" s="197">
        <v>0.60416666666666663</v>
      </c>
      <c r="V150" s="168">
        <v>1</v>
      </c>
      <c r="W150" s="168">
        <v>17</v>
      </c>
      <c r="X150" s="168">
        <f t="shared" si="244"/>
        <v>18</v>
      </c>
      <c r="Y150" s="168">
        <f t="shared" ref="Y150:Y155" si="250">(V150-W150)/X150</f>
        <v>-0.88888888888888884</v>
      </c>
      <c r="Z150" s="197">
        <v>0.60416666666666663</v>
      </c>
      <c r="AA150" s="168">
        <v>1</v>
      </c>
      <c r="AB150" s="168">
        <v>21</v>
      </c>
      <c r="AC150" s="168">
        <f t="shared" ref="AC150:AC155" si="251">SUM(AA150,AB150)</f>
        <v>22</v>
      </c>
      <c r="AD150" s="168">
        <f t="shared" ref="AD150:AD155" si="252">(AA150-AB150)/AC150</f>
        <v>-0.90909090909090906</v>
      </c>
      <c r="AE150" s="197">
        <v>0.60416666666666663</v>
      </c>
      <c r="AF150" s="168">
        <v>4</v>
      </c>
      <c r="AG150" s="168">
        <v>27</v>
      </c>
      <c r="AH150" s="168">
        <f t="shared" ref="AH150:AH155" si="253">SUM(AF150:AG150)</f>
        <v>31</v>
      </c>
      <c r="AI150" s="168">
        <f t="shared" ref="AI150:AI155" si="254">(AF150-AG150)/AH150</f>
        <v>-0.74193548387096775</v>
      </c>
      <c r="AJ150" s="197">
        <v>0.60416666666666663</v>
      </c>
      <c r="AK150" s="168">
        <v>6</v>
      </c>
      <c r="AL150" s="168">
        <v>26</v>
      </c>
      <c r="AM150" s="168">
        <f t="shared" si="245"/>
        <v>32</v>
      </c>
      <c r="AN150" s="169">
        <f t="shared" ref="AN150:AN155" si="255">(AK150-AL150)/AM150</f>
        <v>-0.625</v>
      </c>
      <c r="AO150" s="160"/>
      <c r="AP150" s="160"/>
      <c r="AQ150" s="160"/>
      <c r="AR150" s="160"/>
      <c r="AS150" s="160"/>
      <c r="AT150" s="160"/>
    </row>
    <row r="151" spans="1:46" x14ac:dyDescent="0.25">
      <c r="A151" s="196">
        <v>0.625</v>
      </c>
      <c r="B151" s="168">
        <v>1</v>
      </c>
      <c r="C151" s="168">
        <v>49</v>
      </c>
      <c r="D151" s="168">
        <f t="shared" si="240"/>
        <v>50</v>
      </c>
      <c r="E151" s="168">
        <f t="shared" si="246"/>
        <v>-0.96</v>
      </c>
      <c r="F151" s="197">
        <v>0.625</v>
      </c>
      <c r="G151" s="168">
        <v>4</v>
      </c>
      <c r="H151" s="168">
        <v>31</v>
      </c>
      <c r="I151" s="168">
        <f t="shared" si="241"/>
        <v>35</v>
      </c>
      <c r="J151" s="168">
        <f t="shared" si="247"/>
        <v>-0.77142857142857146</v>
      </c>
      <c r="K151" s="197">
        <v>0.625</v>
      </c>
      <c r="L151" s="168">
        <v>3</v>
      </c>
      <c r="M151" s="168">
        <v>29</v>
      </c>
      <c r="N151" s="168">
        <f t="shared" si="242"/>
        <v>32</v>
      </c>
      <c r="O151" s="168">
        <f t="shared" si="248"/>
        <v>-0.8125</v>
      </c>
      <c r="P151" s="197">
        <v>0.625</v>
      </c>
      <c r="Q151" s="168">
        <v>3</v>
      </c>
      <c r="R151" s="168">
        <v>37</v>
      </c>
      <c r="S151" s="168">
        <f t="shared" si="243"/>
        <v>40</v>
      </c>
      <c r="T151" s="168">
        <f t="shared" si="249"/>
        <v>-0.85</v>
      </c>
      <c r="U151" s="197">
        <v>0.625</v>
      </c>
      <c r="V151" s="168">
        <v>2</v>
      </c>
      <c r="W151" s="168">
        <v>38</v>
      </c>
      <c r="X151" s="168">
        <f t="shared" si="244"/>
        <v>40</v>
      </c>
      <c r="Y151" s="168">
        <f t="shared" si="250"/>
        <v>-0.9</v>
      </c>
      <c r="Z151" s="197">
        <v>0.625</v>
      </c>
      <c r="AA151" s="168">
        <v>3</v>
      </c>
      <c r="AB151" s="168">
        <v>34</v>
      </c>
      <c r="AC151" s="168">
        <f t="shared" si="251"/>
        <v>37</v>
      </c>
      <c r="AD151" s="168">
        <f t="shared" si="252"/>
        <v>-0.83783783783783783</v>
      </c>
      <c r="AE151" s="197">
        <v>0.625</v>
      </c>
      <c r="AF151" s="168">
        <v>7</v>
      </c>
      <c r="AG151" s="168">
        <v>39</v>
      </c>
      <c r="AH151" s="168">
        <f t="shared" si="253"/>
        <v>46</v>
      </c>
      <c r="AI151" s="168">
        <f t="shared" si="254"/>
        <v>-0.69565217391304346</v>
      </c>
      <c r="AJ151" s="197">
        <v>0.625</v>
      </c>
      <c r="AK151" s="168">
        <v>9</v>
      </c>
      <c r="AL151" s="168">
        <v>45</v>
      </c>
      <c r="AM151" s="168">
        <f t="shared" si="245"/>
        <v>54</v>
      </c>
      <c r="AN151" s="169">
        <f t="shared" si="255"/>
        <v>-0.66666666666666663</v>
      </c>
      <c r="AO151" s="160"/>
      <c r="AP151" s="160"/>
      <c r="AQ151" s="160"/>
      <c r="AR151" s="160"/>
      <c r="AS151" s="160"/>
      <c r="AT151" s="160"/>
    </row>
    <row r="152" spans="1:46" x14ac:dyDescent="0.25">
      <c r="A152" s="194">
        <v>0.64583333333333304</v>
      </c>
      <c r="B152" s="168">
        <v>2</v>
      </c>
      <c r="C152" s="168">
        <v>56</v>
      </c>
      <c r="D152" s="168">
        <f t="shared" si="240"/>
        <v>58</v>
      </c>
      <c r="E152" s="168">
        <f t="shared" si="246"/>
        <v>-0.93103448275862066</v>
      </c>
      <c r="F152" s="195">
        <v>0.64583333333333304</v>
      </c>
      <c r="G152" s="168">
        <v>5</v>
      </c>
      <c r="H152" s="168">
        <v>66</v>
      </c>
      <c r="I152" s="168">
        <f t="shared" si="241"/>
        <v>71</v>
      </c>
      <c r="J152" s="168">
        <f t="shared" si="247"/>
        <v>-0.85915492957746475</v>
      </c>
      <c r="K152" s="195">
        <v>0.64583333333333304</v>
      </c>
      <c r="L152" s="168">
        <v>7</v>
      </c>
      <c r="M152" s="168">
        <v>46</v>
      </c>
      <c r="N152" s="168">
        <f t="shared" si="242"/>
        <v>53</v>
      </c>
      <c r="O152" s="168">
        <f t="shared" si="248"/>
        <v>-0.73584905660377353</v>
      </c>
      <c r="P152" s="195">
        <v>0.64583333333333304</v>
      </c>
      <c r="Q152" s="168">
        <v>7</v>
      </c>
      <c r="R152" s="168">
        <v>65</v>
      </c>
      <c r="S152" s="168">
        <f t="shared" si="243"/>
        <v>72</v>
      </c>
      <c r="T152" s="168">
        <f t="shared" si="249"/>
        <v>-0.80555555555555558</v>
      </c>
      <c r="U152" s="195">
        <v>0.64583333333333304</v>
      </c>
      <c r="V152" s="168">
        <v>2</v>
      </c>
      <c r="W152" s="168">
        <v>66</v>
      </c>
      <c r="X152" s="168">
        <f t="shared" si="244"/>
        <v>68</v>
      </c>
      <c r="Y152" s="168">
        <f t="shared" si="250"/>
        <v>-0.94117647058823528</v>
      </c>
      <c r="Z152" s="195">
        <v>0.64583333333333304</v>
      </c>
      <c r="AA152" s="168">
        <v>5</v>
      </c>
      <c r="AB152" s="168">
        <v>65</v>
      </c>
      <c r="AC152" s="168">
        <f t="shared" si="251"/>
        <v>70</v>
      </c>
      <c r="AD152" s="168">
        <f t="shared" si="252"/>
        <v>-0.8571428571428571</v>
      </c>
      <c r="AE152" s="195">
        <v>0.64583333333333304</v>
      </c>
      <c r="AF152" s="168">
        <v>9</v>
      </c>
      <c r="AG152" s="168">
        <v>54</v>
      </c>
      <c r="AH152" s="168">
        <f t="shared" si="253"/>
        <v>63</v>
      </c>
      <c r="AI152" s="168">
        <f t="shared" si="254"/>
        <v>-0.7142857142857143</v>
      </c>
      <c r="AJ152" s="195">
        <v>0.64583333333333304</v>
      </c>
      <c r="AK152" s="168">
        <v>12</v>
      </c>
      <c r="AL152" s="168">
        <v>69</v>
      </c>
      <c r="AM152" s="168">
        <f t="shared" si="245"/>
        <v>81</v>
      </c>
      <c r="AN152" s="169">
        <f t="shared" si="255"/>
        <v>-0.70370370370370372</v>
      </c>
      <c r="AO152" s="160"/>
      <c r="AP152" s="160"/>
      <c r="AQ152" s="160"/>
      <c r="AR152" s="160"/>
      <c r="AS152" s="160"/>
      <c r="AT152" s="160"/>
    </row>
    <row r="153" spans="1:46" x14ac:dyDescent="0.25">
      <c r="A153" s="196">
        <v>0.66666666666666596</v>
      </c>
      <c r="B153" s="168">
        <v>6</v>
      </c>
      <c r="C153" s="168">
        <v>69</v>
      </c>
      <c r="D153" s="168">
        <f t="shared" si="240"/>
        <v>75</v>
      </c>
      <c r="E153" s="168">
        <f t="shared" si="246"/>
        <v>-0.84</v>
      </c>
      <c r="F153" s="197">
        <v>0.66666666666666596</v>
      </c>
      <c r="G153" s="168">
        <v>7</v>
      </c>
      <c r="H153" s="168">
        <v>88</v>
      </c>
      <c r="I153" s="168">
        <f t="shared" si="241"/>
        <v>95</v>
      </c>
      <c r="J153" s="168">
        <f t="shared" si="247"/>
        <v>-0.85263157894736841</v>
      </c>
      <c r="K153" s="197">
        <v>0.66666666666666596</v>
      </c>
      <c r="L153" s="168">
        <v>7</v>
      </c>
      <c r="M153" s="168">
        <v>69</v>
      </c>
      <c r="N153" s="168">
        <f t="shared" si="242"/>
        <v>76</v>
      </c>
      <c r="O153" s="168">
        <f t="shared" si="248"/>
        <v>-0.81578947368421051</v>
      </c>
      <c r="P153" s="197">
        <v>0.66666666666666596</v>
      </c>
      <c r="Q153" s="168">
        <v>9</v>
      </c>
      <c r="R153" s="168">
        <v>78</v>
      </c>
      <c r="S153" s="168">
        <f t="shared" si="243"/>
        <v>87</v>
      </c>
      <c r="T153" s="168">
        <f t="shared" si="249"/>
        <v>-0.7931034482758621</v>
      </c>
      <c r="U153" s="197">
        <v>0.66666666666666596</v>
      </c>
      <c r="V153" s="168">
        <v>4</v>
      </c>
      <c r="W153" s="168">
        <v>79</v>
      </c>
      <c r="X153" s="168">
        <f t="shared" si="244"/>
        <v>83</v>
      </c>
      <c r="Y153" s="168">
        <f t="shared" si="250"/>
        <v>-0.90361445783132532</v>
      </c>
      <c r="Z153" s="197">
        <v>0.66666666666666596</v>
      </c>
      <c r="AA153" s="168">
        <v>9</v>
      </c>
      <c r="AB153" s="168">
        <v>78</v>
      </c>
      <c r="AC153" s="168">
        <f t="shared" si="251"/>
        <v>87</v>
      </c>
      <c r="AD153" s="168">
        <f t="shared" si="252"/>
        <v>-0.7931034482758621</v>
      </c>
      <c r="AE153" s="197">
        <v>0.66666666666666596</v>
      </c>
      <c r="AF153" s="168">
        <v>11</v>
      </c>
      <c r="AG153" s="168">
        <v>68</v>
      </c>
      <c r="AH153" s="168">
        <f t="shared" si="253"/>
        <v>79</v>
      </c>
      <c r="AI153" s="168">
        <f t="shared" si="254"/>
        <v>-0.72151898734177211</v>
      </c>
      <c r="AJ153" s="197">
        <v>0.66666666666666596</v>
      </c>
      <c r="AK153" s="168">
        <v>14</v>
      </c>
      <c r="AL153" s="168">
        <v>83</v>
      </c>
      <c r="AM153" s="168">
        <f t="shared" si="245"/>
        <v>97</v>
      </c>
      <c r="AN153" s="169">
        <f t="shared" si="255"/>
        <v>-0.71134020618556704</v>
      </c>
      <c r="AO153" s="160"/>
      <c r="AP153" s="160"/>
      <c r="AQ153" s="160"/>
      <c r="AR153" s="160"/>
      <c r="AS153" s="160"/>
      <c r="AT153" s="160"/>
    </row>
    <row r="154" spans="1:46" x14ac:dyDescent="0.25">
      <c r="A154" s="196">
        <v>0.687499999999999</v>
      </c>
      <c r="B154" s="168">
        <v>6</v>
      </c>
      <c r="C154" s="168">
        <v>79</v>
      </c>
      <c r="D154" s="168">
        <f t="shared" si="240"/>
        <v>85</v>
      </c>
      <c r="E154" s="168">
        <f t="shared" si="246"/>
        <v>-0.85882352941176465</v>
      </c>
      <c r="F154" s="197">
        <v>0.687499999999999</v>
      </c>
      <c r="G154" s="168">
        <v>9</v>
      </c>
      <c r="H154" s="168">
        <v>94</v>
      </c>
      <c r="I154" s="168">
        <f t="shared" si="241"/>
        <v>103</v>
      </c>
      <c r="J154" s="168">
        <f t="shared" si="247"/>
        <v>-0.82524271844660191</v>
      </c>
      <c r="K154" s="197">
        <v>0.687499999999999</v>
      </c>
      <c r="L154" s="168">
        <v>11</v>
      </c>
      <c r="M154" s="168">
        <v>78</v>
      </c>
      <c r="N154" s="168">
        <f t="shared" si="242"/>
        <v>89</v>
      </c>
      <c r="O154" s="168">
        <f t="shared" si="248"/>
        <v>-0.7528089887640449</v>
      </c>
      <c r="P154" s="197">
        <v>0.687499999999999</v>
      </c>
      <c r="Q154" s="168">
        <v>11</v>
      </c>
      <c r="R154" s="168">
        <v>88</v>
      </c>
      <c r="S154" s="168">
        <f t="shared" si="243"/>
        <v>99</v>
      </c>
      <c r="T154" s="168">
        <f t="shared" si="249"/>
        <v>-0.77777777777777779</v>
      </c>
      <c r="U154" s="197">
        <v>0.687499999999999</v>
      </c>
      <c r="V154" s="168">
        <v>5</v>
      </c>
      <c r="W154" s="168">
        <v>91</v>
      </c>
      <c r="X154" s="168">
        <f t="shared" si="244"/>
        <v>96</v>
      </c>
      <c r="Y154" s="168">
        <f t="shared" si="250"/>
        <v>-0.89583333333333337</v>
      </c>
      <c r="Z154" s="197">
        <v>0.687499999999999</v>
      </c>
      <c r="AA154" s="168">
        <v>12</v>
      </c>
      <c r="AB154" s="168">
        <v>94</v>
      </c>
      <c r="AC154" s="168">
        <f t="shared" si="251"/>
        <v>106</v>
      </c>
      <c r="AD154" s="168">
        <f t="shared" si="252"/>
        <v>-0.77358490566037741</v>
      </c>
      <c r="AE154" s="197">
        <v>0.687499999999999</v>
      </c>
      <c r="AF154" s="168">
        <v>12</v>
      </c>
      <c r="AG154" s="168">
        <v>89</v>
      </c>
      <c r="AH154" s="168">
        <f t="shared" si="253"/>
        <v>101</v>
      </c>
      <c r="AI154" s="168">
        <f t="shared" si="254"/>
        <v>-0.76237623762376239</v>
      </c>
      <c r="AJ154" s="197">
        <v>0.687499999999999</v>
      </c>
      <c r="AK154" s="168">
        <v>15</v>
      </c>
      <c r="AL154" s="168">
        <v>109</v>
      </c>
      <c r="AM154" s="168">
        <f t="shared" si="245"/>
        <v>124</v>
      </c>
      <c r="AN154" s="169">
        <f t="shared" si="255"/>
        <v>-0.75806451612903225</v>
      </c>
      <c r="AO154" s="160"/>
      <c r="AP154" s="160"/>
      <c r="AQ154" s="160"/>
      <c r="AR154" s="160"/>
      <c r="AS154" s="160"/>
      <c r="AT154" s="160"/>
    </row>
    <row r="155" spans="1:46" x14ac:dyDescent="0.25">
      <c r="A155" s="201">
        <v>0.70833333333333304</v>
      </c>
      <c r="B155" s="170">
        <v>9</v>
      </c>
      <c r="C155" s="170">
        <v>111</v>
      </c>
      <c r="D155" s="170">
        <f t="shared" si="240"/>
        <v>120</v>
      </c>
      <c r="E155" s="170">
        <f t="shared" si="246"/>
        <v>-0.85</v>
      </c>
      <c r="F155" s="202">
        <v>0.70833333333333304</v>
      </c>
      <c r="G155" s="170">
        <v>10</v>
      </c>
      <c r="H155" s="170">
        <v>111</v>
      </c>
      <c r="I155" s="170">
        <f t="shared" si="241"/>
        <v>121</v>
      </c>
      <c r="J155" s="170">
        <f t="shared" si="247"/>
        <v>-0.83471074380165289</v>
      </c>
      <c r="K155" s="202">
        <v>0.70833333333333304</v>
      </c>
      <c r="L155" s="170">
        <v>12</v>
      </c>
      <c r="M155" s="170">
        <v>121</v>
      </c>
      <c r="N155" s="170">
        <f t="shared" si="242"/>
        <v>133</v>
      </c>
      <c r="O155" s="170">
        <f t="shared" si="248"/>
        <v>-0.81954887218045114</v>
      </c>
      <c r="P155" s="202">
        <v>0.70833333333333304</v>
      </c>
      <c r="Q155" s="170">
        <v>11</v>
      </c>
      <c r="R155" s="170">
        <v>103</v>
      </c>
      <c r="S155" s="170">
        <f t="shared" si="243"/>
        <v>114</v>
      </c>
      <c r="T155" s="170">
        <f t="shared" si="249"/>
        <v>-0.80701754385964908</v>
      </c>
      <c r="U155" s="202">
        <v>0.70833333333333304</v>
      </c>
      <c r="V155" s="170">
        <v>7</v>
      </c>
      <c r="W155" s="170">
        <v>101</v>
      </c>
      <c r="X155" s="170">
        <f t="shared" si="244"/>
        <v>108</v>
      </c>
      <c r="Y155" s="170">
        <f t="shared" si="250"/>
        <v>-0.87037037037037035</v>
      </c>
      <c r="Z155" s="202">
        <v>0.70833333333333304</v>
      </c>
      <c r="AA155" s="170">
        <v>14</v>
      </c>
      <c r="AB155" s="170">
        <v>119</v>
      </c>
      <c r="AC155" s="170">
        <f t="shared" si="251"/>
        <v>133</v>
      </c>
      <c r="AD155" s="170">
        <f t="shared" si="252"/>
        <v>-0.78947368421052633</v>
      </c>
      <c r="AE155" s="202">
        <v>0.70833333333333304</v>
      </c>
      <c r="AF155" s="170">
        <v>12</v>
      </c>
      <c r="AG155" s="170">
        <v>82</v>
      </c>
      <c r="AH155" s="170">
        <f t="shared" si="253"/>
        <v>94</v>
      </c>
      <c r="AI155" s="170">
        <f t="shared" si="254"/>
        <v>-0.74468085106382975</v>
      </c>
      <c r="AJ155" s="202">
        <v>0.70833333333333304</v>
      </c>
      <c r="AK155" s="170">
        <v>16</v>
      </c>
      <c r="AL155" s="170">
        <v>113</v>
      </c>
      <c r="AM155" s="170">
        <f t="shared" si="245"/>
        <v>129</v>
      </c>
      <c r="AN155" s="171">
        <f t="shared" si="255"/>
        <v>-0.75193798449612403</v>
      </c>
      <c r="AO155" s="160"/>
      <c r="AP155" s="160"/>
      <c r="AQ155" s="160"/>
      <c r="AR155" s="160"/>
      <c r="AS155" s="160"/>
      <c r="AT155" s="160"/>
    </row>
    <row r="156" spans="1:46" x14ac:dyDescent="0.25">
      <c r="A156" s="356" t="s">
        <v>188</v>
      </c>
      <c r="B156" s="357"/>
      <c r="C156" s="357"/>
      <c r="D156" s="357"/>
      <c r="E156" s="357"/>
      <c r="F156" s="357"/>
      <c r="G156" s="357"/>
      <c r="H156" s="357"/>
      <c r="I156" s="357"/>
      <c r="J156" s="357"/>
      <c r="K156" s="357"/>
      <c r="L156" s="357"/>
      <c r="M156" s="357"/>
      <c r="N156" s="357"/>
      <c r="O156" s="357"/>
      <c r="P156" s="357"/>
      <c r="Q156" s="357"/>
      <c r="R156" s="357"/>
      <c r="S156" s="357"/>
      <c r="T156" s="357"/>
      <c r="U156" s="357"/>
      <c r="V156" s="357"/>
      <c r="W156" s="357"/>
      <c r="X156" s="357"/>
      <c r="Y156" s="357"/>
      <c r="Z156" s="357"/>
      <c r="AA156" s="357"/>
      <c r="AB156" s="357"/>
      <c r="AC156" s="357"/>
      <c r="AD156" s="357"/>
      <c r="AE156" s="357"/>
      <c r="AF156" s="357"/>
      <c r="AG156" s="357"/>
      <c r="AH156" s="357"/>
      <c r="AI156" s="357"/>
      <c r="AJ156" s="357"/>
      <c r="AK156" s="357"/>
      <c r="AL156" s="357"/>
      <c r="AM156" s="357"/>
      <c r="AN156" s="358"/>
    </row>
    <row r="157" spans="1:46" x14ac:dyDescent="0.25">
      <c r="A157" s="198" t="s">
        <v>179</v>
      </c>
      <c r="B157" s="199"/>
      <c r="C157" s="199"/>
      <c r="D157" s="199"/>
      <c r="E157" s="199"/>
      <c r="F157" s="199"/>
      <c r="G157" s="199"/>
      <c r="H157" s="199"/>
      <c r="I157" s="199"/>
      <c r="J157" s="199"/>
      <c r="K157" s="199"/>
      <c r="L157" s="199"/>
      <c r="M157" s="199"/>
      <c r="N157" s="199"/>
      <c r="O157" s="199"/>
      <c r="P157" s="199"/>
      <c r="Q157" s="199"/>
      <c r="R157" s="199"/>
      <c r="S157" s="199"/>
      <c r="T157" s="199"/>
      <c r="U157" s="199"/>
      <c r="V157" s="199"/>
      <c r="W157" s="199"/>
      <c r="X157" s="199"/>
      <c r="Y157" s="199"/>
      <c r="Z157" s="199"/>
      <c r="AA157" s="199"/>
      <c r="AB157" s="199"/>
      <c r="AC157" s="199"/>
      <c r="AD157" s="199"/>
      <c r="AE157" s="199"/>
      <c r="AF157" s="199"/>
      <c r="AG157" s="199"/>
      <c r="AH157" s="199"/>
      <c r="AI157" s="199"/>
      <c r="AJ157" s="199"/>
      <c r="AK157" s="199"/>
      <c r="AL157" s="199"/>
      <c r="AM157" s="199"/>
      <c r="AN157" s="200"/>
    </row>
    <row r="158" spans="1:46" x14ac:dyDescent="0.25">
      <c r="A158" s="176" t="s">
        <v>177</v>
      </c>
      <c r="B158" s="168" t="s">
        <v>71</v>
      </c>
      <c r="C158" s="168" t="s">
        <v>130</v>
      </c>
      <c r="D158" s="168" t="s">
        <v>52</v>
      </c>
      <c r="E158" s="168" t="s">
        <v>113</v>
      </c>
      <c r="F158" s="168" t="s">
        <v>177</v>
      </c>
      <c r="G158" s="168" t="s">
        <v>71</v>
      </c>
      <c r="H158" s="168" t="s">
        <v>130</v>
      </c>
      <c r="I158" s="168" t="s">
        <v>52</v>
      </c>
      <c r="J158" s="168" t="s">
        <v>113</v>
      </c>
      <c r="K158" s="168" t="s">
        <v>177</v>
      </c>
      <c r="L158" s="168" t="s">
        <v>71</v>
      </c>
      <c r="M158" s="168" t="s">
        <v>130</v>
      </c>
      <c r="N158" s="168" t="s">
        <v>52</v>
      </c>
      <c r="O158" s="168" t="s">
        <v>113</v>
      </c>
      <c r="P158" s="168" t="s">
        <v>177</v>
      </c>
      <c r="Q158" s="168" t="s">
        <v>71</v>
      </c>
      <c r="R158" s="168" t="s">
        <v>130</v>
      </c>
      <c r="S158" s="168" t="s">
        <v>52</v>
      </c>
      <c r="T158" s="168" t="s">
        <v>113</v>
      </c>
      <c r="U158" s="168" t="s">
        <v>177</v>
      </c>
      <c r="V158" s="168" t="s">
        <v>71</v>
      </c>
      <c r="W158" s="168" t="s">
        <v>130</v>
      </c>
      <c r="X158" s="168" t="s">
        <v>52</v>
      </c>
      <c r="Y158" s="168" t="s">
        <v>113</v>
      </c>
      <c r="Z158" s="168" t="s">
        <v>177</v>
      </c>
      <c r="AA158" s="168" t="s">
        <v>71</v>
      </c>
      <c r="AB158" s="168" t="s">
        <v>130</v>
      </c>
      <c r="AC158" s="168" t="s">
        <v>52</v>
      </c>
      <c r="AD158" s="168" t="s">
        <v>113</v>
      </c>
      <c r="AE158" s="168" t="s">
        <v>177</v>
      </c>
      <c r="AF158" s="168" t="s">
        <v>71</v>
      </c>
      <c r="AG158" s="168" t="s">
        <v>130</v>
      </c>
      <c r="AH158" s="168" t="s">
        <v>52</v>
      </c>
      <c r="AI158" s="168" t="s">
        <v>113</v>
      </c>
      <c r="AJ158" s="168" t="s">
        <v>177</v>
      </c>
      <c r="AK158" s="168" t="s">
        <v>71</v>
      </c>
      <c r="AL158" s="168" t="s">
        <v>130</v>
      </c>
      <c r="AM158" s="168" t="s">
        <v>52</v>
      </c>
      <c r="AN158" s="169" t="s">
        <v>113</v>
      </c>
    </row>
    <row r="159" spans="1:46" x14ac:dyDescent="0.25">
      <c r="A159" s="176"/>
      <c r="B159" s="199" t="s">
        <v>133</v>
      </c>
      <c r="C159" s="199"/>
      <c r="D159" s="199"/>
      <c r="E159" s="168"/>
      <c r="F159" s="168"/>
      <c r="G159" s="199" t="s">
        <v>133</v>
      </c>
      <c r="H159" s="199"/>
      <c r="I159" s="199"/>
      <c r="J159" s="168"/>
      <c r="K159" s="168"/>
      <c r="L159" s="199" t="s">
        <v>133</v>
      </c>
      <c r="M159" s="199"/>
      <c r="N159" s="199"/>
      <c r="O159" s="168"/>
      <c r="P159" s="168"/>
      <c r="Q159" s="199" t="s">
        <v>133</v>
      </c>
      <c r="R159" s="199"/>
      <c r="S159" s="199"/>
      <c r="T159" s="168"/>
      <c r="U159" s="168"/>
      <c r="V159" s="199" t="s">
        <v>133</v>
      </c>
      <c r="W159" s="199"/>
      <c r="X159" s="199"/>
      <c r="Y159" s="168"/>
      <c r="Z159" s="168"/>
      <c r="AA159" s="199" t="s">
        <v>133</v>
      </c>
      <c r="AB159" s="199"/>
      <c r="AC159" s="199"/>
      <c r="AD159" s="168"/>
      <c r="AE159" s="168"/>
      <c r="AF159" s="199" t="s">
        <v>133</v>
      </c>
      <c r="AG159" s="199"/>
      <c r="AH159" s="199"/>
      <c r="AI159" s="168"/>
      <c r="AJ159" s="168"/>
      <c r="AK159" s="199" t="s">
        <v>133</v>
      </c>
      <c r="AL159" s="199"/>
      <c r="AM159" s="199"/>
      <c r="AN159" s="169"/>
    </row>
    <row r="160" spans="1:46" x14ac:dyDescent="0.25">
      <c r="A160" s="194">
        <v>0.58333333333333337</v>
      </c>
      <c r="B160" s="168">
        <v>0</v>
      </c>
      <c r="C160" s="168">
        <v>0</v>
      </c>
      <c r="D160" s="168">
        <f t="shared" ref="D160:D166" si="256">SUM(B160:C160)</f>
        <v>0</v>
      </c>
      <c r="E160" s="168">
        <v>0</v>
      </c>
      <c r="F160" s="195">
        <v>0.58333333333333337</v>
      </c>
      <c r="G160" s="168">
        <v>0</v>
      </c>
      <c r="H160" s="168">
        <v>0</v>
      </c>
      <c r="I160" s="168">
        <f t="shared" ref="I160:I166" si="257">SUM(G160:H160)</f>
        <v>0</v>
      </c>
      <c r="J160" s="168">
        <v>0</v>
      </c>
      <c r="K160" s="195">
        <v>0.58333333333333337</v>
      </c>
      <c r="L160" s="168">
        <v>0</v>
      </c>
      <c r="M160" s="168">
        <v>0</v>
      </c>
      <c r="N160" s="168">
        <f t="shared" ref="N160:N166" si="258">SUM(L160:M160)</f>
        <v>0</v>
      </c>
      <c r="O160" s="168">
        <v>0</v>
      </c>
      <c r="P160" s="195">
        <v>0.58333333333333337</v>
      </c>
      <c r="Q160" s="168">
        <v>0</v>
      </c>
      <c r="R160" s="168">
        <v>0</v>
      </c>
      <c r="S160" s="168">
        <f t="shared" ref="S160:S166" si="259">SUM(Q160:R160)</f>
        <v>0</v>
      </c>
      <c r="T160" s="168">
        <v>0</v>
      </c>
      <c r="U160" s="195">
        <v>0.58333333333333337</v>
      </c>
      <c r="V160" s="168">
        <v>0</v>
      </c>
      <c r="W160" s="168">
        <v>0</v>
      </c>
      <c r="X160" s="168">
        <f t="shared" ref="X160:X166" si="260">SUM(V160:W160)</f>
        <v>0</v>
      </c>
      <c r="Y160" s="168">
        <v>0</v>
      </c>
      <c r="Z160" s="195">
        <v>0.58333333333333337</v>
      </c>
      <c r="AA160" s="168">
        <v>0</v>
      </c>
      <c r="AB160" s="168">
        <v>0</v>
      </c>
      <c r="AC160" s="168">
        <f t="shared" ref="AC160:AC166" si="261">SUM(AA160:AB160)</f>
        <v>0</v>
      </c>
      <c r="AD160" s="168">
        <v>0</v>
      </c>
      <c r="AE160" s="195">
        <v>0.58333333333333337</v>
      </c>
      <c r="AF160" s="168">
        <v>0</v>
      </c>
      <c r="AG160" s="168">
        <v>0</v>
      </c>
      <c r="AH160" s="168">
        <f>SUM(AF160:AG160)</f>
        <v>0</v>
      </c>
      <c r="AI160" s="168">
        <v>0</v>
      </c>
      <c r="AJ160" s="195">
        <v>0.58333333333333337</v>
      </c>
      <c r="AK160" s="168">
        <v>0</v>
      </c>
      <c r="AL160" s="168">
        <v>0</v>
      </c>
      <c r="AM160" s="168">
        <f t="shared" ref="AM160:AM166" si="262">SUM(AK160:AL160)</f>
        <v>0</v>
      </c>
      <c r="AN160" s="169">
        <v>0</v>
      </c>
    </row>
    <row r="161" spans="1:46" x14ac:dyDescent="0.25">
      <c r="A161" s="196">
        <v>0.60416666666666663</v>
      </c>
      <c r="B161" s="168">
        <v>7</v>
      </c>
      <c r="C161" s="168">
        <v>3</v>
      </c>
      <c r="D161" s="168">
        <f t="shared" si="256"/>
        <v>10</v>
      </c>
      <c r="E161" s="168">
        <f t="shared" ref="E161:E166" si="263">(B161-C161)/D161</f>
        <v>0.4</v>
      </c>
      <c r="F161" s="197">
        <v>0.60416666666666663</v>
      </c>
      <c r="G161" s="168">
        <v>13</v>
      </c>
      <c r="H161" s="168">
        <v>3</v>
      </c>
      <c r="I161" s="168">
        <f t="shared" si="257"/>
        <v>16</v>
      </c>
      <c r="J161" s="168">
        <f t="shared" ref="J161:J166" si="264">(G161-H161)/I161</f>
        <v>0.625</v>
      </c>
      <c r="K161" s="197">
        <v>0.60416666666666663</v>
      </c>
      <c r="L161" s="168">
        <v>6</v>
      </c>
      <c r="M161" s="168">
        <v>3</v>
      </c>
      <c r="N161" s="168">
        <f t="shared" si="258"/>
        <v>9</v>
      </c>
      <c r="O161" s="168">
        <f t="shared" ref="O161:O166" si="265">(L161-M161)/N161</f>
        <v>0.33333333333333331</v>
      </c>
      <c r="P161" s="197">
        <v>0.60416666666666663</v>
      </c>
      <c r="Q161" s="168">
        <v>9</v>
      </c>
      <c r="R161" s="168">
        <v>2</v>
      </c>
      <c r="S161" s="168">
        <f t="shared" si="259"/>
        <v>11</v>
      </c>
      <c r="T161" s="168">
        <f t="shared" ref="T161:T166" si="266">(Q161-R161)/S161</f>
        <v>0.63636363636363635</v>
      </c>
      <c r="U161" s="197">
        <v>0.60416666666666663</v>
      </c>
      <c r="V161" s="168">
        <v>20</v>
      </c>
      <c r="W161" s="168">
        <v>4</v>
      </c>
      <c r="X161" s="168">
        <f t="shared" si="260"/>
        <v>24</v>
      </c>
      <c r="Y161" s="168">
        <f t="shared" ref="Y161:Y166" si="267">(V161-W161)/X161</f>
        <v>0.66666666666666663</v>
      </c>
      <c r="Z161" s="197">
        <v>0.60416666666666663</v>
      </c>
      <c r="AA161" s="168">
        <v>28</v>
      </c>
      <c r="AB161" s="168">
        <v>3</v>
      </c>
      <c r="AC161" s="168">
        <f t="shared" si="261"/>
        <v>31</v>
      </c>
      <c r="AD161" s="168">
        <f t="shared" ref="AD161:AD166" si="268">(AA161-AB161)/AC161</f>
        <v>0.80645161290322576</v>
      </c>
      <c r="AE161" s="197">
        <v>0.60416666666666663</v>
      </c>
      <c r="AF161" s="168">
        <v>14</v>
      </c>
      <c r="AG161" s="168">
        <v>2</v>
      </c>
      <c r="AH161" s="168">
        <f>SUM(AF161:AG161)</f>
        <v>16</v>
      </c>
      <c r="AI161" s="168">
        <f t="shared" ref="AI161:AI166" si="269">(AF161-AG161)/AH161</f>
        <v>0.75</v>
      </c>
      <c r="AJ161" s="197">
        <v>0.60416666666666663</v>
      </c>
      <c r="AK161" s="168">
        <v>13</v>
      </c>
      <c r="AL161" s="168">
        <v>5</v>
      </c>
      <c r="AM161" s="168">
        <f t="shared" si="262"/>
        <v>18</v>
      </c>
      <c r="AN161" s="169">
        <f t="shared" ref="AN161:AN166" si="270">(AK161-AL161)/AM161</f>
        <v>0.44444444444444442</v>
      </c>
    </row>
    <row r="162" spans="1:46" x14ac:dyDescent="0.25">
      <c r="A162" s="196">
        <v>0.625</v>
      </c>
      <c r="B162" s="168">
        <v>12</v>
      </c>
      <c r="C162" s="168">
        <v>7</v>
      </c>
      <c r="D162" s="168">
        <f t="shared" si="256"/>
        <v>19</v>
      </c>
      <c r="E162" s="168">
        <f t="shared" si="263"/>
        <v>0.26315789473684209</v>
      </c>
      <c r="F162" s="197">
        <v>0.625</v>
      </c>
      <c r="G162" s="168">
        <v>15</v>
      </c>
      <c r="H162" s="168">
        <v>5</v>
      </c>
      <c r="I162" s="168">
        <f t="shared" si="257"/>
        <v>20</v>
      </c>
      <c r="J162" s="168">
        <f t="shared" si="264"/>
        <v>0.5</v>
      </c>
      <c r="K162" s="197">
        <v>0.625</v>
      </c>
      <c r="L162" s="168">
        <v>24</v>
      </c>
      <c r="M162" s="168">
        <v>7</v>
      </c>
      <c r="N162" s="168">
        <f t="shared" si="258"/>
        <v>31</v>
      </c>
      <c r="O162" s="168">
        <f t="shared" si="265"/>
        <v>0.54838709677419351</v>
      </c>
      <c r="P162" s="197">
        <v>0.625</v>
      </c>
      <c r="Q162" s="168">
        <v>19</v>
      </c>
      <c r="R162" s="168">
        <v>5</v>
      </c>
      <c r="S162" s="168">
        <f t="shared" si="259"/>
        <v>24</v>
      </c>
      <c r="T162" s="168">
        <f t="shared" si="266"/>
        <v>0.58333333333333337</v>
      </c>
      <c r="U162" s="197">
        <v>0.625</v>
      </c>
      <c r="V162" s="168">
        <v>28</v>
      </c>
      <c r="W162" s="168">
        <v>6</v>
      </c>
      <c r="X162" s="168">
        <f t="shared" si="260"/>
        <v>34</v>
      </c>
      <c r="Y162" s="168">
        <f t="shared" si="267"/>
        <v>0.6470588235294118</v>
      </c>
      <c r="Z162" s="197">
        <v>0.625</v>
      </c>
      <c r="AA162" s="168">
        <v>35</v>
      </c>
      <c r="AB162" s="168">
        <v>7</v>
      </c>
      <c r="AC162" s="168">
        <f t="shared" si="261"/>
        <v>42</v>
      </c>
      <c r="AD162" s="168">
        <f t="shared" si="268"/>
        <v>0.66666666666666663</v>
      </c>
      <c r="AE162" s="197">
        <v>0.625</v>
      </c>
      <c r="AF162" s="168">
        <v>36</v>
      </c>
      <c r="AG162" s="168">
        <v>8</v>
      </c>
      <c r="AH162" s="168">
        <f>SUM(AF162:AG162)</f>
        <v>44</v>
      </c>
      <c r="AI162" s="168">
        <f t="shared" si="269"/>
        <v>0.63636363636363635</v>
      </c>
      <c r="AJ162" s="197">
        <v>0.625</v>
      </c>
      <c r="AK162" s="168">
        <v>37</v>
      </c>
      <c r="AL162" s="168">
        <v>12</v>
      </c>
      <c r="AM162" s="168">
        <f t="shared" si="262"/>
        <v>49</v>
      </c>
      <c r="AN162" s="169">
        <f t="shared" si="270"/>
        <v>0.51020408163265307</v>
      </c>
      <c r="AO162" s="160"/>
      <c r="AP162" s="160"/>
      <c r="AQ162" s="160"/>
      <c r="AR162" s="160"/>
      <c r="AS162" s="160"/>
      <c r="AT162" s="160"/>
    </row>
    <row r="163" spans="1:46" x14ac:dyDescent="0.25">
      <c r="A163" s="194">
        <v>0.64583333333333304</v>
      </c>
      <c r="B163" s="168">
        <v>22</v>
      </c>
      <c r="C163" s="168">
        <v>9</v>
      </c>
      <c r="D163" s="168">
        <f t="shared" si="256"/>
        <v>31</v>
      </c>
      <c r="E163" s="168">
        <f t="shared" si="263"/>
        <v>0.41935483870967744</v>
      </c>
      <c r="F163" s="195">
        <v>0.64583333333333304</v>
      </c>
      <c r="G163" s="168">
        <v>38</v>
      </c>
      <c r="H163" s="168">
        <v>13</v>
      </c>
      <c r="I163" s="168">
        <f t="shared" si="257"/>
        <v>51</v>
      </c>
      <c r="J163" s="168">
        <f t="shared" si="264"/>
        <v>0.49019607843137253</v>
      </c>
      <c r="K163" s="195">
        <v>0.64583333333333304</v>
      </c>
      <c r="L163" s="168">
        <v>43</v>
      </c>
      <c r="M163" s="168">
        <v>13</v>
      </c>
      <c r="N163" s="168">
        <f t="shared" si="258"/>
        <v>56</v>
      </c>
      <c r="O163" s="168">
        <f t="shared" si="265"/>
        <v>0.5357142857142857</v>
      </c>
      <c r="P163" s="195">
        <v>0.64583333333333304</v>
      </c>
      <c r="Q163" s="168">
        <v>41</v>
      </c>
      <c r="R163" s="168">
        <v>18</v>
      </c>
      <c r="S163" s="168">
        <f t="shared" si="259"/>
        <v>59</v>
      </c>
      <c r="T163" s="168">
        <f t="shared" si="266"/>
        <v>0.38983050847457629</v>
      </c>
      <c r="U163" s="195">
        <v>0.64583333333333304</v>
      </c>
      <c r="V163" s="168">
        <v>37</v>
      </c>
      <c r="W163" s="168">
        <v>12</v>
      </c>
      <c r="X163" s="168">
        <f t="shared" si="260"/>
        <v>49</v>
      </c>
      <c r="Y163" s="168">
        <f t="shared" si="267"/>
        <v>0.51020408163265307</v>
      </c>
      <c r="Z163" s="195">
        <v>0.64583333333333304</v>
      </c>
      <c r="AA163" s="168">
        <v>47</v>
      </c>
      <c r="AB163" s="168">
        <v>11</v>
      </c>
      <c r="AC163" s="168">
        <f t="shared" si="261"/>
        <v>58</v>
      </c>
      <c r="AD163" s="168">
        <f t="shared" si="268"/>
        <v>0.62068965517241381</v>
      </c>
      <c r="AE163" s="195">
        <v>0.64583333333333304</v>
      </c>
      <c r="AF163" s="168">
        <v>55</v>
      </c>
      <c r="AG163" s="168">
        <v>13</v>
      </c>
      <c r="AH163" s="168">
        <f t="shared" ref="AH163:AH166" si="271">SUM(AF163:AG163)</f>
        <v>68</v>
      </c>
      <c r="AI163" s="168">
        <f t="shared" si="269"/>
        <v>0.61764705882352944</v>
      </c>
      <c r="AJ163" s="195">
        <v>0.64583333333333304</v>
      </c>
      <c r="AK163" s="168">
        <v>51</v>
      </c>
      <c r="AL163" s="168">
        <v>18</v>
      </c>
      <c r="AM163" s="168">
        <f t="shared" si="262"/>
        <v>69</v>
      </c>
      <c r="AN163" s="169">
        <f t="shared" si="270"/>
        <v>0.47826086956521741</v>
      </c>
      <c r="AO163" s="160"/>
      <c r="AP163" s="160"/>
      <c r="AQ163" s="160"/>
      <c r="AR163" s="160"/>
      <c r="AS163" s="160"/>
      <c r="AT163" s="160"/>
    </row>
    <row r="164" spans="1:46" x14ac:dyDescent="0.25">
      <c r="A164" s="196">
        <v>0.66666666666666596</v>
      </c>
      <c r="B164" s="168">
        <v>45</v>
      </c>
      <c r="C164" s="168">
        <v>15</v>
      </c>
      <c r="D164" s="168">
        <f t="shared" si="256"/>
        <v>60</v>
      </c>
      <c r="E164" s="168">
        <f t="shared" si="263"/>
        <v>0.5</v>
      </c>
      <c r="F164" s="197">
        <v>0.66666666666666596</v>
      </c>
      <c r="G164" s="168">
        <v>45</v>
      </c>
      <c r="H164" s="168">
        <v>19</v>
      </c>
      <c r="I164" s="168">
        <f t="shared" si="257"/>
        <v>64</v>
      </c>
      <c r="J164" s="168">
        <f t="shared" si="264"/>
        <v>0.40625</v>
      </c>
      <c r="K164" s="197">
        <v>0.66666666666666596</v>
      </c>
      <c r="L164" s="168">
        <v>65</v>
      </c>
      <c r="M164" s="168">
        <v>19</v>
      </c>
      <c r="N164" s="168">
        <f t="shared" si="258"/>
        <v>84</v>
      </c>
      <c r="O164" s="168">
        <f t="shared" si="265"/>
        <v>0.54761904761904767</v>
      </c>
      <c r="P164" s="197">
        <v>0.66666666666666596</v>
      </c>
      <c r="Q164" s="168">
        <v>47</v>
      </c>
      <c r="R164" s="168">
        <v>13</v>
      </c>
      <c r="S164" s="168">
        <f t="shared" si="259"/>
        <v>60</v>
      </c>
      <c r="T164" s="168">
        <f t="shared" si="266"/>
        <v>0.56666666666666665</v>
      </c>
      <c r="U164" s="197">
        <v>0.66666666666666596</v>
      </c>
      <c r="V164" s="168">
        <v>55</v>
      </c>
      <c r="W164" s="168">
        <v>17</v>
      </c>
      <c r="X164" s="168">
        <f t="shared" si="260"/>
        <v>72</v>
      </c>
      <c r="Y164" s="168">
        <f t="shared" si="267"/>
        <v>0.52777777777777779</v>
      </c>
      <c r="Z164" s="197">
        <v>0.66666666666666596</v>
      </c>
      <c r="AA164" s="168">
        <v>68</v>
      </c>
      <c r="AB164" s="168">
        <v>19</v>
      </c>
      <c r="AC164" s="168">
        <f t="shared" si="261"/>
        <v>87</v>
      </c>
      <c r="AD164" s="168">
        <f t="shared" si="268"/>
        <v>0.56321839080459768</v>
      </c>
      <c r="AE164" s="197">
        <v>0.66666666666666596</v>
      </c>
      <c r="AF164" s="168">
        <v>69</v>
      </c>
      <c r="AG164" s="168">
        <v>18</v>
      </c>
      <c r="AH164" s="168">
        <f t="shared" si="271"/>
        <v>87</v>
      </c>
      <c r="AI164" s="168">
        <f t="shared" si="269"/>
        <v>0.58620689655172409</v>
      </c>
      <c r="AJ164" s="197">
        <v>0.66666666666666596</v>
      </c>
      <c r="AK164" s="168">
        <v>64</v>
      </c>
      <c r="AL164" s="168">
        <v>21</v>
      </c>
      <c r="AM164" s="168">
        <f t="shared" si="262"/>
        <v>85</v>
      </c>
      <c r="AN164" s="169">
        <f t="shared" si="270"/>
        <v>0.50588235294117645</v>
      </c>
      <c r="AO164" s="160"/>
      <c r="AP164" s="160"/>
      <c r="AQ164" s="160"/>
      <c r="AR164" s="160"/>
      <c r="AS164" s="160"/>
      <c r="AT164" s="160"/>
    </row>
    <row r="165" spans="1:46" x14ac:dyDescent="0.25">
      <c r="A165" s="196">
        <v>0.687499999999999</v>
      </c>
      <c r="B165" s="168">
        <v>68</v>
      </c>
      <c r="C165" s="168">
        <v>22</v>
      </c>
      <c r="D165" s="168">
        <f t="shared" si="256"/>
        <v>90</v>
      </c>
      <c r="E165" s="168">
        <f t="shared" si="263"/>
        <v>0.51111111111111107</v>
      </c>
      <c r="F165" s="197">
        <v>0.687499999999999</v>
      </c>
      <c r="G165" s="168">
        <v>63</v>
      </c>
      <c r="H165" s="168">
        <v>28</v>
      </c>
      <c r="I165" s="168">
        <f t="shared" si="257"/>
        <v>91</v>
      </c>
      <c r="J165" s="168">
        <f t="shared" si="264"/>
        <v>0.38461538461538464</v>
      </c>
      <c r="K165" s="197">
        <v>0.687499999999999</v>
      </c>
      <c r="L165" s="168">
        <v>81</v>
      </c>
      <c r="M165" s="168">
        <v>23</v>
      </c>
      <c r="N165" s="168">
        <f t="shared" si="258"/>
        <v>104</v>
      </c>
      <c r="O165" s="168">
        <f t="shared" si="265"/>
        <v>0.55769230769230771</v>
      </c>
      <c r="P165" s="197">
        <v>0.687499999999999</v>
      </c>
      <c r="Q165" s="168">
        <v>58</v>
      </c>
      <c r="R165" s="168">
        <v>15</v>
      </c>
      <c r="S165" s="168">
        <f t="shared" si="259"/>
        <v>73</v>
      </c>
      <c r="T165" s="168">
        <f t="shared" si="266"/>
        <v>0.58904109589041098</v>
      </c>
      <c r="U165" s="197">
        <v>0.687499999999999</v>
      </c>
      <c r="V165" s="168">
        <v>64</v>
      </c>
      <c r="W165" s="168">
        <v>23</v>
      </c>
      <c r="X165" s="168">
        <f t="shared" si="260"/>
        <v>87</v>
      </c>
      <c r="Y165" s="168">
        <f t="shared" si="267"/>
        <v>0.47126436781609193</v>
      </c>
      <c r="Z165" s="197">
        <v>0.687499999999999</v>
      </c>
      <c r="AA165" s="168">
        <v>79</v>
      </c>
      <c r="AB165" s="168">
        <v>24</v>
      </c>
      <c r="AC165" s="168">
        <f t="shared" si="261"/>
        <v>103</v>
      </c>
      <c r="AD165" s="168">
        <f t="shared" si="268"/>
        <v>0.53398058252427183</v>
      </c>
      <c r="AE165" s="197">
        <v>0.687499999999999</v>
      </c>
      <c r="AF165" s="168">
        <v>84</v>
      </c>
      <c r="AG165" s="168">
        <v>22</v>
      </c>
      <c r="AH165" s="168">
        <f t="shared" si="271"/>
        <v>106</v>
      </c>
      <c r="AI165" s="168">
        <f t="shared" si="269"/>
        <v>0.58490566037735847</v>
      </c>
      <c r="AJ165" s="197">
        <v>0.687499999999999</v>
      </c>
      <c r="AK165" s="168">
        <v>73</v>
      </c>
      <c r="AL165" s="168">
        <v>24</v>
      </c>
      <c r="AM165" s="168">
        <f t="shared" si="262"/>
        <v>97</v>
      </c>
      <c r="AN165" s="169">
        <f t="shared" si="270"/>
        <v>0.50515463917525771</v>
      </c>
      <c r="AO165" s="160"/>
      <c r="AP165" s="160"/>
      <c r="AQ165" s="160"/>
      <c r="AR165" s="160"/>
      <c r="AS165" s="160"/>
      <c r="AT165" s="160"/>
    </row>
    <row r="166" spans="1:46" x14ac:dyDescent="0.25">
      <c r="A166" s="194">
        <v>0.70833333333333304</v>
      </c>
      <c r="B166" s="168">
        <v>86</v>
      </c>
      <c r="C166" s="168">
        <v>31</v>
      </c>
      <c r="D166" s="168">
        <f t="shared" si="256"/>
        <v>117</v>
      </c>
      <c r="E166" s="168">
        <f t="shared" si="263"/>
        <v>0.47008547008547008</v>
      </c>
      <c r="F166" s="195">
        <v>0.70833333333333304</v>
      </c>
      <c r="G166" s="168">
        <v>72</v>
      </c>
      <c r="H166" s="168">
        <v>36</v>
      </c>
      <c r="I166" s="168">
        <f t="shared" si="257"/>
        <v>108</v>
      </c>
      <c r="J166" s="168">
        <f t="shared" si="264"/>
        <v>0.33333333333333331</v>
      </c>
      <c r="K166" s="195">
        <v>0.70833333333333304</v>
      </c>
      <c r="L166" s="168">
        <v>89</v>
      </c>
      <c r="M166" s="168">
        <v>29</v>
      </c>
      <c r="N166" s="168">
        <f t="shared" si="258"/>
        <v>118</v>
      </c>
      <c r="O166" s="168">
        <f t="shared" si="265"/>
        <v>0.50847457627118642</v>
      </c>
      <c r="P166" s="195">
        <v>0.70833333333333304</v>
      </c>
      <c r="Q166" s="168">
        <v>64</v>
      </c>
      <c r="R166" s="168">
        <v>17</v>
      </c>
      <c r="S166" s="168">
        <f t="shared" si="259"/>
        <v>81</v>
      </c>
      <c r="T166" s="168">
        <f t="shared" si="266"/>
        <v>0.58024691358024694</v>
      </c>
      <c r="U166" s="195">
        <v>0.70833333333333304</v>
      </c>
      <c r="V166" s="168">
        <v>72</v>
      </c>
      <c r="W166" s="168">
        <v>35</v>
      </c>
      <c r="X166" s="168">
        <f t="shared" si="260"/>
        <v>107</v>
      </c>
      <c r="Y166" s="168">
        <f t="shared" si="267"/>
        <v>0.34579439252336447</v>
      </c>
      <c r="Z166" s="195">
        <v>0.70833333333333304</v>
      </c>
      <c r="AA166" s="168">
        <v>94</v>
      </c>
      <c r="AB166" s="168">
        <v>29</v>
      </c>
      <c r="AC166" s="168">
        <f t="shared" si="261"/>
        <v>123</v>
      </c>
      <c r="AD166" s="168">
        <f t="shared" si="268"/>
        <v>0.52845528455284552</v>
      </c>
      <c r="AE166" s="195">
        <v>0.70833333333333304</v>
      </c>
      <c r="AF166" s="168">
        <v>91</v>
      </c>
      <c r="AG166" s="168">
        <v>25</v>
      </c>
      <c r="AH166" s="168">
        <f t="shared" si="271"/>
        <v>116</v>
      </c>
      <c r="AI166" s="168">
        <f t="shared" si="269"/>
        <v>0.56896551724137934</v>
      </c>
      <c r="AJ166" s="195">
        <v>0.70833333333333304</v>
      </c>
      <c r="AK166" s="168">
        <v>79</v>
      </c>
      <c r="AL166" s="168">
        <v>27</v>
      </c>
      <c r="AM166" s="168">
        <f t="shared" si="262"/>
        <v>106</v>
      </c>
      <c r="AN166" s="169">
        <f t="shared" si="270"/>
        <v>0.49056603773584906</v>
      </c>
      <c r="AO166" s="160"/>
      <c r="AP166" s="160"/>
      <c r="AQ166" s="160"/>
      <c r="AR166" s="160"/>
      <c r="AS166" s="160"/>
      <c r="AT166" s="160"/>
    </row>
    <row r="167" spans="1:46" x14ac:dyDescent="0.25">
      <c r="A167" s="176" t="s">
        <v>177</v>
      </c>
      <c r="B167" s="168" t="s">
        <v>46</v>
      </c>
      <c r="C167" s="168" t="s">
        <v>130</v>
      </c>
      <c r="D167" s="168" t="s">
        <v>52</v>
      </c>
      <c r="E167" s="168" t="s">
        <v>113</v>
      </c>
      <c r="F167" s="168" t="s">
        <v>177</v>
      </c>
      <c r="G167" s="168" t="s">
        <v>46</v>
      </c>
      <c r="H167" s="168" t="s">
        <v>130</v>
      </c>
      <c r="I167" s="168" t="s">
        <v>52</v>
      </c>
      <c r="J167" s="168" t="s">
        <v>113</v>
      </c>
      <c r="K167" s="168" t="s">
        <v>177</v>
      </c>
      <c r="L167" s="168" t="s">
        <v>46</v>
      </c>
      <c r="M167" s="168" t="s">
        <v>130</v>
      </c>
      <c r="N167" s="168" t="s">
        <v>52</v>
      </c>
      <c r="O167" s="168" t="s">
        <v>113</v>
      </c>
      <c r="P167" s="168" t="s">
        <v>177</v>
      </c>
      <c r="Q167" s="168" t="s">
        <v>46</v>
      </c>
      <c r="R167" s="168" t="s">
        <v>130</v>
      </c>
      <c r="S167" s="168" t="s">
        <v>52</v>
      </c>
      <c r="T167" s="168" t="s">
        <v>113</v>
      </c>
      <c r="U167" s="168" t="s">
        <v>177</v>
      </c>
      <c r="V167" s="168" t="s">
        <v>46</v>
      </c>
      <c r="W167" s="168" t="s">
        <v>130</v>
      </c>
      <c r="X167" s="168" t="s">
        <v>52</v>
      </c>
      <c r="Y167" s="168" t="s">
        <v>113</v>
      </c>
      <c r="Z167" s="168" t="s">
        <v>177</v>
      </c>
      <c r="AA167" s="168" t="s">
        <v>46</v>
      </c>
      <c r="AB167" s="168" t="s">
        <v>130</v>
      </c>
      <c r="AC167" s="168" t="s">
        <v>52</v>
      </c>
      <c r="AD167" s="168" t="s">
        <v>113</v>
      </c>
      <c r="AE167" s="168" t="s">
        <v>177</v>
      </c>
      <c r="AF167" s="168" t="s">
        <v>46</v>
      </c>
      <c r="AG167" s="168" t="s">
        <v>130</v>
      </c>
      <c r="AH167" s="168" t="s">
        <v>52</v>
      </c>
      <c r="AI167" s="168" t="s">
        <v>113</v>
      </c>
      <c r="AJ167" s="168" t="s">
        <v>177</v>
      </c>
      <c r="AK167" s="168" t="s">
        <v>46</v>
      </c>
      <c r="AL167" s="168" t="s">
        <v>130</v>
      </c>
      <c r="AM167" s="168" t="s">
        <v>52</v>
      </c>
      <c r="AN167" s="169" t="s">
        <v>113</v>
      </c>
      <c r="AO167" s="160"/>
      <c r="AP167" s="160"/>
      <c r="AQ167" s="160"/>
      <c r="AR167" s="160"/>
      <c r="AS167" s="160"/>
      <c r="AT167" s="160"/>
    </row>
    <row r="168" spans="1:46" x14ac:dyDescent="0.25">
      <c r="A168" s="176"/>
      <c r="B168" s="199" t="s">
        <v>133</v>
      </c>
      <c r="C168" s="199"/>
      <c r="D168" s="199"/>
      <c r="E168" s="168"/>
      <c r="F168" s="168"/>
      <c r="G168" s="199" t="s">
        <v>133</v>
      </c>
      <c r="H168" s="199"/>
      <c r="I168" s="199"/>
      <c r="J168" s="168"/>
      <c r="K168" s="168"/>
      <c r="L168" s="199" t="s">
        <v>133</v>
      </c>
      <c r="M168" s="199"/>
      <c r="N168" s="199"/>
      <c r="O168" s="168"/>
      <c r="P168" s="168"/>
      <c r="Q168" s="199" t="s">
        <v>133</v>
      </c>
      <c r="R168" s="199"/>
      <c r="S168" s="199"/>
      <c r="T168" s="168"/>
      <c r="U168" s="168"/>
      <c r="V168" s="199" t="s">
        <v>133</v>
      </c>
      <c r="W168" s="199"/>
      <c r="X168" s="199"/>
      <c r="Y168" s="168"/>
      <c r="Z168" s="168"/>
      <c r="AA168" s="199" t="s">
        <v>133</v>
      </c>
      <c r="AB168" s="199"/>
      <c r="AC168" s="199"/>
      <c r="AD168" s="168"/>
      <c r="AE168" s="168"/>
      <c r="AF168" s="199" t="s">
        <v>133</v>
      </c>
      <c r="AG168" s="199"/>
      <c r="AH168" s="199"/>
      <c r="AI168" s="168"/>
      <c r="AJ168" s="168"/>
      <c r="AK168" s="199" t="s">
        <v>133</v>
      </c>
      <c r="AL168" s="199"/>
      <c r="AM168" s="199"/>
      <c r="AN168" s="169"/>
      <c r="AO168" s="160"/>
      <c r="AP168" s="160"/>
      <c r="AQ168" s="160"/>
      <c r="AR168" s="160"/>
      <c r="AS168" s="160"/>
      <c r="AT168" s="160"/>
    </row>
    <row r="169" spans="1:46" x14ac:dyDescent="0.25">
      <c r="A169" s="194">
        <v>0.58333333333333337</v>
      </c>
      <c r="B169" s="168">
        <v>0</v>
      </c>
      <c r="C169" s="168">
        <v>0</v>
      </c>
      <c r="D169" s="168">
        <f t="shared" ref="D169:D175" si="272">SUM(B169:C169)</f>
        <v>0</v>
      </c>
      <c r="E169" s="168">
        <v>0</v>
      </c>
      <c r="F169" s="195">
        <v>0.58333333333333337</v>
      </c>
      <c r="G169" s="168">
        <v>0</v>
      </c>
      <c r="H169" s="168">
        <v>0</v>
      </c>
      <c r="I169" s="168">
        <f t="shared" ref="I169:I175" si="273">SUM(G169:H169)</f>
        <v>0</v>
      </c>
      <c r="J169" s="168">
        <v>0</v>
      </c>
      <c r="K169" s="195">
        <v>0.58333333333333337</v>
      </c>
      <c r="L169" s="168">
        <v>0</v>
      </c>
      <c r="M169" s="168">
        <v>0</v>
      </c>
      <c r="N169" s="168">
        <f t="shared" ref="N169:N175" si="274">SUM(L169:M169)</f>
        <v>0</v>
      </c>
      <c r="O169" s="168">
        <v>0</v>
      </c>
      <c r="P169" s="195">
        <v>0.58333333333333337</v>
      </c>
      <c r="Q169" s="168">
        <v>0</v>
      </c>
      <c r="R169" s="168">
        <v>0</v>
      </c>
      <c r="S169" s="168">
        <f t="shared" ref="S169:S175" si="275">SUM(Q169:R169)</f>
        <v>0</v>
      </c>
      <c r="T169" s="168">
        <v>0</v>
      </c>
      <c r="U169" s="195">
        <v>0.58333333333333337</v>
      </c>
      <c r="V169" s="168">
        <v>0</v>
      </c>
      <c r="W169" s="168">
        <v>0</v>
      </c>
      <c r="X169" s="168">
        <f t="shared" ref="X169:X175" si="276">SUM(V169:W169)</f>
        <v>0</v>
      </c>
      <c r="Y169" s="168">
        <v>0</v>
      </c>
      <c r="Z169" s="195">
        <v>0.58333333333333337</v>
      </c>
      <c r="AA169" s="168">
        <v>0</v>
      </c>
      <c r="AB169" s="168">
        <v>0</v>
      </c>
      <c r="AC169" s="168">
        <f t="shared" ref="AC169:AC175" si="277">SUM(AA169:AB169)</f>
        <v>0</v>
      </c>
      <c r="AD169" s="168">
        <v>0</v>
      </c>
      <c r="AE169" s="195">
        <v>0.58333333333333337</v>
      </c>
      <c r="AF169" s="168">
        <v>0</v>
      </c>
      <c r="AG169" s="168">
        <v>0</v>
      </c>
      <c r="AH169" s="168">
        <f>SUM(AF169:AG169)</f>
        <v>0</v>
      </c>
      <c r="AI169" s="168">
        <v>0</v>
      </c>
      <c r="AJ169" s="195">
        <v>0.58333333333333337</v>
      </c>
      <c r="AK169" s="168">
        <v>0</v>
      </c>
      <c r="AL169" s="168">
        <v>0</v>
      </c>
      <c r="AM169" s="168">
        <f t="shared" ref="AM169:AM175" si="278">SUM(AK169:AL169)</f>
        <v>0</v>
      </c>
      <c r="AN169" s="169">
        <v>0</v>
      </c>
      <c r="AO169" s="160"/>
      <c r="AP169" s="160"/>
      <c r="AQ169" s="160"/>
      <c r="AR169" s="160"/>
      <c r="AS169" s="160"/>
      <c r="AT169" s="160"/>
    </row>
    <row r="170" spans="1:46" x14ac:dyDescent="0.25">
      <c r="A170" s="196">
        <v>0.60416666666666663</v>
      </c>
      <c r="B170" s="168">
        <v>18</v>
      </c>
      <c r="C170" s="168">
        <v>1</v>
      </c>
      <c r="D170" s="168">
        <f t="shared" si="272"/>
        <v>19</v>
      </c>
      <c r="E170" s="168">
        <f t="shared" ref="E170:E175" si="279">(B170-C170)/D170</f>
        <v>0.89473684210526316</v>
      </c>
      <c r="F170" s="197">
        <v>0.60416666666666663</v>
      </c>
      <c r="G170" s="168">
        <v>15</v>
      </c>
      <c r="H170" s="168">
        <v>3</v>
      </c>
      <c r="I170" s="168">
        <f t="shared" si="273"/>
        <v>18</v>
      </c>
      <c r="J170" s="168">
        <f t="shared" ref="J170:J175" si="280">(G170-H170)/I170</f>
        <v>0.66666666666666663</v>
      </c>
      <c r="K170" s="197">
        <v>0.60416666666666663</v>
      </c>
      <c r="L170" s="168">
        <v>13</v>
      </c>
      <c r="M170" s="168">
        <v>3</v>
      </c>
      <c r="N170" s="168">
        <f t="shared" si="274"/>
        <v>16</v>
      </c>
      <c r="O170" s="168">
        <f t="shared" ref="O170:O175" si="281">(L170-M170)/N170</f>
        <v>0.625</v>
      </c>
      <c r="P170" s="197">
        <v>0.60416666666666663</v>
      </c>
      <c r="Q170" s="168">
        <v>7</v>
      </c>
      <c r="R170" s="168">
        <v>2</v>
      </c>
      <c r="S170" s="168">
        <f t="shared" si="275"/>
        <v>9</v>
      </c>
      <c r="T170" s="168">
        <f t="shared" ref="T170:T175" si="282">(Q170-R170)/S170</f>
        <v>0.55555555555555558</v>
      </c>
      <c r="U170" s="197">
        <v>0.60416666666666663</v>
      </c>
      <c r="V170" s="168">
        <v>12</v>
      </c>
      <c r="W170" s="168">
        <v>4</v>
      </c>
      <c r="X170" s="168">
        <f t="shared" si="276"/>
        <v>16</v>
      </c>
      <c r="Y170" s="168">
        <f t="shared" ref="Y170:Y175" si="283">(V170-W170)/X170</f>
        <v>0.5</v>
      </c>
      <c r="Z170" s="197">
        <v>0.60416666666666663</v>
      </c>
      <c r="AA170" s="168">
        <v>14</v>
      </c>
      <c r="AB170" s="168">
        <v>2</v>
      </c>
      <c r="AC170" s="168">
        <f t="shared" si="277"/>
        <v>16</v>
      </c>
      <c r="AD170" s="168">
        <f t="shared" ref="AD170:AD175" si="284">(AA170-AB170)/AC170</f>
        <v>0.75</v>
      </c>
      <c r="AE170" s="197">
        <v>0.60416666666666663</v>
      </c>
      <c r="AF170" s="168">
        <v>16</v>
      </c>
      <c r="AG170" s="168">
        <v>7</v>
      </c>
      <c r="AH170" s="168">
        <f>SUM(AF170:AG170)</f>
        <v>23</v>
      </c>
      <c r="AI170" s="168">
        <f t="shared" ref="AI170:AI175" si="285">(AF170-AG170)/AH170</f>
        <v>0.39130434782608697</v>
      </c>
      <c r="AJ170" s="197">
        <v>0.60416666666666663</v>
      </c>
      <c r="AK170" s="168">
        <v>27</v>
      </c>
      <c r="AL170" s="168">
        <v>4</v>
      </c>
      <c r="AM170" s="168">
        <f t="shared" si="278"/>
        <v>31</v>
      </c>
      <c r="AN170" s="169">
        <f t="shared" ref="AN170:AN175" si="286">(AK170-AL170)/AM170</f>
        <v>0.74193548387096775</v>
      </c>
      <c r="AO170" s="160"/>
      <c r="AP170" s="160"/>
      <c r="AQ170" s="160"/>
      <c r="AR170" s="160"/>
      <c r="AS170" s="160"/>
      <c r="AT170" s="160"/>
    </row>
    <row r="171" spans="1:46" x14ac:dyDescent="0.25">
      <c r="A171" s="196">
        <v>0.625</v>
      </c>
      <c r="B171" s="168">
        <v>37</v>
      </c>
      <c r="C171" s="168">
        <v>9</v>
      </c>
      <c r="D171" s="168">
        <f t="shared" si="272"/>
        <v>46</v>
      </c>
      <c r="E171" s="168">
        <f t="shared" si="279"/>
        <v>0.60869565217391308</v>
      </c>
      <c r="F171" s="197">
        <v>0.625</v>
      </c>
      <c r="G171" s="168">
        <v>26</v>
      </c>
      <c r="H171" s="168">
        <v>7</v>
      </c>
      <c r="I171" s="168">
        <f t="shared" si="273"/>
        <v>33</v>
      </c>
      <c r="J171" s="168">
        <f t="shared" si="280"/>
        <v>0.5757575757575758</v>
      </c>
      <c r="K171" s="197">
        <v>0.625</v>
      </c>
      <c r="L171" s="168">
        <v>24</v>
      </c>
      <c r="M171" s="168">
        <v>7</v>
      </c>
      <c r="N171" s="168">
        <f t="shared" si="274"/>
        <v>31</v>
      </c>
      <c r="O171" s="168">
        <f t="shared" si="281"/>
        <v>0.54838709677419351</v>
      </c>
      <c r="P171" s="197">
        <v>0.625</v>
      </c>
      <c r="Q171" s="168">
        <v>13</v>
      </c>
      <c r="R171" s="168">
        <v>7</v>
      </c>
      <c r="S171" s="168">
        <f t="shared" si="275"/>
        <v>20</v>
      </c>
      <c r="T171" s="168">
        <f t="shared" si="282"/>
        <v>0.3</v>
      </c>
      <c r="U171" s="197">
        <v>0.625</v>
      </c>
      <c r="V171" s="168">
        <v>28</v>
      </c>
      <c r="W171" s="168">
        <v>7</v>
      </c>
      <c r="X171" s="168">
        <f t="shared" si="276"/>
        <v>35</v>
      </c>
      <c r="Y171" s="168">
        <f t="shared" si="283"/>
        <v>0.6</v>
      </c>
      <c r="Z171" s="197">
        <v>0.625</v>
      </c>
      <c r="AA171" s="168">
        <v>23</v>
      </c>
      <c r="AB171" s="168">
        <v>7</v>
      </c>
      <c r="AC171" s="168">
        <f t="shared" si="277"/>
        <v>30</v>
      </c>
      <c r="AD171" s="168">
        <f t="shared" si="284"/>
        <v>0.53333333333333333</v>
      </c>
      <c r="AE171" s="197">
        <v>0.625</v>
      </c>
      <c r="AF171" s="168">
        <v>42</v>
      </c>
      <c r="AG171" s="168">
        <v>13</v>
      </c>
      <c r="AH171" s="168">
        <f>SUM(AF171:AG171)</f>
        <v>55</v>
      </c>
      <c r="AI171" s="168">
        <f t="shared" si="285"/>
        <v>0.52727272727272723</v>
      </c>
      <c r="AJ171" s="197">
        <v>0.625</v>
      </c>
      <c r="AK171" s="168">
        <v>39</v>
      </c>
      <c r="AL171" s="168">
        <v>9</v>
      </c>
      <c r="AM171" s="168">
        <f t="shared" si="278"/>
        <v>48</v>
      </c>
      <c r="AN171" s="169">
        <f t="shared" si="286"/>
        <v>0.625</v>
      </c>
      <c r="AO171" s="160"/>
      <c r="AP171" s="160"/>
      <c r="AQ171" s="160"/>
      <c r="AR171" s="160"/>
      <c r="AS171" s="160"/>
      <c r="AT171" s="160"/>
    </row>
    <row r="172" spans="1:46" x14ac:dyDescent="0.25">
      <c r="A172" s="194">
        <v>0.64583333333333304</v>
      </c>
      <c r="B172" s="168">
        <v>45</v>
      </c>
      <c r="C172" s="168">
        <v>14</v>
      </c>
      <c r="D172" s="168">
        <f t="shared" si="272"/>
        <v>59</v>
      </c>
      <c r="E172" s="168">
        <f t="shared" si="279"/>
        <v>0.52542372881355937</v>
      </c>
      <c r="F172" s="195">
        <v>0.64583333333333304</v>
      </c>
      <c r="G172" s="168">
        <v>37</v>
      </c>
      <c r="H172" s="168">
        <v>12</v>
      </c>
      <c r="I172" s="168">
        <f t="shared" si="273"/>
        <v>49</v>
      </c>
      <c r="J172" s="168">
        <f t="shared" si="280"/>
        <v>0.51020408163265307</v>
      </c>
      <c r="K172" s="195">
        <v>0.64583333333333304</v>
      </c>
      <c r="L172" s="168">
        <v>36</v>
      </c>
      <c r="M172" s="168">
        <v>13</v>
      </c>
      <c r="N172" s="168">
        <f t="shared" si="274"/>
        <v>49</v>
      </c>
      <c r="O172" s="168">
        <f t="shared" si="281"/>
        <v>0.46938775510204084</v>
      </c>
      <c r="P172" s="195">
        <v>0.64583333333333304</v>
      </c>
      <c r="Q172" s="168">
        <v>28</v>
      </c>
      <c r="R172" s="168">
        <v>11</v>
      </c>
      <c r="S172" s="168">
        <f t="shared" si="275"/>
        <v>39</v>
      </c>
      <c r="T172" s="168">
        <f t="shared" si="282"/>
        <v>0.4358974358974359</v>
      </c>
      <c r="U172" s="195">
        <v>0.64583333333333304</v>
      </c>
      <c r="V172" s="168">
        <v>45</v>
      </c>
      <c r="W172" s="168">
        <v>11</v>
      </c>
      <c r="X172" s="168">
        <f t="shared" si="276"/>
        <v>56</v>
      </c>
      <c r="Y172" s="168">
        <f t="shared" si="283"/>
        <v>0.6071428571428571</v>
      </c>
      <c r="Z172" s="195">
        <v>0.64583333333333304</v>
      </c>
      <c r="AA172" s="168">
        <v>35</v>
      </c>
      <c r="AB172" s="168">
        <v>11</v>
      </c>
      <c r="AC172" s="168">
        <f t="shared" si="277"/>
        <v>46</v>
      </c>
      <c r="AD172" s="168">
        <f t="shared" si="284"/>
        <v>0.52173913043478259</v>
      </c>
      <c r="AE172" s="195">
        <v>0.64583333333333304</v>
      </c>
      <c r="AF172" s="168">
        <v>65</v>
      </c>
      <c r="AG172" s="168">
        <v>18</v>
      </c>
      <c r="AH172" s="168">
        <f t="shared" ref="AH172:AH175" si="287">SUM(AF172:AG172)</f>
        <v>83</v>
      </c>
      <c r="AI172" s="168">
        <f t="shared" si="285"/>
        <v>0.5662650602409639</v>
      </c>
      <c r="AJ172" s="195">
        <v>0.64583333333333304</v>
      </c>
      <c r="AK172" s="168">
        <v>54</v>
      </c>
      <c r="AL172" s="168">
        <v>13</v>
      </c>
      <c r="AM172" s="168">
        <f t="shared" si="278"/>
        <v>67</v>
      </c>
      <c r="AN172" s="169">
        <f t="shared" si="286"/>
        <v>0.61194029850746268</v>
      </c>
      <c r="AO172" s="160"/>
      <c r="AP172" s="160"/>
      <c r="AQ172" s="160"/>
      <c r="AR172" s="160"/>
      <c r="AS172" s="160"/>
      <c r="AT172" s="160"/>
    </row>
    <row r="173" spans="1:46" x14ac:dyDescent="0.25">
      <c r="A173" s="196">
        <v>0.66666666666666596</v>
      </c>
      <c r="B173" s="168">
        <v>68</v>
      </c>
      <c r="C173" s="168">
        <v>24</v>
      </c>
      <c r="D173" s="168">
        <f t="shared" si="272"/>
        <v>92</v>
      </c>
      <c r="E173" s="168">
        <f t="shared" si="279"/>
        <v>0.47826086956521741</v>
      </c>
      <c r="F173" s="197">
        <v>0.66666666666666596</v>
      </c>
      <c r="G173" s="168">
        <v>49</v>
      </c>
      <c r="H173" s="168">
        <v>16</v>
      </c>
      <c r="I173" s="168">
        <f t="shared" si="273"/>
        <v>65</v>
      </c>
      <c r="J173" s="168">
        <f t="shared" si="280"/>
        <v>0.50769230769230766</v>
      </c>
      <c r="K173" s="197">
        <v>0.66666666666666596</v>
      </c>
      <c r="L173" s="168">
        <v>59</v>
      </c>
      <c r="M173" s="168">
        <v>9</v>
      </c>
      <c r="N173" s="168">
        <f t="shared" si="274"/>
        <v>68</v>
      </c>
      <c r="O173" s="168">
        <f t="shared" si="281"/>
        <v>0.73529411764705888</v>
      </c>
      <c r="P173" s="197">
        <v>0.66666666666666596</v>
      </c>
      <c r="Q173" s="168">
        <v>41</v>
      </c>
      <c r="R173" s="168">
        <v>16</v>
      </c>
      <c r="S173" s="168">
        <f t="shared" si="275"/>
        <v>57</v>
      </c>
      <c r="T173" s="168">
        <f t="shared" si="282"/>
        <v>0.43859649122807015</v>
      </c>
      <c r="U173" s="197">
        <v>0.66666666666666596</v>
      </c>
      <c r="V173" s="168">
        <v>69</v>
      </c>
      <c r="W173" s="168">
        <v>14</v>
      </c>
      <c r="X173" s="168">
        <f t="shared" si="276"/>
        <v>83</v>
      </c>
      <c r="Y173" s="168">
        <f t="shared" si="283"/>
        <v>0.66265060240963858</v>
      </c>
      <c r="Z173" s="197">
        <v>0.66666666666666596</v>
      </c>
      <c r="AA173" s="168">
        <v>58</v>
      </c>
      <c r="AB173" s="168">
        <v>21</v>
      </c>
      <c r="AC173" s="168">
        <f t="shared" si="277"/>
        <v>79</v>
      </c>
      <c r="AD173" s="168">
        <f t="shared" si="284"/>
        <v>0.46835443037974683</v>
      </c>
      <c r="AE173" s="197">
        <v>0.66666666666666596</v>
      </c>
      <c r="AF173" s="168">
        <v>79</v>
      </c>
      <c r="AG173" s="168">
        <v>23</v>
      </c>
      <c r="AH173" s="168">
        <f t="shared" si="287"/>
        <v>102</v>
      </c>
      <c r="AI173" s="168">
        <f t="shared" si="285"/>
        <v>0.5490196078431373</v>
      </c>
      <c r="AJ173" s="197">
        <v>0.66666666666666596</v>
      </c>
      <c r="AK173" s="168">
        <v>68</v>
      </c>
      <c r="AL173" s="168">
        <v>18</v>
      </c>
      <c r="AM173" s="168">
        <f t="shared" si="278"/>
        <v>86</v>
      </c>
      <c r="AN173" s="169">
        <f t="shared" si="286"/>
        <v>0.58139534883720934</v>
      </c>
      <c r="AO173" s="160"/>
      <c r="AP173" s="160"/>
      <c r="AQ173" s="160"/>
      <c r="AR173" s="160"/>
      <c r="AS173" s="160"/>
      <c r="AT173" s="160"/>
    </row>
    <row r="174" spans="1:46" x14ac:dyDescent="0.25">
      <c r="A174" s="196">
        <v>0.687499999999999</v>
      </c>
      <c r="B174" s="168">
        <v>84</v>
      </c>
      <c r="C174" s="168">
        <v>35</v>
      </c>
      <c r="D174" s="168">
        <f t="shared" si="272"/>
        <v>119</v>
      </c>
      <c r="E174" s="168">
        <f t="shared" si="279"/>
        <v>0.41176470588235292</v>
      </c>
      <c r="F174" s="197">
        <v>0.687499999999999</v>
      </c>
      <c r="G174" s="168">
        <v>67</v>
      </c>
      <c r="H174" s="168">
        <v>19</v>
      </c>
      <c r="I174" s="168">
        <f t="shared" si="273"/>
        <v>86</v>
      </c>
      <c r="J174" s="168">
        <f t="shared" si="280"/>
        <v>0.55813953488372092</v>
      </c>
      <c r="K174" s="197">
        <v>0.687499999999999</v>
      </c>
      <c r="L174" s="168">
        <v>77</v>
      </c>
      <c r="M174" s="168">
        <v>23</v>
      </c>
      <c r="N174" s="168">
        <f t="shared" si="274"/>
        <v>100</v>
      </c>
      <c r="O174" s="168">
        <f t="shared" si="281"/>
        <v>0.54</v>
      </c>
      <c r="P174" s="197">
        <v>0.687499999999999</v>
      </c>
      <c r="Q174" s="168">
        <v>60</v>
      </c>
      <c r="R174" s="168">
        <v>23</v>
      </c>
      <c r="S174" s="168">
        <f t="shared" si="275"/>
        <v>83</v>
      </c>
      <c r="T174" s="168">
        <f t="shared" si="282"/>
        <v>0.44578313253012047</v>
      </c>
      <c r="U174" s="197">
        <v>0.687499999999999</v>
      </c>
      <c r="V174" s="168">
        <v>82</v>
      </c>
      <c r="W174" s="168">
        <v>18</v>
      </c>
      <c r="X174" s="168">
        <f t="shared" si="276"/>
        <v>100</v>
      </c>
      <c r="Y174" s="168">
        <f t="shared" si="283"/>
        <v>0.64</v>
      </c>
      <c r="Z174" s="197">
        <v>0.687499999999999</v>
      </c>
      <c r="AA174" s="168">
        <v>77</v>
      </c>
      <c r="AB174" s="168">
        <v>33</v>
      </c>
      <c r="AC174" s="168">
        <f t="shared" si="277"/>
        <v>110</v>
      </c>
      <c r="AD174" s="168">
        <f t="shared" si="284"/>
        <v>0.4</v>
      </c>
      <c r="AE174" s="197">
        <v>0.687499999999999</v>
      </c>
      <c r="AF174" s="168">
        <v>85</v>
      </c>
      <c r="AG174" s="168">
        <v>30</v>
      </c>
      <c r="AH174" s="168">
        <f t="shared" si="287"/>
        <v>115</v>
      </c>
      <c r="AI174" s="168">
        <f t="shared" si="285"/>
        <v>0.47826086956521741</v>
      </c>
      <c r="AJ174" s="197">
        <v>0.687499999999999</v>
      </c>
      <c r="AK174" s="168">
        <v>89</v>
      </c>
      <c r="AL174" s="168">
        <v>24</v>
      </c>
      <c r="AM174" s="168">
        <f t="shared" si="278"/>
        <v>113</v>
      </c>
      <c r="AN174" s="169">
        <f t="shared" si="286"/>
        <v>0.5752212389380531</v>
      </c>
      <c r="AO174" s="160"/>
      <c r="AP174" s="160"/>
      <c r="AQ174" s="160"/>
      <c r="AR174" s="160"/>
      <c r="AS174" s="160"/>
      <c r="AT174" s="160"/>
    </row>
    <row r="175" spans="1:46" x14ac:dyDescent="0.25">
      <c r="A175" s="201">
        <v>0.70833333333333304</v>
      </c>
      <c r="B175" s="170">
        <v>108</v>
      </c>
      <c r="C175" s="170">
        <v>21</v>
      </c>
      <c r="D175" s="170">
        <f t="shared" si="272"/>
        <v>129</v>
      </c>
      <c r="E175" s="170">
        <f t="shared" si="279"/>
        <v>0.67441860465116277</v>
      </c>
      <c r="F175" s="202">
        <v>0.70833333333333304</v>
      </c>
      <c r="G175" s="170">
        <v>71</v>
      </c>
      <c r="H175" s="170">
        <v>23</v>
      </c>
      <c r="I175" s="170">
        <f t="shared" si="273"/>
        <v>94</v>
      </c>
      <c r="J175" s="170">
        <f t="shared" si="280"/>
        <v>0.51063829787234039</v>
      </c>
      <c r="K175" s="202">
        <v>0.70833333333333304</v>
      </c>
      <c r="L175" s="170">
        <v>86</v>
      </c>
      <c r="M175" s="170">
        <v>36</v>
      </c>
      <c r="N175" s="170">
        <f t="shared" si="274"/>
        <v>122</v>
      </c>
      <c r="O175" s="170">
        <f t="shared" si="281"/>
        <v>0.4098360655737705</v>
      </c>
      <c r="P175" s="202">
        <v>0.70833333333333304</v>
      </c>
      <c r="Q175" s="170">
        <v>98</v>
      </c>
      <c r="R175" s="170">
        <v>28</v>
      </c>
      <c r="S175" s="170">
        <f t="shared" si="275"/>
        <v>126</v>
      </c>
      <c r="T175" s="170">
        <f t="shared" si="282"/>
        <v>0.55555555555555558</v>
      </c>
      <c r="U175" s="202">
        <v>0.70833333333333304</v>
      </c>
      <c r="V175" s="170">
        <v>94</v>
      </c>
      <c r="W175" s="170">
        <v>21</v>
      </c>
      <c r="X175" s="170">
        <f t="shared" si="276"/>
        <v>115</v>
      </c>
      <c r="Y175" s="170">
        <f t="shared" si="283"/>
        <v>0.63478260869565217</v>
      </c>
      <c r="Z175" s="202">
        <v>0.70833333333333304</v>
      </c>
      <c r="AA175" s="170">
        <v>109</v>
      </c>
      <c r="AB175" s="170">
        <v>38</v>
      </c>
      <c r="AC175" s="170">
        <f t="shared" si="277"/>
        <v>147</v>
      </c>
      <c r="AD175" s="170">
        <f t="shared" si="284"/>
        <v>0.48299319727891155</v>
      </c>
      <c r="AE175" s="202">
        <v>0.70833333333333304</v>
      </c>
      <c r="AF175" s="170">
        <v>96</v>
      </c>
      <c r="AG175" s="170">
        <v>37</v>
      </c>
      <c r="AH175" s="170">
        <f t="shared" si="287"/>
        <v>133</v>
      </c>
      <c r="AI175" s="170">
        <f t="shared" si="285"/>
        <v>0.44360902255639095</v>
      </c>
      <c r="AJ175" s="202">
        <v>0.70833333333333304</v>
      </c>
      <c r="AK175" s="170">
        <v>82</v>
      </c>
      <c r="AL175" s="170">
        <v>29</v>
      </c>
      <c r="AM175" s="170">
        <f t="shared" si="278"/>
        <v>111</v>
      </c>
      <c r="AN175" s="171">
        <f t="shared" si="286"/>
        <v>0.47747747747747749</v>
      </c>
      <c r="AO175" s="160"/>
      <c r="AP175" s="160"/>
      <c r="AQ175" s="160"/>
      <c r="AR175" s="160"/>
      <c r="AS175" s="160"/>
      <c r="AT175" s="160"/>
    </row>
    <row r="176" spans="1:46" x14ac:dyDescent="0.25">
      <c r="A176" s="356" t="s">
        <v>189</v>
      </c>
      <c r="B176" s="357"/>
      <c r="C176" s="357"/>
      <c r="D176" s="357"/>
      <c r="E176" s="357"/>
      <c r="F176" s="357"/>
      <c r="G176" s="357"/>
      <c r="H176" s="357"/>
      <c r="I176" s="357"/>
      <c r="J176" s="357"/>
      <c r="K176" s="357"/>
      <c r="L176" s="357"/>
      <c r="M176" s="357"/>
      <c r="N176" s="357"/>
      <c r="O176" s="357"/>
      <c r="P176" s="357"/>
      <c r="Q176" s="357"/>
      <c r="R176" s="357"/>
      <c r="S176" s="357"/>
      <c r="T176" s="357"/>
      <c r="U176" s="357"/>
      <c r="V176" s="357"/>
      <c r="W176" s="357"/>
      <c r="X176" s="357"/>
      <c r="Y176" s="357"/>
      <c r="Z176" s="357"/>
      <c r="AA176" s="357"/>
      <c r="AB176" s="357"/>
      <c r="AC176" s="357"/>
      <c r="AD176" s="357"/>
      <c r="AE176" s="357"/>
      <c r="AF176" s="357"/>
      <c r="AG176" s="357"/>
      <c r="AH176" s="357"/>
      <c r="AI176" s="357"/>
      <c r="AJ176" s="357"/>
      <c r="AK176" s="357"/>
      <c r="AL176" s="357"/>
      <c r="AM176" s="357"/>
      <c r="AN176" s="358"/>
    </row>
    <row r="177" spans="1:43" x14ac:dyDescent="0.25">
      <c r="A177" s="198" t="s">
        <v>179</v>
      </c>
      <c r="B177" s="199"/>
      <c r="C177" s="199"/>
      <c r="D177" s="199"/>
      <c r="E177" s="199"/>
      <c r="F177" s="199"/>
      <c r="G177" s="199"/>
      <c r="H177" s="199"/>
      <c r="I177" s="199"/>
      <c r="J177" s="199"/>
      <c r="K177" s="199"/>
      <c r="L177" s="199"/>
      <c r="M177" s="199"/>
      <c r="N177" s="199"/>
      <c r="O177" s="199"/>
      <c r="P177" s="199"/>
      <c r="Q177" s="199"/>
      <c r="R177" s="199"/>
      <c r="S177" s="199"/>
      <c r="T177" s="199"/>
      <c r="U177" s="199"/>
      <c r="V177" s="199"/>
      <c r="W177" s="199"/>
      <c r="X177" s="199"/>
      <c r="Y177" s="199"/>
      <c r="Z177" s="199"/>
      <c r="AA177" s="199"/>
      <c r="AB177" s="199"/>
      <c r="AC177" s="199"/>
      <c r="AD177" s="199"/>
      <c r="AE177" s="199"/>
      <c r="AF177" s="199"/>
      <c r="AG177" s="199"/>
      <c r="AH177" s="199"/>
      <c r="AI177" s="199"/>
      <c r="AJ177" s="199"/>
      <c r="AK177" s="199"/>
      <c r="AL177" s="199"/>
      <c r="AM177" s="199"/>
      <c r="AN177" s="200"/>
    </row>
    <row r="178" spans="1:43" x14ac:dyDescent="0.25">
      <c r="A178" s="176" t="s">
        <v>177</v>
      </c>
      <c r="B178" s="168" t="s">
        <v>71</v>
      </c>
      <c r="C178" s="168" t="s">
        <v>130</v>
      </c>
      <c r="D178" s="168" t="s">
        <v>52</v>
      </c>
      <c r="E178" s="168" t="s">
        <v>113</v>
      </c>
      <c r="F178" s="168" t="s">
        <v>177</v>
      </c>
      <c r="G178" s="168" t="s">
        <v>71</v>
      </c>
      <c r="H178" s="168" t="s">
        <v>130</v>
      </c>
      <c r="I178" s="168" t="s">
        <v>52</v>
      </c>
      <c r="J178" s="168" t="s">
        <v>113</v>
      </c>
      <c r="K178" s="168" t="s">
        <v>177</v>
      </c>
      <c r="L178" s="168" t="s">
        <v>71</v>
      </c>
      <c r="M178" s="168" t="s">
        <v>130</v>
      </c>
      <c r="N178" s="168" t="s">
        <v>52</v>
      </c>
      <c r="O178" s="168" t="s">
        <v>113</v>
      </c>
      <c r="P178" s="168" t="s">
        <v>177</v>
      </c>
      <c r="Q178" s="168" t="s">
        <v>71</v>
      </c>
      <c r="R178" s="168" t="s">
        <v>130</v>
      </c>
      <c r="S178" s="168" t="s">
        <v>52</v>
      </c>
      <c r="T178" s="168" t="s">
        <v>113</v>
      </c>
      <c r="U178" s="168" t="s">
        <v>177</v>
      </c>
      <c r="V178" s="168" t="s">
        <v>71</v>
      </c>
      <c r="W178" s="168" t="s">
        <v>130</v>
      </c>
      <c r="X178" s="168" t="s">
        <v>52</v>
      </c>
      <c r="Y178" s="168" t="s">
        <v>113</v>
      </c>
      <c r="Z178" s="168" t="s">
        <v>177</v>
      </c>
      <c r="AA178" s="168" t="s">
        <v>71</v>
      </c>
      <c r="AB178" s="168" t="s">
        <v>130</v>
      </c>
      <c r="AC178" s="168" t="s">
        <v>52</v>
      </c>
      <c r="AD178" s="168" t="s">
        <v>113</v>
      </c>
      <c r="AE178" s="168" t="s">
        <v>177</v>
      </c>
      <c r="AF178" s="168" t="s">
        <v>71</v>
      </c>
      <c r="AG178" s="168" t="s">
        <v>130</v>
      </c>
      <c r="AH178" s="168" t="s">
        <v>52</v>
      </c>
      <c r="AI178" s="168" t="s">
        <v>113</v>
      </c>
      <c r="AJ178" s="168" t="s">
        <v>177</v>
      </c>
      <c r="AK178" s="168" t="s">
        <v>71</v>
      </c>
      <c r="AL178" s="168" t="s">
        <v>130</v>
      </c>
      <c r="AM178" s="168" t="s">
        <v>52</v>
      </c>
      <c r="AN178" s="169" t="s">
        <v>113</v>
      </c>
    </row>
    <row r="179" spans="1:43" x14ac:dyDescent="0.25">
      <c r="A179" s="176"/>
      <c r="B179" s="199" t="s">
        <v>133</v>
      </c>
      <c r="C179" s="199"/>
      <c r="D179" s="199"/>
      <c r="E179" s="168"/>
      <c r="F179" s="168"/>
      <c r="G179" s="199" t="s">
        <v>133</v>
      </c>
      <c r="H179" s="199"/>
      <c r="I179" s="199"/>
      <c r="J179" s="168"/>
      <c r="K179" s="168"/>
      <c r="L179" s="199" t="s">
        <v>133</v>
      </c>
      <c r="M179" s="199"/>
      <c r="N179" s="199"/>
      <c r="O179" s="168"/>
      <c r="P179" s="168"/>
      <c r="Q179" s="199" t="s">
        <v>133</v>
      </c>
      <c r="R179" s="199"/>
      <c r="S179" s="199"/>
      <c r="T179" s="168"/>
      <c r="U179" s="168"/>
      <c r="V179" s="199" t="s">
        <v>133</v>
      </c>
      <c r="W179" s="199"/>
      <c r="X179" s="199"/>
      <c r="Y179" s="168"/>
      <c r="Z179" s="168"/>
      <c r="AA179" s="199" t="s">
        <v>133</v>
      </c>
      <c r="AB179" s="199"/>
      <c r="AC179" s="199"/>
      <c r="AD179" s="168"/>
      <c r="AE179" s="168"/>
      <c r="AF179" s="199" t="s">
        <v>133</v>
      </c>
      <c r="AG179" s="199"/>
      <c r="AH179" s="199"/>
      <c r="AI179" s="168"/>
      <c r="AJ179" s="168"/>
      <c r="AK179" s="199" t="s">
        <v>133</v>
      </c>
      <c r="AL179" s="199"/>
      <c r="AM179" s="199"/>
      <c r="AN179" s="169"/>
    </row>
    <row r="180" spans="1:43" x14ac:dyDescent="0.25">
      <c r="A180" s="194">
        <v>0.58333333333333337</v>
      </c>
      <c r="B180" s="168">
        <v>0</v>
      </c>
      <c r="C180" s="168">
        <v>0</v>
      </c>
      <c r="D180" s="168">
        <f t="shared" ref="D180:D186" si="288">SUM(B180:C180)</f>
        <v>0</v>
      </c>
      <c r="E180" s="168">
        <v>0</v>
      </c>
      <c r="F180" s="195">
        <v>0.58333333333333337</v>
      </c>
      <c r="G180" s="168">
        <v>0</v>
      </c>
      <c r="H180" s="168">
        <v>0</v>
      </c>
      <c r="I180" s="168">
        <f t="shared" ref="I180:I186" si="289">SUM(G180:H180)</f>
        <v>0</v>
      </c>
      <c r="J180" s="168">
        <v>0</v>
      </c>
      <c r="K180" s="195">
        <v>0.58333333333333337</v>
      </c>
      <c r="L180" s="168">
        <v>0</v>
      </c>
      <c r="M180" s="168">
        <v>0</v>
      </c>
      <c r="N180" s="168">
        <f t="shared" ref="N180:N186" si="290">SUM(L180:M180)</f>
        <v>0</v>
      </c>
      <c r="O180" s="168">
        <v>0</v>
      </c>
      <c r="P180" s="195">
        <v>0.58333333333333337</v>
      </c>
      <c r="Q180" s="168">
        <v>0</v>
      </c>
      <c r="R180" s="168">
        <v>0</v>
      </c>
      <c r="S180" s="168">
        <f t="shared" ref="S180:S186" si="291">SUM(Q180:R180)</f>
        <v>0</v>
      </c>
      <c r="T180" s="168">
        <v>0</v>
      </c>
      <c r="U180" s="195">
        <v>0.58333333333333337</v>
      </c>
      <c r="V180" s="168">
        <v>0</v>
      </c>
      <c r="W180" s="168">
        <v>0</v>
      </c>
      <c r="X180" s="168">
        <f t="shared" ref="X180:X186" si="292">SUM(V180:W180)</f>
        <v>0</v>
      </c>
      <c r="Y180" s="168">
        <v>0</v>
      </c>
      <c r="Z180" s="195">
        <v>0.58333333333333337</v>
      </c>
      <c r="AA180" s="168">
        <v>0</v>
      </c>
      <c r="AB180" s="168">
        <v>0</v>
      </c>
      <c r="AC180" s="168">
        <f t="shared" ref="AC180:AC186" si="293">SUM(AA180:AB180)</f>
        <v>0</v>
      </c>
      <c r="AD180" s="168">
        <v>0</v>
      </c>
      <c r="AE180" s="195">
        <v>0.58333333333333337</v>
      </c>
      <c r="AF180" s="168">
        <v>0</v>
      </c>
      <c r="AG180" s="168">
        <v>0</v>
      </c>
      <c r="AH180" s="168">
        <f>SUM(AF180:AG180)</f>
        <v>0</v>
      </c>
      <c r="AI180" s="168">
        <v>0</v>
      </c>
      <c r="AJ180" s="195">
        <v>0.58333333333333337</v>
      </c>
      <c r="AK180" s="168">
        <v>0</v>
      </c>
      <c r="AL180" s="168">
        <v>0</v>
      </c>
      <c r="AM180" s="168">
        <f t="shared" ref="AM180:AM186" si="294">SUM(AK180:AL180)</f>
        <v>0</v>
      </c>
      <c r="AN180" s="169">
        <v>0</v>
      </c>
    </row>
    <row r="181" spans="1:43" x14ac:dyDescent="0.25">
      <c r="A181" s="196">
        <v>0.60416666666666663</v>
      </c>
      <c r="B181" s="168">
        <v>1</v>
      </c>
      <c r="C181" s="168">
        <v>0</v>
      </c>
      <c r="D181" s="168">
        <f t="shared" si="288"/>
        <v>1</v>
      </c>
      <c r="E181" s="168">
        <f t="shared" ref="E181:E186" si="295">(B181-C181)/D181</f>
        <v>1</v>
      </c>
      <c r="F181" s="197">
        <v>0.60416666666666663</v>
      </c>
      <c r="G181" s="168">
        <v>1</v>
      </c>
      <c r="H181" s="168">
        <v>0</v>
      </c>
      <c r="I181" s="168">
        <f t="shared" si="289"/>
        <v>1</v>
      </c>
      <c r="J181" s="168">
        <f t="shared" ref="J181:J186" si="296">(G181-H181)/I181</f>
        <v>1</v>
      </c>
      <c r="K181" s="197">
        <v>0.60416666666666663</v>
      </c>
      <c r="L181" s="168">
        <v>1</v>
      </c>
      <c r="M181" s="168">
        <v>2</v>
      </c>
      <c r="N181" s="168">
        <f t="shared" si="290"/>
        <v>3</v>
      </c>
      <c r="O181" s="168">
        <f t="shared" ref="O181:O186" si="297">(L181-M181)/N181</f>
        <v>-0.33333333333333331</v>
      </c>
      <c r="P181" s="197">
        <v>0.60416666666666663</v>
      </c>
      <c r="Q181" s="168">
        <v>1</v>
      </c>
      <c r="R181" s="168">
        <v>3</v>
      </c>
      <c r="S181" s="168">
        <f t="shared" si="291"/>
        <v>4</v>
      </c>
      <c r="T181" s="168">
        <f t="shared" ref="T181:T186" si="298">(Q181-R181)/S181</f>
        <v>-0.5</v>
      </c>
      <c r="U181" s="197">
        <v>0.60416666666666663</v>
      </c>
      <c r="V181" s="168">
        <v>2</v>
      </c>
      <c r="W181" s="168">
        <v>3</v>
      </c>
      <c r="X181" s="168">
        <f t="shared" si="292"/>
        <v>5</v>
      </c>
      <c r="Y181" s="168">
        <f t="shared" ref="Y181:Y186" si="299">(V181-W181)/X181</f>
        <v>-0.2</v>
      </c>
      <c r="Z181" s="197">
        <v>0.60416666666666663</v>
      </c>
      <c r="AA181" s="168">
        <v>1</v>
      </c>
      <c r="AB181" s="168">
        <v>2</v>
      </c>
      <c r="AC181" s="168">
        <f t="shared" si="293"/>
        <v>3</v>
      </c>
      <c r="AD181" s="168">
        <f t="shared" ref="AD181:AD186" si="300">(AA181-AB181)/AC181</f>
        <v>-0.33333333333333331</v>
      </c>
      <c r="AE181" s="197">
        <v>0.60416666666666663</v>
      </c>
      <c r="AF181" s="168">
        <v>1</v>
      </c>
      <c r="AG181" s="168">
        <v>3</v>
      </c>
      <c r="AH181" s="168">
        <f t="shared" ref="AH181:AH186" si="301">SUM(AF181:AG181)</f>
        <v>4</v>
      </c>
      <c r="AI181" s="168">
        <f t="shared" ref="AI181:AI186" si="302">(AF181-AG181)/AH181</f>
        <v>-0.5</v>
      </c>
      <c r="AJ181" s="197">
        <v>0.60416666666666663</v>
      </c>
      <c r="AK181" s="168">
        <v>3</v>
      </c>
      <c r="AL181" s="168">
        <v>2</v>
      </c>
      <c r="AM181" s="168">
        <f t="shared" si="294"/>
        <v>5</v>
      </c>
      <c r="AN181" s="169">
        <f t="shared" ref="AN181:AN186" si="303">(AK181-AL181)/AM181</f>
        <v>0.2</v>
      </c>
    </row>
    <row r="182" spans="1:43" x14ac:dyDescent="0.25">
      <c r="A182" s="196">
        <v>0.625</v>
      </c>
      <c r="B182" s="168">
        <v>2</v>
      </c>
      <c r="C182" s="168">
        <v>1</v>
      </c>
      <c r="D182" s="168">
        <f t="shared" si="288"/>
        <v>3</v>
      </c>
      <c r="E182" s="168">
        <f t="shared" si="295"/>
        <v>0.33333333333333331</v>
      </c>
      <c r="F182" s="197">
        <v>0.625</v>
      </c>
      <c r="G182" s="168">
        <v>3</v>
      </c>
      <c r="H182" s="168">
        <v>3</v>
      </c>
      <c r="I182" s="168">
        <f t="shared" si="289"/>
        <v>6</v>
      </c>
      <c r="J182" s="168">
        <f t="shared" si="296"/>
        <v>0</v>
      </c>
      <c r="K182" s="197">
        <v>0.625</v>
      </c>
      <c r="L182" s="168">
        <v>2</v>
      </c>
      <c r="M182" s="168">
        <v>5</v>
      </c>
      <c r="N182" s="168">
        <f t="shared" si="290"/>
        <v>7</v>
      </c>
      <c r="O182" s="168">
        <f t="shared" si="297"/>
        <v>-0.42857142857142855</v>
      </c>
      <c r="P182" s="197">
        <v>0.625</v>
      </c>
      <c r="Q182" s="168">
        <v>2</v>
      </c>
      <c r="R182" s="168">
        <v>5</v>
      </c>
      <c r="S182" s="168">
        <f t="shared" si="291"/>
        <v>7</v>
      </c>
      <c r="T182" s="168">
        <f t="shared" si="298"/>
        <v>-0.42857142857142855</v>
      </c>
      <c r="U182" s="197">
        <v>0.625</v>
      </c>
      <c r="V182" s="168">
        <v>2</v>
      </c>
      <c r="W182" s="168">
        <v>3</v>
      </c>
      <c r="X182" s="168">
        <f t="shared" si="292"/>
        <v>5</v>
      </c>
      <c r="Y182" s="168">
        <f t="shared" si="299"/>
        <v>-0.2</v>
      </c>
      <c r="Z182" s="197">
        <v>0.625</v>
      </c>
      <c r="AA182" s="168">
        <v>1</v>
      </c>
      <c r="AB182" s="168">
        <v>3</v>
      </c>
      <c r="AC182" s="168">
        <f t="shared" si="293"/>
        <v>4</v>
      </c>
      <c r="AD182" s="168">
        <f t="shared" si="300"/>
        <v>-0.5</v>
      </c>
      <c r="AE182" s="197">
        <v>0.625</v>
      </c>
      <c r="AF182" s="168">
        <v>2</v>
      </c>
      <c r="AG182" s="168">
        <v>3</v>
      </c>
      <c r="AH182" s="168">
        <f t="shared" si="301"/>
        <v>5</v>
      </c>
      <c r="AI182" s="168">
        <f t="shared" si="302"/>
        <v>-0.2</v>
      </c>
      <c r="AJ182" s="197">
        <v>0.625</v>
      </c>
      <c r="AK182" s="168">
        <v>5</v>
      </c>
      <c r="AL182" s="168">
        <v>3</v>
      </c>
      <c r="AM182" s="168">
        <f t="shared" si="294"/>
        <v>8</v>
      </c>
      <c r="AN182" s="169">
        <f t="shared" si="303"/>
        <v>0.25</v>
      </c>
      <c r="AO182" s="160"/>
      <c r="AP182" s="160"/>
      <c r="AQ182" s="160"/>
    </row>
    <row r="183" spans="1:43" x14ac:dyDescent="0.25">
      <c r="A183" s="194">
        <v>0.64583333333333304</v>
      </c>
      <c r="B183" s="168">
        <v>2</v>
      </c>
      <c r="C183" s="168">
        <v>1</v>
      </c>
      <c r="D183" s="168">
        <f t="shared" si="288"/>
        <v>3</v>
      </c>
      <c r="E183" s="168">
        <f t="shared" si="295"/>
        <v>0.33333333333333331</v>
      </c>
      <c r="F183" s="195">
        <v>0.64583333333333304</v>
      </c>
      <c r="G183" s="168">
        <v>3</v>
      </c>
      <c r="H183" s="168">
        <v>3</v>
      </c>
      <c r="I183" s="168">
        <f t="shared" si="289"/>
        <v>6</v>
      </c>
      <c r="J183" s="168">
        <f t="shared" si="296"/>
        <v>0</v>
      </c>
      <c r="K183" s="195">
        <v>0.64583333333333304</v>
      </c>
      <c r="L183" s="168">
        <v>3</v>
      </c>
      <c r="M183" s="168">
        <v>7</v>
      </c>
      <c r="N183" s="168">
        <f t="shared" si="290"/>
        <v>10</v>
      </c>
      <c r="O183" s="168">
        <f t="shared" si="297"/>
        <v>-0.4</v>
      </c>
      <c r="P183" s="195">
        <v>0.64583333333333304</v>
      </c>
      <c r="Q183" s="168">
        <v>3</v>
      </c>
      <c r="R183" s="168">
        <v>5</v>
      </c>
      <c r="S183" s="168">
        <f t="shared" si="291"/>
        <v>8</v>
      </c>
      <c r="T183" s="168">
        <f t="shared" si="298"/>
        <v>-0.25</v>
      </c>
      <c r="U183" s="195">
        <v>0.64583333333333304</v>
      </c>
      <c r="V183" s="168">
        <v>3</v>
      </c>
      <c r="W183" s="168">
        <v>4</v>
      </c>
      <c r="X183" s="168">
        <f t="shared" si="292"/>
        <v>7</v>
      </c>
      <c r="Y183" s="168">
        <f t="shared" si="299"/>
        <v>-0.14285714285714285</v>
      </c>
      <c r="Z183" s="195">
        <v>0.64583333333333304</v>
      </c>
      <c r="AA183" s="168">
        <v>2</v>
      </c>
      <c r="AB183" s="168">
        <v>3</v>
      </c>
      <c r="AC183" s="168">
        <f t="shared" si="293"/>
        <v>5</v>
      </c>
      <c r="AD183" s="168">
        <f t="shared" si="300"/>
        <v>-0.2</v>
      </c>
      <c r="AE183" s="195">
        <v>0.64583333333333304</v>
      </c>
      <c r="AF183" s="168">
        <v>5</v>
      </c>
      <c r="AG183" s="168">
        <v>6</v>
      </c>
      <c r="AH183" s="168">
        <f t="shared" si="301"/>
        <v>11</v>
      </c>
      <c r="AI183" s="168">
        <f t="shared" si="302"/>
        <v>-9.0909090909090912E-2</v>
      </c>
      <c r="AJ183" s="195">
        <v>0.64583333333333304</v>
      </c>
      <c r="AK183" s="168">
        <v>7</v>
      </c>
      <c r="AL183" s="168">
        <v>8</v>
      </c>
      <c r="AM183" s="168">
        <f t="shared" si="294"/>
        <v>15</v>
      </c>
      <c r="AN183" s="169">
        <f t="shared" si="303"/>
        <v>-6.6666666666666666E-2</v>
      </c>
      <c r="AO183" s="160"/>
      <c r="AP183" s="160"/>
      <c r="AQ183" s="160"/>
    </row>
    <row r="184" spans="1:43" x14ac:dyDescent="0.25">
      <c r="A184" s="196">
        <v>0.66666666666666596</v>
      </c>
      <c r="B184" s="168">
        <v>2</v>
      </c>
      <c r="C184" s="168">
        <v>3</v>
      </c>
      <c r="D184" s="168">
        <f t="shared" si="288"/>
        <v>5</v>
      </c>
      <c r="E184" s="168">
        <f t="shared" si="295"/>
        <v>-0.2</v>
      </c>
      <c r="F184" s="197">
        <v>0.66666666666666596</v>
      </c>
      <c r="G184" s="168">
        <v>7</v>
      </c>
      <c r="H184" s="168">
        <v>4</v>
      </c>
      <c r="I184" s="168">
        <f t="shared" si="289"/>
        <v>11</v>
      </c>
      <c r="J184" s="168">
        <f t="shared" si="296"/>
        <v>0.27272727272727271</v>
      </c>
      <c r="K184" s="197">
        <v>0.66666666666666596</v>
      </c>
      <c r="L184" s="168">
        <v>12</v>
      </c>
      <c r="M184" s="168">
        <v>7</v>
      </c>
      <c r="N184" s="168">
        <f t="shared" si="290"/>
        <v>19</v>
      </c>
      <c r="O184" s="168">
        <f t="shared" si="297"/>
        <v>0.26315789473684209</v>
      </c>
      <c r="P184" s="197">
        <v>0.66666666666666596</v>
      </c>
      <c r="Q184" s="168">
        <v>4</v>
      </c>
      <c r="R184" s="168">
        <v>7</v>
      </c>
      <c r="S184" s="168">
        <f t="shared" si="291"/>
        <v>11</v>
      </c>
      <c r="T184" s="168">
        <f t="shared" si="298"/>
        <v>-0.27272727272727271</v>
      </c>
      <c r="U184" s="197">
        <v>0.66666666666666596</v>
      </c>
      <c r="V184" s="168">
        <v>3</v>
      </c>
      <c r="W184" s="168">
        <v>6</v>
      </c>
      <c r="X184" s="168">
        <f t="shared" si="292"/>
        <v>9</v>
      </c>
      <c r="Y184" s="168">
        <f t="shared" si="299"/>
        <v>-0.33333333333333331</v>
      </c>
      <c r="Z184" s="197">
        <v>0.66666666666666596</v>
      </c>
      <c r="AA184" s="168">
        <v>4</v>
      </c>
      <c r="AB184" s="168">
        <v>4</v>
      </c>
      <c r="AC184" s="168">
        <f t="shared" si="293"/>
        <v>8</v>
      </c>
      <c r="AD184" s="168">
        <f t="shared" si="300"/>
        <v>0</v>
      </c>
      <c r="AE184" s="197">
        <v>0.66666666666666596</v>
      </c>
      <c r="AF184" s="168">
        <v>9</v>
      </c>
      <c r="AG184" s="168">
        <v>8</v>
      </c>
      <c r="AH184" s="168">
        <f t="shared" si="301"/>
        <v>17</v>
      </c>
      <c r="AI184" s="168">
        <f t="shared" si="302"/>
        <v>5.8823529411764705E-2</v>
      </c>
      <c r="AJ184" s="197">
        <v>0.66666666666666596</v>
      </c>
      <c r="AK184" s="168">
        <v>9</v>
      </c>
      <c r="AL184" s="168">
        <v>11</v>
      </c>
      <c r="AM184" s="168">
        <f t="shared" si="294"/>
        <v>20</v>
      </c>
      <c r="AN184" s="169">
        <f t="shared" si="303"/>
        <v>-0.1</v>
      </c>
      <c r="AO184" s="160"/>
      <c r="AP184" s="160"/>
      <c r="AQ184" s="160"/>
    </row>
    <row r="185" spans="1:43" x14ac:dyDescent="0.25">
      <c r="A185" s="196">
        <v>0.687499999999999</v>
      </c>
      <c r="B185" s="168">
        <v>3</v>
      </c>
      <c r="C185" s="168">
        <v>4</v>
      </c>
      <c r="D185" s="168">
        <f t="shared" si="288"/>
        <v>7</v>
      </c>
      <c r="E185" s="168">
        <f t="shared" si="295"/>
        <v>-0.14285714285714285</v>
      </c>
      <c r="F185" s="197">
        <v>0.687499999999999</v>
      </c>
      <c r="G185" s="168">
        <v>7</v>
      </c>
      <c r="H185" s="168">
        <v>8</v>
      </c>
      <c r="I185" s="168">
        <f t="shared" si="289"/>
        <v>15</v>
      </c>
      <c r="J185" s="168">
        <f t="shared" si="296"/>
        <v>-6.6666666666666666E-2</v>
      </c>
      <c r="K185" s="197">
        <v>0.687499999999999</v>
      </c>
      <c r="L185" s="168">
        <v>12</v>
      </c>
      <c r="M185" s="168">
        <v>11</v>
      </c>
      <c r="N185" s="168">
        <f t="shared" si="290"/>
        <v>23</v>
      </c>
      <c r="O185" s="168">
        <f t="shared" si="297"/>
        <v>4.3478260869565216E-2</v>
      </c>
      <c r="P185" s="197">
        <v>0.687499999999999</v>
      </c>
      <c r="Q185" s="168">
        <v>5</v>
      </c>
      <c r="R185" s="168">
        <v>7</v>
      </c>
      <c r="S185" s="168">
        <f t="shared" si="291"/>
        <v>12</v>
      </c>
      <c r="T185" s="168">
        <f t="shared" si="298"/>
        <v>-0.16666666666666666</v>
      </c>
      <c r="U185" s="197">
        <v>0.687499999999999</v>
      </c>
      <c r="V185" s="168">
        <v>6</v>
      </c>
      <c r="W185" s="168">
        <v>6</v>
      </c>
      <c r="X185" s="168">
        <f t="shared" si="292"/>
        <v>12</v>
      </c>
      <c r="Y185" s="168">
        <f t="shared" si="299"/>
        <v>0</v>
      </c>
      <c r="Z185" s="197">
        <v>0.687499999999999</v>
      </c>
      <c r="AA185" s="168">
        <v>5</v>
      </c>
      <c r="AB185" s="168">
        <v>4</v>
      </c>
      <c r="AC185" s="168">
        <f t="shared" si="293"/>
        <v>9</v>
      </c>
      <c r="AD185" s="168">
        <f t="shared" si="300"/>
        <v>0.1111111111111111</v>
      </c>
      <c r="AE185" s="197">
        <v>0.687499999999999</v>
      </c>
      <c r="AF185" s="168">
        <v>10</v>
      </c>
      <c r="AG185" s="168">
        <v>11</v>
      </c>
      <c r="AH185" s="168">
        <f t="shared" si="301"/>
        <v>21</v>
      </c>
      <c r="AI185" s="168">
        <f t="shared" si="302"/>
        <v>-4.7619047619047616E-2</v>
      </c>
      <c r="AJ185" s="197">
        <v>0.687499999999999</v>
      </c>
      <c r="AK185" s="168">
        <v>13</v>
      </c>
      <c r="AL185" s="168">
        <v>12</v>
      </c>
      <c r="AM185" s="168">
        <f t="shared" si="294"/>
        <v>25</v>
      </c>
      <c r="AN185" s="169">
        <f t="shared" si="303"/>
        <v>0.04</v>
      </c>
      <c r="AO185" s="160"/>
      <c r="AP185" s="160"/>
      <c r="AQ185" s="160"/>
    </row>
    <row r="186" spans="1:43" x14ac:dyDescent="0.25">
      <c r="A186" s="194">
        <v>0.70833333333333304</v>
      </c>
      <c r="B186" s="168">
        <v>3</v>
      </c>
      <c r="C186" s="168">
        <v>4</v>
      </c>
      <c r="D186" s="168">
        <f t="shared" si="288"/>
        <v>7</v>
      </c>
      <c r="E186" s="168">
        <f t="shared" si="295"/>
        <v>-0.14285714285714285</v>
      </c>
      <c r="F186" s="195">
        <v>0.70833333333333304</v>
      </c>
      <c r="G186" s="168">
        <v>11</v>
      </c>
      <c r="H186" s="168">
        <v>10</v>
      </c>
      <c r="I186" s="168">
        <f t="shared" si="289"/>
        <v>21</v>
      </c>
      <c r="J186" s="168">
        <f t="shared" si="296"/>
        <v>4.7619047619047616E-2</v>
      </c>
      <c r="K186" s="195">
        <v>0.70833333333333304</v>
      </c>
      <c r="L186" s="168">
        <v>13</v>
      </c>
      <c r="M186" s="168">
        <v>12</v>
      </c>
      <c r="N186" s="168">
        <f t="shared" si="290"/>
        <v>25</v>
      </c>
      <c r="O186" s="168">
        <f t="shared" si="297"/>
        <v>0.04</v>
      </c>
      <c r="P186" s="195">
        <v>0.70833333333333304</v>
      </c>
      <c r="Q186" s="168">
        <v>6</v>
      </c>
      <c r="R186" s="168">
        <v>7</v>
      </c>
      <c r="S186" s="168">
        <f t="shared" si="291"/>
        <v>13</v>
      </c>
      <c r="T186" s="168">
        <f t="shared" si="298"/>
        <v>-7.6923076923076927E-2</v>
      </c>
      <c r="U186" s="195">
        <v>0.70833333333333304</v>
      </c>
      <c r="V186" s="168">
        <v>6</v>
      </c>
      <c r="W186" s="168">
        <v>7</v>
      </c>
      <c r="X186" s="168">
        <f t="shared" si="292"/>
        <v>13</v>
      </c>
      <c r="Y186" s="168">
        <f t="shared" si="299"/>
        <v>-7.6923076923076927E-2</v>
      </c>
      <c r="Z186" s="195">
        <v>0.70833333333333304</v>
      </c>
      <c r="AA186" s="168">
        <v>6</v>
      </c>
      <c r="AB186" s="168">
        <v>5</v>
      </c>
      <c r="AC186" s="168">
        <f t="shared" si="293"/>
        <v>11</v>
      </c>
      <c r="AD186" s="168">
        <f t="shared" si="300"/>
        <v>9.0909090909090912E-2</v>
      </c>
      <c r="AE186" s="195">
        <v>0.70833333333333304</v>
      </c>
      <c r="AF186" s="168">
        <v>12</v>
      </c>
      <c r="AG186" s="168">
        <v>11</v>
      </c>
      <c r="AH186" s="168">
        <f t="shared" si="301"/>
        <v>23</v>
      </c>
      <c r="AI186" s="168">
        <f t="shared" si="302"/>
        <v>4.3478260869565216E-2</v>
      </c>
      <c r="AJ186" s="195">
        <v>0.70833333333333304</v>
      </c>
      <c r="AK186" s="168">
        <v>14</v>
      </c>
      <c r="AL186" s="168">
        <v>15</v>
      </c>
      <c r="AM186" s="168">
        <f t="shared" si="294"/>
        <v>29</v>
      </c>
      <c r="AN186" s="169">
        <f t="shared" si="303"/>
        <v>-3.4482758620689655E-2</v>
      </c>
      <c r="AO186" s="160"/>
      <c r="AP186" s="160"/>
      <c r="AQ186" s="160"/>
    </row>
    <row r="187" spans="1:43" x14ac:dyDescent="0.25">
      <c r="A187" s="176" t="s">
        <v>177</v>
      </c>
      <c r="B187" s="168" t="s">
        <v>46</v>
      </c>
      <c r="C187" s="168" t="s">
        <v>130</v>
      </c>
      <c r="D187" s="168" t="s">
        <v>52</v>
      </c>
      <c r="E187" s="168" t="s">
        <v>113</v>
      </c>
      <c r="F187" s="168" t="s">
        <v>177</v>
      </c>
      <c r="G187" s="168" t="s">
        <v>46</v>
      </c>
      <c r="H187" s="168" t="s">
        <v>130</v>
      </c>
      <c r="I187" s="168" t="s">
        <v>52</v>
      </c>
      <c r="J187" s="168" t="s">
        <v>113</v>
      </c>
      <c r="K187" s="168" t="s">
        <v>177</v>
      </c>
      <c r="L187" s="168" t="s">
        <v>46</v>
      </c>
      <c r="M187" s="168" t="s">
        <v>130</v>
      </c>
      <c r="N187" s="168" t="s">
        <v>52</v>
      </c>
      <c r="O187" s="168" t="s">
        <v>113</v>
      </c>
      <c r="P187" s="168" t="s">
        <v>177</v>
      </c>
      <c r="Q187" s="168" t="s">
        <v>46</v>
      </c>
      <c r="R187" s="168" t="s">
        <v>130</v>
      </c>
      <c r="S187" s="168" t="s">
        <v>52</v>
      </c>
      <c r="T187" s="168" t="s">
        <v>113</v>
      </c>
      <c r="U187" s="168" t="s">
        <v>177</v>
      </c>
      <c r="V187" s="168" t="s">
        <v>46</v>
      </c>
      <c r="W187" s="168" t="s">
        <v>130</v>
      </c>
      <c r="X187" s="168" t="s">
        <v>52</v>
      </c>
      <c r="Y187" s="168" t="s">
        <v>113</v>
      </c>
      <c r="Z187" s="168" t="s">
        <v>177</v>
      </c>
      <c r="AA187" s="168" t="s">
        <v>46</v>
      </c>
      <c r="AB187" s="168" t="s">
        <v>130</v>
      </c>
      <c r="AC187" s="168" t="s">
        <v>52</v>
      </c>
      <c r="AD187" s="168" t="s">
        <v>113</v>
      </c>
      <c r="AE187" s="168" t="s">
        <v>177</v>
      </c>
      <c r="AF187" s="168" t="s">
        <v>46</v>
      </c>
      <c r="AG187" s="168" t="s">
        <v>130</v>
      </c>
      <c r="AH187" s="168" t="s">
        <v>52</v>
      </c>
      <c r="AI187" s="168" t="s">
        <v>113</v>
      </c>
      <c r="AJ187" s="168" t="s">
        <v>177</v>
      </c>
      <c r="AK187" s="168" t="s">
        <v>46</v>
      </c>
      <c r="AL187" s="168" t="s">
        <v>130</v>
      </c>
      <c r="AM187" s="168" t="s">
        <v>52</v>
      </c>
      <c r="AN187" s="169" t="s">
        <v>113</v>
      </c>
      <c r="AO187" s="160"/>
      <c r="AP187" s="160"/>
      <c r="AQ187" s="160"/>
    </row>
    <row r="188" spans="1:43" x14ac:dyDescent="0.25">
      <c r="A188" s="176"/>
      <c r="B188" s="199" t="s">
        <v>133</v>
      </c>
      <c r="C188" s="199"/>
      <c r="D188" s="199"/>
      <c r="E188" s="168"/>
      <c r="F188" s="168"/>
      <c r="G188" s="199" t="s">
        <v>133</v>
      </c>
      <c r="H188" s="199"/>
      <c r="I188" s="199"/>
      <c r="J188" s="168"/>
      <c r="K188" s="168"/>
      <c r="L188" s="199" t="s">
        <v>133</v>
      </c>
      <c r="M188" s="199"/>
      <c r="N188" s="199"/>
      <c r="O188" s="168"/>
      <c r="P188" s="168"/>
      <c r="Q188" s="199" t="s">
        <v>133</v>
      </c>
      <c r="R188" s="199"/>
      <c r="S188" s="199"/>
      <c r="T188" s="168"/>
      <c r="U188" s="168"/>
      <c r="V188" s="199" t="s">
        <v>133</v>
      </c>
      <c r="W188" s="199"/>
      <c r="X188" s="199"/>
      <c r="Y188" s="168"/>
      <c r="Z188" s="168"/>
      <c r="AA188" s="199" t="s">
        <v>133</v>
      </c>
      <c r="AB188" s="199"/>
      <c r="AC188" s="199"/>
      <c r="AD188" s="168"/>
      <c r="AE188" s="168"/>
      <c r="AF188" s="199" t="s">
        <v>133</v>
      </c>
      <c r="AG188" s="199"/>
      <c r="AH188" s="199"/>
      <c r="AI188" s="168"/>
      <c r="AJ188" s="168"/>
      <c r="AK188" s="199" t="s">
        <v>133</v>
      </c>
      <c r="AL188" s="199"/>
      <c r="AM188" s="199"/>
      <c r="AN188" s="169"/>
      <c r="AO188" s="160"/>
      <c r="AP188" s="160"/>
      <c r="AQ188" s="160"/>
    </row>
    <row r="189" spans="1:43" x14ac:dyDescent="0.25">
      <c r="A189" s="194">
        <v>0.58333333333333337</v>
      </c>
      <c r="B189" s="168">
        <v>0</v>
      </c>
      <c r="C189" s="168">
        <v>0</v>
      </c>
      <c r="D189" s="168">
        <f t="shared" ref="D189:D195" si="304">SUM(B189:C189)</f>
        <v>0</v>
      </c>
      <c r="E189" s="168">
        <v>0</v>
      </c>
      <c r="F189" s="195">
        <v>0.58333333333333337</v>
      </c>
      <c r="G189" s="168">
        <v>0</v>
      </c>
      <c r="H189" s="168">
        <v>0</v>
      </c>
      <c r="I189" s="168">
        <f t="shared" ref="I189:I195" si="305">SUM(G189:H189)</f>
        <v>0</v>
      </c>
      <c r="J189" s="168">
        <v>0</v>
      </c>
      <c r="K189" s="195">
        <v>0.58333333333333337</v>
      </c>
      <c r="L189" s="168">
        <v>0</v>
      </c>
      <c r="M189" s="168">
        <v>0</v>
      </c>
      <c r="N189" s="168">
        <f t="shared" ref="N189:N195" si="306">SUM(L189:M189)</f>
        <v>0</v>
      </c>
      <c r="O189" s="168">
        <v>0</v>
      </c>
      <c r="P189" s="195">
        <v>0.58333333333333337</v>
      </c>
      <c r="Q189" s="168">
        <v>0</v>
      </c>
      <c r="R189" s="168">
        <v>0</v>
      </c>
      <c r="S189" s="168">
        <f t="shared" ref="S189:S195" si="307">SUM(Q189:R189)</f>
        <v>0</v>
      </c>
      <c r="T189" s="168">
        <v>0</v>
      </c>
      <c r="U189" s="195">
        <v>0.58333333333333337</v>
      </c>
      <c r="V189" s="168">
        <v>0</v>
      </c>
      <c r="W189" s="168">
        <v>0</v>
      </c>
      <c r="X189" s="168">
        <f t="shared" ref="X189:X195" si="308">SUM(V189:W189)</f>
        <v>0</v>
      </c>
      <c r="Y189" s="168">
        <v>0</v>
      </c>
      <c r="Z189" s="195">
        <v>0.58333333333333337</v>
      </c>
      <c r="AA189" s="168">
        <v>0</v>
      </c>
      <c r="AB189" s="168">
        <v>0</v>
      </c>
      <c r="AC189" s="168">
        <f t="shared" ref="AC189:AC195" si="309">SUM(AA189:AB189)</f>
        <v>0</v>
      </c>
      <c r="AD189" s="168">
        <v>0</v>
      </c>
      <c r="AE189" s="195">
        <v>0.58333333333333337</v>
      </c>
      <c r="AF189" s="168">
        <v>0</v>
      </c>
      <c r="AG189" s="168">
        <v>0</v>
      </c>
      <c r="AH189" s="168">
        <f>SUM(AF189:AG189)</f>
        <v>0</v>
      </c>
      <c r="AI189" s="168">
        <v>0</v>
      </c>
      <c r="AJ189" s="195">
        <v>0.58333333333333337</v>
      </c>
      <c r="AK189" s="168">
        <v>0</v>
      </c>
      <c r="AL189" s="168">
        <v>0</v>
      </c>
      <c r="AM189" s="168">
        <f t="shared" ref="AM189:AM195" si="310">SUM(AK189:AL189)</f>
        <v>0</v>
      </c>
      <c r="AN189" s="169">
        <v>0</v>
      </c>
      <c r="AO189" s="160"/>
      <c r="AP189" s="160"/>
      <c r="AQ189" s="160"/>
    </row>
    <row r="190" spans="1:43" x14ac:dyDescent="0.25">
      <c r="A190" s="196">
        <v>0.60416666666666663</v>
      </c>
      <c r="B190" s="168">
        <v>2</v>
      </c>
      <c r="C190" s="168">
        <v>2</v>
      </c>
      <c r="D190" s="168">
        <f t="shared" si="304"/>
        <v>4</v>
      </c>
      <c r="E190" s="168">
        <f t="shared" ref="E190:E195" si="311">(B190-C190)/D190</f>
        <v>0</v>
      </c>
      <c r="F190" s="197">
        <v>0.60416666666666663</v>
      </c>
      <c r="G190" s="168">
        <v>2</v>
      </c>
      <c r="H190" s="168">
        <v>1</v>
      </c>
      <c r="I190" s="168">
        <f t="shared" si="305"/>
        <v>3</v>
      </c>
      <c r="J190" s="168">
        <f t="shared" ref="J190:J195" si="312">(G190-H190)/I190</f>
        <v>0.33333333333333331</v>
      </c>
      <c r="K190" s="197">
        <v>0.60416666666666663</v>
      </c>
      <c r="L190" s="168">
        <v>1</v>
      </c>
      <c r="M190" s="168">
        <v>1</v>
      </c>
      <c r="N190" s="168">
        <f t="shared" si="306"/>
        <v>2</v>
      </c>
      <c r="O190" s="168">
        <f t="shared" ref="O190:O195" si="313">(L190-M190)/N190</f>
        <v>0</v>
      </c>
      <c r="P190" s="197">
        <v>0.60416666666666663</v>
      </c>
      <c r="Q190" s="168">
        <v>4</v>
      </c>
      <c r="R190" s="168">
        <v>3</v>
      </c>
      <c r="S190" s="168">
        <f t="shared" si="307"/>
        <v>7</v>
      </c>
      <c r="T190" s="168">
        <f t="shared" ref="T190:T195" si="314">(Q190-R190)/S190</f>
        <v>0.14285714285714285</v>
      </c>
      <c r="U190" s="197">
        <v>0.60416666666666663</v>
      </c>
      <c r="V190" s="168">
        <v>3</v>
      </c>
      <c r="W190" s="168">
        <v>5</v>
      </c>
      <c r="X190" s="168">
        <f t="shared" si="308"/>
        <v>8</v>
      </c>
      <c r="Y190" s="168">
        <f t="shared" ref="Y190:Y195" si="315">(V190-W190)/X190</f>
        <v>-0.25</v>
      </c>
      <c r="Z190" s="197">
        <v>0.60416666666666663</v>
      </c>
      <c r="AA190" s="168">
        <v>1</v>
      </c>
      <c r="AB190" s="168">
        <v>2</v>
      </c>
      <c r="AC190" s="168">
        <f t="shared" si="309"/>
        <v>3</v>
      </c>
      <c r="AD190" s="168">
        <f t="shared" ref="AD190:AD195" si="316">(AA190-AB190)/AC190</f>
        <v>-0.33333333333333331</v>
      </c>
      <c r="AE190" s="197">
        <v>0.60416666666666663</v>
      </c>
      <c r="AF190" s="168">
        <v>4</v>
      </c>
      <c r="AG190" s="168">
        <v>3</v>
      </c>
      <c r="AH190" s="168">
        <f t="shared" ref="AH190:AH195" si="317">SUM(AF190:AG190)</f>
        <v>7</v>
      </c>
      <c r="AI190" s="168">
        <f t="shared" ref="AI190:AI195" si="318">(AF190-AG190)/AH190</f>
        <v>0.14285714285714285</v>
      </c>
      <c r="AJ190" s="197">
        <v>0.60416666666666663</v>
      </c>
      <c r="AK190" s="168">
        <v>3</v>
      </c>
      <c r="AL190" s="168">
        <v>5</v>
      </c>
      <c r="AM190" s="168">
        <f t="shared" si="310"/>
        <v>8</v>
      </c>
      <c r="AN190" s="169">
        <f t="shared" ref="AN190:AN195" si="319">(AK190-AL190)/AM190</f>
        <v>-0.25</v>
      </c>
      <c r="AO190" s="160"/>
      <c r="AP190" s="160"/>
      <c r="AQ190" s="160"/>
    </row>
    <row r="191" spans="1:43" x14ac:dyDescent="0.25">
      <c r="A191" s="196">
        <v>0.625</v>
      </c>
      <c r="B191" s="168">
        <v>2</v>
      </c>
      <c r="C191" s="168">
        <v>4</v>
      </c>
      <c r="D191" s="168">
        <f t="shared" si="304"/>
        <v>6</v>
      </c>
      <c r="E191" s="168">
        <f t="shared" si="311"/>
        <v>-0.33333333333333331</v>
      </c>
      <c r="F191" s="197">
        <v>0.625</v>
      </c>
      <c r="G191" s="168">
        <v>3</v>
      </c>
      <c r="H191" s="168">
        <v>1</v>
      </c>
      <c r="I191" s="168">
        <f t="shared" si="305"/>
        <v>4</v>
      </c>
      <c r="J191" s="168">
        <f t="shared" si="312"/>
        <v>0.5</v>
      </c>
      <c r="K191" s="197">
        <v>0.625</v>
      </c>
      <c r="L191" s="168">
        <v>3</v>
      </c>
      <c r="M191" s="168">
        <v>4</v>
      </c>
      <c r="N191" s="168">
        <f t="shared" si="306"/>
        <v>7</v>
      </c>
      <c r="O191" s="168">
        <f t="shared" si="313"/>
        <v>-0.14285714285714285</v>
      </c>
      <c r="P191" s="197">
        <v>0.625</v>
      </c>
      <c r="Q191" s="168">
        <v>4</v>
      </c>
      <c r="R191" s="168">
        <v>3</v>
      </c>
      <c r="S191" s="168">
        <f t="shared" si="307"/>
        <v>7</v>
      </c>
      <c r="T191" s="168">
        <f t="shared" si="314"/>
        <v>0.14285714285714285</v>
      </c>
      <c r="U191" s="197">
        <v>0.625</v>
      </c>
      <c r="V191" s="168">
        <v>5</v>
      </c>
      <c r="W191" s="168">
        <v>5</v>
      </c>
      <c r="X191" s="168">
        <f t="shared" si="308"/>
        <v>10</v>
      </c>
      <c r="Y191" s="168">
        <f t="shared" si="315"/>
        <v>0</v>
      </c>
      <c r="Z191" s="197">
        <v>0.625</v>
      </c>
      <c r="AA191" s="168">
        <v>2</v>
      </c>
      <c r="AB191" s="168">
        <v>4</v>
      </c>
      <c r="AC191" s="168">
        <f t="shared" si="309"/>
        <v>6</v>
      </c>
      <c r="AD191" s="168">
        <f t="shared" si="316"/>
        <v>-0.33333333333333331</v>
      </c>
      <c r="AE191" s="197">
        <v>0.625</v>
      </c>
      <c r="AF191" s="168">
        <v>5</v>
      </c>
      <c r="AG191" s="168">
        <v>6</v>
      </c>
      <c r="AH191" s="168">
        <f t="shared" si="317"/>
        <v>11</v>
      </c>
      <c r="AI191" s="168">
        <f t="shared" si="318"/>
        <v>-9.0909090909090912E-2</v>
      </c>
      <c r="AJ191" s="197">
        <v>0.625</v>
      </c>
      <c r="AK191" s="168">
        <v>5</v>
      </c>
      <c r="AL191" s="168">
        <v>7</v>
      </c>
      <c r="AM191" s="168">
        <f t="shared" si="310"/>
        <v>12</v>
      </c>
      <c r="AN191" s="169">
        <f t="shared" si="319"/>
        <v>-0.16666666666666666</v>
      </c>
      <c r="AO191" s="160"/>
      <c r="AP191" s="160"/>
      <c r="AQ191" s="160"/>
    </row>
    <row r="192" spans="1:43" x14ac:dyDescent="0.25">
      <c r="A192" s="194">
        <v>0.64583333333333304</v>
      </c>
      <c r="B192" s="168">
        <v>3</v>
      </c>
      <c r="C192" s="168">
        <v>5</v>
      </c>
      <c r="D192" s="168">
        <f t="shared" si="304"/>
        <v>8</v>
      </c>
      <c r="E192" s="168">
        <f t="shared" si="311"/>
        <v>-0.25</v>
      </c>
      <c r="F192" s="195">
        <v>0.64583333333333304</v>
      </c>
      <c r="G192" s="168">
        <v>4</v>
      </c>
      <c r="H192" s="168">
        <v>3</v>
      </c>
      <c r="I192" s="168">
        <f t="shared" si="305"/>
        <v>7</v>
      </c>
      <c r="J192" s="168">
        <f t="shared" si="312"/>
        <v>0.14285714285714285</v>
      </c>
      <c r="K192" s="195">
        <v>0.64583333333333304</v>
      </c>
      <c r="L192" s="168">
        <v>3</v>
      </c>
      <c r="M192" s="168">
        <v>4</v>
      </c>
      <c r="N192" s="168">
        <f t="shared" si="306"/>
        <v>7</v>
      </c>
      <c r="O192" s="168">
        <f t="shared" si="313"/>
        <v>-0.14285714285714285</v>
      </c>
      <c r="P192" s="195">
        <v>0.64583333333333304</v>
      </c>
      <c r="Q192" s="168">
        <v>4</v>
      </c>
      <c r="R192" s="168">
        <v>4</v>
      </c>
      <c r="S192" s="168">
        <f t="shared" si="307"/>
        <v>8</v>
      </c>
      <c r="T192" s="168">
        <f t="shared" si="314"/>
        <v>0</v>
      </c>
      <c r="U192" s="195">
        <v>0.64583333333333304</v>
      </c>
      <c r="V192" s="168">
        <v>5</v>
      </c>
      <c r="W192" s="168">
        <v>6</v>
      </c>
      <c r="X192" s="168">
        <f t="shared" si="308"/>
        <v>11</v>
      </c>
      <c r="Y192" s="168">
        <f t="shared" si="315"/>
        <v>-9.0909090909090912E-2</v>
      </c>
      <c r="Z192" s="195">
        <v>0.64583333333333304</v>
      </c>
      <c r="AA192" s="168">
        <v>4</v>
      </c>
      <c r="AB192" s="168">
        <v>4</v>
      </c>
      <c r="AC192" s="168">
        <f t="shared" si="309"/>
        <v>8</v>
      </c>
      <c r="AD192" s="168">
        <f t="shared" si="316"/>
        <v>0</v>
      </c>
      <c r="AE192" s="195">
        <v>0.64583333333333304</v>
      </c>
      <c r="AF192" s="168">
        <v>7</v>
      </c>
      <c r="AG192" s="168">
        <v>8</v>
      </c>
      <c r="AH192" s="168">
        <f t="shared" si="317"/>
        <v>15</v>
      </c>
      <c r="AI192" s="168">
        <f t="shared" si="318"/>
        <v>-6.6666666666666666E-2</v>
      </c>
      <c r="AJ192" s="195">
        <v>0.64583333333333304</v>
      </c>
      <c r="AK192" s="168">
        <v>7</v>
      </c>
      <c r="AL192" s="168">
        <v>9</v>
      </c>
      <c r="AM192" s="168">
        <f t="shared" si="310"/>
        <v>16</v>
      </c>
      <c r="AN192" s="169">
        <f t="shared" si="319"/>
        <v>-0.125</v>
      </c>
      <c r="AO192" s="160"/>
      <c r="AP192" s="160"/>
      <c r="AQ192" s="160"/>
    </row>
    <row r="193" spans="1:43" x14ac:dyDescent="0.25">
      <c r="A193" s="196">
        <v>0.66666666666666596</v>
      </c>
      <c r="B193" s="168">
        <v>4</v>
      </c>
      <c r="C193" s="168">
        <v>5</v>
      </c>
      <c r="D193" s="168">
        <f t="shared" si="304"/>
        <v>9</v>
      </c>
      <c r="E193" s="168">
        <f t="shared" si="311"/>
        <v>-0.1111111111111111</v>
      </c>
      <c r="F193" s="197">
        <v>0.66666666666666596</v>
      </c>
      <c r="G193" s="168">
        <v>7</v>
      </c>
      <c r="H193" s="168">
        <v>4</v>
      </c>
      <c r="I193" s="168">
        <f t="shared" si="305"/>
        <v>11</v>
      </c>
      <c r="J193" s="168">
        <f t="shared" si="312"/>
        <v>0.27272727272727271</v>
      </c>
      <c r="K193" s="197">
        <v>0.66666666666666596</v>
      </c>
      <c r="L193" s="168">
        <v>6</v>
      </c>
      <c r="M193" s="168">
        <v>5</v>
      </c>
      <c r="N193" s="168">
        <f t="shared" si="306"/>
        <v>11</v>
      </c>
      <c r="O193" s="168">
        <f t="shared" si="313"/>
        <v>9.0909090909090912E-2</v>
      </c>
      <c r="P193" s="197">
        <v>0.66666666666666596</v>
      </c>
      <c r="Q193" s="168">
        <v>13</v>
      </c>
      <c r="R193" s="168">
        <v>6</v>
      </c>
      <c r="S193" s="168">
        <f t="shared" si="307"/>
        <v>19</v>
      </c>
      <c r="T193" s="168">
        <f t="shared" si="314"/>
        <v>0.36842105263157893</v>
      </c>
      <c r="U193" s="197">
        <v>0.66666666666666596</v>
      </c>
      <c r="V193" s="168">
        <v>5</v>
      </c>
      <c r="W193" s="168">
        <v>6</v>
      </c>
      <c r="X193" s="168">
        <f t="shared" si="308"/>
        <v>11</v>
      </c>
      <c r="Y193" s="168">
        <f t="shared" si="315"/>
        <v>-9.0909090909090912E-2</v>
      </c>
      <c r="Z193" s="197">
        <v>0.66666666666666596</v>
      </c>
      <c r="AA193" s="168">
        <v>7</v>
      </c>
      <c r="AB193" s="168">
        <v>7</v>
      </c>
      <c r="AC193" s="168">
        <f t="shared" si="309"/>
        <v>14</v>
      </c>
      <c r="AD193" s="168">
        <f t="shared" si="316"/>
        <v>0</v>
      </c>
      <c r="AE193" s="197">
        <v>0.66666666666666596</v>
      </c>
      <c r="AF193" s="168">
        <v>8</v>
      </c>
      <c r="AG193" s="168">
        <v>10</v>
      </c>
      <c r="AH193" s="168">
        <f t="shared" si="317"/>
        <v>18</v>
      </c>
      <c r="AI193" s="168">
        <f t="shared" si="318"/>
        <v>-0.1111111111111111</v>
      </c>
      <c r="AJ193" s="197">
        <v>0.66666666666666596</v>
      </c>
      <c r="AK193" s="168">
        <v>9</v>
      </c>
      <c r="AL193" s="168">
        <v>12</v>
      </c>
      <c r="AM193" s="168">
        <f t="shared" si="310"/>
        <v>21</v>
      </c>
      <c r="AN193" s="169">
        <f t="shared" si="319"/>
        <v>-0.14285714285714285</v>
      </c>
      <c r="AO193" s="160"/>
      <c r="AP193" s="160"/>
      <c r="AQ193" s="160"/>
    </row>
    <row r="194" spans="1:43" x14ac:dyDescent="0.25">
      <c r="A194" s="196">
        <v>0.687499999999999</v>
      </c>
      <c r="B194" s="168">
        <v>4</v>
      </c>
      <c r="C194" s="168">
        <v>8</v>
      </c>
      <c r="D194" s="168">
        <f t="shared" si="304"/>
        <v>12</v>
      </c>
      <c r="E194" s="168">
        <f t="shared" si="311"/>
        <v>-0.33333333333333331</v>
      </c>
      <c r="F194" s="197">
        <v>0.687499999999999</v>
      </c>
      <c r="G194" s="168">
        <v>10</v>
      </c>
      <c r="H194" s="168">
        <v>11</v>
      </c>
      <c r="I194" s="168">
        <f t="shared" si="305"/>
        <v>21</v>
      </c>
      <c r="J194" s="168">
        <f t="shared" si="312"/>
        <v>-4.7619047619047616E-2</v>
      </c>
      <c r="K194" s="197">
        <v>0.687499999999999</v>
      </c>
      <c r="L194" s="168">
        <v>6</v>
      </c>
      <c r="M194" s="168">
        <v>8</v>
      </c>
      <c r="N194" s="168">
        <f t="shared" si="306"/>
        <v>14</v>
      </c>
      <c r="O194" s="168">
        <f t="shared" si="313"/>
        <v>-0.14285714285714285</v>
      </c>
      <c r="P194" s="197">
        <v>0.687499999999999</v>
      </c>
      <c r="Q194" s="168">
        <v>13</v>
      </c>
      <c r="R194" s="168">
        <v>6</v>
      </c>
      <c r="S194" s="168">
        <f t="shared" si="307"/>
        <v>19</v>
      </c>
      <c r="T194" s="168">
        <f t="shared" si="314"/>
        <v>0.36842105263157893</v>
      </c>
      <c r="U194" s="197">
        <v>0.687499999999999</v>
      </c>
      <c r="V194" s="168">
        <v>7</v>
      </c>
      <c r="W194" s="168">
        <v>9</v>
      </c>
      <c r="X194" s="168">
        <f t="shared" si="308"/>
        <v>16</v>
      </c>
      <c r="Y194" s="168">
        <f t="shared" si="315"/>
        <v>-0.125</v>
      </c>
      <c r="Z194" s="197">
        <v>0.687499999999999</v>
      </c>
      <c r="AA194" s="168">
        <v>7</v>
      </c>
      <c r="AB194" s="168">
        <v>9</v>
      </c>
      <c r="AC194" s="168">
        <f t="shared" si="309"/>
        <v>16</v>
      </c>
      <c r="AD194" s="168">
        <f t="shared" si="316"/>
        <v>-0.125</v>
      </c>
      <c r="AE194" s="197">
        <v>0.687499999999999</v>
      </c>
      <c r="AF194" s="168">
        <v>12</v>
      </c>
      <c r="AG194" s="168">
        <v>13</v>
      </c>
      <c r="AH194" s="168">
        <f t="shared" si="317"/>
        <v>25</v>
      </c>
      <c r="AI194" s="168">
        <f t="shared" si="318"/>
        <v>-0.04</v>
      </c>
      <c r="AJ194" s="197">
        <v>0.687499999999999</v>
      </c>
      <c r="AK194" s="168">
        <v>11</v>
      </c>
      <c r="AL194" s="168">
        <v>14</v>
      </c>
      <c r="AM194" s="168">
        <f t="shared" si="310"/>
        <v>25</v>
      </c>
      <c r="AN194" s="169">
        <f t="shared" si="319"/>
        <v>-0.12</v>
      </c>
      <c r="AO194" s="160"/>
      <c r="AP194" s="160"/>
      <c r="AQ194" s="160"/>
    </row>
    <row r="195" spans="1:43" x14ac:dyDescent="0.25">
      <c r="A195" s="201">
        <v>0.70833333333333304</v>
      </c>
      <c r="B195" s="170">
        <v>5</v>
      </c>
      <c r="C195" s="170">
        <v>8</v>
      </c>
      <c r="D195" s="170">
        <f t="shared" si="304"/>
        <v>13</v>
      </c>
      <c r="E195" s="170">
        <f t="shared" si="311"/>
        <v>-0.23076923076923078</v>
      </c>
      <c r="F195" s="202">
        <v>0.70833333333333304</v>
      </c>
      <c r="G195" s="170">
        <v>10</v>
      </c>
      <c r="H195" s="170">
        <v>11</v>
      </c>
      <c r="I195" s="170">
        <f t="shared" si="305"/>
        <v>21</v>
      </c>
      <c r="J195" s="170">
        <f t="shared" si="312"/>
        <v>-4.7619047619047616E-2</v>
      </c>
      <c r="K195" s="202">
        <v>0.70833333333333304</v>
      </c>
      <c r="L195" s="170">
        <v>11</v>
      </c>
      <c r="M195" s="170">
        <v>8</v>
      </c>
      <c r="N195" s="170">
        <f t="shared" si="306"/>
        <v>19</v>
      </c>
      <c r="O195" s="170">
        <f t="shared" si="313"/>
        <v>0.15789473684210525</v>
      </c>
      <c r="P195" s="202">
        <v>0.70833333333333304</v>
      </c>
      <c r="Q195" s="170">
        <v>13</v>
      </c>
      <c r="R195" s="170">
        <v>7</v>
      </c>
      <c r="S195" s="170">
        <f t="shared" si="307"/>
        <v>20</v>
      </c>
      <c r="T195" s="170">
        <f t="shared" si="314"/>
        <v>0.3</v>
      </c>
      <c r="U195" s="202">
        <v>0.70833333333333304</v>
      </c>
      <c r="V195" s="170">
        <v>7</v>
      </c>
      <c r="W195" s="170">
        <v>9</v>
      </c>
      <c r="X195" s="170">
        <f t="shared" si="308"/>
        <v>16</v>
      </c>
      <c r="Y195" s="170">
        <f t="shared" si="315"/>
        <v>-0.125</v>
      </c>
      <c r="Z195" s="202">
        <v>0.70833333333333304</v>
      </c>
      <c r="AA195" s="170">
        <v>11</v>
      </c>
      <c r="AB195" s="170">
        <v>9</v>
      </c>
      <c r="AC195" s="170">
        <f t="shared" si="309"/>
        <v>20</v>
      </c>
      <c r="AD195" s="170">
        <f t="shared" si="316"/>
        <v>0.1</v>
      </c>
      <c r="AE195" s="202">
        <v>0.70833333333333304</v>
      </c>
      <c r="AF195" s="170">
        <v>14</v>
      </c>
      <c r="AG195" s="170">
        <v>16</v>
      </c>
      <c r="AH195" s="170">
        <f t="shared" si="317"/>
        <v>30</v>
      </c>
      <c r="AI195" s="170">
        <f t="shared" si="318"/>
        <v>-6.6666666666666666E-2</v>
      </c>
      <c r="AJ195" s="202">
        <v>0.70833333333333304</v>
      </c>
      <c r="AK195" s="170">
        <v>13</v>
      </c>
      <c r="AL195" s="170">
        <v>14</v>
      </c>
      <c r="AM195" s="170">
        <f t="shared" si="310"/>
        <v>27</v>
      </c>
      <c r="AN195" s="171">
        <f t="shared" si="319"/>
        <v>-3.7037037037037035E-2</v>
      </c>
      <c r="AO195" s="160"/>
      <c r="AP195" s="160"/>
      <c r="AQ195" s="160"/>
    </row>
  </sheetData>
  <mergeCells count="10">
    <mergeCell ref="A119:AN119"/>
    <mergeCell ref="A138:AN138"/>
    <mergeCell ref="A156:AN156"/>
    <mergeCell ref="A176:AN176"/>
    <mergeCell ref="A42:AN42"/>
    <mergeCell ref="A2:AN2"/>
    <mergeCell ref="A22:AN22"/>
    <mergeCell ref="A62:AN62"/>
    <mergeCell ref="A80:AN80"/>
    <mergeCell ref="A98:AN9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22" zoomScale="75" zoomScaleNormal="75" workbookViewId="0">
      <selection activeCell="D36" sqref="D36"/>
    </sheetView>
  </sheetViews>
  <sheetFormatPr defaultRowHeight="15" x14ac:dyDescent="0.25"/>
  <cols>
    <col min="2" max="2" width="19.42578125" bestFit="1" customWidth="1"/>
    <col min="3" max="4" width="17.140625" bestFit="1" customWidth="1"/>
    <col min="5" max="5" width="18.28515625" bestFit="1" customWidth="1"/>
    <col min="9" max="9" width="18.85546875" customWidth="1"/>
    <col min="10" max="10" width="18.28515625" bestFit="1" customWidth="1"/>
    <col min="12" max="12" width="21.140625" bestFit="1" customWidth="1"/>
    <col min="13" max="13" width="22.28515625" bestFit="1" customWidth="1"/>
    <col min="14" max="14" width="10" bestFit="1" customWidth="1"/>
  </cols>
  <sheetData>
    <row r="1" spans="1:14" ht="15.75" x14ac:dyDescent="0.25">
      <c r="A1" s="342" t="s">
        <v>19</v>
      </c>
      <c r="B1" s="343"/>
      <c r="C1" s="343"/>
      <c r="D1" s="343"/>
      <c r="E1" s="344"/>
      <c r="H1" s="342" t="s">
        <v>39</v>
      </c>
      <c r="I1" s="343"/>
      <c r="J1" s="343"/>
      <c r="K1" s="343"/>
      <c r="L1" s="343"/>
      <c r="M1" s="343"/>
      <c r="N1" s="344"/>
    </row>
    <row r="2" spans="1:14" x14ac:dyDescent="0.25">
      <c r="A2" s="1"/>
      <c r="B2" s="2"/>
      <c r="C2" s="2"/>
      <c r="D2" s="2"/>
      <c r="E2" s="3"/>
      <c r="H2" s="1"/>
      <c r="I2" s="2"/>
      <c r="J2" s="2"/>
      <c r="K2" s="2"/>
      <c r="L2" s="2"/>
      <c r="M2" s="2"/>
      <c r="N2" s="3"/>
    </row>
    <row r="3" spans="1:14" x14ac:dyDescent="0.25">
      <c r="A3" s="1"/>
      <c r="B3" s="4" t="s">
        <v>17</v>
      </c>
      <c r="C3" s="2"/>
      <c r="D3" s="2"/>
      <c r="E3" s="3"/>
      <c r="H3" s="1"/>
      <c r="I3" s="4" t="s">
        <v>22</v>
      </c>
      <c r="J3" s="2"/>
      <c r="K3" s="2"/>
      <c r="L3" s="2"/>
      <c r="M3" s="2"/>
      <c r="N3" s="3"/>
    </row>
    <row r="4" spans="1:14" x14ac:dyDescent="0.25">
      <c r="A4" s="1"/>
      <c r="B4" s="2"/>
      <c r="C4" s="2"/>
      <c r="D4" s="2"/>
      <c r="E4" s="3"/>
      <c r="H4" s="1"/>
      <c r="I4" s="4"/>
      <c r="J4" s="2"/>
      <c r="K4" s="2"/>
      <c r="L4" s="2"/>
      <c r="M4" s="2"/>
      <c r="N4" s="3"/>
    </row>
    <row r="5" spans="1:14" x14ac:dyDescent="0.25">
      <c r="A5" s="1"/>
      <c r="B5" s="2" t="s">
        <v>18</v>
      </c>
      <c r="C5" s="2"/>
      <c r="D5" s="2"/>
      <c r="E5" s="3"/>
      <c r="H5" s="1"/>
      <c r="I5" s="2" t="s">
        <v>23</v>
      </c>
      <c r="J5" s="2"/>
      <c r="K5" s="2"/>
      <c r="L5" s="2"/>
      <c r="M5" s="2"/>
      <c r="N5" s="3"/>
    </row>
    <row r="6" spans="1:14" x14ac:dyDescent="0.25">
      <c r="A6" s="1"/>
      <c r="B6" s="2"/>
      <c r="C6" s="2"/>
      <c r="D6" s="2"/>
      <c r="E6" s="3"/>
      <c r="H6" s="1"/>
      <c r="I6" s="2"/>
      <c r="J6" s="2"/>
      <c r="K6" s="2"/>
      <c r="L6" s="2"/>
      <c r="M6" s="2"/>
      <c r="N6" s="3"/>
    </row>
    <row r="7" spans="1:14" x14ac:dyDescent="0.25">
      <c r="A7" s="1"/>
      <c r="B7" s="2" t="s">
        <v>13</v>
      </c>
      <c r="C7" s="2" t="s">
        <v>14</v>
      </c>
      <c r="D7" s="2" t="s">
        <v>15</v>
      </c>
      <c r="E7" s="3" t="s">
        <v>16</v>
      </c>
      <c r="H7" s="1"/>
      <c r="I7" s="2" t="s">
        <v>13</v>
      </c>
      <c r="J7" s="2" t="s">
        <v>16</v>
      </c>
      <c r="K7" s="2"/>
      <c r="L7" s="2" t="s">
        <v>24</v>
      </c>
      <c r="M7" s="2" t="s">
        <v>25</v>
      </c>
      <c r="N7" s="3"/>
    </row>
    <row r="8" spans="1:14" x14ac:dyDescent="0.25">
      <c r="A8" s="1" t="s">
        <v>4</v>
      </c>
      <c r="B8" s="2">
        <v>1.9077662610785524</v>
      </c>
      <c r="C8" s="2">
        <v>22.035241080582562</v>
      </c>
      <c r="D8" s="2">
        <v>20.693496375646543</v>
      </c>
      <c r="E8" s="3">
        <v>29.322751439719706</v>
      </c>
      <c r="H8" s="1" t="s">
        <v>4</v>
      </c>
      <c r="I8" s="2">
        <v>3.0032386329085567</v>
      </c>
      <c r="J8" s="2">
        <v>2.7735512474094559</v>
      </c>
      <c r="K8" s="2"/>
      <c r="L8" s="2">
        <f>MEDIAN(I8:I13)</f>
        <v>1.0032526681498513</v>
      </c>
      <c r="M8" s="2">
        <f>MEDIAN(J8:J13)</f>
        <v>1.3419543921649209</v>
      </c>
      <c r="N8" s="3" t="s">
        <v>26</v>
      </c>
    </row>
    <row r="9" spans="1:14" x14ac:dyDescent="0.25">
      <c r="A9" s="1" t="s">
        <v>5</v>
      </c>
      <c r="B9" s="2">
        <v>3.0359995942278646</v>
      </c>
      <c r="C9" s="2">
        <v>24.124770475135431</v>
      </c>
      <c r="D9" s="2">
        <v>33.803329943691466</v>
      </c>
      <c r="E9" s="3">
        <v>24.59094508909968</v>
      </c>
      <c r="H9" s="1" t="s">
        <v>5</v>
      </c>
      <c r="I9" s="2">
        <v>1.6680913984705972</v>
      </c>
      <c r="J9" s="2">
        <v>0.75593029702652659</v>
      </c>
      <c r="K9" s="2"/>
      <c r="L9" s="2">
        <f>MIN(I8:I13)</f>
        <v>0.41252043914970443</v>
      </c>
      <c r="M9" s="2">
        <f>MIN(J8:J13)</f>
        <v>0.75593029702652659</v>
      </c>
      <c r="N9" s="3" t="s">
        <v>27</v>
      </c>
    </row>
    <row r="10" spans="1:14" x14ac:dyDescent="0.25">
      <c r="A10" s="1" t="s">
        <v>6</v>
      </c>
      <c r="B10" s="2">
        <v>3.4194660308124964</v>
      </c>
      <c r="C10" s="2">
        <v>32.400712461405085</v>
      </c>
      <c r="D10" s="2">
        <v>48.582158257160749</v>
      </c>
      <c r="E10" s="3">
        <v>38.100339442981621</v>
      </c>
      <c r="H10" s="1" t="s">
        <v>6</v>
      </c>
      <c r="I10" s="2">
        <v>0.69953713213753455</v>
      </c>
      <c r="J10" s="2">
        <v>1.4063046098759013</v>
      </c>
      <c r="K10" s="2"/>
      <c r="L10" s="2">
        <f>_xlfn.QUARTILE.INC(I8:I13,1)</f>
        <v>0.68397597690010303</v>
      </c>
      <c r="M10" s="2">
        <f>_xlfn.QUARTILE.INC(J8:J13,1)</f>
        <v>0.93525215962377528</v>
      </c>
      <c r="N10" s="3" t="s">
        <v>28</v>
      </c>
    </row>
    <row r="11" spans="1:14" x14ac:dyDescent="0.25">
      <c r="A11" s="1" t="s">
        <v>7</v>
      </c>
      <c r="B11" s="2">
        <v>3.635531771677992</v>
      </c>
      <c r="C11" s="2">
        <v>19.851952639993069</v>
      </c>
      <c r="D11" s="2">
        <v>27.229338296919053</v>
      </c>
      <c r="E11" s="3">
        <v>26.44191725876356</v>
      </c>
      <c r="H11" s="1" t="s">
        <v>7</v>
      </c>
      <c r="I11" s="2">
        <v>0.67878892515429246</v>
      </c>
      <c r="J11" s="2">
        <v>1.2776041744539404</v>
      </c>
      <c r="K11" s="2"/>
      <c r="L11" s="2">
        <f>_xlfn.QUARTILE.INC(I8:I13,2)</f>
        <v>1.0032526681498513</v>
      </c>
      <c r="M11" s="2">
        <f>_xlfn.QUARTILE.INC(J8:J13,2)</f>
        <v>1.3419543921649209</v>
      </c>
      <c r="N11" s="3" t="s">
        <v>29</v>
      </c>
    </row>
    <row r="12" spans="1:14" x14ac:dyDescent="0.25">
      <c r="A12" s="1" t="s">
        <v>8</v>
      </c>
      <c r="B12" s="2">
        <v>3.123481229478049</v>
      </c>
      <c r="C12" s="2">
        <v>16.788610505156953</v>
      </c>
      <c r="D12" s="2">
        <v>16.494403897498771</v>
      </c>
      <c r="E12" s="3">
        <v>18.424184059198296</v>
      </c>
      <c r="H12" s="1" t="s">
        <v>8</v>
      </c>
      <c r="I12" s="2">
        <v>1.306968204162168</v>
      </c>
      <c r="J12" s="2">
        <v>0.82113482134705362</v>
      </c>
      <c r="K12" s="2"/>
      <c r="L12" s="2">
        <f>_xlfn.QUARTILE.INC(I8:I13,3)</f>
        <v>1.5778105998934899</v>
      </c>
      <c r="M12" s="2">
        <f>_xlfn.QUARTILE.INC(J8:J13,3)</f>
        <v>1.6810997440551958</v>
      </c>
      <c r="N12" s="3" t="s">
        <v>30</v>
      </c>
    </row>
    <row r="13" spans="1:14" x14ac:dyDescent="0.25">
      <c r="A13" s="1" t="s">
        <v>9</v>
      </c>
      <c r="B13" s="2">
        <v>1.6181975237546702</v>
      </c>
      <c r="C13" s="2">
        <v>19.912401243936067</v>
      </c>
      <c r="D13" s="2">
        <v>16.072086472025259</v>
      </c>
      <c r="E13" s="3">
        <v>19.765196255005868</v>
      </c>
      <c r="H13" s="1" t="s">
        <v>9</v>
      </c>
      <c r="I13" s="2">
        <v>0.41252043914970443</v>
      </c>
      <c r="J13" s="2">
        <v>1.7726981221149605</v>
      </c>
      <c r="K13" s="2"/>
      <c r="L13" s="2">
        <f>MAX(I8:I13)</f>
        <v>3.0032386329085567</v>
      </c>
      <c r="M13" s="2">
        <f>MAX(J8:J13)</f>
        <v>2.7735512474094559</v>
      </c>
      <c r="N13" s="3" t="s">
        <v>31</v>
      </c>
    </row>
    <row r="14" spans="1:14" x14ac:dyDescent="0.25">
      <c r="A14" s="1" t="s">
        <v>10</v>
      </c>
      <c r="B14" s="2">
        <v>1.2712184959526918</v>
      </c>
      <c r="C14" s="2">
        <v>6.9239278974425806</v>
      </c>
      <c r="D14" s="2">
        <v>9.6795082322760031</v>
      </c>
      <c r="E14" s="3">
        <v>11.070424909255177</v>
      </c>
      <c r="H14" s="1"/>
      <c r="I14" s="2"/>
      <c r="J14" s="2"/>
      <c r="K14" s="2"/>
      <c r="L14" s="2">
        <f>L10-L9</f>
        <v>0.2714555377503986</v>
      </c>
      <c r="M14" s="2">
        <f>M10-M9</f>
        <v>0.17932186259724869</v>
      </c>
      <c r="N14" s="3" t="s">
        <v>32</v>
      </c>
    </row>
    <row r="15" spans="1:14" x14ac:dyDescent="0.25">
      <c r="A15" s="1" t="s">
        <v>11</v>
      </c>
      <c r="B15" s="2">
        <v>2.4085650468489561</v>
      </c>
      <c r="C15" s="2">
        <v>26.760489539819147</v>
      </c>
      <c r="D15" s="2">
        <v>30.208147628725477</v>
      </c>
      <c r="E15" s="3">
        <v>43.573976854134614</v>
      </c>
      <c r="H15" s="1"/>
      <c r="I15" s="2"/>
      <c r="J15" s="2"/>
      <c r="K15" s="2"/>
      <c r="L15" s="2">
        <f>L13-L12</f>
        <v>1.4254280330150668</v>
      </c>
      <c r="M15" s="2">
        <f>M13-M12</f>
        <v>1.0924515033542601</v>
      </c>
      <c r="N15" s="3" t="s">
        <v>33</v>
      </c>
    </row>
    <row r="16" spans="1:14" x14ac:dyDescent="0.25">
      <c r="A16" s="1" t="s">
        <v>12</v>
      </c>
      <c r="B16" s="2">
        <v>2.2600894243832248</v>
      </c>
      <c r="C16" s="2">
        <v>17.074905908631926</v>
      </c>
      <c r="D16" s="2">
        <v>17.074905908631926</v>
      </c>
      <c r="E16" s="3">
        <v>22.501829842110766</v>
      </c>
      <c r="H16" s="1" t="s">
        <v>0</v>
      </c>
      <c r="I16" s="2">
        <f>AVERAGE(I8:I13)</f>
        <v>1.2948574553304757</v>
      </c>
      <c r="J16" s="2">
        <f>AVERAGE(J8:J13)</f>
        <v>1.4678705453713066</v>
      </c>
      <c r="K16" s="2"/>
      <c r="L16" s="2">
        <f>L10</f>
        <v>0.68397597690010303</v>
      </c>
      <c r="M16" s="2">
        <f>M10</f>
        <v>0.93525215962377528</v>
      </c>
      <c r="N16" s="3" t="s">
        <v>34</v>
      </c>
    </row>
    <row r="17" spans="1:14" x14ac:dyDescent="0.25">
      <c r="A17" s="1"/>
      <c r="B17" s="2"/>
      <c r="C17" s="2"/>
      <c r="D17" s="2"/>
      <c r="E17" s="3"/>
      <c r="H17" s="1"/>
      <c r="I17" s="2"/>
      <c r="J17" s="2"/>
      <c r="K17" s="2"/>
      <c r="L17" s="2">
        <f>L8-L10</f>
        <v>0.31927669124974822</v>
      </c>
      <c r="M17" s="2">
        <f>M8-M10</f>
        <v>0.40670223254114557</v>
      </c>
      <c r="N17" s="3" t="s">
        <v>35</v>
      </c>
    </row>
    <row r="18" spans="1:14" x14ac:dyDescent="0.25">
      <c r="A18" s="1" t="s">
        <v>0</v>
      </c>
      <c r="B18" s="2">
        <f>AVERAGE(B8:B16)</f>
        <v>2.5200350420238333</v>
      </c>
      <c r="C18" s="2">
        <f>AVERAGE(C8:C16)</f>
        <v>20.652556861344763</v>
      </c>
      <c r="D18" s="2">
        <f>AVERAGE(D8:D16)</f>
        <v>24.42637500139725</v>
      </c>
      <c r="E18" s="3">
        <f>AVERAGE(E8:E16)</f>
        <v>25.976840572252144</v>
      </c>
      <c r="H18" s="1" t="s">
        <v>1</v>
      </c>
      <c r="I18" s="2">
        <f>STDEVA(I8:I14)</f>
        <v>0.95608386929756661</v>
      </c>
      <c r="J18" s="2">
        <f>STDEVA(J8:J14)</f>
        <v>0.74334912624905025</v>
      </c>
      <c r="K18" s="2"/>
      <c r="L18" s="2">
        <f>L12-L8</f>
        <v>0.57455793174363867</v>
      </c>
      <c r="M18" s="2">
        <f>M12-M8</f>
        <v>0.33914535189027495</v>
      </c>
      <c r="N18" s="3" t="s">
        <v>36</v>
      </c>
    </row>
    <row r="19" spans="1:14" x14ac:dyDescent="0.25">
      <c r="A19" s="1"/>
      <c r="B19" s="2"/>
      <c r="C19" s="2"/>
      <c r="D19" s="2"/>
      <c r="E19" s="3"/>
      <c r="H19" s="1" t="s">
        <v>2</v>
      </c>
      <c r="I19" s="2">
        <v>6</v>
      </c>
      <c r="J19" s="2">
        <v>6</v>
      </c>
      <c r="K19" s="2"/>
      <c r="L19" s="2"/>
      <c r="M19" s="2"/>
      <c r="N19" s="3"/>
    </row>
    <row r="20" spans="1:14" x14ac:dyDescent="0.25">
      <c r="A20" s="1" t="s">
        <v>1</v>
      </c>
      <c r="B20" s="2">
        <f>STDEVA(B8:B16)</f>
        <v>0.83001504481248711</v>
      </c>
      <c r="C20" s="2">
        <f>STDEVA(C8:C16)</f>
        <v>7.1299351601766974</v>
      </c>
      <c r="D20" s="2">
        <f>STDEVA(D8:D16)</f>
        <v>11.889457037787531</v>
      </c>
      <c r="E20" s="3">
        <f>STDEVA(E8:E16)</f>
        <v>9.9992163777975076</v>
      </c>
      <c r="H20" s="1" t="s">
        <v>3</v>
      </c>
      <c r="I20" s="2">
        <f>I18/I19^0.5</f>
        <v>0.39031960518080705</v>
      </c>
      <c r="J20" s="2">
        <f>J18/J19^0.5</f>
        <v>0.30347101000898108</v>
      </c>
      <c r="K20" s="2"/>
      <c r="L20" s="2"/>
      <c r="M20" s="2"/>
      <c r="N20" s="3"/>
    </row>
    <row r="21" spans="1:14" x14ac:dyDescent="0.25">
      <c r="A21" s="1" t="s">
        <v>2</v>
      </c>
      <c r="B21" s="2">
        <f>COUNT(B8:B16)</f>
        <v>9</v>
      </c>
      <c r="C21" s="2">
        <f>COUNT(C8:C16)</f>
        <v>9</v>
      </c>
      <c r="D21" s="2">
        <f>COUNT(D8:D16)</f>
        <v>9</v>
      </c>
      <c r="E21" s="3">
        <f>COUNT(E8:E16)</f>
        <v>9</v>
      </c>
      <c r="H21" s="1"/>
      <c r="I21" s="2"/>
      <c r="J21" s="2"/>
      <c r="K21" s="2"/>
      <c r="L21" s="2"/>
      <c r="M21" s="2"/>
      <c r="N21" s="3"/>
    </row>
    <row r="22" spans="1:14" x14ac:dyDescent="0.25">
      <c r="A22" s="5" t="s">
        <v>3</v>
      </c>
      <c r="B22" s="6">
        <f>B20/B21^0.5</f>
        <v>0.27667168160416239</v>
      </c>
      <c r="C22" s="6">
        <f>C20/C21^0.5</f>
        <v>2.3766450533922323</v>
      </c>
      <c r="D22" s="6">
        <f>D20/D21^0.5</f>
        <v>3.9631523459291773</v>
      </c>
      <c r="E22" s="7">
        <f>E20/E21^0.5</f>
        <v>3.3330721259325027</v>
      </c>
      <c r="H22" s="1"/>
      <c r="I22" s="2"/>
      <c r="J22" s="2"/>
      <c r="K22" s="2"/>
      <c r="L22" s="2"/>
      <c r="M22" s="2"/>
      <c r="N22" s="3"/>
    </row>
    <row r="23" spans="1:14" x14ac:dyDescent="0.25">
      <c r="H23" s="1"/>
      <c r="I23" s="2"/>
      <c r="J23" s="2"/>
      <c r="K23" s="2"/>
      <c r="L23" s="2"/>
      <c r="M23" s="2"/>
      <c r="N23" s="3"/>
    </row>
    <row r="24" spans="1:14" x14ac:dyDescent="0.25">
      <c r="H24" s="1"/>
      <c r="I24" s="2"/>
      <c r="J24" s="2"/>
      <c r="K24" s="2"/>
      <c r="L24" s="2"/>
      <c r="M24" s="2"/>
      <c r="N24" s="3"/>
    </row>
    <row r="25" spans="1:14" ht="15.75" x14ac:dyDescent="0.25">
      <c r="A25" s="342" t="s">
        <v>21</v>
      </c>
      <c r="B25" s="343"/>
      <c r="C25" s="343"/>
      <c r="D25" s="343"/>
      <c r="E25" s="344"/>
      <c r="H25" s="1"/>
      <c r="I25" s="2"/>
      <c r="J25" s="2"/>
      <c r="K25" s="2"/>
      <c r="L25" s="2"/>
      <c r="M25" s="2"/>
      <c r="N25" s="3"/>
    </row>
    <row r="26" spans="1:14" x14ac:dyDescent="0.25">
      <c r="A26" s="1"/>
      <c r="B26" s="2"/>
      <c r="C26" s="2"/>
      <c r="D26" s="2"/>
      <c r="E26" s="8"/>
      <c r="H26" s="1"/>
      <c r="I26" s="4" t="s">
        <v>37</v>
      </c>
      <c r="J26" s="2"/>
      <c r="K26" s="2"/>
      <c r="L26" s="2"/>
      <c r="M26" s="2"/>
      <c r="N26" s="3"/>
    </row>
    <row r="27" spans="1:14" x14ac:dyDescent="0.25">
      <c r="A27" s="1"/>
      <c r="B27" s="4" t="s">
        <v>17</v>
      </c>
      <c r="C27" s="2"/>
      <c r="D27" s="2"/>
      <c r="E27" s="3"/>
      <c r="H27" s="1"/>
      <c r="I27" s="4"/>
      <c r="J27" s="2"/>
      <c r="K27" s="2"/>
      <c r="L27" s="2"/>
      <c r="M27" s="2"/>
      <c r="N27" s="3"/>
    </row>
    <row r="28" spans="1:14" x14ac:dyDescent="0.25">
      <c r="A28" s="1"/>
      <c r="B28" s="2"/>
      <c r="C28" s="2"/>
      <c r="D28" s="2"/>
      <c r="E28" s="3"/>
      <c r="H28" s="1"/>
      <c r="I28" s="2" t="s">
        <v>38</v>
      </c>
      <c r="J28" s="2"/>
      <c r="K28" s="2"/>
      <c r="L28" s="2"/>
      <c r="M28" s="2"/>
      <c r="N28" s="3"/>
    </row>
    <row r="29" spans="1:14" x14ac:dyDescent="0.25">
      <c r="A29" s="1"/>
      <c r="B29" s="2" t="s">
        <v>20</v>
      </c>
      <c r="C29" s="2"/>
      <c r="D29" s="2"/>
      <c r="E29" s="3"/>
      <c r="H29" s="1"/>
      <c r="I29" s="2"/>
      <c r="J29" s="2"/>
      <c r="K29" s="2"/>
      <c r="L29" s="2"/>
      <c r="M29" s="2"/>
      <c r="N29" s="3"/>
    </row>
    <row r="30" spans="1:14" x14ac:dyDescent="0.25">
      <c r="A30" s="1"/>
      <c r="B30" s="2"/>
      <c r="C30" s="2"/>
      <c r="D30" s="2"/>
      <c r="E30" s="3"/>
      <c r="H30" s="1"/>
      <c r="I30" s="2" t="s">
        <v>13</v>
      </c>
      <c r="J30" s="2" t="s">
        <v>16</v>
      </c>
      <c r="K30" s="2"/>
      <c r="L30" s="2" t="s">
        <v>24</v>
      </c>
      <c r="M30" s="2" t="s">
        <v>25</v>
      </c>
      <c r="N30" s="3"/>
    </row>
    <row r="31" spans="1:14" x14ac:dyDescent="0.25">
      <c r="A31" s="1"/>
      <c r="B31" s="2" t="s">
        <v>13</v>
      </c>
      <c r="C31" s="2" t="s">
        <v>14</v>
      </c>
      <c r="D31" s="2" t="s">
        <v>15</v>
      </c>
      <c r="E31" s="3" t="s">
        <v>16</v>
      </c>
      <c r="H31" s="1" t="s">
        <v>4</v>
      </c>
      <c r="I31" s="2">
        <v>6.0876416153553023</v>
      </c>
      <c r="J31" s="2">
        <v>90.620856864511751</v>
      </c>
      <c r="K31" s="2"/>
      <c r="L31" s="2">
        <f>MEDIAN(I31:I36)</f>
        <v>6.3288066709689215</v>
      </c>
      <c r="M31" s="2">
        <f>MEDIAN(J31:J36)</f>
        <v>53.260667712354248</v>
      </c>
      <c r="N31" s="3" t="s">
        <v>26</v>
      </c>
    </row>
    <row r="32" spans="1:14" x14ac:dyDescent="0.25">
      <c r="A32" s="1" t="s">
        <v>4</v>
      </c>
      <c r="B32" s="2">
        <v>5.8927413614084818</v>
      </c>
      <c r="C32" s="2">
        <v>13.566545253053652</v>
      </c>
      <c r="D32" s="2">
        <v>25.484072454715793</v>
      </c>
      <c r="E32" s="3">
        <v>25.133299438121632</v>
      </c>
      <c r="H32" s="1" t="s">
        <v>5</v>
      </c>
      <c r="I32" s="2">
        <v>7.7652185098241358</v>
      </c>
      <c r="J32" s="2">
        <v>54.606078341426837</v>
      </c>
      <c r="K32" s="2"/>
      <c r="L32" s="2">
        <f>MIN(I31:I36)</f>
        <v>3.9235348344579286</v>
      </c>
      <c r="M32" s="2">
        <f>MIN(J31:J36)</f>
        <v>34.228630920770343</v>
      </c>
      <c r="N32" s="3" t="s">
        <v>27</v>
      </c>
    </row>
    <row r="33" spans="1:14" x14ac:dyDescent="0.25">
      <c r="A33" s="1" t="s">
        <v>5</v>
      </c>
      <c r="B33" s="2">
        <v>2.8760601543354833</v>
      </c>
      <c r="C33" s="2">
        <v>15.922493091619486</v>
      </c>
      <c r="D33" s="2">
        <v>38.713741643750446</v>
      </c>
      <c r="E33" s="3">
        <v>34.88343701058524</v>
      </c>
      <c r="H33" s="1" t="s">
        <v>6</v>
      </c>
      <c r="I33" s="2">
        <v>5.6192182545484135</v>
      </c>
      <c r="J33" s="2">
        <v>51.620164137393601</v>
      </c>
      <c r="K33" s="2"/>
      <c r="L33" s="2">
        <f>_xlfn.QUARTILE.INC(I31:I36,1)</f>
        <v>5.7363240947501355</v>
      </c>
      <c r="M33" s="2">
        <f>_xlfn.QUARTILE.INC(J31:J36,1)</f>
        <v>51.717331730780572</v>
      </c>
      <c r="N33" s="3" t="s">
        <v>28</v>
      </c>
    </row>
    <row r="34" spans="1:14" x14ac:dyDescent="0.25">
      <c r="A34" s="1" t="s">
        <v>6</v>
      </c>
      <c r="B34" s="2">
        <v>4.6213320755988558</v>
      </c>
      <c r="C34" s="2">
        <v>14.029886475587208</v>
      </c>
      <c r="D34" s="2">
        <v>27.32428493670221</v>
      </c>
      <c r="E34" s="3">
        <v>26.984958254852252</v>
      </c>
      <c r="H34" s="1" t="s">
        <v>7</v>
      </c>
      <c r="I34" s="2">
        <v>6.5699717265825406</v>
      </c>
      <c r="J34" s="2">
        <v>54.512500913767013</v>
      </c>
      <c r="K34" s="2"/>
      <c r="L34" s="2">
        <f>_xlfn.QUARTILE.INC(I31:I36,2)</f>
        <v>6.3288066709689215</v>
      </c>
      <c r="M34" s="2">
        <f>_xlfn.QUARTILE.INC(J31:J36,2)</f>
        <v>53.260667712354248</v>
      </c>
      <c r="N34" s="3" t="s">
        <v>29</v>
      </c>
    </row>
    <row r="35" spans="1:14" x14ac:dyDescent="0.25">
      <c r="A35" s="1" t="s">
        <v>7</v>
      </c>
      <c r="B35" s="2">
        <v>2.8105939148581975</v>
      </c>
      <c r="C35" s="2">
        <v>18.667681723760484</v>
      </c>
      <c r="D35" s="2">
        <v>24.488199023496804</v>
      </c>
      <c r="E35" s="3">
        <v>30.586382569293963</v>
      </c>
      <c r="H35" s="1" t="s">
        <v>8</v>
      </c>
      <c r="I35" s="2">
        <v>7.200380610662048</v>
      </c>
      <c r="J35" s="2">
        <v>52.00883451094149</v>
      </c>
      <c r="K35" s="2"/>
      <c r="L35" s="2">
        <f>_xlfn.QUARTILE.INC(I31:I36,3)</f>
        <v>7.0427783896421712</v>
      </c>
      <c r="M35" s="2">
        <f>_xlfn.QUARTILE.INC(J31:J36,3)</f>
        <v>54.582683984511881</v>
      </c>
      <c r="N35" s="3" t="s">
        <v>30</v>
      </c>
    </row>
    <row r="36" spans="1:14" x14ac:dyDescent="0.25">
      <c r="A36" s="1" t="s">
        <v>8</v>
      </c>
      <c r="B36" s="2">
        <v>0.24906108620110287</v>
      </c>
      <c r="C36" s="2">
        <v>21.162956745877047</v>
      </c>
      <c r="D36" s="2">
        <v>33.655809537429896</v>
      </c>
      <c r="E36" s="3">
        <v>32.412572792764713</v>
      </c>
      <c r="H36" s="1" t="s">
        <v>9</v>
      </c>
      <c r="I36" s="2">
        <v>3.9235348344579286</v>
      </c>
      <c r="J36" s="2">
        <v>34.228630920770343</v>
      </c>
      <c r="K36" s="2"/>
      <c r="L36" s="2">
        <f>MAX(I31:I36)</f>
        <v>7.7652185098241358</v>
      </c>
      <c r="M36" s="2">
        <f>MAX(J31:J36)</f>
        <v>90.620856864511751</v>
      </c>
      <c r="N36" s="3" t="s">
        <v>31</v>
      </c>
    </row>
    <row r="37" spans="1:14" x14ac:dyDescent="0.25">
      <c r="A37" s="1" t="s">
        <v>9</v>
      </c>
      <c r="B37" s="2">
        <v>4.0479535857157751</v>
      </c>
      <c r="C37" s="2">
        <v>31.775775863325567</v>
      </c>
      <c r="D37" s="2">
        <v>46.549592405540757</v>
      </c>
      <c r="E37" s="3">
        <v>44.511005986380574</v>
      </c>
      <c r="H37" s="1"/>
      <c r="I37" s="2"/>
      <c r="J37" s="2"/>
      <c r="K37" s="2"/>
      <c r="L37" s="2">
        <f>L33-L32</f>
        <v>1.8127892602922069</v>
      </c>
      <c r="M37" s="2">
        <f>M33-M32</f>
        <v>17.488700810010229</v>
      </c>
      <c r="N37" s="3" t="s">
        <v>32</v>
      </c>
    </row>
    <row r="38" spans="1:14" x14ac:dyDescent="0.25">
      <c r="A38" s="1"/>
      <c r="B38" s="2"/>
      <c r="C38" s="2"/>
      <c r="D38" s="2"/>
      <c r="E38" s="3"/>
      <c r="H38" s="1"/>
      <c r="I38" s="2"/>
      <c r="J38" s="2"/>
      <c r="K38" s="2"/>
      <c r="L38" s="2">
        <f>L36-L35</f>
        <v>0.72244012018196457</v>
      </c>
      <c r="M38" s="2">
        <f>M36-M35</f>
        <v>36.03817287999987</v>
      </c>
      <c r="N38" s="3" t="s">
        <v>33</v>
      </c>
    </row>
    <row r="39" spans="1:14" x14ac:dyDescent="0.25">
      <c r="A39" s="1" t="s">
        <v>0</v>
      </c>
      <c r="B39" s="2">
        <f>AVERAGE(B32:B37)</f>
        <v>3.4162903630196495</v>
      </c>
      <c r="C39" s="2">
        <f>AVERAGE(C32:C37)</f>
        <v>19.187556525537239</v>
      </c>
      <c r="D39" s="2">
        <f>AVERAGE(D32:D37)</f>
        <v>32.702616666939313</v>
      </c>
      <c r="E39" s="3">
        <f>AVERAGE(E32:E37)</f>
        <v>32.418609341999733</v>
      </c>
      <c r="H39" s="1" t="s">
        <v>0</v>
      </c>
      <c r="I39" s="2">
        <f>AVERAGE(I31:I37)</f>
        <v>6.1943275919050604</v>
      </c>
      <c r="J39" s="2">
        <f>AVERAGE(J31:J37)</f>
        <v>56.26617761480184</v>
      </c>
      <c r="K39" s="2"/>
      <c r="L39" s="2">
        <f>L33</f>
        <v>5.7363240947501355</v>
      </c>
      <c r="M39" s="2">
        <f>M33</f>
        <v>51.717331730780572</v>
      </c>
      <c r="N39" s="3" t="s">
        <v>34</v>
      </c>
    </row>
    <row r="40" spans="1:14" x14ac:dyDescent="0.25">
      <c r="A40" s="1"/>
      <c r="B40" s="2"/>
      <c r="C40" s="2"/>
      <c r="D40" s="2"/>
      <c r="E40" s="3"/>
      <c r="H40" s="1"/>
      <c r="I40" s="2"/>
      <c r="J40" s="2"/>
      <c r="K40" s="2"/>
      <c r="L40" s="2">
        <f>L31-L33</f>
        <v>0.59248257621878597</v>
      </c>
      <c r="M40" s="2">
        <f>M31-M33</f>
        <v>1.5433359815736765</v>
      </c>
      <c r="N40" s="3" t="s">
        <v>35</v>
      </c>
    </row>
    <row r="41" spans="1:14" x14ac:dyDescent="0.25">
      <c r="A41" s="1" t="s">
        <v>1</v>
      </c>
      <c r="B41" s="2">
        <f>STDEVA(B32:B37)</f>
        <v>1.9325626334486854</v>
      </c>
      <c r="C41" s="2">
        <f>STDEVA(C32:C37)</f>
        <v>6.8043178825412802</v>
      </c>
      <c r="D41" s="2">
        <f>STDEVA(D32:D37)</f>
        <v>8.6866728637127242</v>
      </c>
      <c r="E41" s="3">
        <f>STDEVA(E32:E37)</f>
        <v>6.9030258287189783</v>
      </c>
      <c r="H41" s="1" t="s">
        <v>1</v>
      </c>
      <c r="I41" s="2">
        <f>STDEVA(I31:I37)</f>
        <v>1.3505244805815178</v>
      </c>
      <c r="J41" s="2">
        <f>STDEVA(J31:J37)</f>
        <v>18.50102253253872</v>
      </c>
      <c r="K41" s="2"/>
      <c r="L41" s="2">
        <f>L35-L31</f>
        <v>0.71397171867324971</v>
      </c>
      <c r="M41" s="2">
        <f>M35-M31</f>
        <v>1.322016272157633</v>
      </c>
      <c r="N41" s="3" t="s">
        <v>36</v>
      </c>
    </row>
    <row r="42" spans="1:14" x14ac:dyDescent="0.25">
      <c r="A42" s="1" t="s">
        <v>2</v>
      </c>
      <c r="B42" s="2">
        <f>COUNT(B32:B37)</f>
        <v>6</v>
      </c>
      <c r="C42" s="2">
        <f>COUNT(C32:C37)</f>
        <v>6</v>
      </c>
      <c r="D42" s="2">
        <f>COUNT(D32:D37)</f>
        <v>6</v>
      </c>
      <c r="E42" s="3">
        <f>COUNT(E32:E37)</f>
        <v>6</v>
      </c>
      <c r="H42" s="1" t="s">
        <v>2</v>
      </c>
      <c r="I42" s="2">
        <f>COUNT(I31:I37)</f>
        <v>6</v>
      </c>
      <c r="J42" s="2">
        <f>COUNT(J31:J37)</f>
        <v>6</v>
      </c>
      <c r="K42" s="2"/>
      <c r="L42" s="2"/>
      <c r="M42" s="2"/>
      <c r="N42" s="3"/>
    </row>
    <row r="43" spans="1:14" x14ac:dyDescent="0.25">
      <c r="A43" s="1" t="s">
        <v>3</v>
      </c>
      <c r="B43" s="2">
        <f>B41/B42^0.5</f>
        <v>0.78896539131976706</v>
      </c>
      <c r="C43" s="2">
        <f>C41/C42^0.5</f>
        <v>2.77785114332017</v>
      </c>
      <c r="D43" s="2">
        <f>D41/D42^0.5</f>
        <v>3.5463193464295495</v>
      </c>
      <c r="E43" s="3">
        <f>E41/E42^0.5</f>
        <v>2.8181484936024144</v>
      </c>
      <c r="H43" s="1" t="s">
        <v>3</v>
      </c>
      <c r="I43" s="2">
        <f>I41/I42^0.5</f>
        <v>0.55134931042700119</v>
      </c>
      <c r="J43" s="2">
        <f>J41/J42^0.5</f>
        <v>7.5530108207423421</v>
      </c>
      <c r="K43" s="2"/>
      <c r="L43" s="2"/>
      <c r="M43" s="2"/>
      <c r="N43" s="3"/>
    </row>
    <row r="44" spans="1:14" x14ac:dyDescent="0.25">
      <c r="A44" s="5"/>
      <c r="B44" s="6"/>
      <c r="C44" s="6"/>
      <c r="D44" s="6"/>
      <c r="E44" s="7"/>
      <c r="H44" s="5"/>
      <c r="I44" s="6"/>
      <c r="J44" s="6"/>
      <c r="K44" s="6"/>
      <c r="L44" s="6"/>
      <c r="M44" s="6"/>
      <c r="N44" s="7"/>
    </row>
  </sheetData>
  <mergeCells count="3">
    <mergeCell ref="A1:E1"/>
    <mergeCell ref="A25:E25"/>
    <mergeCell ref="H1:N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71"/>
  <sheetViews>
    <sheetView topLeftCell="A148" zoomScale="80" zoomScaleNormal="80" workbookViewId="0">
      <selection activeCell="F164" sqref="F164"/>
    </sheetView>
  </sheetViews>
  <sheetFormatPr defaultColWidth="8.85546875" defaultRowHeight="15" x14ac:dyDescent="0.25"/>
  <cols>
    <col min="1" max="8" width="8.85546875" style="152"/>
    <col min="9" max="12" width="9" style="152" bestFit="1" customWidth="1"/>
    <col min="13" max="13" width="9.5703125" style="152" bestFit="1" customWidth="1"/>
    <col min="14" max="17" width="9" style="152" bestFit="1" customWidth="1"/>
    <col min="18" max="18" width="9.5703125" style="152" bestFit="1" customWidth="1"/>
    <col min="19" max="22" width="9" style="152" bestFit="1" customWidth="1"/>
    <col min="23" max="16384" width="8.85546875" style="152"/>
  </cols>
  <sheetData>
    <row r="1" spans="1:44" ht="15.75" thickBot="1" x14ac:dyDescent="0.3">
      <c r="A1" s="152" t="s">
        <v>134</v>
      </c>
    </row>
    <row r="2" spans="1:44" s="15" customFormat="1" x14ac:dyDescent="0.25">
      <c r="A2" s="122" t="s">
        <v>175</v>
      </c>
      <c r="B2" s="123" t="s">
        <v>175</v>
      </c>
      <c r="C2" s="222" t="s">
        <v>52</v>
      </c>
      <c r="D2" s="133" t="s">
        <v>53</v>
      </c>
      <c r="E2" s="132" t="s">
        <v>68</v>
      </c>
      <c r="F2" s="222" t="s">
        <v>130</v>
      </c>
      <c r="G2" s="222" t="s">
        <v>52</v>
      </c>
      <c r="H2" s="133" t="s">
        <v>53</v>
      </c>
      <c r="I2" s="132" t="s">
        <v>69</v>
      </c>
      <c r="J2" s="222" t="s">
        <v>130</v>
      </c>
      <c r="K2" s="222" t="s">
        <v>52</v>
      </c>
      <c r="L2" s="133" t="s">
        <v>53</v>
      </c>
      <c r="M2" s="132" t="s">
        <v>70</v>
      </c>
      <c r="N2" s="222" t="s">
        <v>130</v>
      </c>
      <c r="O2" s="222" t="s">
        <v>52</v>
      </c>
      <c r="P2" s="133" t="s">
        <v>53</v>
      </c>
      <c r="Q2" s="132" t="s">
        <v>71</v>
      </c>
      <c r="R2" s="222" t="s">
        <v>130</v>
      </c>
      <c r="S2" s="222" t="s">
        <v>52</v>
      </c>
      <c r="T2" s="133" t="s">
        <v>53</v>
      </c>
      <c r="U2" s="132" t="s">
        <v>131</v>
      </c>
      <c r="V2" s="222" t="s">
        <v>130</v>
      </c>
      <c r="W2" s="222" t="s">
        <v>52</v>
      </c>
      <c r="X2" s="133" t="s">
        <v>53</v>
      </c>
      <c r="Y2" s="132" t="s">
        <v>132</v>
      </c>
      <c r="Z2" s="222" t="s">
        <v>130</v>
      </c>
      <c r="AA2" s="222" t="s">
        <v>52</v>
      </c>
      <c r="AB2" s="133" t="s">
        <v>53</v>
      </c>
      <c r="AC2" s="132" t="s">
        <v>73</v>
      </c>
      <c r="AD2" s="222" t="s">
        <v>130</v>
      </c>
      <c r="AE2" s="222" t="s">
        <v>52</v>
      </c>
      <c r="AF2" s="133" t="s">
        <v>53</v>
      </c>
      <c r="AG2" s="132" t="s">
        <v>74</v>
      </c>
      <c r="AH2" s="222" t="s">
        <v>130</v>
      </c>
      <c r="AI2" s="222" t="s">
        <v>52</v>
      </c>
      <c r="AJ2" s="133" t="s">
        <v>53</v>
      </c>
      <c r="AK2" s="132" t="s">
        <v>75</v>
      </c>
      <c r="AL2" s="222" t="s">
        <v>130</v>
      </c>
      <c r="AM2" s="222" t="s">
        <v>52</v>
      </c>
      <c r="AN2" s="133" t="s">
        <v>53</v>
      </c>
      <c r="AO2" s="123" t="s">
        <v>84</v>
      </c>
      <c r="AP2" s="123" t="s">
        <v>108</v>
      </c>
      <c r="AQ2" s="123" t="s">
        <v>52</v>
      </c>
      <c r="AR2" s="124"/>
    </row>
    <row r="3" spans="1:44" s="15" customFormat="1" x14ac:dyDescent="0.25">
      <c r="A3" s="213">
        <v>74</v>
      </c>
      <c r="B3" s="214">
        <v>58</v>
      </c>
      <c r="C3" s="214">
        <f t="shared" ref="C3:C10" si="0">SUM(A3+B3)</f>
        <v>132</v>
      </c>
      <c r="D3" s="215">
        <f t="shared" ref="D3:D10" si="1">(A3-B3)/C3</f>
        <v>0.12121212121212122</v>
      </c>
      <c r="E3" s="216">
        <v>17</v>
      </c>
      <c r="F3" s="214">
        <v>87</v>
      </c>
      <c r="G3" s="214">
        <f>SUM(E3+F3)</f>
        <v>104</v>
      </c>
      <c r="H3" s="215">
        <f t="shared" ref="H3:H10" si="2">(E3-F3)/G3</f>
        <v>-0.67307692307692313</v>
      </c>
      <c r="I3" s="216">
        <v>24</v>
      </c>
      <c r="J3" s="214">
        <v>197</v>
      </c>
      <c r="K3" s="214">
        <f t="shared" ref="K3:K10" si="3">SUM(I3+J3)</f>
        <v>221</v>
      </c>
      <c r="L3" s="215">
        <f t="shared" ref="L3:L10" si="4">(I3-J3)/K3</f>
        <v>-0.78280542986425339</v>
      </c>
      <c r="M3" s="216">
        <v>23</v>
      </c>
      <c r="N3" s="214">
        <v>103</v>
      </c>
      <c r="O3" s="214">
        <f t="shared" ref="O3:O10" si="5">SUM(M3+N3)</f>
        <v>126</v>
      </c>
      <c r="P3" s="215">
        <f t="shared" ref="P3:P10" si="6">(M3-N3)/O3</f>
        <v>-0.63492063492063489</v>
      </c>
      <c r="Q3" s="216">
        <v>16</v>
      </c>
      <c r="R3" s="214">
        <v>86</v>
      </c>
      <c r="S3" s="214">
        <f t="shared" ref="S3:S10" si="7">SUM(Q3+R3)</f>
        <v>102</v>
      </c>
      <c r="T3" s="215">
        <f t="shared" ref="T3:T10" si="8">(Q3-R3)/S3</f>
        <v>-0.68627450980392157</v>
      </c>
      <c r="U3" s="216">
        <v>13</v>
      </c>
      <c r="V3" s="214">
        <v>88</v>
      </c>
      <c r="W3" s="214">
        <f t="shared" ref="W3:W10" si="9">SUM(U3+V3)</f>
        <v>101</v>
      </c>
      <c r="X3" s="215">
        <f t="shared" ref="X3:X10" si="10">(U3-V3)/W3</f>
        <v>-0.74257425742574257</v>
      </c>
      <c r="Y3" s="216">
        <v>8</v>
      </c>
      <c r="Z3" s="214">
        <v>176</v>
      </c>
      <c r="AA3" s="214">
        <f t="shared" ref="AA3:AA10" si="11">SUM(Y3+Z3)</f>
        <v>184</v>
      </c>
      <c r="AB3" s="215">
        <f t="shared" ref="AB3:AB10" si="12">(Y3-Z3)/AA3</f>
        <v>-0.91304347826086951</v>
      </c>
      <c r="AC3" s="216">
        <v>27</v>
      </c>
      <c r="AD3" s="214">
        <v>167</v>
      </c>
      <c r="AE3" s="214">
        <f t="shared" ref="AE3:AE10" si="13">SUM(AC3+AD3)</f>
        <v>194</v>
      </c>
      <c r="AF3" s="215">
        <f t="shared" ref="AF3:AF10" si="14">(AC3-AD3)/AE3</f>
        <v>-0.72164948453608246</v>
      </c>
      <c r="AG3" s="216">
        <v>27</v>
      </c>
      <c r="AH3" s="214">
        <v>153</v>
      </c>
      <c r="AI3" s="214">
        <f t="shared" ref="AI3:AI10" si="15">SUM(AG3+AH3)</f>
        <v>180</v>
      </c>
      <c r="AJ3" s="215">
        <f t="shared" ref="AJ3:AJ10" si="16">(AG3-AH3)/AI3</f>
        <v>-0.7</v>
      </c>
      <c r="AK3" s="216">
        <v>29</v>
      </c>
      <c r="AL3" s="214">
        <v>117</v>
      </c>
      <c r="AM3" s="214">
        <f t="shared" ref="AM3:AM10" si="17">SUM(AK3+AL3)</f>
        <v>146</v>
      </c>
      <c r="AN3" s="215">
        <f t="shared" ref="AN3:AN10" si="18">(AK3-AL3)/AM3</f>
        <v>-0.60273972602739723</v>
      </c>
      <c r="AO3" s="214">
        <v>63</v>
      </c>
      <c r="AP3" s="214">
        <v>52</v>
      </c>
      <c r="AQ3" s="214">
        <f t="shared" ref="AQ3:AQ10" si="19">SUM(AO3+AP3)</f>
        <v>115</v>
      </c>
      <c r="AR3" s="217">
        <f t="shared" ref="AR3:AR10" si="20">(AO3-AP3)/AQ3</f>
        <v>9.5652173913043481E-2</v>
      </c>
    </row>
    <row r="4" spans="1:44" s="15" customFormat="1" x14ac:dyDescent="0.25">
      <c r="A4" s="213">
        <v>47</v>
      </c>
      <c r="B4" s="214">
        <v>52</v>
      </c>
      <c r="C4" s="214">
        <f t="shared" si="0"/>
        <v>99</v>
      </c>
      <c r="D4" s="215">
        <f t="shared" si="1"/>
        <v>-5.0505050505050504E-2</v>
      </c>
      <c r="E4" s="216">
        <v>18</v>
      </c>
      <c r="F4" s="214">
        <v>117</v>
      </c>
      <c r="G4" s="214">
        <f t="shared" ref="G4:G10" si="21">SUM(E4+F4)</f>
        <v>135</v>
      </c>
      <c r="H4" s="215">
        <f t="shared" si="2"/>
        <v>-0.73333333333333328</v>
      </c>
      <c r="I4" s="216">
        <v>8</v>
      </c>
      <c r="J4" s="214">
        <v>87</v>
      </c>
      <c r="K4" s="214">
        <f t="shared" si="3"/>
        <v>95</v>
      </c>
      <c r="L4" s="215">
        <f t="shared" si="4"/>
        <v>-0.83157894736842108</v>
      </c>
      <c r="M4" s="216">
        <v>12</v>
      </c>
      <c r="N4" s="214">
        <v>125</v>
      </c>
      <c r="O4" s="214">
        <f t="shared" si="5"/>
        <v>137</v>
      </c>
      <c r="P4" s="215">
        <f t="shared" si="6"/>
        <v>-0.82481751824817517</v>
      </c>
      <c r="Q4" s="216">
        <v>18</v>
      </c>
      <c r="R4" s="214">
        <v>91</v>
      </c>
      <c r="S4" s="214">
        <f t="shared" si="7"/>
        <v>109</v>
      </c>
      <c r="T4" s="215">
        <f t="shared" si="8"/>
        <v>-0.66972477064220182</v>
      </c>
      <c r="U4" s="216">
        <v>10</v>
      </c>
      <c r="V4" s="214">
        <v>124</v>
      </c>
      <c r="W4" s="214">
        <f t="shared" si="9"/>
        <v>134</v>
      </c>
      <c r="X4" s="215">
        <f t="shared" si="10"/>
        <v>-0.85074626865671643</v>
      </c>
      <c r="Y4" s="216">
        <v>19</v>
      </c>
      <c r="Z4" s="214">
        <v>168</v>
      </c>
      <c r="AA4" s="214">
        <f t="shared" si="11"/>
        <v>187</v>
      </c>
      <c r="AB4" s="215">
        <f t="shared" si="12"/>
        <v>-0.79679144385026734</v>
      </c>
      <c r="AC4" s="216">
        <v>12</v>
      </c>
      <c r="AD4" s="214">
        <v>125</v>
      </c>
      <c r="AE4" s="214">
        <f t="shared" si="13"/>
        <v>137</v>
      </c>
      <c r="AF4" s="215">
        <f t="shared" si="14"/>
        <v>-0.82481751824817517</v>
      </c>
      <c r="AG4" s="216">
        <v>37</v>
      </c>
      <c r="AH4" s="214">
        <v>156</v>
      </c>
      <c r="AI4" s="214">
        <f t="shared" si="15"/>
        <v>193</v>
      </c>
      <c r="AJ4" s="215">
        <f t="shared" si="16"/>
        <v>-0.61658031088082899</v>
      </c>
      <c r="AK4" s="216">
        <v>31</v>
      </c>
      <c r="AL4" s="214">
        <v>138</v>
      </c>
      <c r="AM4" s="214">
        <f t="shared" si="17"/>
        <v>169</v>
      </c>
      <c r="AN4" s="215">
        <f t="shared" si="18"/>
        <v>-0.63313609467455623</v>
      </c>
      <c r="AO4" s="214">
        <v>41</v>
      </c>
      <c r="AP4" s="214">
        <v>63</v>
      </c>
      <c r="AQ4" s="214">
        <f t="shared" si="19"/>
        <v>104</v>
      </c>
      <c r="AR4" s="217">
        <f t="shared" si="20"/>
        <v>-0.21153846153846154</v>
      </c>
    </row>
    <row r="5" spans="1:44" s="15" customFormat="1" x14ac:dyDescent="0.25">
      <c r="A5" s="213">
        <v>55</v>
      </c>
      <c r="B5" s="214">
        <v>44</v>
      </c>
      <c r="C5" s="214">
        <f t="shared" si="0"/>
        <v>99</v>
      </c>
      <c r="D5" s="215">
        <f t="shared" si="1"/>
        <v>0.1111111111111111</v>
      </c>
      <c r="E5" s="216">
        <v>8</v>
      </c>
      <c r="F5" s="214">
        <v>126</v>
      </c>
      <c r="G5" s="214">
        <f t="shared" si="21"/>
        <v>134</v>
      </c>
      <c r="H5" s="215">
        <f t="shared" si="2"/>
        <v>-0.88059701492537312</v>
      </c>
      <c r="I5" s="216">
        <v>14</v>
      </c>
      <c r="J5" s="214">
        <v>105</v>
      </c>
      <c r="K5" s="214">
        <f t="shared" si="3"/>
        <v>119</v>
      </c>
      <c r="L5" s="215">
        <f t="shared" si="4"/>
        <v>-0.76470588235294112</v>
      </c>
      <c r="M5" s="216">
        <v>8</v>
      </c>
      <c r="N5" s="214">
        <v>83</v>
      </c>
      <c r="O5" s="214">
        <f t="shared" si="5"/>
        <v>91</v>
      </c>
      <c r="P5" s="215">
        <f t="shared" si="6"/>
        <v>-0.82417582417582413</v>
      </c>
      <c r="Q5" s="216">
        <v>12</v>
      </c>
      <c r="R5" s="214">
        <v>56</v>
      </c>
      <c r="S5" s="214">
        <f t="shared" si="7"/>
        <v>68</v>
      </c>
      <c r="T5" s="215">
        <f t="shared" si="8"/>
        <v>-0.6470588235294118</v>
      </c>
      <c r="U5" s="216">
        <v>23</v>
      </c>
      <c r="V5" s="214">
        <v>143</v>
      </c>
      <c r="W5" s="214">
        <f t="shared" si="9"/>
        <v>166</v>
      </c>
      <c r="X5" s="215">
        <f t="shared" si="10"/>
        <v>-0.72289156626506024</v>
      </c>
      <c r="Y5" s="216">
        <v>27</v>
      </c>
      <c r="Z5" s="214">
        <v>165</v>
      </c>
      <c r="AA5" s="214">
        <f t="shared" si="11"/>
        <v>192</v>
      </c>
      <c r="AB5" s="215">
        <f t="shared" si="12"/>
        <v>-0.71875</v>
      </c>
      <c r="AC5" s="216">
        <v>24</v>
      </c>
      <c r="AD5" s="214">
        <v>85</v>
      </c>
      <c r="AE5" s="214">
        <f t="shared" si="13"/>
        <v>109</v>
      </c>
      <c r="AF5" s="215">
        <f t="shared" si="14"/>
        <v>-0.55963302752293576</v>
      </c>
      <c r="AG5" s="216">
        <v>29</v>
      </c>
      <c r="AH5" s="214">
        <v>163</v>
      </c>
      <c r="AI5" s="214">
        <f t="shared" si="15"/>
        <v>192</v>
      </c>
      <c r="AJ5" s="215">
        <f t="shared" si="16"/>
        <v>-0.69791666666666663</v>
      </c>
      <c r="AK5" s="216">
        <v>14</v>
      </c>
      <c r="AL5" s="214">
        <v>92</v>
      </c>
      <c r="AM5" s="214">
        <f t="shared" si="17"/>
        <v>106</v>
      </c>
      <c r="AN5" s="215">
        <f t="shared" si="18"/>
        <v>-0.73584905660377353</v>
      </c>
      <c r="AO5" s="214">
        <v>37</v>
      </c>
      <c r="AP5" s="214">
        <v>29</v>
      </c>
      <c r="AQ5" s="214">
        <f t="shared" si="19"/>
        <v>66</v>
      </c>
      <c r="AR5" s="217">
        <f t="shared" si="20"/>
        <v>0.12121212121212122</v>
      </c>
    </row>
    <row r="6" spans="1:44" s="15" customFormat="1" x14ac:dyDescent="0.25">
      <c r="A6" s="213">
        <v>39</v>
      </c>
      <c r="B6" s="214">
        <v>46</v>
      </c>
      <c r="C6" s="214">
        <f t="shared" si="0"/>
        <v>85</v>
      </c>
      <c r="D6" s="215">
        <f t="shared" si="1"/>
        <v>-8.2352941176470587E-2</v>
      </c>
      <c r="E6" s="216">
        <v>16</v>
      </c>
      <c r="F6" s="214">
        <v>83</v>
      </c>
      <c r="G6" s="214">
        <f t="shared" si="21"/>
        <v>99</v>
      </c>
      <c r="H6" s="215">
        <f t="shared" si="2"/>
        <v>-0.6767676767676768</v>
      </c>
      <c r="I6" s="216">
        <v>8</v>
      </c>
      <c r="J6" s="214">
        <v>92</v>
      </c>
      <c r="K6" s="214">
        <f t="shared" si="3"/>
        <v>100</v>
      </c>
      <c r="L6" s="215">
        <f t="shared" si="4"/>
        <v>-0.84</v>
      </c>
      <c r="M6" s="216">
        <v>17</v>
      </c>
      <c r="N6" s="214">
        <v>108</v>
      </c>
      <c r="O6" s="214">
        <f t="shared" si="5"/>
        <v>125</v>
      </c>
      <c r="P6" s="215">
        <f t="shared" si="6"/>
        <v>-0.72799999999999998</v>
      </c>
      <c r="Q6" s="216">
        <v>24</v>
      </c>
      <c r="R6" s="214">
        <v>76</v>
      </c>
      <c r="S6" s="214">
        <f t="shared" si="7"/>
        <v>100</v>
      </c>
      <c r="T6" s="215">
        <f t="shared" si="8"/>
        <v>-0.52</v>
      </c>
      <c r="U6" s="216">
        <v>13</v>
      </c>
      <c r="V6" s="214">
        <v>76</v>
      </c>
      <c r="W6" s="214">
        <f t="shared" si="9"/>
        <v>89</v>
      </c>
      <c r="X6" s="215">
        <f t="shared" si="10"/>
        <v>-0.7078651685393258</v>
      </c>
      <c r="Y6" s="216">
        <v>16</v>
      </c>
      <c r="Z6" s="214">
        <v>152</v>
      </c>
      <c r="AA6" s="214">
        <f t="shared" si="11"/>
        <v>168</v>
      </c>
      <c r="AB6" s="215">
        <f t="shared" si="12"/>
        <v>-0.80952380952380953</v>
      </c>
      <c r="AC6" s="216">
        <v>18</v>
      </c>
      <c r="AD6" s="214">
        <v>119</v>
      </c>
      <c r="AE6" s="214">
        <f t="shared" si="13"/>
        <v>137</v>
      </c>
      <c r="AF6" s="215">
        <f t="shared" si="14"/>
        <v>-0.73722627737226276</v>
      </c>
      <c r="AG6" s="216">
        <v>18</v>
      </c>
      <c r="AH6" s="214">
        <v>142</v>
      </c>
      <c r="AI6" s="214">
        <f t="shared" si="15"/>
        <v>160</v>
      </c>
      <c r="AJ6" s="215">
        <f t="shared" si="16"/>
        <v>-0.77500000000000002</v>
      </c>
      <c r="AK6" s="216">
        <v>7</v>
      </c>
      <c r="AL6" s="214">
        <v>153</v>
      </c>
      <c r="AM6" s="214">
        <f t="shared" si="17"/>
        <v>160</v>
      </c>
      <c r="AN6" s="215">
        <f t="shared" si="18"/>
        <v>-0.91249999999999998</v>
      </c>
      <c r="AO6" s="214">
        <v>72</v>
      </c>
      <c r="AP6" s="214">
        <v>59</v>
      </c>
      <c r="AQ6" s="214">
        <f t="shared" si="19"/>
        <v>131</v>
      </c>
      <c r="AR6" s="217">
        <f t="shared" si="20"/>
        <v>9.9236641221374045E-2</v>
      </c>
    </row>
    <row r="7" spans="1:44" s="15" customFormat="1" x14ac:dyDescent="0.25">
      <c r="A7" s="213">
        <v>81</v>
      </c>
      <c r="B7" s="214">
        <v>106</v>
      </c>
      <c r="C7" s="214">
        <f t="shared" si="0"/>
        <v>187</v>
      </c>
      <c r="D7" s="215">
        <f t="shared" si="1"/>
        <v>-0.13368983957219252</v>
      </c>
      <c r="E7" s="216">
        <v>3</v>
      </c>
      <c r="F7" s="214">
        <v>86</v>
      </c>
      <c r="G7" s="214">
        <f t="shared" si="21"/>
        <v>89</v>
      </c>
      <c r="H7" s="215">
        <f t="shared" si="2"/>
        <v>-0.93258426966292129</v>
      </c>
      <c r="I7" s="216">
        <v>14</v>
      </c>
      <c r="J7" s="214">
        <v>73</v>
      </c>
      <c r="K7" s="214">
        <f t="shared" si="3"/>
        <v>87</v>
      </c>
      <c r="L7" s="215">
        <f t="shared" si="4"/>
        <v>-0.67816091954022983</v>
      </c>
      <c r="M7" s="216">
        <v>6</v>
      </c>
      <c r="N7" s="214">
        <v>164</v>
      </c>
      <c r="O7" s="214">
        <f t="shared" si="5"/>
        <v>170</v>
      </c>
      <c r="P7" s="215">
        <f t="shared" si="6"/>
        <v>-0.92941176470588238</v>
      </c>
      <c r="Q7" s="216">
        <v>17</v>
      </c>
      <c r="R7" s="214">
        <v>96</v>
      </c>
      <c r="S7" s="214">
        <f t="shared" si="7"/>
        <v>113</v>
      </c>
      <c r="T7" s="215">
        <f t="shared" si="8"/>
        <v>-0.69911504424778759</v>
      </c>
      <c r="U7" s="216">
        <v>19</v>
      </c>
      <c r="V7" s="214">
        <v>74</v>
      </c>
      <c r="W7" s="214">
        <f t="shared" si="9"/>
        <v>93</v>
      </c>
      <c r="X7" s="215">
        <f t="shared" si="10"/>
        <v>-0.59139784946236562</v>
      </c>
      <c r="Y7" s="216">
        <v>24</v>
      </c>
      <c r="Z7" s="214">
        <v>123</v>
      </c>
      <c r="AA7" s="214">
        <f t="shared" si="11"/>
        <v>147</v>
      </c>
      <c r="AB7" s="215">
        <f t="shared" si="12"/>
        <v>-0.67346938775510201</v>
      </c>
      <c r="AC7" s="216">
        <v>22</v>
      </c>
      <c r="AD7" s="214">
        <v>167</v>
      </c>
      <c r="AE7" s="214">
        <f t="shared" si="13"/>
        <v>189</v>
      </c>
      <c r="AF7" s="215">
        <f t="shared" si="14"/>
        <v>-0.76719576719576721</v>
      </c>
      <c r="AG7" s="216">
        <v>14</v>
      </c>
      <c r="AH7" s="214">
        <v>106</v>
      </c>
      <c r="AI7" s="214">
        <f t="shared" si="15"/>
        <v>120</v>
      </c>
      <c r="AJ7" s="215">
        <f t="shared" si="16"/>
        <v>-0.76666666666666672</v>
      </c>
      <c r="AK7" s="216">
        <v>16</v>
      </c>
      <c r="AL7" s="214">
        <v>114</v>
      </c>
      <c r="AM7" s="214">
        <f t="shared" si="17"/>
        <v>130</v>
      </c>
      <c r="AN7" s="215">
        <f t="shared" si="18"/>
        <v>-0.75384615384615383</v>
      </c>
      <c r="AO7" s="214">
        <v>58</v>
      </c>
      <c r="AP7" s="214">
        <v>47</v>
      </c>
      <c r="AQ7" s="214">
        <f t="shared" si="19"/>
        <v>105</v>
      </c>
      <c r="AR7" s="217">
        <f t="shared" si="20"/>
        <v>0.10476190476190476</v>
      </c>
    </row>
    <row r="8" spans="1:44" s="15" customFormat="1" x14ac:dyDescent="0.25">
      <c r="A8" s="213">
        <v>80</v>
      </c>
      <c r="B8" s="214">
        <v>82</v>
      </c>
      <c r="C8" s="214">
        <f t="shared" si="0"/>
        <v>162</v>
      </c>
      <c r="D8" s="215">
        <f t="shared" si="1"/>
        <v>-1.2345679012345678E-2</v>
      </c>
      <c r="E8" s="216">
        <v>19</v>
      </c>
      <c r="F8" s="214">
        <v>97</v>
      </c>
      <c r="G8" s="214">
        <f t="shared" si="21"/>
        <v>116</v>
      </c>
      <c r="H8" s="215">
        <f t="shared" si="2"/>
        <v>-0.67241379310344829</v>
      </c>
      <c r="I8" s="216">
        <v>19</v>
      </c>
      <c r="J8" s="214">
        <v>114</v>
      </c>
      <c r="K8" s="214">
        <f t="shared" si="3"/>
        <v>133</v>
      </c>
      <c r="L8" s="215">
        <f t="shared" si="4"/>
        <v>-0.7142857142857143</v>
      </c>
      <c r="M8" s="216">
        <v>25</v>
      </c>
      <c r="N8" s="214">
        <v>126</v>
      </c>
      <c r="O8" s="214">
        <f t="shared" si="5"/>
        <v>151</v>
      </c>
      <c r="P8" s="215">
        <f t="shared" si="6"/>
        <v>-0.66887417218543044</v>
      </c>
      <c r="Q8" s="216">
        <v>23</v>
      </c>
      <c r="R8" s="214">
        <v>75</v>
      </c>
      <c r="S8" s="214">
        <f t="shared" si="7"/>
        <v>98</v>
      </c>
      <c r="T8" s="215">
        <f t="shared" si="8"/>
        <v>-0.53061224489795922</v>
      </c>
      <c r="U8" s="216">
        <v>17</v>
      </c>
      <c r="V8" s="214">
        <v>121</v>
      </c>
      <c r="W8" s="214">
        <f t="shared" si="9"/>
        <v>138</v>
      </c>
      <c r="X8" s="215">
        <f t="shared" si="10"/>
        <v>-0.75362318840579712</v>
      </c>
      <c r="Y8" s="216">
        <v>17</v>
      </c>
      <c r="Z8" s="214">
        <v>153</v>
      </c>
      <c r="AA8" s="214">
        <f t="shared" si="11"/>
        <v>170</v>
      </c>
      <c r="AB8" s="215">
        <f t="shared" si="12"/>
        <v>-0.8</v>
      </c>
      <c r="AC8" s="216">
        <v>19</v>
      </c>
      <c r="AD8" s="214">
        <v>162</v>
      </c>
      <c r="AE8" s="214">
        <f t="shared" si="13"/>
        <v>181</v>
      </c>
      <c r="AF8" s="215">
        <f t="shared" si="14"/>
        <v>-0.79005524861878451</v>
      </c>
      <c r="AG8" s="216">
        <v>17</v>
      </c>
      <c r="AH8" s="214">
        <v>146</v>
      </c>
      <c r="AI8" s="214">
        <f t="shared" si="15"/>
        <v>163</v>
      </c>
      <c r="AJ8" s="215">
        <f t="shared" si="16"/>
        <v>-0.79141104294478526</v>
      </c>
      <c r="AK8" s="216">
        <v>26</v>
      </c>
      <c r="AL8" s="214">
        <v>86</v>
      </c>
      <c r="AM8" s="214">
        <f t="shared" si="17"/>
        <v>112</v>
      </c>
      <c r="AN8" s="215">
        <f t="shared" si="18"/>
        <v>-0.5357142857142857</v>
      </c>
      <c r="AO8" s="214">
        <v>72</v>
      </c>
      <c r="AP8" s="214">
        <v>54</v>
      </c>
      <c r="AQ8" s="214">
        <f t="shared" si="19"/>
        <v>126</v>
      </c>
      <c r="AR8" s="217">
        <f t="shared" si="20"/>
        <v>0.14285714285714285</v>
      </c>
    </row>
    <row r="9" spans="1:44" s="15" customFormat="1" x14ac:dyDescent="0.25">
      <c r="A9" s="213">
        <v>78</v>
      </c>
      <c r="B9" s="214">
        <v>70</v>
      </c>
      <c r="C9" s="214">
        <f t="shared" si="0"/>
        <v>148</v>
      </c>
      <c r="D9" s="215">
        <f t="shared" si="1"/>
        <v>5.4054054054054057E-2</v>
      </c>
      <c r="E9" s="216">
        <v>6</v>
      </c>
      <c r="F9" s="214">
        <v>152</v>
      </c>
      <c r="G9" s="214">
        <f t="shared" si="21"/>
        <v>158</v>
      </c>
      <c r="H9" s="215">
        <f t="shared" si="2"/>
        <v>-0.92405063291139244</v>
      </c>
      <c r="I9" s="216">
        <v>15</v>
      </c>
      <c r="J9" s="214">
        <v>127</v>
      </c>
      <c r="K9" s="214">
        <f t="shared" si="3"/>
        <v>142</v>
      </c>
      <c r="L9" s="215">
        <f t="shared" si="4"/>
        <v>-0.78873239436619713</v>
      </c>
      <c r="M9" s="216">
        <v>41</v>
      </c>
      <c r="N9" s="214">
        <v>147</v>
      </c>
      <c r="O9" s="214">
        <f t="shared" si="5"/>
        <v>188</v>
      </c>
      <c r="P9" s="215">
        <f t="shared" si="6"/>
        <v>-0.56382978723404253</v>
      </c>
      <c r="Q9" s="216">
        <v>7</v>
      </c>
      <c r="R9" s="214">
        <v>136</v>
      </c>
      <c r="S9" s="214">
        <f t="shared" si="7"/>
        <v>143</v>
      </c>
      <c r="T9" s="215">
        <f t="shared" si="8"/>
        <v>-0.90209790209790208</v>
      </c>
      <c r="U9" s="216">
        <v>24</v>
      </c>
      <c r="V9" s="214">
        <v>78</v>
      </c>
      <c r="W9" s="214">
        <f t="shared" si="9"/>
        <v>102</v>
      </c>
      <c r="X9" s="215">
        <f t="shared" si="10"/>
        <v>-0.52941176470588236</v>
      </c>
      <c r="Y9" s="216">
        <v>21</v>
      </c>
      <c r="Z9" s="214">
        <v>78</v>
      </c>
      <c r="AA9" s="214">
        <f t="shared" si="11"/>
        <v>99</v>
      </c>
      <c r="AB9" s="215">
        <f t="shared" si="12"/>
        <v>-0.5757575757575758</v>
      </c>
      <c r="AC9" s="216">
        <v>24</v>
      </c>
      <c r="AD9" s="214">
        <v>119</v>
      </c>
      <c r="AE9" s="214">
        <f t="shared" si="13"/>
        <v>143</v>
      </c>
      <c r="AF9" s="215">
        <f t="shared" si="14"/>
        <v>-0.66433566433566438</v>
      </c>
      <c r="AG9" s="216">
        <v>19</v>
      </c>
      <c r="AH9" s="214">
        <v>96</v>
      </c>
      <c r="AI9" s="214">
        <f t="shared" si="15"/>
        <v>115</v>
      </c>
      <c r="AJ9" s="215">
        <f t="shared" si="16"/>
        <v>-0.66956521739130437</v>
      </c>
      <c r="AK9" s="216">
        <v>5</v>
      </c>
      <c r="AL9" s="214">
        <v>163</v>
      </c>
      <c r="AM9" s="214">
        <f t="shared" si="17"/>
        <v>168</v>
      </c>
      <c r="AN9" s="215">
        <f t="shared" si="18"/>
        <v>-0.94047619047619047</v>
      </c>
      <c r="AO9" s="214">
        <v>75</v>
      </c>
      <c r="AP9" s="214">
        <v>61</v>
      </c>
      <c r="AQ9" s="214">
        <f t="shared" si="19"/>
        <v>136</v>
      </c>
      <c r="AR9" s="217">
        <f t="shared" si="20"/>
        <v>0.10294117647058823</v>
      </c>
    </row>
    <row r="10" spans="1:44" s="15" customFormat="1" x14ac:dyDescent="0.25">
      <c r="A10" s="213">
        <v>116</v>
      </c>
      <c r="B10" s="214">
        <v>97</v>
      </c>
      <c r="C10" s="214">
        <f t="shared" si="0"/>
        <v>213</v>
      </c>
      <c r="D10" s="215">
        <f t="shared" si="1"/>
        <v>8.9201877934272297E-2</v>
      </c>
      <c r="E10" s="216">
        <v>46</v>
      </c>
      <c r="F10" s="214">
        <v>164</v>
      </c>
      <c r="G10" s="214">
        <f t="shared" si="21"/>
        <v>210</v>
      </c>
      <c r="H10" s="215">
        <f t="shared" si="2"/>
        <v>-0.56190476190476191</v>
      </c>
      <c r="I10" s="216">
        <v>14</v>
      </c>
      <c r="J10" s="214">
        <v>93</v>
      </c>
      <c r="K10" s="214">
        <f t="shared" si="3"/>
        <v>107</v>
      </c>
      <c r="L10" s="215">
        <f t="shared" si="4"/>
        <v>-0.73831775700934577</v>
      </c>
      <c r="M10" s="216">
        <v>9</v>
      </c>
      <c r="N10" s="214">
        <v>136</v>
      </c>
      <c r="O10" s="214">
        <f t="shared" si="5"/>
        <v>145</v>
      </c>
      <c r="P10" s="215">
        <f t="shared" si="6"/>
        <v>-0.87586206896551722</v>
      </c>
      <c r="Q10" s="216">
        <v>27</v>
      </c>
      <c r="R10" s="214">
        <v>98</v>
      </c>
      <c r="S10" s="214">
        <f t="shared" si="7"/>
        <v>125</v>
      </c>
      <c r="T10" s="215">
        <f t="shared" si="8"/>
        <v>-0.56799999999999995</v>
      </c>
      <c r="U10" s="216">
        <v>13</v>
      </c>
      <c r="V10" s="214">
        <v>85</v>
      </c>
      <c r="W10" s="214">
        <f t="shared" si="9"/>
        <v>98</v>
      </c>
      <c r="X10" s="215">
        <f t="shared" si="10"/>
        <v>-0.73469387755102045</v>
      </c>
      <c r="Y10" s="216">
        <v>19</v>
      </c>
      <c r="Z10" s="214">
        <v>85</v>
      </c>
      <c r="AA10" s="214">
        <f t="shared" si="11"/>
        <v>104</v>
      </c>
      <c r="AB10" s="215">
        <f t="shared" si="12"/>
        <v>-0.63461538461538458</v>
      </c>
      <c r="AC10" s="216">
        <v>37</v>
      </c>
      <c r="AD10" s="214">
        <v>96</v>
      </c>
      <c r="AE10" s="214">
        <f t="shared" si="13"/>
        <v>133</v>
      </c>
      <c r="AF10" s="215">
        <f t="shared" si="14"/>
        <v>-0.44360902255639095</v>
      </c>
      <c r="AG10" s="216">
        <v>16</v>
      </c>
      <c r="AH10" s="214">
        <v>162</v>
      </c>
      <c r="AI10" s="214">
        <f t="shared" si="15"/>
        <v>178</v>
      </c>
      <c r="AJ10" s="215">
        <f t="shared" si="16"/>
        <v>-0.8202247191011236</v>
      </c>
      <c r="AK10" s="216">
        <v>18</v>
      </c>
      <c r="AL10" s="214">
        <v>132</v>
      </c>
      <c r="AM10" s="214">
        <f t="shared" si="17"/>
        <v>150</v>
      </c>
      <c r="AN10" s="215">
        <f t="shared" si="18"/>
        <v>-0.76</v>
      </c>
      <c r="AO10" s="214">
        <v>96</v>
      </c>
      <c r="AP10" s="214">
        <v>84</v>
      </c>
      <c r="AQ10" s="214">
        <f t="shared" si="19"/>
        <v>180</v>
      </c>
      <c r="AR10" s="217">
        <f t="shared" si="20"/>
        <v>6.6666666666666666E-2</v>
      </c>
    </row>
    <row r="11" spans="1:44" s="15" customFormat="1" x14ac:dyDescent="0.25">
      <c r="A11" s="72"/>
      <c r="D11" s="130"/>
      <c r="E11" s="216"/>
      <c r="F11" s="214"/>
      <c r="G11" s="214"/>
      <c r="H11" s="215"/>
      <c r="I11" s="216"/>
      <c r="J11" s="214"/>
      <c r="K11" s="214"/>
      <c r="L11" s="215"/>
      <c r="M11" s="63"/>
      <c r="P11" s="130"/>
      <c r="Q11" s="216"/>
      <c r="R11" s="214"/>
      <c r="S11" s="214"/>
      <c r="T11" s="215"/>
      <c r="U11" s="216"/>
      <c r="V11" s="214"/>
      <c r="W11" s="214"/>
      <c r="X11" s="215"/>
      <c r="Y11" s="216"/>
      <c r="Z11" s="214"/>
      <c r="AA11" s="214"/>
      <c r="AB11" s="215"/>
      <c r="AC11" s="216"/>
      <c r="AD11" s="214"/>
      <c r="AE11" s="214"/>
      <c r="AF11" s="215"/>
      <c r="AG11" s="216"/>
      <c r="AH11" s="214"/>
      <c r="AI11" s="214"/>
      <c r="AJ11" s="215"/>
      <c r="AK11" s="216"/>
      <c r="AL11" s="214"/>
      <c r="AM11" s="214"/>
      <c r="AN11" s="215"/>
      <c r="AR11" s="125"/>
    </row>
    <row r="12" spans="1:44" s="15" customFormat="1" x14ac:dyDescent="0.25">
      <c r="A12" s="213">
        <f>AVERAGE(A3:A10)</f>
        <v>71.25</v>
      </c>
      <c r="B12" s="214">
        <f>AVERAGE(B3:B10)</f>
        <v>69.375</v>
      </c>
      <c r="C12" s="214"/>
      <c r="D12" s="130">
        <f>AVERAGE(D3:D10)</f>
        <v>1.2085706755687424E-2</v>
      </c>
      <c r="E12" s="213">
        <f>AVERAGE(E3:E10)</f>
        <v>16.625</v>
      </c>
      <c r="F12" s="214">
        <f>AVERAGE(F3:F10)</f>
        <v>114</v>
      </c>
      <c r="G12" s="214"/>
      <c r="H12" s="130">
        <f>AVERAGE(H3:H10)</f>
        <v>-0.75684105071072882</v>
      </c>
      <c r="I12" s="213">
        <f>AVERAGE(I3:I10)</f>
        <v>14.5</v>
      </c>
      <c r="J12" s="214">
        <f>AVERAGE(J3:J10)</f>
        <v>111</v>
      </c>
      <c r="K12" s="214"/>
      <c r="L12" s="130">
        <f>AVERAGE(L3:L10)</f>
        <v>-0.76732338059838789</v>
      </c>
      <c r="M12" s="213">
        <f>AVERAGE(M3:M10)</f>
        <v>17.625</v>
      </c>
      <c r="N12" s="214">
        <f>AVERAGE(N3:N10)</f>
        <v>124</v>
      </c>
      <c r="O12" s="214"/>
      <c r="P12" s="130">
        <f>AVERAGE(P3:P10)</f>
        <v>-0.75623647130443838</v>
      </c>
      <c r="Q12" s="213">
        <f>AVERAGE(Q3:Q10)</f>
        <v>18</v>
      </c>
      <c r="R12" s="214">
        <f>AVERAGE(R3:R10)</f>
        <v>89.25</v>
      </c>
      <c r="S12" s="214"/>
      <c r="T12" s="130">
        <f>AVERAGE(T3:T10)</f>
        <v>-0.65286041190239796</v>
      </c>
      <c r="U12" s="213">
        <f>AVERAGE(U3:U10)</f>
        <v>16.5</v>
      </c>
      <c r="V12" s="214">
        <f>AVERAGE(V3:V10)</f>
        <v>98.625</v>
      </c>
      <c r="W12" s="214"/>
      <c r="X12" s="130">
        <f>AVERAGE(X3:X10)</f>
        <v>-0.70415049262648877</v>
      </c>
      <c r="Y12" s="213">
        <f>AVERAGE(Y3:Y10)</f>
        <v>18.875</v>
      </c>
      <c r="Z12" s="214">
        <f>AVERAGE(Z3:Z10)</f>
        <v>137.5</v>
      </c>
      <c r="AA12" s="214"/>
      <c r="AB12" s="130">
        <f>AVERAGE(AB3:AB10)</f>
        <v>-0.74024388497037608</v>
      </c>
      <c r="AC12" s="213">
        <f>AVERAGE(AC3:AC10)</f>
        <v>22.875</v>
      </c>
      <c r="AD12" s="214">
        <f>AVERAGE(AD3:AD10)</f>
        <v>130</v>
      </c>
      <c r="AE12" s="214"/>
      <c r="AF12" s="130">
        <f>AVERAGE(AF3:AF10)</f>
        <v>-0.68856525129825785</v>
      </c>
      <c r="AG12" s="213">
        <f>AVERAGE(AG3:AG10)</f>
        <v>22.125</v>
      </c>
      <c r="AH12" s="214">
        <f>AVERAGE(AH3:AH10)</f>
        <v>140.5</v>
      </c>
      <c r="AI12" s="214"/>
      <c r="AJ12" s="130">
        <f>AVERAGE(AJ3:AJ10)</f>
        <v>-0.72967057795642187</v>
      </c>
      <c r="AK12" s="213">
        <f>AVERAGE(AK3:AK10)</f>
        <v>18.25</v>
      </c>
      <c r="AL12" s="214">
        <f>AVERAGE(AL3:AL10)</f>
        <v>124.375</v>
      </c>
      <c r="AM12" s="214"/>
      <c r="AN12" s="130">
        <f>AVERAGE(AN3:AN10)</f>
        <v>-0.73428268841779465</v>
      </c>
      <c r="AO12" s="213">
        <f>AVERAGE(AO3:AO10)</f>
        <v>64.25</v>
      </c>
      <c r="AP12" s="214">
        <f>AVERAGE(AP3:AP10)</f>
        <v>56.125</v>
      </c>
      <c r="AQ12" s="214"/>
      <c r="AR12" s="130">
        <f>AVERAGE(AR3:AR10)</f>
        <v>6.5223670695547464E-2</v>
      </c>
    </row>
    <row r="13" spans="1:44" s="15" customFormat="1" x14ac:dyDescent="0.25">
      <c r="A13" s="213">
        <f>STDEV(A3:A10)</f>
        <v>24.259018941416407</v>
      </c>
      <c r="B13" s="214">
        <f>STDEV(B3:B10)</f>
        <v>23.561090806666826</v>
      </c>
      <c r="C13" s="214"/>
      <c r="D13" s="130">
        <f xml:space="preserve"> STDEV(D3:D10)</f>
        <v>9.5697824059110051E-2</v>
      </c>
      <c r="E13" s="213">
        <f>STDEV(E3:E10)</f>
        <v>13.330282389035448</v>
      </c>
      <c r="F13" s="214">
        <f>STDEV(F3:F10)</f>
        <v>31.304951684997057</v>
      </c>
      <c r="G13" s="214"/>
      <c r="H13" s="130">
        <f xml:space="preserve"> STDEV(H3:H10)</f>
        <v>0.13797989897900517</v>
      </c>
      <c r="I13" s="213">
        <f>STDEV(I3:I10)</f>
        <v>5.2915026221291814</v>
      </c>
      <c r="J13" s="214">
        <f>STDEV(J3:J10)</f>
        <v>38.548670534792763</v>
      </c>
      <c r="K13" s="214"/>
      <c r="L13" s="130">
        <f xml:space="preserve"> STDEV(L3:L10)</f>
        <v>5.5703070696663033E-2</v>
      </c>
      <c r="M13" s="213">
        <f>STDEV(M3:M10)</f>
        <v>11.734412152785012</v>
      </c>
      <c r="N13" s="214">
        <f>STDEV(N3:N10)</f>
        <v>25.790363648906876</v>
      </c>
      <c r="O13" s="214"/>
      <c r="P13" s="130">
        <f xml:space="preserve"> STDEV(P3:P10)</f>
        <v>0.1274958909032419</v>
      </c>
      <c r="Q13" s="213">
        <f>STDEV(Q3:Q10)</f>
        <v>6.590035768383312</v>
      </c>
      <c r="R13" s="214">
        <f>STDEV(R3:R10)</f>
        <v>23.316150135536034</v>
      </c>
      <c r="S13" s="214"/>
      <c r="T13" s="130">
        <f xml:space="preserve"> STDEV(T3:T10)</f>
        <v>0.12276061338425705</v>
      </c>
      <c r="U13" s="213">
        <f>STDEV(U3:U10)</f>
        <v>5.1269595556932455</v>
      </c>
      <c r="V13" s="214">
        <f>STDEV(V3:V10)</f>
        <v>26.607933832921766</v>
      </c>
      <c r="W13" s="214"/>
      <c r="X13" s="130">
        <f xml:space="preserve"> STDEV(X3:X10)</f>
        <v>9.9970682470730293E-2</v>
      </c>
      <c r="Y13" s="213">
        <f>STDEV(Y3:Y10)</f>
        <v>5.6930408645744226</v>
      </c>
      <c r="Z13" s="214">
        <f>STDEV(Z3:Z10)</f>
        <v>38.03381953697825</v>
      </c>
      <c r="AA13" s="214"/>
      <c r="AB13" s="130">
        <f xml:space="preserve"> STDEV(AB3:AB10)</f>
        <v>0.10991020598740937</v>
      </c>
      <c r="AC13" s="213">
        <f>STDEV(AC3:AC10)</f>
        <v>7.3375258578273996</v>
      </c>
      <c r="AD13" s="214">
        <f>STDEV(AD3:AD10)</f>
        <v>32.093613071762427</v>
      </c>
      <c r="AE13" s="214"/>
      <c r="AF13" s="130">
        <f xml:space="preserve"> STDEV(AF3:AF10)</f>
        <v>0.12857697249640909</v>
      </c>
      <c r="AG13" s="213">
        <f>STDEV(AG3:AG10)</f>
        <v>8.0078086890234825</v>
      </c>
      <c r="AH13" s="214">
        <f>STDEV(AH3:AH10)</f>
        <v>25.545477654008128</v>
      </c>
      <c r="AI13" s="214"/>
      <c r="AJ13" s="130">
        <f xml:space="preserve"> STDEV(AJ3:AJ10)</f>
        <v>6.9411939619772378E-2</v>
      </c>
      <c r="AK13" s="213">
        <f>STDEV(AK3:AK10)</f>
        <v>9.7357955137582</v>
      </c>
      <c r="AL13" s="214">
        <f>STDEV(AL3:AL10)</f>
        <v>27.354485137594111</v>
      </c>
      <c r="AM13" s="214"/>
      <c r="AN13" s="130">
        <f xml:space="preserve"> STDEV(AN3:AN10)</f>
        <v>0.14257195084542681</v>
      </c>
      <c r="AO13" s="213">
        <f>STDEV(AO3:AO10)</f>
        <v>19.151650432422638</v>
      </c>
      <c r="AP13" s="214">
        <f>STDEV(AP3:AP10)</f>
        <v>15.569544446955225</v>
      </c>
      <c r="AQ13" s="214"/>
      <c r="AR13" s="130">
        <f xml:space="preserve"> STDEV(AR3:AR10)</f>
        <v>0.11391079268709978</v>
      </c>
    </row>
    <row r="14" spans="1:44" s="15" customFormat="1" x14ac:dyDescent="0.25">
      <c r="A14" s="213">
        <v>8</v>
      </c>
      <c r="B14" s="214">
        <v>8</v>
      </c>
      <c r="C14" s="214"/>
      <c r="D14" s="130">
        <v>8</v>
      </c>
      <c r="E14" s="213">
        <v>8</v>
      </c>
      <c r="F14" s="214">
        <v>8</v>
      </c>
      <c r="G14" s="214"/>
      <c r="H14" s="130">
        <v>8</v>
      </c>
      <c r="I14" s="213">
        <v>8</v>
      </c>
      <c r="J14" s="214">
        <v>8</v>
      </c>
      <c r="K14" s="214"/>
      <c r="L14" s="130">
        <v>8</v>
      </c>
      <c r="M14" s="213">
        <v>8</v>
      </c>
      <c r="N14" s="214">
        <v>8</v>
      </c>
      <c r="O14" s="214"/>
      <c r="P14" s="130">
        <v>8</v>
      </c>
      <c r="Q14" s="213">
        <v>8</v>
      </c>
      <c r="R14" s="214">
        <v>8</v>
      </c>
      <c r="S14" s="214"/>
      <c r="T14" s="130">
        <v>8</v>
      </c>
      <c r="U14" s="213">
        <v>8</v>
      </c>
      <c r="V14" s="214">
        <v>8</v>
      </c>
      <c r="W14" s="214"/>
      <c r="X14" s="130">
        <v>8</v>
      </c>
      <c r="Y14" s="213">
        <v>8</v>
      </c>
      <c r="Z14" s="214">
        <v>8</v>
      </c>
      <c r="AA14" s="214"/>
      <c r="AB14" s="130">
        <v>8</v>
      </c>
      <c r="AC14" s="213">
        <v>8</v>
      </c>
      <c r="AD14" s="214">
        <v>8</v>
      </c>
      <c r="AE14" s="214"/>
      <c r="AF14" s="130">
        <v>8</v>
      </c>
      <c r="AG14" s="213">
        <v>8</v>
      </c>
      <c r="AH14" s="214">
        <v>8</v>
      </c>
      <c r="AI14" s="214"/>
      <c r="AJ14" s="130">
        <v>8</v>
      </c>
      <c r="AK14" s="213">
        <v>8</v>
      </c>
      <c r="AL14" s="214">
        <v>8</v>
      </c>
      <c r="AM14" s="214"/>
      <c r="AN14" s="130">
        <v>8</v>
      </c>
      <c r="AO14" s="213">
        <v>8</v>
      </c>
      <c r="AP14" s="214">
        <v>8</v>
      </c>
      <c r="AQ14" s="214"/>
      <c r="AR14" s="130">
        <v>8</v>
      </c>
    </row>
    <row r="15" spans="1:44" s="15" customFormat="1" ht="15.75" thickBot="1" x14ac:dyDescent="0.3">
      <c r="A15" s="126">
        <f>A13/SQRT(A14)</f>
        <v>8.5768583992042213</v>
      </c>
      <c r="B15" s="128">
        <f>B13/SQRT(B14)</f>
        <v>8.3301035407730666</v>
      </c>
      <c r="C15" s="128"/>
      <c r="D15" s="131">
        <f>D13/SQRT(D14)</f>
        <v>3.3834290168496928E-2</v>
      </c>
      <c r="E15" s="126">
        <f>E13/SQRT(E14)</f>
        <v>4.7129665362092883</v>
      </c>
      <c r="F15" s="128">
        <f>F13/SQRT(F14)</f>
        <v>11.067971810589327</v>
      </c>
      <c r="G15" s="128"/>
      <c r="H15" s="131">
        <f>H13/SQRT(H14)</f>
        <v>4.878326111774467E-2</v>
      </c>
      <c r="I15" s="126">
        <f>I13/SQRT(I14)</f>
        <v>1.8708286933869707</v>
      </c>
      <c r="J15" s="128">
        <f>J13/SQRT(J14)</f>
        <v>13.629013170439007</v>
      </c>
      <c r="K15" s="128"/>
      <c r="L15" s="131">
        <f>L13/SQRT(L14)</f>
        <v>1.9694009511262045E-2</v>
      </c>
      <c r="M15" s="126">
        <f>M13/SQRT(M14)</f>
        <v>4.1487412032360576</v>
      </c>
      <c r="N15" s="128">
        <f>N13/SQRT(N14)</f>
        <v>9.1182705127045409</v>
      </c>
      <c r="O15" s="128"/>
      <c r="P15" s="131">
        <f>P13/SQRT(P14)</f>
        <v>4.5076604515551302E-2</v>
      </c>
      <c r="Q15" s="126">
        <f>Q13/SQRT(Q14)</f>
        <v>2.3299294900428698</v>
      </c>
      <c r="R15" s="128">
        <f>R13/SQRT(R14)</f>
        <v>8.2435039360005842</v>
      </c>
      <c r="S15" s="128"/>
      <c r="T15" s="131">
        <f>T13/SQRT(T14)</f>
        <v>4.3402431093314098E-2</v>
      </c>
      <c r="U15" s="126">
        <f>U13/SQRT(U14)</f>
        <v>1.8126539343499313</v>
      </c>
      <c r="V15" s="128">
        <f>V13/SQRT(V14)</f>
        <v>9.4073252233109717</v>
      </c>
      <c r="W15" s="128"/>
      <c r="X15" s="131">
        <f>X13/SQRT(X14)</f>
        <v>3.5344973747450249E-2</v>
      </c>
      <c r="Y15" s="126">
        <f>Y13/SQRT(Y14)</f>
        <v>2.0127939004563498</v>
      </c>
      <c r="Z15" s="128">
        <f>Z13/SQRT(Z14)</f>
        <v>13.446985854511357</v>
      </c>
      <c r="AA15" s="128"/>
      <c r="AB15" s="131">
        <f>AB13/SQRT(AB14)</f>
        <v>3.8859125987653717E-2</v>
      </c>
      <c r="AC15" s="126">
        <f>AC13/SQRT(AC14)</f>
        <v>2.5942071456006968</v>
      </c>
      <c r="AD15" s="128">
        <f>AD13/SQRT(AD14)</f>
        <v>11.346805717910216</v>
      </c>
      <c r="AE15" s="128"/>
      <c r="AF15" s="131">
        <f>AF13/SQRT(AF14)</f>
        <v>4.5458824578323537E-2</v>
      </c>
      <c r="AG15" s="126">
        <f>AG13/SQRT(AG14)</f>
        <v>2.8311879132265307</v>
      </c>
      <c r="AH15" s="128">
        <f>AH13/SQRT(AH14)</f>
        <v>9.0316902388992819</v>
      </c>
      <c r="AI15" s="128"/>
      <c r="AJ15" s="131">
        <f>AJ13/SQRT(AJ14)</f>
        <v>2.4540826600226117E-2</v>
      </c>
      <c r="AK15" s="126">
        <f>AK13/SQRT(AK14)</f>
        <v>3.4421235140119952</v>
      </c>
      <c r="AL15" s="128">
        <f>AL13/SQRT(AL14)</f>
        <v>9.6712709683297113</v>
      </c>
      <c r="AM15" s="128"/>
      <c r="AN15" s="131">
        <f>AN13/SQRT(AN14)</f>
        <v>5.0406796624898213E-2</v>
      </c>
      <c r="AO15" s="126">
        <f>AO13/SQRT(AO14)</f>
        <v>6.7711309458401612</v>
      </c>
      <c r="AP15" s="128">
        <f>AP13/SQRT(AP14)</f>
        <v>5.5046652292136971</v>
      </c>
      <c r="AQ15" s="128"/>
      <c r="AR15" s="131">
        <f>AR13/SQRT(AR14)</f>
        <v>4.027354697969162E-2</v>
      </c>
    </row>
    <row r="16" spans="1:44" s="15" customFormat="1" x14ac:dyDescent="0.25"/>
    <row r="17" spans="1:21" s="15" customFormat="1" ht="15.75" thickBot="1" x14ac:dyDescent="0.3">
      <c r="A17" s="144" t="s">
        <v>136</v>
      </c>
    </row>
    <row r="18" spans="1:21" s="15" customFormat="1" x14ac:dyDescent="0.25">
      <c r="A18" s="137" t="s">
        <v>71</v>
      </c>
      <c r="B18" s="134" t="s">
        <v>130</v>
      </c>
      <c r="C18" s="134" t="s">
        <v>52</v>
      </c>
      <c r="D18" s="135" t="s">
        <v>53</v>
      </c>
      <c r="E18" s="134" t="s">
        <v>135</v>
      </c>
      <c r="F18" s="134" t="s">
        <v>130</v>
      </c>
      <c r="G18" s="134" t="s">
        <v>52</v>
      </c>
      <c r="H18" s="136" t="s">
        <v>53</v>
      </c>
      <c r="Q18" s="66"/>
      <c r="S18" s="66"/>
      <c r="T18" s="66"/>
      <c r="U18" s="66"/>
    </row>
    <row r="19" spans="1:21" s="15" customFormat="1" x14ac:dyDescent="0.25">
      <c r="A19" s="25">
        <v>0</v>
      </c>
      <c r="B19" s="14">
        <v>5</v>
      </c>
      <c r="C19" s="14">
        <f>A19+B19</f>
        <v>5</v>
      </c>
      <c r="D19" s="31">
        <f>(A19-B19)/SUM(A19+B19)</f>
        <v>-1</v>
      </c>
      <c r="E19" s="14">
        <v>1</v>
      </c>
      <c r="F19" s="14">
        <v>5</v>
      </c>
      <c r="G19" s="14">
        <f>E19+F19</f>
        <v>6</v>
      </c>
      <c r="H19" s="26">
        <f>(E19-F19)/SUM(E19+F19)</f>
        <v>-0.66666666666666663</v>
      </c>
      <c r="Q19" s="144"/>
      <c r="S19" s="144"/>
      <c r="T19" s="144"/>
      <c r="U19" s="144"/>
    </row>
    <row r="20" spans="1:21" s="15" customFormat="1" x14ac:dyDescent="0.25">
      <c r="A20" s="25">
        <v>1</v>
      </c>
      <c r="B20" s="14">
        <v>6</v>
      </c>
      <c r="C20" s="14">
        <f t="shared" ref="C20" si="22">A20+B20</f>
        <v>7</v>
      </c>
      <c r="D20" s="31">
        <f t="shared" ref="D20" si="23">(A20-B20)/SUM(A20+B20)</f>
        <v>-0.7142857142857143</v>
      </c>
      <c r="E20" s="14">
        <v>4</v>
      </c>
      <c r="F20" s="14">
        <v>5</v>
      </c>
      <c r="G20" s="14">
        <f t="shared" ref="G20" si="24">E20+F20</f>
        <v>9</v>
      </c>
      <c r="H20" s="26">
        <f t="shared" ref="H20:H48" si="25">(E20-F20)/SUM(E20+F20)</f>
        <v>-0.1111111111111111</v>
      </c>
      <c r="Q20" s="144"/>
      <c r="R20" s="121"/>
      <c r="S20" s="144"/>
      <c r="T20" s="144"/>
      <c r="U20" s="144"/>
    </row>
    <row r="21" spans="1:21" s="15" customFormat="1" x14ac:dyDescent="0.25">
      <c r="A21" s="25">
        <v>2</v>
      </c>
      <c r="B21" s="14">
        <v>15</v>
      </c>
      <c r="C21" s="14">
        <f>A21+B21</f>
        <v>17</v>
      </c>
      <c r="D21" s="31">
        <f>(A21-B21)/SUM(A21+B21)</f>
        <v>-0.76470588235294112</v>
      </c>
      <c r="E21" s="14">
        <v>2</v>
      </c>
      <c r="F21" s="14">
        <v>6</v>
      </c>
      <c r="G21" s="14">
        <f>E21+F21</f>
        <v>8</v>
      </c>
      <c r="H21" s="26">
        <f t="shared" si="25"/>
        <v>-0.5</v>
      </c>
      <c r="Q21" s="139"/>
      <c r="R21" s="36"/>
      <c r="S21" s="139"/>
      <c r="T21" s="139"/>
      <c r="U21" s="139"/>
    </row>
    <row r="22" spans="1:21" s="15" customFormat="1" x14ac:dyDescent="0.25">
      <c r="A22" s="25">
        <v>0</v>
      </c>
      <c r="B22" s="14">
        <v>13</v>
      </c>
      <c r="C22" s="14">
        <f t="shared" ref="C22:C24" si="26">A22+B22</f>
        <v>13</v>
      </c>
      <c r="D22" s="31">
        <f t="shared" ref="D22:D24" si="27">(A22-B22)/SUM(A22+B22)</f>
        <v>-1</v>
      </c>
      <c r="E22" s="14">
        <v>2</v>
      </c>
      <c r="F22" s="14">
        <v>9</v>
      </c>
      <c r="G22" s="14">
        <f t="shared" ref="G22:G24" si="28">E22+F22</f>
        <v>11</v>
      </c>
      <c r="H22" s="26">
        <f t="shared" si="25"/>
        <v>-0.63636363636363635</v>
      </c>
      <c r="Q22" s="139"/>
      <c r="R22" s="36"/>
      <c r="S22" s="139"/>
      <c r="T22" s="139"/>
      <c r="U22" s="139"/>
    </row>
    <row r="23" spans="1:21" s="15" customFormat="1" x14ac:dyDescent="0.25">
      <c r="A23" s="25">
        <v>1</v>
      </c>
      <c r="B23" s="14">
        <v>12</v>
      </c>
      <c r="C23" s="14">
        <f t="shared" si="26"/>
        <v>13</v>
      </c>
      <c r="D23" s="31">
        <f t="shared" si="27"/>
        <v>-0.84615384615384615</v>
      </c>
      <c r="E23" s="14">
        <v>0</v>
      </c>
      <c r="F23" s="14">
        <v>8</v>
      </c>
      <c r="G23" s="14">
        <f t="shared" si="28"/>
        <v>8</v>
      </c>
      <c r="H23" s="26">
        <f t="shared" si="25"/>
        <v>-1</v>
      </c>
      <c r="Q23" s="139"/>
      <c r="R23" s="139"/>
      <c r="S23" s="139"/>
      <c r="T23" s="139"/>
      <c r="U23" s="139"/>
    </row>
    <row r="24" spans="1:21" s="15" customFormat="1" x14ac:dyDescent="0.25">
      <c r="A24" s="25">
        <v>3</v>
      </c>
      <c r="B24" s="14">
        <v>9</v>
      </c>
      <c r="C24" s="14">
        <f t="shared" si="26"/>
        <v>12</v>
      </c>
      <c r="D24" s="31">
        <f t="shared" si="27"/>
        <v>-0.5</v>
      </c>
      <c r="E24" s="14">
        <v>2</v>
      </c>
      <c r="F24" s="14">
        <v>7</v>
      </c>
      <c r="G24" s="14">
        <f t="shared" si="28"/>
        <v>9</v>
      </c>
      <c r="H24" s="26">
        <f t="shared" si="25"/>
        <v>-0.55555555555555558</v>
      </c>
      <c r="Q24" s="139"/>
      <c r="R24" s="139"/>
      <c r="S24" s="139"/>
      <c r="T24" s="139"/>
      <c r="U24" s="139"/>
    </row>
    <row r="25" spans="1:21" s="15" customFormat="1" x14ac:dyDescent="0.25">
      <c r="A25" s="25">
        <v>2</v>
      </c>
      <c r="B25" s="14">
        <v>1</v>
      </c>
      <c r="C25" s="14">
        <f>A25+B25</f>
        <v>3</v>
      </c>
      <c r="D25" s="31">
        <f>(A25-B25)/SUM(A25+B25)</f>
        <v>0.33333333333333331</v>
      </c>
      <c r="E25" s="14">
        <v>1</v>
      </c>
      <c r="F25" s="14">
        <v>6</v>
      </c>
      <c r="G25" s="14">
        <f>E25+F25</f>
        <v>7</v>
      </c>
      <c r="H25" s="26">
        <f t="shared" si="25"/>
        <v>-0.7142857142857143</v>
      </c>
      <c r="Q25" s="139"/>
      <c r="R25" s="139"/>
      <c r="S25" s="139"/>
      <c r="T25" s="139"/>
      <c r="U25" s="139"/>
    </row>
    <row r="26" spans="1:21" s="15" customFormat="1" x14ac:dyDescent="0.25">
      <c r="A26" s="25">
        <v>3</v>
      </c>
      <c r="B26" s="14">
        <v>9</v>
      </c>
      <c r="C26" s="14">
        <f t="shared" ref="C26" si="29">A26+B26</f>
        <v>12</v>
      </c>
      <c r="D26" s="31">
        <f t="shared" ref="D26" si="30">(A26-B26)/SUM(A26+B26)</f>
        <v>-0.5</v>
      </c>
      <c r="E26" s="14">
        <v>0</v>
      </c>
      <c r="F26" s="14">
        <v>3</v>
      </c>
      <c r="G26" s="14">
        <f t="shared" ref="G26" si="31">E26+F26</f>
        <v>3</v>
      </c>
      <c r="H26" s="26">
        <f t="shared" si="25"/>
        <v>-1</v>
      </c>
      <c r="Q26" s="139"/>
      <c r="R26" s="139"/>
      <c r="S26" s="139"/>
      <c r="T26" s="139"/>
      <c r="U26" s="139"/>
    </row>
    <row r="27" spans="1:21" s="15" customFormat="1" x14ac:dyDescent="0.25">
      <c r="A27" s="25">
        <v>0</v>
      </c>
      <c r="B27" s="14">
        <v>3</v>
      </c>
      <c r="C27" s="14">
        <f>A27+B27</f>
        <v>3</v>
      </c>
      <c r="D27" s="31">
        <f>(A27-B27)/SUM(A27+B27)</f>
        <v>-1</v>
      </c>
      <c r="E27" s="14">
        <v>1</v>
      </c>
      <c r="F27" s="14">
        <v>11</v>
      </c>
      <c r="G27" s="14">
        <f>E27+F27</f>
        <v>12</v>
      </c>
      <c r="H27" s="26">
        <f t="shared" si="25"/>
        <v>-0.83333333333333337</v>
      </c>
      <c r="Q27" s="139"/>
      <c r="R27" s="139"/>
      <c r="S27" s="139"/>
      <c r="T27" s="139"/>
      <c r="U27" s="139"/>
    </row>
    <row r="28" spans="1:21" s="15" customFormat="1" x14ac:dyDescent="0.25">
      <c r="A28" s="25">
        <v>0</v>
      </c>
      <c r="B28" s="14">
        <v>5</v>
      </c>
      <c r="C28" s="14">
        <f t="shared" ref="C28:C30" si="32">A28+B28</f>
        <v>5</v>
      </c>
      <c r="D28" s="31">
        <f t="shared" ref="D28:D30" si="33">(A28-B28)/SUM(A28+B28)</f>
        <v>-1</v>
      </c>
      <c r="E28" s="14">
        <v>3</v>
      </c>
      <c r="F28" s="14">
        <v>7</v>
      </c>
      <c r="G28" s="14">
        <f t="shared" ref="G28:G30" si="34">E28+F28</f>
        <v>10</v>
      </c>
      <c r="H28" s="26">
        <f t="shared" si="25"/>
        <v>-0.4</v>
      </c>
    </row>
    <row r="29" spans="1:21" s="15" customFormat="1" x14ac:dyDescent="0.25">
      <c r="A29" s="25">
        <v>2</v>
      </c>
      <c r="B29" s="14">
        <v>16</v>
      </c>
      <c r="C29" s="14">
        <f t="shared" si="32"/>
        <v>18</v>
      </c>
      <c r="D29" s="31">
        <f t="shared" si="33"/>
        <v>-0.77777777777777779</v>
      </c>
      <c r="E29" s="14">
        <v>8</v>
      </c>
      <c r="F29" s="14">
        <v>9</v>
      </c>
      <c r="G29" s="14">
        <f t="shared" si="34"/>
        <v>17</v>
      </c>
      <c r="H29" s="26">
        <f t="shared" si="25"/>
        <v>-5.8823529411764705E-2</v>
      </c>
      <c r="Q29" s="139"/>
      <c r="R29" s="36"/>
      <c r="S29" s="139"/>
      <c r="T29" s="139"/>
      <c r="U29" s="139"/>
    </row>
    <row r="30" spans="1:21" s="15" customFormat="1" x14ac:dyDescent="0.25">
      <c r="A30" s="25">
        <v>3</v>
      </c>
      <c r="B30" s="14">
        <v>9</v>
      </c>
      <c r="C30" s="14">
        <f t="shared" si="32"/>
        <v>12</v>
      </c>
      <c r="D30" s="31">
        <f t="shared" si="33"/>
        <v>-0.5</v>
      </c>
      <c r="E30" s="14">
        <v>0</v>
      </c>
      <c r="F30" s="14">
        <v>13</v>
      </c>
      <c r="G30" s="14">
        <f t="shared" si="34"/>
        <v>13</v>
      </c>
      <c r="H30" s="26">
        <f t="shared" si="25"/>
        <v>-1</v>
      </c>
      <c r="Q30" s="139"/>
      <c r="R30" s="36"/>
      <c r="S30" s="139"/>
      <c r="T30" s="139"/>
      <c r="U30" s="139"/>
    </row>
    <row r="31" spans="1:21" s="15" customFormat="1" x14ac:dyDescent="0.25">
      <c r="A31" s="25">
        <v>2</v>
      </c>
      <c r="B31" s="14">
        <v>7</v>
      </c>
      <c r="C31" s="14">
        <f>A31+B31</f>
        <v>9</v>
      </c>
      <c r="D31" s="31">
        <f>(A31-B31)/SUM(A31+B31)</f>
        <v>-0.55555555555555558</v>
      </c>
      <c r="E31" s="14">
        <v>2</v>
      </c>
      <c r="F31" s="14">
        <v>15</v>
      </c>
      <c r="G31" s="14">
        <f>E31+F31</f>
        <v>17</v>
      </c>
      <c r="H31" s="26">
        <f t="shared" si="25"/>
        <v>-0.76470588235294112</v>
      </c>
      <c r="Q31" s="139"/>
      <c r="R31" s="36"/>
      <c r="S31" s="139"/>
      <c r="T31" s="139"/>
      <c r="U31" s="139"/>
    </row>
    <row r="32" spans="1:21" s="15" customFormat="1" x14ac:dyDescent="0.25">
      <c r="A32" s="25">
        <v>0</v>
      </c>
      <c r="B32" s="14">
        <v>19</v>
      </c>
      <c r="C32" s="14">
        <f t="shared" ref="C32" si="35">A32+B32</f>
        <v>19</v>
      </c>
      <c r="D32" s="31">
        <f t="shared" ref="D32" si="36">(A32-B32)/SUM(A32+B32)</f>
        <v>-1</v>
      </c>
      <c r="E32" s="14">
        <v>4</v>
      </c>
      <c r="F32" s="14">
        <v>8</v>
      </c>
      <c r="G32" s="14">
        <f t="shared" ref="G32" si="37">E32+F32</f>
        <v>12</v>
      </c>
      <c r="H32" s="26">
        <f t="shared" si="25"/>
        <v>-0.33333333333333331</v>
      </c>
      <c r="Q32" s="139"/>
      <c r="R32" s="144"/>
      <c r="S32" s="139"/>
      <c r="T32" s="139"/>
      <c r="U32" s="139"/>
    </row>
    <row r="33" spans="1:21" s="15" customFormat="1" x14ac:dyDescent="0.25">
      <c r="A33" s="25">
        <v>4</v>
      </c>
      <c r="B33" s="14">
        <v>14</v>
      </c>
      <c r="C33" s="14">
        <f>A33+B33</f>
        <v>18</v>
      </c>
      <c r="D33" s="31">
        <f>(A33-B33)/SUM(A33+B33)</f>
        <v>-0.55555555555555558</v>
      </c>
      <c r="E33" s="14">
        <v>3</v>
      </c>
      <c r="F33" s="14">
        <v>4</v>
      </c>
      <c r="G33" s="14">
        <f>E33+F33</f>
        <v>7</v>
      </c>
      <c r="H33" s="26">
        <f t="shared" si="25"/>
        <v>-0.14285714285714285</v>
      </c>
      <c r="Q33" s="139"/>
      <c r="R33" s="144"/>
      <c r="S33" s="139"/>
      <c r="T33" s="139"/>
      <c r="U33" s="139"/>
    </row>
    <row r="34" spans="1:21" s="15" customFormat="1" x14ac:dyDescent="0.25">
      <c r="A34" s="25">
        <v>0</v>
      </c>
      <c r="B34" s="14">
        <v>12</v>
      </c>
      <c r="C34" s="14">
        <f t="shared" ref="C34:C36" si="38">A34+B34</f>
        <v>12</v>
      </c>
      <c r="D34" s="31">
        <f t="shared" ref="D34:D36" si="39">(A34-B34)/SUM(A34+B34)</f>
        <v>-1</v>
      </c>
      <c r="E34" s="14">
        <v>5</v>
      </c>
      <c r="F34" s="14">
        <v>5</v>
      </c>
      <c r="G34" s="14">
        <f t="shared" ref="G34:G36" si="40">E34+F34</f>
        <v>10</v>
      </c>
      <c r="H34" s="26">
        <f t="shared" si="25"/>
        <v>0</v>
      </c>
      <c r="R34" s="144"/>
      <c r="S34" s="144"/>
    </row>
    <row r="35" spans="1:21" s="15" customFormat="1" x14ac:dyDescent="0.25">
      <c r="A35" s="25">
        <v>1</v>
      </c>
      <c r="B35" s="14">
        <v>12</v>
      </c>
      <c r="C35" s="14">
        <f t="shared" si="38"/>
        <v>13</v>
      </c>
      <c r="D35" s="31">
        <f t="shared" si="39"/>
        <v>-0.84615384615384615</v>
      </c>
      <c r="E35" s="14">
        <v>3</v>
      </c>
      <c r="F35" s="14">
        <v>7</v>
      </c>
      <c r="G35" s="14">
        <f t="shared" si="40"/>
        <v>10</v>
      </c>
      <c r="H35" s="26">
        <f t="shared" si="25"/>
        <v>-0.4</v>
      </c>
      <c r="R35" s="144"/>
      <c r="S35" s="144"/>
    </row>
    <row r="36" spans="1:21" s="15" customFormat="1" x14ac:dyDescent="0.25">
      <c r="A36" s="25">
        <v>5</v>
      </c>
      <c r="B36" s="14">
        <v>4</v>
      </c>
      <c r="C36" s="14">
        <f t="shared" si="38"/>
        <v>9</v>
      </c>
      <c r="D36" s="31">
        <f t="shared" si="39"/>
        <v>0.1111111111111111</v>
      </c>
      <c r="E36" s="14">
        <v>1</v>
      </c>
      <c r="F36" s="14">
        <v>12</v>
      </c>
      <c r="G36" s="14">
        <f t="shared" si="40"/>
        <v>13</v>
      </c>
      <c r="H36" s="26">
        <f t="shared" si="25"/>
        <v>-0.84615384615384615</v>
      </c>
      <c r="R36" s="144"/>
      <c r="S36" s="144"/>
    </row>
    <row r="37" spans="1:21" s="15" customFormat="1" x14ac:dyDescent="0.25">
      <c r="A37" s="25">
        <v>3</v>
      </c>
      <c r="B37" s="14">
        <v>17</v>
      </c>
      <c r="C37" s="14">
        <f>A37+B37</f>
        <v>20</v>
      </c>
      <c r="D37" s="31">
        <f>(A37-B37)/SUM(A37+B37)</f>
        <v>-0.7</v>
      </c>
      <c r="E37" s="14">
        <v>0</v>
      </c>
      <c r="F37" s="14">
        <v>10</v>
      </c>
      <c r="G37" s="14">
        <f>E37+F37</f>
        <v>10</v>
      </c>
      <c r="H37" s="26">
        <f t="shared" si="25"/>
        <v>-1</v>
      </c>
      <c r="R37" s="144"/>
      <c r="S37" s="144"/>
    </row>
    <row r="38" spans="1:21" s="15" customFormat="1" x14ac:dyDescent="0.25">
      <c r="A38" s="25">
        <v>2</v>
      </c>
      <c r="B38" s="14">
        <v>10</v>
      </c>
      <c r="C38" s="14">
        <f t="shared" ref="C38" si="41">A38+B38</f>
        <v>12</v>
      </c>
      <c r="D38" s="31">
        <f t="shared" ref="D38" si="42">(A38-B38)/SUM(A38+B38)</f>
        <v>-0.66666666666666663</v>
      </c>
      <c r="E38" s="14">
        <v>2</v>
      </c>
      <c r="F38" s="14">
        <v>6</v>
      </c>
      <c r="G38" s="14">
        <f t="shared" ref="G38" si="43">E38+F38</f>
        <v>8</v>
      </c>
      <c r="H38" s="26">
        <f t="shared" si="25"/>
        <v>-0.5</v>
      </c>
      <c r="M38" s="18"/>
      <c r="N38" s="18"/>
      <c r="O38" s="18"/>
      <c r="P38" s="18"/>
      <c r="Q38" s="18"/>
      <c r="R38" s="64"/>
      <c r="S38" s="64"/>
      <c r="T38" s="64"/>
      <c r="U38" s="64"/>
    </row>
    <row r="39" spans="1:21" s="15" customFormat="1" x14ac:dyDescent="0.25">
      <c r="A39" s="25">
        <v>2</v>
      </c>
      <c r="B39" s="14">
        <v>6</v>
      </c>
      <c r="C39" s="14">
        <f t="shared" ref="C39" si="44">A39+B39</f>
        <v>8</v>
      </c>
      <c r="D39" s="31">
        <f t="shared" ref="D39" si="45">(A39-B39)/SUM(A39+B39)</f>
        <v>-0.5</v>
      </c>
      <c r="E39" s="14">
        <v>1</v>
      </c>
      <c r="F39" s="14">
        <v>15</v>
      </c>
      <c r="G39" s="14">
        <f>E39+F39</f>
        <v>16</v>
      </c>
      <c r="H39" s="26">
        <f t="shared" si="25"/>
        <v>-0.875</v>
      </c>
      <c r="M39" s="18"/>
      <c r="N39" s="18"/>
      <c r="O39" s="18"/>
      <c r="P39" s="18"/>
      <c r="Q39" s="64"/>
      <c r="R39" s="64"/>
      <c r="S39" s="64"/>
      <c r="T39" s="64"/>
      <c r="U39" s="64"/>
    </row>
    <row r="40" spans="1:21" s="15" customFormat="1" x14ac:dyDescent="0.25">
      <c r="A40" s="25">
        <v>0</v>
      </c>
      <c r="B40" s="14">
        <v>8</v>
      </c>
      <c r="C40" s="14">
        <f t="shared" ref="C40:C42" si="46">A40+B40</f>
        <v>8</v>
      </c>
      <c r="D40" s="31">
        <f t="shared" ref="D40:D42" si="47">(A40-B40)/SUM(A40+B40)</f>
        <v>-1</v>
      </c>
      <c r="E40" s="14">
        <v>1</v>
      </c>
      <c r="F40" s="14">
        <v>12</v>
      </c>
      <c r="G40" s="14">
        <f t="shared" ref="G40:G42" si="48">E40+F40</f>
        <v>13</v>
      </c>
      <c r="H40" s="26">
        <f t="shared" si="25"/>
        <v>-0.84615384615384615</v>
      </c>
    </row>
    <row r="41" spans="1:21" x14ac:dyDescent="0.25">
      <c r="A41" s="25">
        <v>1</v>
      </c>
      <c r="B41" s="14">
        <v>10</v>
      </c>
      <c r="C41" s="14">
        <f t="shared" si="46"/>
        <v>11</v>
      </c>
      <c r="D41" s="31">
        <f t="shared" si="47"/>
        <v>-0.81818181818181823</v>
      </c>
      <c r="E41" s="14">
        <v>0</v>
      </c>
      <c r="F41" s="14">
        <v>17</v>
      </c>
      <c r="G41" s="14">
        <f t="shared" si="48"/>
        <v>17</v>
      </c>
      <c r="H41" s="26">
        <f t="shared" si="25"/>
        <v>-1</v>
      </c>
    </row>
    <row r="42" spans="1:21" x14ac:dyDescent="0.25">
      <c r="A42" s="25">
        <v>3</v>
      </c>
      <c r="B42" s="14">
        <v>3</v>
      </c>
      <c r="C42" s="14">
        <f t="shared" si="46"/>
        <v>6</v>
      </c>
      <c r="D42" s="31">
        <f t="shared" si="47"/>
        <v>0</v>
      </c>
      <c r="E42" s="14">
        <v>2</v>
      </c>
      <c r="F42" s="14">
        <v>6</v>
      </c>
      <c r="G42" s="14">
        <f t="shared" si="48"/>
        <v>8</v>
      </c>
      <c r="H42" s="26">
        <f t="shared" si="25"/>
        <v>-0.5</v>
      </c>
    </row>
    <row r="43" spans="1:21" x14ac:dyDescent="0.25">
      <c r="A43" s="25">
        <v>2</v>
      </c>
      <c r="B43" s="14">
        <v>5</v>
      </c>
      <c r="C43" s="14">
        <f>A43+B43</f>
        <v>7</v>
      </c>
      <c r="D43" s="31">
        <f>(A43-B43)/SUM(A43+B43)</f>
        <v>-0.42857142857142855</v>
      </c>
      <c r="E43" s="14">
        <v>0</v>
      </c>
      <c r="F43" s="14">
        <v>10</v>
      </c>
      <c r="G43" s="14">
        <f>E43+F43</f>
        <v>10</v>
      </c>
      <c r="H43" s="26">
        <f t="shared" si="25"/>
        <v>-1</v>
      </c>
    </row>
    <row r="44" spans="1:21" x14ac:dyDescent="0.25">
      <c r="A44" s="25">
        <v>5</v>
      </c>
      <c r="B44" s="14">
        <v>12</v>
      </c>
      <c r="C44" s="14">
        <f t="shared" ref="C44" si="49">A44+B44</f>
        <v>17</v>
      </c>
      <c r="D44" s="31">
        <f t="shared" ref="D44" si="50">(A44-B44)/SUM(A44+B44)</f>
        <v>-0.41176470588235292</v>
      </c>
      <c r="E44" s="14">
        <v>3</v>
      </c>
      <c r="F44" s="14">
        <v>8</v>
      </c>
      <c r="G44" s="14">
        <f t="shared" ref="G44" si="51">E44+F44</f>
        <v>11</v>
      </c>
      <c r="H44" s="26">
        <f t="shared" si="25"/>
        <v>-0.45454545454545453</v>
      </c>
    </row>
    <row r="45" spans="1:21" x14ac:dyDescent="0.25">
      <c r="A45" s="25">
        <v>3</v>
      </c>
      <c r="B45" s="14">
        <v>3</v>
      </c>
      <c r="C45" s="14">
        <f>A45+B45</f>
        <v>6</v>
      </c>
      <c r="D45" s="31">
        <f>(A45-B45)/SUM(A45+B45)</f>
        <v>0</v>
      </c>
      <c r="E45" s="14">
        <v>1</v>
      </c>
      <c r="F45" s="14">
        <v>3</v>
      </c>
      <c r="G45" s="14">
        <f>E45+F45</f>
        <v>4</v>
      </c>
      <c r="H45" s="26">
        <f t="shared" si="25"/>
        <v>-0.5</v>
      </c>
    </row>
    <row r="46" spans="1:21" x14ac:dyDescent="0.25">
      <c r="A46" s="25">
        <v>2</v>
      </c>
      <c r="B46" s="14">
        <v>7</v>
      </c>
      <c r="C46" s="14">
        <f t="shared" ref="C46:C48" si="52">A46+B46</f>
        <v>9</v>
      </c>
      <c r="D46" s="31">
        <f t="shared" ref="D46:D48" si="53">(A46-B46)/SUM(A46+B46)</f>
        <v>-0.55555555555555558</v>
      </c>
      <c r="E46" s="14">
        <v>0</v>
      </c>
      <c r="F46" s="14">
        <v>13</v>
      </c>
      <c r="G46" s="14">
        <f t="shared" ref="G46:G48" si="54">E46+F46</f>
        <v>13</v>
      </c>
      <c r="H46" s="26">
        <f t="shared" si="25"/>
        <v>-1</v>
      </c>
    </row>
    <row r="47" spans="1:21" x14ac:dyDescent="0.25">
      <c r="A47" s="25">
        <v>5</v>
      </c>
      <c r="B47" s="14">
        <v>5</v>
      </c>
      <c r="C47" s="14">
        <f t="shared" si="52"/>
        <v>10</v>
      </c>
      <c r="D47" s="31">
        <f t="shared" si="53"/>
        <v>0</v>
      </c>
      <c r="E47" s="14">
        <v>1</v>
      </c>
      <c r="F47" s="14">
        <v>6</v>
      </c>
      <c r="G47" s="14">
        <f t="shared" si="54"/>
        <v>7</v>
      </c>
      <c r="H47" s="26">
        <f t="shared" si="25"/>
        <v>-0.7142857142857143</v>
      </c>
    </row>
    <row r="48" spans="1:21" x14ac:dyDescent="0.25">
      <c r="A48" s="25">
        <v>1</v>
      </c>
      <c r="B48" s="14">
        <v>3</v>
      </c>
      <c r="C48" s="14">
        <f t="shared" si="52"/>
        <v>4</v>
      </c>
      <c r="D48" s="31">
        <f t="shared" si="53"/>
        <v>-0.5</v>
      </c>
      <c r="E48" s="14">
        <v>0</v>
      </c>
      <c r="F48" s="14">
        <v>9</v>
      </c>
      <c r="G48" s="14">
        <f t="shared" si="54"/>
        <v>9</v>
      </c>
      <c r="H48" s="26">
        <f t="shared" si="25"/>
        <v>-1</v>
      </c>
    </row>
    <row r="49" spans="1:29" x14ac:dyDescent="0.25">
      <c r="A49" s="25"/>
      <c r="B49" s="14"/>
      <c r="C49" s="14"/>
      <c r="D49" s="31"/>
      <c r="E49" s="14"/>
      <c r="F49" s="14"/>
      <c r="G49" s="14"/>
      <c r="H49" s="42"/>
    </row>
    <row r="50" spans="1:29" x14ac:dyDescent="0.25">
      <c r="A50" s="25">
        <f t="shared" ref="A50:H50" si="55">AVERAGE(A19:A48)</f>
        <v>1.9333333333333333</v>
      </c>
      <c r="B50" s="14">
        <f t="shared" si="55"/>
        <v>8.6666666666666661</v>
      </c>
      <c r="C50" s="14"/>
      <c r="D50" s="31">
        <f t="shared" si="55"/>
        <v>-0.58988279694162038</v>
      </c>
      <c r="E50" s="14">
        <f t="shared" si="55"/>
        <v>1.7666666666666666</v>
      </c>
      <c r="F50" s="14">
        <f t="shared" si="55"/>
        <v>8.5</v>
      </c>
      <c r="G50" s="14"/>
      <c r="H50" s="26">
        <f t="shared" si="55"/>
        <v>-0.64510582554700213</v>
      </c>
    </row>
    <row r="51" spans="1:29" x14ac:dyDescent="0.25">
      <c r="A51" s="25">
        <v>30</v>
      </c>
      <c r="B51" s="14">
        <v>30</v>
      </c>
      <c r="C51" s="14"/>
      <c r="D51" s="31">
        <v>30</v>
      </c>
      <c r="E51" s="14">
        <v>30</v>
      </c>
      <c r="F51" s="14">
        <v>30</v>
      </c>
      <c r="G51" s="14"/>
      <c r="H51" s="26">
        <v>30</v>
      </c>
    </row>
    <row r="52" spans="1:29" x14ac:dyDescent="0.25">
      <c r="A52" s="25">
        <f t="shared" ref="A52:H52" si="56">STDEV(A19:A48)</f>
        <v>1.5521583045227219</v>
      </c>
      <c r="B52" s="14">
        <f t="shared" si="56"/>
        <v>4.7294625584683532</v>
      </c>
      <c r="C52" s="14"/>
      <c r="D52" s="31">
        <f t="shared" si="56"/>
        <v>0.36903840418457678</v>
      </c>
      <c r="E52" s="14">
        <f t="shared" si="56"/>
        <v>1.8134237638032751</v>
      </c>
      <c r="F52" s="14">
        <f t="shared" si="56"/>
        <v>3.6648375793148897</v>
      </c>
      <c r="G52" s="14"/>
      <c r="H52" s="26">
        <f t="shared" si="56"/>
        <v>0.31317844428534347</v>
      </c>
    </row>
    <row r="53" spans="1:29" ht="15.75" thickBot="1" x14ac:dyDescent="0.3">
      <c r="A53" s="27">
        <f t="shared" ref="A53:H53" si="57">A52/SQRT(A51)</f>
        <v>0.28338403873535589</v>
      </c>
      <c r="B53" s="28">
        <f t="shared" si="57"/>
        <v>0.86347777604973752</v>
      </c>
      <c r="C53" s="28"/>
      <c r="D53" s="32">
        <f t="shared" si="57"/>
        <v>6.7376886185867194E-2</v>
      </c>
      <c r="E53" s="28">
        <f t="shared" si="57"/>
        <v>0.3310843672503247</v>
      </c>
      <c r="F53" s="28">
        <f t="shared" si="57"/>
        <v>0.66910473726113118</v>
      </c>
      <c r="G53" s="28"/>
      <c r="H53" s="29">
        <f t="shared" si="57"/>
        <v>5.7178299486485833E-2</v>
      </c>
    </row>
    <row r="55" spans="1:29" ht="15.75" thickBot="1" x14ac:dyDescent="0.3">
      <c r="A55" s="152" t="s">
        <v>211</v>
      </c>
    </row>
    <row r="56" spans="1:29" x14ac:dyDescent="0.25">
      <c r="A56" s="149" t="s">
        <v>77</v>
      </c>
      <c r="B56" s="148" t="s">
        <v>137</v>
      </c>
      <c r="C56" s="148" t="s">
        <v>52</v>
      </c>
      <c r="D56" s="148" t="s">
        <v>53</v>
      </c>
      <c r="E56" s="148" t="s">
        <v>78</v>
      </c>
      <c r="F56" s="148" t="s">
        <v>137</v>
      </c>
      <c r="G56" s="148" t="s">
        <v>52</v>
      </c>
      <c r="H56" s="150" t="s">
        <v>53</v>
      </c>
      <c r="I56" s="151" t="s">
        <v>138</v>
      </c>
      <c r="J56" s="148" t="s">
        <v>137</v>
      </c>
      <c r="K56" s="148" t="s">
        <v>52</v>
      </c>
      <c r="L56" s="148" t="s">
        <v>53</v>
      </c>
      <c r="M56" s="148" t="s">
        <v>139</v>
      </c>
      <c r="N56" s="148" t="s">
        <v>137</v>
      </c>
      <c r="O56" s="148" t="s">
        <v>52</v>
      </c>
      <c r="P56" s="150" t="s">
        <v>53</v>
      </c>
      <c r="Q56" s="153" t="s">
        <v>142</v>
      </c>
      <c r="R56" s="153"/>
      <c r="S56" s="153"/>
      <c r="T56" s="154"/>
      <c r="Y56" s="64"/>
      <c r="Z56" s="20"/>
      <c r="AA56" s="20"/>
      <c r="AB56" s="20"/>
      <c r="AC56" s="20"/>
    </row>
    <row r="57" spans="1:29" x14ac:dyDescent="0.25">
      <c r="A57" s="82" t="s">
        <v>133</v>
      </c>
      <c r="B57" s="20"/>
      <c r="C57" s="20"/>
      <c r="D57" s="139"/>
      <c r="E57" s="20" t="s">
        <v>133</v>
      </c>
      <c r="F57" s="20"/>
      <c r="G57" s="20"/>
      <c r="H57" s="141"/>
      <c r="I57" s="88" t="s">
        <v>133</v>
      </c>
      <c r="J57" s="20"/>
      <c r="K57" s="20"/>
      <c r="L57" s="139"/>
      <c r="M57" s="20" t="s">
        <v>133</v>
      </c>
      <c r="N57" s="20"/>
      <c r="O57" s="20"/>
      <c r="P57" s="141"/>
      <c r="Q57" s="20" t="s">
        <v>140</v>
      </c>
      <c r="R57" s="20" t="s">
        <v>141</v>
      </c>
      <c r="S57" s="20" t="s">
        <v>52</v>
      </c>
      <c r="T57" s="155"/>
      <c r="Y57" s="64"/>
      <c r="Z57" s="20"/>
      <c r="AA57" s="20"/>
      <c r="AB57" s="20"/>
      <c r="AC57" s="20"/>
    </row>
    <row r="58" spans="1:29" x14ac:dyDescent="0.25">
      <c r="A58" s="142">
        <v>54</v>
      </c>
      <c r="B58" s="139">
        <v>268</v>
      </c>
      <c r="C58" s="139">
        <f>SUM(A58+B58)</f>
        <v>322</v>
      </c>
      <c r="D58" s="139">
        <f>(A58-B58)/C58</f>
        <v>-0.6645962732919255</v>
      </c>
      <c r="E58" s="139">
        <v>36</v>
      </c>
      <c r="F58" s="139">
        <v>281</v>
      </c>
      <c r="G58" s="139">
        <f>SUM(E58+F58)</f>
        <v>317</v>
      </c>
      <c r="H58" s="141">
        <f>(E58-F58)/G58</f>
        <v>-0.77287066246056779</v>
      </c>
      <c r="I58" s="138">
        <v>276</v>
      </c>
      <c r="J58" s="139">
        <v>35</v>
      </c>
      <c r="K58" s="139">
        <f>SUM(I58+J58)</f>
        <v>311</v>
      </c>
      <c r="L58" s="139">
        <f>(I58-J58)/K58</f>
        <v>0.77491961414791</v>
      </c>
      <c r="M58" s="139">
        <v>287</v>
      </c>
      <c r="N58" s="139">
        <v>43</v>
      </c>
      <c r="O58" s="139">
        <f>SUM(M58+N58)</f>
        <v>330</v>
      </c>
      <c r="P58" s="141">
        <f>(M58-N58)/O58</f>
        <v>0.73939393939393938</v>
      </c>
      <c r="Q58" s="139">
        <v>143</v>
      </c>
      <c r="R58" s="139">
        <v>119</v>
      </c>
      <c r="S58" s="139">
        <f>SUM(Q58+R58)</f>
        <v>262</v>
      </c>
      <c r="T58" s="140">
        <f>(Q58-R58)/S58</f>
        <v>9.1603053435114504E-2</v>
      </c>
      <c r="Y58" s="64"/>
      <c r="Z58" s="139"/>
      <c r="AA58" s="139"/>
      <c r="AB58" s="139"/>
      <c r="AC58" s="139"/>
    </row>
    <row r="59" spans="1:29" x14ac:dyDescent="0.25">
      <c r="A59" s="142">
        <v>45</v>
      </c>
      <c r="B59" s="139">
        <v>251</v>
      </c>
      <c r="C59" s="139">
        <f>SUM(A59+B59)</f>
        <v>296</v>
      </c>
      <c r="D59" s="139">
        <f>(A59-B59)/C59</f>
        <v>-0.69594594594594594</v>
      </c>
      <c r="E59" s="139">
        <v>38</v>
      </c>
      <c r="F59" s="139">
        <v>266</v>
      </c>
      <c r="G59" s="139">
        <f>SUM(E59+F59)</f>
        <v>304</v>
      </c>
      <c r="H59" s="141">
        <f>(E59-F59)/G59</f>
        <v>-0.75</v>
      </c>
      <c r="I59" s="138">
        <v>291</v>
      </c>
      <c r="J59" s="139">
        <v>51</v>
      </c>
      <c r="K59" s="139">
        <f>SUM(I59+J59)</f>
        <v>342</v>
      </c>
      <c r="L59" s="139">
        <f>(I59-J59)/K59</f>
        <v>0.70175438596491224</v>
      </c>
      <c r="M59" s="139">
        <v>319</v>
      </c>
      <c r="N59" s="139">
        <v>47</v>
      </c>
      <c r="O59" s="139">
        <f>SUM(M59+N59)</f>
        <v>366</v>
      </c>
      <c r="P59" s="141">
        <f>(M59-N59)/O59</f>
        <v>0.74316939890710387</v>
      </c>
      <c r="Q59" s="139">
        <v>165</v>
      </c>
      <c r="R59" s="139">
        <v>142</v>
      </c>
      <c r="S59" s="139">
        <f>SUM(Q59+R59)</f>
        <v>307</v>
      </c>
      <c r="T59" s="140">
        <f>(Q59-R59)/S59</f>
        <v>7.4918566775244305E-2</v>
      </c>
      <c r="Y59" s="64"/>
      <c r="Z59" s="139"/>
      <c r="AA59" s="139"/>
      <c r="AB59" s="139"/>
      <c r="AC59" s="139"/>
    </row>
    <row r="60" spans="1:29" x14ac:dyDescent="0.25">
      <c r="A60" s="142">
        <v>54</v>
      </c>
      <c r="B60" s="139">
        <v>287</v>
      </c>
      <c r="C60" s="139">
        <f>SUM(A60+B60)</f>
        <v>341</v>
      </c>
      <c r="D60" s="139">
        <f>(A60-B60)/C60</f>
        <v>-0.68328445747800581</v>
      </c>
      <c r="E60" s="139">
        <v>54</v>
      </c>
      <c r="F60" s="139">
        <v>298</v>
      </c>
      <c r="G60" s="139">
        <f>SUM(E60+F60)</f>
        <v>352</v>
      </c>
      <c r="H60" s="141">
        <f>(E60-F60)/G60</f>
        <v>-0.69318181818181823</v>
      </c>
      <c r="I60" s="138">
        <v>301</v>
      </c>
      <c r="J60" s="139">
        <v>38</v>
      </c>
      <c r="K60" s="139">
        <f>SUM(I60+J60)</f>
        <v>339</v>
      </c>
      <c r="L60" s="139">
        <f>(I60-J60)/K60</f>
        <v>0.77581120943952797</v>
      </c>
      <c r="M60" s="139">
        <v>261</v>
      </c>
      <c r="N60" s="139">
        <v>28</v>
      </c>
      <c r="O60" s="139">
        <f>SUM(M60+N60)</f>
        <v>289</v>
      </c>
      <c r="P60" s="141">
        <f>(M60-N60)/O60</f>
        <v>0.80622837370242217</v>
      </c>
      <c r="Q60" s="139">
        <v>124</v>
      </c>
      <c r="R60" s="139">
        <v>154</v>
      </c>
      <c r="S60" s="139">
        <f>SUM(Q60+R60)</f>
        <v>278</v>
      </c>
      <c r="T60" s="140">
        <f>(Q60-R60)/S60</f>
        <v>-0.1079136690647482</v>
      </c>
      <c r="Y60" s="64"/>
      <c r="Z60" s="139"/>
      <c r="AA60" s="139"/>
      <c r="AB60" s="139"/>
      <c r="AC60" s="139"/>
    </row>
    <row r="61" spans="1:29" x14ac:dyDescent="0.25">
      <c r="A61" s="142">
        <v>63</v>
      </c>
      <c r="B61" s="139">
        <v>312</v>
      </c>
      <c r="C61" s="139">
        <f>SUM(A61+B61)</f>
        <v>375</v>
      </c>
      <c r="D61" s="139">
        <f>(A61-B61)/C61</f>
        <v>-0.66400000000000003</v>
      </c>
      <c r="E61" s="139">
        <v>53</v>
      </c>
      <c r="F61" s="139">
        <v>287</v>
      </c>
      <c r="G61" s="139">
        <f>SUM(E61+F61)</f>
        <v>340</v>
      </c>
      <c r="H61" s="141">
        <f>(E61-F61)/G61</f>
        <v>-0.68823529411764706</v>
      </c>
      <c r="I61" s="138">
        <v>297</v>
      </c>
      <c r="J61" s="139">
        <v>23</v>
      </c>
      <c r="K61" s="139">
        <f>SUM(I61+J61)</f>
        <v>320</v>
      </c>
      <c r="L61" s="139">
        <f>(I61-J61)/K61</f>
        <v>0.85624999999999996</v>
      </c>
      <c r="M61" s="139">
        <v>266</v>
      </c>
      <c r="N61" s="139">
        <v>38</v>
      </c>
      <c r="O61" s="139">
        <f>SUM(M61+N61)</f>
        <v>304</v>
      </c>
      <c r="P61" s="141">
        <f>(M61-N61)/O61</f>
        <v>0.75</v>
      </c>
      <c r="Q61" s="139">
        <v>173</v>
      </c>
      <c r="R61" s="139">
        <v>148</v>
      </c>
      <c r="S61" s="139">
        <f>SUM(Q61+R61)</f>
        <v>321</v>
      </c>
      <c r="T61" s="140">
        <f>(Q61-R61)/S61</f>
        <v>7.7881619937694699E-2</v>
      </c>
      <c r="Y61" s="64"/>
      <c r="Z61" s="139"/>
      <c r="AA61" s="139"/>
      <c r="AB61" s="139"/>
      <c r="AC61" s="139"/>
    </row>
    <row r="62" spans="1:29" x14ac:dyDescent="0.25">
      <c r="A62" s="142">
        <v>33</v>
      </c>
      <c r="B62" s="139">
        <v>290</v>
      </c>
      <c r="C62" s="139">
        <f t="shared" ref="C62:C73" si="58">SUM(A62+B62)</f>
        <v>323</v>
      </c>
      <c r="D62" s="139">
        <f t="shared" ref="D62:D73" si="59">(A62-B62)/C62</f>
        <v>-0.79566563467492257</v>
      </c>
      <c r="E62" s="139">
        <v>45</v>
      </c>
      <c r="F62" s="139">
        <v>287</v>
      </c>
      <c r="G62" s="139">
        <f t="shared" ref="G62:G73" si="60">SUM(E62+F62)</f>
        <v>332</v>
      </c>
      <c r="H62" s="141">
        <f t="shared" ref="H62:H73" si="61">(E62-F62)/G62</f>
        <v>-0.72891566265060237</v>
      </c>
      <c r="I62" s="138">
        <v>314</v>
      </c>
      <c r="J62" s="139">
        <v>37</v>
      </c>
      <c r="K62" s="139">
        <f t="shared" ref="K62:K73" si="62">SUM(I62+J62)</f>
        <v>351</v>
      </c>
      <c r="L62" s="139">
        <f t="shared" ref="L62:L73" si="63">(I62-J62)/K62</f>
        <v>0.78917378917378922</v>
      </c>
      <c r="M62" s="139">
        <v>264</v>
      </c>
      <c r="N62" s="139">
        <v>37</v>
      </c>
      <c r="O62" s="139">
        <f t="shared" ref="O62:O73" si="64">SUM(M62+N62)</f>
        <v>301</v>
      </c>
      <c r="P62" s="141">
        <f t="shared" ref="P62:P73" si="65">(M62-N62)/O62</f>
        <v>0.75415282392026584</v>
      </c>
      <c r="Q62" s="139">
        <v>165</v>
      </c>
      <c r="R62" s="139">
        <v>132</v>
      </c>
      <c r="S62" s="139">
        <f t="shared" ref="S62:S73" si="66">SUM(Q62+R62)</f>
        <v>297</v>
      </c>
      <c r="T62" s="140">
        <f t="shared" ref="T62:T73" si="67">(Q62-R62)/S62</f>
        <v>0.1111111111111111</v>
      </c>
      <c r="Y62" s="64"/>
      <c r="Z62" s="139"/>
      <c r="AA62" s="139"/>
      <c r="AB62" s="139"/>
      <c r="AC62" s="139"/>
    </row>
    <row r="63" spans="1:29" x14ac:dyDescent="0.25">
      <c r="A63" s="142">
        <v>37</v>
      </c>
      <c r="B63" s="139">
        <v>295</v>
      </c>
      <c r="C63" s="139">
        <f t="shared" si="58"/>
        <v>332</v>
      </c>
      <c r="D63" s="139">
        <f t="shared" si="59"/>
        <v>-0.77710843373493976</v>
      </c>
      <c r="E63" s="139">
        <v>32</v>
      </c>
      <c r="F63" s="139">
        <v>290</v>
      </c>
      <c r="G63" s="139">
        <f t="shared" si="60"/>
        <v>322</v>
      </c>
      <c r="H63" s="141">
        <f t="shared" si="61"/>
        <v>-0.80124223602484468</v>
      </c>
      <c r="I63" s="138">
        <v>328</v>
      </c>
      <c r="J63" s="139">
        <v>42</v>
      </c>
      <c r="K63" s="139">
        <f t="shared" si="62"/>
        <v>370</v>
      </c>
      <c r="L63" s="139">
        <f t="shared" si="63"/>
        <v>0.77297297297297296</v>
      </c>
      <c r="M63" s="139">
        <v>271</v>
      </c>
      <c r="N63" s="139">
        <v>42</v>
      </c>
      <c r="O63" s="139">
        <f t="shared" si="64"/>
        <v>313</v>
      </c>
      <c r="P63" s="141">
        <f t="shared" si="65"/>
        <v>0.73162939297124596</v>
      </c>
      <c r="Q63" s="139">
        <v>176</v>
      </c>
      <c r="R63" s="139">
        <v>181</v>
      </c>
      <c r="S63" s="139">
        <f t="shared" si="66"/>
        <v>357</v>
      </c>
      <c r="T63" s="140">
        <f t="shared" si="67"/>
        <v>-1.4005602240896359E-2</v>
      </c>
      <c r="Y63" s="64"/>
      <c r="Z63" s="139"/>
      <c r="AA63" s="139"/>
      <c r="AB63" s="139"/>
      <c r="AC63" s="139"/>
    </row>
    <row r="64" spans="1:29" x14ac:dyDescent="0.25">
      <c r="A64" s="142">
        <v>32</v>
      </c>
      <c r="B64" s="139">
        <v>298</v>
      </c>
      <c r="C64" s="139">
        <f t="shared" si="58"/>
        <v>330</v>
      </c>
      <c r="D64" s="139">
        <f t="shared" si="59"/>
        <v>-0.80606060606060603</v>
      </c>
      <c r="E64" s="139">
        <v>41</v>
      </c>
      <c r="F64" s="139">
        <v>267</v>
      </c>
      <c r="G64" s="139">
        <f t="shared" si="60"/>
        <v>308</v>
      </c>
      <c r="H64" s="141">
        <f t="shared" si="61"/>
        <v>-0.73376623376623373</v>
      </c>
      <c r="I64" s="138">
        <v>298</v>
      </c>
      <c r="J64" s="139">
        <v>53</v>
      </c>
      <c r="K64" s="139">
        <f t="shared" si="62"/>
        <v>351</v>
      </c>
      <c r="L64" s="139">
        <f t="shared" si="63"/>
        <v>0.69800569800569801</v>
      </c>
      <c r="M64" s="139">
        <v>295</v>
      </c>
      <c r="N64" s="139">
        <v>37</v>
      </c>
      <c r="O64" s="139">
        <f t="shared" si="64"/>
        <v>332</v>
      </c>
      <c r="P64" s="141">
        <f t="shared" si="65"/>
        <v>0.77710843373493976</v>
      </c>
      <c r="Q64" s="139">
        <v>113</v>
      </c>
      <c r="R64" s="139">
        <v>126</v>
      </c>
      <c r="S64" s="139">
        <f t="shared" si="66"/>
        <v>239</v>
      </c>
      <c r="T64" s="140">
        <f t="shared" si="67"/>
        <v>-5.4393305439330547E-2</v>
      </c>
      <c r="Y64" s="64"/>
      <c r="Z64" s="139"/>
      <c r="AA64" s="139"/>
      <c r="AB64" s="139"/>
      <c r="AC64" s="139"/>
    </row>
    <row r="65" spans="1:29" x14ac:dyDescent="0.25">
      <c r="A65" s="142">
        <v>26</v>
      </c>
      <c r="B65" s="139">
        <v>301.89999999999998</v>
      </c>
      <c r="C65" s="139">
        <f t="shared" si="58"/>
        <v>327.9</v>
      </c>
      <c r="D65" s="139">
        <f t="shared" si="59"/>
        <v>-0.84141506556877099</v>
      </c>
      <c r="E65" s="139">
        <v>58</v>
      </c>
      <c r="F65" s="139">
        <v>311</v>
      </c>
      <c r="G65" s="139">
        <f t="shared" si="60"/>
        <v>369</v>
      </c>
      <c r="H65" s="141">
        <f t="shared" si="61"/>
        <v>-0.68563685636856364</v>
      </c>
      <c r="I65" s="138">
        <v>276</v>
      </c>
      <c r="J65" s="139">
        <v>34</v>
      </c>
      <c r="K65" s="139">
        <f t="shared" si="62"/>
        <v>310</v>
      </c>
      <c r="L65" s="139">
        <f t="shared" si="63"/>
        <v>0.78064516129032258</v>
      </c>
      <c r="M65" s="139">
        <v>327</v>
      </c>
      <c r="N65" s="139">
        <v>48</v>
      </c>
      <c r="O65" s="139">
        <f t="shared" si="64"/>
        <v>375</v>
      </c>
      <c r="P65" s="141">
        <f t="shared" si="65"/>
        <v>0.74399999999999999</v>
      </c>
      <c r="Q65" s="139">
        <v>153</v>
      </c>
      <c r="R65" s="139">
        <v>186</v>
      </c>
      <c r="S65" s="139">
        <f t="shared" si="66"/>
        <v>339</v>
      </c>
      <c r="T65" s="140">
        <f t="shared" si="67"/>
        <v>-9.7345132743362831E-2</v>
      </c>
      <c r="Y65" s="64"/>
      <c r="Z65" s="139"/>
      <c r="AA65" s="139"/>
      <c r="AB65" s="139"/>
      <c r="AC65" s="139"/>
    </row>
    <row r="66" spans="1:29" x14ac:dyDescent="0.25">
      <c r="A66" s="142">
        <v>41</v>
      </c>
      <c r="B66" s="139">
        <v>305</v>
      </c>
      <c r="C66" s="139">
        <f t="shared" si="58"/>
        <v>346</v>
      </c>
      <c r="D66" s="139">
        <f t="shared" si="59"/>
        <v>-0.76300578034682076</v>
      </c>
      <c r="E66" s="139">
        <v>61</v>
      </c>
      <c r="F66" s="139">
        <v>301</v>
      </c>
      <c r="G66" s="139">
        <f t="shared" si="60"/>
        <v>362</v>
      </c>
      <c r="H66" s="141">
        <f t="shared" si="61"/>
        <v>-0.66298342541436461</v>
      </c>
      <c r="I66" s="138">
        <v>325</v>
      </c>
      <c r="J66" s="139">
        <v>38</v>
      </c>
      <c r="K66" s="139">
        <f t="shared" si="62"/>
        <v>363</v>
      </c>
      <c r="L66" s="139">
        <f t="shared" si="63"/>
        <v>0.79063360881542699</v>
      </c>
      <c r="M66" s="139">
        <v>265</v>
      </c>
      <c r="N66" s="139">
        <v>54</v>
      </c>
      <c r="O66" s="139">
        <f t="shared" si="64"/>
        <v>319</v>
      </c>
      <c r="P66" s="141">
        <f t="shared" si="65"/>
        <v>0.66144200626959249</v>
      </c>
      <c r="Q66" s="139">
        <v>142</v>
      </c>
      <c r="R66" s="139">
        <v>134</v>
      </c>
      <c r="S66" s="139">
        <f t="shared" si="66"/>
        <v>276</v>
      </c>
      <c r="T66" s="140">
        <f t="shared" si="67"/>
        <v>2.8985507246376812E-2</v>
      </c>
      <c r="Y66" s="64"/>
      <c r="Z66" s="139"/>
      <c r="AA66" s="139"/>
      <c r="AB66" s="139"/>
      <c r="AC66" s="139"/>
    </row>
    <row r="67" spans="1:29" x14ac:dyDescent="0.25">
      <c r="A67" s="142">
        <v>44</v>
      </c>
      <c r="B67" s="139">
        <v>308</v>
      </c>
      <c r="C67" s="139">
        <f t="shared" si="58"/>
        <v>352</v>
      </c>
      <c r="D67" s="139">
        <f t="shared" si="59"/>
        <v>-0.75</v>
      </c>
      <c r="E67" s="139">
        <v>42</v>
      </c>
      <c r="F67" s="139">
        <v>275</v>
      </c>
      <c r="G67" s="139">
        <f t="shared" si="60"/>
        <v>317</v>
      </c>
      <c r="H67" s="141">
        <f t="shared" si="61"/>
        <v>-0.73501577287066244</v>
      </c>
      <c r="I67" s="138">
        <v>284</v>
      </c>
      <c r="J67" s="139">
        <v>29</v>
      </c>
      <c r="K67" s="139">
        <f t="shared" si="62"/>
        <v>313</v>
      </c>
      <c r="L67" s="139">
        <f t="shared" si="63"/>
        <v>0.81469648562300323</v>
      </c>
      <c r="M67" s="139">
        <v>294</v>
      </c>
      <c r="N67" s="139">
        <v>39</v>
      </c>
      <c r="O67" s="139">
        <f t="shared" si="64"/>
        <v>333</v>
      </c>
      <c r="P67" s="141">
        <f t="shared" si="65"/>
        <v>0.76576576576576572</v>
      </c>
      <c r="Q67" s="139">
        <v>162</v>
      </c>
      <c r="R67" s="139">
        <v>141</v>
      </c>
      <c r="S67" s="139">
        <f t="shared" si="66"/>
        <v>303</v>
      </c>
      <c r="T67" s="140">
        <f t="shared" si="67"/>
        <v>6.9306930693069313E-2</v>
      </c>
      <c r="Y67" s="64"/>
      <c r="Z67" s="139"/>
      <c r="AA67" s="139"/>
      <c r="AB67" s="139"/>
      <c r="AC67" s="139"/>
    </row>
    <row r="68" spans="1:29" x14ac:dyDescent="0.25">
      <c r="A68" s="142">
        <v>29</v>
      </c>
      <c r="B68" s="139">
        <v>267</v>
      </c>
      <c r="C68" s="139">
        <f t="shared" si="58"/>
        <v>296</v>
      </c>
      <c r="D68" s="139">
        <f t="shared" si="59"/>
        <v>-0.80405405405405406</v>
      </c>
      <c r="E68" s="139">
        <v>48</v>
      </c>
      <c r="F68" s="139">
        <v>276</v>
      </c>
      <c r="G68" s="139">
        <f t="shared" si="60"/>
        <v>324</v>
      </c>
      <c r="H68" s="141">
        <f t="shared" si="61"/>
        <v>-0.70370370370370372</v>
      </c>
      <c r="I68" s="138">
        <v>201</v>
      </c>
      <c r="J68" s="139">
        <v>41</v>
      </c>
      <c r="K68" s="139">
        <f t="shared" si="62"/>
        <v>242</v>
      </c>
      <c r="L68" s="139">
        <f t="shared" si="63"/>
        <v>0.66115702479338845</v>
      </c>
      <c r="M68" s="139">
        <v>264</v>
      </c>
      <c r="N68" s="139">
        <v>29</v>
      </c>
      <c r="O68" s="139">
        <f t="shared" si="64"/>
        <v>293</v>
      </c>
      <c r="P68" s="141">
        <f t="shared" si="65"/>
        <v>0.80204778156996592</v>
      </c>
      <c r="Q68" s="139">
        <v>173</v>
      </c>
      <c r="R68" s="139">
        <v>162</v>
      </c>
      <c r="S68" s="139">
        <f t="shared" si="66"/>
        <v>335</v>
      </c>
      <c r="T68" s="140">
        <f t="shared" si="67"/>
        <v>3.2835820895522387E-2</v>
      </c>
      <c r="Y68" s="64"/>
      <c r="Z68" s="139"/>
      <c r="AA68" s="139"/>
      <c r="AB68" s="139"/>
      <c r="AC68" s="139"/>
    </row>
    <row r="69" spans="1:29" x14ac:dyDescent="0.25">
      <c r="A69" s="142">
        <v>64</v>
      </c>
      <c r="B69" s="139">
        <v>315</v>
      </c>
      <c r="C69" s="139">
        <f t="shared" si="58"/>
        <v>379</v>
      </c>
      <c r="D69" s="139">
        <f t="shared" si="59"/>
        <v>-0.66226912928759896</v>
      </c>
      <c r="E69" s="139">
        <v>65</v>
      </c>
      <c r="F69" s="139">
        <v>324</v>
      </c>
      <c r="G69" s="139">
        <f t="shared" si="60"/>
        <v>389</v>
      </c>
      <c r="H69" s="141">
        <f t="shared" si="61"/>
        <v>-0.66580976863753216</v>
      </c>
      <c r="I69" s="138">
        <v>327</v>
      </c>
      <c r="J69" s="139">
        <v>39</v>
      </c>
      <c r="K69" s="139">
        <f t="shared" si="62"/>
        <v>366</v>
      </c>
      <c r="L69" s="139">
        <f t="shared" si="63"/>
        <v>0.78688524590163933</v>
      </c>
      <c r="M69" s="139">
        <v>285</v>
      </c>
      <c r="N69" s="139">
        <v>61</v>
      </c>
      <c r="O69" s="139">
        <f t="shared" si="64"/>
        <v>346</v>
      </c>
      <c r="P69" s="141">
        <f t="shared" si="65"/>
        <v>0.64739884393063585</v>
      </c>
      <c r="Q69" s="139">
        <v>166</v>
      </c>
      <c r="R69" s="139">
        <v>149</v>
      </c>
      <c r="S69" s="139">
        <f t="shared" si="66"/>
        <v>315</v>
      </c>
      <c r="T69" s="140">
        <f t="shared" si="67"/>
        <v>5.3968253968253971E-2</v>
      </c>
      <c r="Y69" s="64"/>
      <c r="Z69" s="139"/>
      <c r="AA69" s="139"/>
      <c r="AB69" s="139"/>
      <c r="AC69" s="139"/>
    </row>
    <row r="70" spans="1:29" x14ac:dyDescent="0.25">
      <c r="A70" s="142">
        <v>37</v>
      </c>
      <c r="B70" s="139">
        <v>319</v>
      </c>
      <c r="C70" s="139">
        <f t="shared" si="58"/>
        <v>356</v>
      </c>
      <c r="D70" s="139">
        <f t="shared" si="59"/>
        <v>-0.7921348314606742</v>
      </c>
      <c r="E70" s="139">
        <v>51</v>
      </c>
      <c r="F70" s="139">
        <v>265</v>
      </c>
      <c r="G70" s="139">
        <f t="shared" si="60"/>
        <v>316</v>
      </c>
      <c r="H70" s="141">
        <f t="shared" si="61"/>
        <v>-0.67721518987341767</v>
      </c>
      <c r="I70" s="138">
        <v>318</v>
      </c>
      <c r="J70" s="139">
        <v>45</v>
      </c>
      <c r="K70" s="139">
        <f t="shared" si="62"/>
        <v>363</v>
      </c>
      <c r="L70" s="139">
        <f t="shared" si="63"/>
        <v>0.75206611570247939</v>
      </c>
      <c r="M70" s="139">
        <v>281</v>
      </c>
      <c r="N70" s="139">
        <v>31</v>
      </c>
      <c r="O70" s="139">
        <f t="shared" si="64"/>
        <v>312</v>
      </c>
      <c r="P70" s="141">
        <f t="shared" si="65"/>
        <v>0.80128205128205132</v>
      </c>
      <c r="Q70" s="139">
        <v>142</v>
      </c>
      <c r="R70" s="139">
        <v>123</v>
      </c>
      <c r="S70" s="139">
        <f t="shared" si="66"/>
        <v>265</v>
      </c>
      <c r="T70" s="140">
        <f t="shared" si="67"/>
        <v>7.1698113207547168E-2</v>
      </c>
      <c r="Y70" s="64"/>
      <c r="Z70" s="139"/>
      <c r="AA70" s="139"/>
      <c r="AB70" s="139"/>
      <c r="AC70" s="139"/>
    </row>
    <row r="71" spans="1:29" x14ac:dyDescent="0.25">
      <c r="A71" s="142">
        <v>49</v>
      </c>
      <c r="B71" s="139">
        <v>321</v>
      </c>
      <c r="C71" s="139">
        <f t="shared" si="58"/>
        <v>370</v>
      </c>
      <c r="D71" s="139">
        <f t="shared" si="59"/>
        <v>-0.73513513513513518</v>
      </c>
      <c r="E71" s="139">
        <v>42</v>
      </c>
      <c r="F71" s="139">
        <v>298</v>
      </c>
      <c r="G71" s="139">
        <f t="shared" si="60"/>
        <v>340</v>
      </c>
      <c r="H71" s="141">
        <f t="shared" si="61"/>
        <v>-0.75294117647058822</v>
      </c>
      <c r="I71" s="138">
        <v>237</v>
      </c>
      <c r="J71" s="139">
        <v>38</v>
      </c>
      <c r="K71" s="139">
        <f t="shared" si="62"/>
        <v>275</v>
      </c>
      <c r="L71" s="139">
        <f t="shared" si="63"/>
        <v>0.72363636363636363</v>
      </c>
      <c r="M71" s="139">
        <v>273</v>
      </c>
      <c r="N71" s="139">
        <v>34</v>
      </c>
      <c r="O71" s="139">
        <f t="shared" si="64"/>
        <v>307</v>
      </c>
      <c r="P71" s="141">
        <f t="shared" si="65"/>
        <v>0.77850162866449513</v>
      </c>
      <c r="Q71" s="139">
        <v>170</v>
      </c>
      <c r="R71" s="139">
        <v>161</v>
      </c>
      <c r="S71" s="139">
        <f t="shared" si="66"/>
        <v>331</v>
      </c>
      <c r="T71" s="140">
        <f t="shared" si="67"/>
        <v>2.7190332326283987E-2</v>
      </c>
      <c r="Y71" s="64"/>
      <c r="Z71" s="139"/>
      <c r="AA71" s="139"/>
      <c r="AB71" s="139"/>
      <c r="AC71" s="139"/>
    </row>
    <row r="72" spans="1:29" x14ac:dyDescent="0.25">
      <c r="A72" s="142">
        <v>45</v>
      </c>
      <c r="B72" s="139">
        <v>325</v>
      </c>
      <c r="C72" s="139">
        <f t="shared" si="58"/>
        <v>370</v>
      </c>
      <c r="D72" s="139">
        <f t="shared" si="59"/>
        <v>-0.7567567567567568</v>
      </c>
      <c r="E72" s="139">
        <v>58</v>
      </c>
      <c r="F72" s="139">
        <v>318</v>
      </c>
      <c r="G72" s="139">
        <f t="shared" si="60"/>
        <v>376</v>
      </c>
      <c r="H72" s="141">
        <f t="shared" si="61"/>
        <v>-0.69148936170212771</v>
      </c>
      <c r="I72" s="138">
        <v>285</v>
      </c>
      <c r="J72" s="139">
        <v>26</v>
      </c>
      <c r="K72" s="139">
        <f t="shared" si="62"/>
        <v>311</v>
      </c>
      <c r="L72" s="139">
        <f t="shared" si="63"/>
        <v>0.83279742765273312</v>
      </c>
      <c r="M72" s="139">
        <v>314</v>
      </c>
      <c r="N72" s="139">
        <v>47</v>
      </c>
      <c r="O72" s="139">
        <f t="shared" si="64"/>
        <v>361</v>
      </c>
      <c r="P72" s="141">
        <f t="shared" si="65"/>
        <v>0.73961218836565101</v>
      </c>
      <c r="Q72" s="139">
        <v>152</v>
      </c>
      <c r="R72" s="139">
        <v>181</v>
      </c>
      <c r="S72" s="139">
        <f t="shared" si="66"/>
        <v>333</v>
      </c>
      <c r="T72" s="140">
        <f t="shared" si="67"/>
        <v>-8.7087087087087081E-2</v>
      </c>
      <c r="Y72" s="64"/>
      <c r="Z72" s="139"/>
      <c r="AA72" s="139"/>
      <c r="AB72" s="139"/>
      <c r="AC72" s="139"/>
    </row>
    <row r="73" spans="1:29" x14ac:dyDescent="0.25">
      <c r="A73" s="142">
        <v>47</v>
      </c>
      <c r="B73" s="139">
        <v>328</v>
      </c>
      <c r="C73" s="139">
        <f t="shared" si="58"/>
        <v>375</v>
      </c>
      <c r="D73" s="139">
        <f t="shared" si="59"/>
        <v>-0.7493333333333333</v>
      </c>
      <c r="E73" s="139">
        <v>63</v>
      </c>
      <c r="F73" s="139">
        <v>315</v>
      </c>
      <c r="G73" s="139">
        <f t="shared" si="60"/>
        <v>378</v>
      </c>
      <c r="H73" s="141">
        <f t="shared" si="61"/>
        <v>-0.66666666666666663</v>
      </c>
      <c r="I73" s="138">
        <v>271</v>
      </c>
      <c r="J73" s="139">
        <v>42</v>
      </c>
      <c r="K73" s="139">
        <f t="shared" si="62"/>
        <v>313</v>
      </c>
      <c r="L73" s="139">
        <f t="shared" si="63"/>
        <v>0.73162939297124596</v>
      </c>
      <c r="M73" s="139">
        <v>276</v>
      </c>
      <c r="N73" s="139">
        <v>48</v>
      </c>
      <c r="O73" s="139">
        <f t="shared" si="64"/>
        <v>324</v>
      </c>
      <c r="P73" s="141">
        <f t="shared" si="65"/>
        <v>0.70370370370370372</v>
      </c>
      <c r="Q73" s="139">
        <v>148</v>
      </c>
      <c r="R73" s="139">
        <v>173</v>
      </c>
      <c r="S73" s="139">
        <f t="shared" si="66"/>
        <v>321</v>
      </c>
      <c r="T73" s="140">
        <f t="shared" si="67"/>
        <v>-7.7881619937694699E-2</v>
      </c>
      <c r="Y73" s="64"/>
      <c r="Z73" s="139"/>
      <c r="AA73" s="139"/>
      <c r="AB73" s="139"/>
      <c r="AC73" s="139"/>
    </row>
    <row r="74" spans="1:29" x14ac:dyDescent="0.25">
      <c r="A74" s="72"/>
      <c r="B74" s="15"/>
      <c r="C74" s="15"/>
      <c r="D74" s="15"/>
      <c r="E74" s="15"/>
      <c r="F74" s="15"/>
      <c r="G74" s="15"/>
      <c r="H74" s="130"/>
      <c r="I74" s="63"/>
      <c r="J74" s="15"/>
      <c r="K74" s="15"/>
      <c r="L74" s="15"/>
      <c r="M74" s="15"/>
      <c r="N74" s="15"/>
      <c r="O74" s="15"/>
      <c r="P74" s="130"/>
      <c r="Q74" s="15"/>
      <c r="R74" s="15"/>
      <c r="S74" s="15"/>
      <c r="T74" s="125"/>
      <c r="Y74" s="15"/>
      <c r="Z74" s="15"/>
      <c r="AA74" s="15"/>
      <c r="AB74" s="15"/>
      <c r="AC74" s="15"/>
    </row>
    <row r="75" spans="1:29" x14ac:dyDescent="0.25">
      <c r="A75" s="142">
        <f>AVERAGE(A58:A73)/3</f>
        <v>14.583333333333334</v>
      </c>
      <c r="B75" s="139">
        <f>AVERAGE(B58:B73)/3</f>
        <v>99.810416666666654</v>
      </c>
      <c r="C75" s="139"/>
      <c r="D75" s="15">
        <f>AVERAGE(D58:D73)</f>
        <v>-0.74629783982059295</v>
      </c>
      <c r="E75" s="139">
        <f>AVERAGE(E58:E73)/3</f>
        <v>16.395833333333332</v>
      </c>
      <c r="F75" s="139">
        <f>AVERAGE(F58:F73)/3</f>
        <v>97.0625</v>
      </c>
      <c r="G75" s="139"/>
      <c r="H75" s="130">
        <f>AVERAGE(H58:H73)</f>
        <v>-0.7131046143068337</v>
      </c>
      <c r="I75" s="138">
        <f>AVERAGE(I58:I73)/3</f>
        <v>96.4375</v>
      </c>
      <c r="J75" s="139">
        <f>AVERAGE(J58:J73)/3</f>
        <v>12.729166666666666</v>
      </c>
      <c r="K75" s="139"/>
      <c r="L75" s="15">
        <f>AVERAGE(L58:L73)</f>
        <v>0.76518965600571331</v>
      </c>
      <c r="M75" s="139">
        <f>AVERAGE(M58:M73)/3</f>
        <v>94.625</v>
      </c>
      <c r="N75" s="139">
        <f>AVERAGE(N58:N73)/3</f>
        <v>13.8125</v>
      </c>
      <c r="O75" s="139"/>
      <c r="P75" s="130">
        <f>AVERAGE(P58:P73)</f>
        <v>0.74658977076136113</v>
      </c>
      <c r="Q75" s="139">
        <f>AVERAGE(Q58:Q73)/3</f>
        <v>51.395833333333336</v>
      </c>
      <c r="R75" s="139">
        <f>AVERAGE(R58:R73)/3</f>
        <v>50.25</v>
      </c>
      <c r="S75" s="139"/>
      <c r="T75" s="42">
        <f>AVERAGE(T58:T73)</f>
        <v>1.2554555817693661E-2</v>
      </c>
      <c r="Y75" s="64"/>
      <c r="Z75" s="139"/>
      <c r="AA75" s="139"/>
      <c r="AB75" s="139"/>
      <c r="AC75" s="18"/>
    </row>
    <row r="76" spans="1:29" x14ac:dyDescent="0.25">
      <c r="A76" s="142">
        <f>STDEV(A58:A73)/3</f>
        <v>3.7682887362833544</v>
      </c>
      <c r="B76" s="139">
        <f>STDEV(B58:B73)/3</f>
        <v>7.4433337687216872</v>
      </c>
      <c r="C76" s="139"/>
      <c r="D76" s="15">
        <f xml:space="preserve"> STDEV(D58:D73)</f>
        <v>5.7150754674577128E-2</v>
      </c>
      <c r="E76" s="139">
        <f>STDEV(E58:E73)/3</f>
        <v>3.3998229801412152</v>
      </c>
      <c r="F76" s="139">
        <f>STDEV(F58:F73)/3</f>
        <v>6.3726484406522959</v>
      </c>
      <c r="G76" s="139"/>
      <c r="H76" s="130">
        <f xml:space="preserve"> STDEV(H58:H73)</f>
        <v>4.160478925651824E-2</v>
      </c>
      <c r="I76" s="138">
        <f>STDEV(I58:I73)/3</f>
        <v>11.277456207785447</v>
      </c>
      <c r="J76" s="139">
        <f>STDEV(J58:J73)/3</f>
        <v>2.6672742363416351</v>
      </c>
      <c r="K76" s="139"/>
      <c r="L76" s="15">
        <f xml:space="preserve"> STDEV(L58:L73)</f>
        <v>5.1574992706001917E-2</v>
      </c>
      <c r="M76" s="139">
        <f>STDEV(M58:M73)/3</f>
        <v>6.9823852445782242</v>
      </c>
      <c r="N76" s="139">
        <f>STDEV(N58:N73)/3</f>
        <v>3.0403916658025296</v>
      </c>
      <c r="O76" s="139"/>
      <c r="P76" s="130">
        <f xml:space="preserve"> STDEV(P58:P73)</f>
        <v>4.5666023163687619E-2</v>
      </c>
      <c r="Q76" s="139">
        <f>STDEV(Q58:Q73)/3</f>
        <v>6.0506733632008389</v>
      </c>
      <c r="R76" s="139">
        <f>STDEV(R58:R73)/3</f>
        <v>7.208534037026042</v>
      </c>
      <c r="S76" s="139"/>
      <c r="T76" s="42">
        <f xml:space="preserve"> STDEV(T58:T73)</f>
        <v>7.4535676092516628E-2</v>
      </c>
      <c r="Y76" s="64"/>
      <c r="Z76" s="139"/>
      <c r="AA76" s="139"/>
      <c r="AB76" s="139"/>
      <c r="AC76" s="18"/>
    </row>
    <row r="77" spans="1:29" x14ac:dyDescent="0.25">
      <c r="A77" s="142">
        <v>16</v>
      </c>
      <c r="B77" s="139">
        <v>16</v>
      </c>
      <c r="C77" s="139"/>
      <c r="D77" s="15">
        <v>16</v>
      </c>
      <c r="E77" s="139">
        <v>16</v>
      </c>
      <c r="F77" s="139">
        <v>16</v>
      </c>
      <c r="G77" s="139"/>
      <c r="H77" s="130">
        <v>16</v>
      </c>
      <c r="I77" s="138">
        <v>16</v>
      </c>
      <c r="J77" s="139">
        <v>16</v>
      </c>
      <c r="K77" s="139"/>
      <c r="L77" s="15">
        <v>16</v>
      </c>
      <c r="M77" s="139">
        <v>16</v>
      </c>
      <c r="N77" s="139">
        <v>16</v>
      </c>
      <c r="O77" s="139"/>
      <c r="P77" s="130">
        <v>16</v>
      </c>
      <c r="Q77" s="139">
        <v>16</v>
      </c>
      <c r="R77" s="139">
        <v>16</v>
      </c>
      <c r="S77" s="139"/>
      <c r="T77" s="42">
        <v>16</v>
      </c>
      <c r="Y77" s="64"/>
      <c r="Z77" s="139"/>
      <c r="AA77" s="139"/>
      <c r="AB77" s="139"/>
      <c r="AC77" s="18"/>
    </row>
    <row r="78" spans="1:29" ht="15.75" thickBot="1" x14ac:dyDescent="0.3">
      <c r="A78" s="43">
        <f>A76/SQRT(A77)</f>
        <v>0.94207218407083859</v>
      </c>
      <c r="B78" s="45">
        <f>B76/SQRT(B77)</f>
        <v>1.8608334421804218</v>
      </c>
      <c r="C78" s="45"/>
      <c r="D78" s="127">
        <f>D76/SQRT(D77)</f>
        <v>1.4287688668644282E-2</v>
      </c>
      <c r="E78" s="45">
        <f>E76/SQRT(E77)</f>
        <v>0.8499557450353038</v>
      </c>
      <c r="F78" s="45">
        <f>F76/SQRT(F77)</f>
        <v>1.593162110163074</v>
      </c>
      <c r="G78" s="45"/>
      <c r="H78" s="131">
        <f>H76/SQRT(H77)</f>
        <v>1.040119731412956E-2</v>
      </c>
      <c r="I78" s="54">
        <f>I76/SQRT(I77)</f>
        <v>2.8193640519463616</v>
      </c>
      <c r="J78" s="45">
        <f>J76/SQRT(J77)</f>
        <v>0.66681855908540877</v>
      </c>
      <c r="K78" s="45"/>
      <c r="L78" s="127">
        <f>L76/SQRT(L77)</f>
        <v>1.2893748176500479E-2</v>
      </c>
      <c r="M78" s="45">
        <f>M76/SQRT(M77)</f>
        <v>1.745596311144556</v>
      </c>
      <c r="N78" s="45">
        <f>N76/SQRT(N77)</f>
        <v>0.7600979164506324</v>
      </c>
      <c r="O78" s="45"/>
      <c r="P78" s="131">
        <f>P76/SQRT(P77)</f>
        <v>1.1416505790921905E-2</v>
      </c>
      <c r="Q78" s="45">
        <f>Q76/SQRT(Q77)</f>
        <v>1.5126683408002097</v>
      </c>
      <c r="R78" s="45">
        <f>R76/SQRT(R77)</f>
        <v>1.8021335092565105</v>
      </c>
      <c r="S78" s="45"/>
      <c r="T78" s="46">
        <f>T76/SQRT(T77)</f>
        <v>1.8633919023129157E-2</v>
      </c>
      <c r="Y78" s="64"/>
      <c r="Z78" s="139"/>
      <c r="AA78" s="139"/>
      <c r="AB78" s="139"/>
      <c r="AC78" s="18"/>
    </row>
    <row r="79" spans="1:29" x14ac:dyDescent="0.25">
      <c r="A79" s="139"/>
      <c r="B79" s="139"/>
      <c r="C79" s="139"/>
      <c r="D79" s="139"/>
      <c r="E79" s="64"/>
      <c r="F79" s="139"/>
      <c r="G79" s="139"/>
      <c r="H79" s="139"/>
      <c r="J79" s="64"/>
      <c r="K79" s="139"/>
      <c r="L79" s="139"/>
      <c r="M79" s="139"/>
      <c r="N79" s="139"/>
      <c r="O79" s="64"/>
      <c r="P79" s="139"/>
      <c r="Q79" s="139"/>
      <c r="R79" s="139"/>
      <c r="S79" s="139"/>
      <c r="T79" s="64"/>
      <c r="U79" s="139"/>
      <c r="V79" s="139"/>
      <c r="W79" s="139"/>
      <c r="X79" s="139"/>
      <c r="Y79" s="64"/>
      <c r="Z79" s="139"/>
      <c r="AA79" s="139"/>
      <c r="AB79" s="139"/>
      <c r="AC79" s="139"/>
    </row>
    <row r="80" spans="1:29" ht="15.75" thickBot="1" x14ac:dyDescent="0.3">
      <c r="A80" s="139" t="s">
        <v>143</v>
      </c>
      <c r="B80" s="139"/>
      <c r="C80" s="139"/>
      <c r="D80" s="139"/>
      <c r="E80" s="64"/>
      <c r="F80" s="139"/>
      <c r="G80" s="139"/>
      <c r="H80" s="139"/>
      <c r="J80" s="64"/>
      <c r="K80" s="139"/>
      <c r="L80" s="139"/>
      <c r="M80" s="139"/>
      <c r="N80" s="139"/>
      <c r="O80" s="64"/>
      <c r="P80" s="139"/>
      <c r="Q80" s="139"/>
      <c r="R80" s="139"/>
      <c r="S80" s="139"/>
      <c r="T80" s="64"/>
      <c r="U80" s="139"/>
      <c r="V80" s="139"/>
      <c r="W80" s="139"/>
      <c r="X80" s="139"/>
      <c r="Y80" s="64"/>
      <c r="Z80" s="139"/>
      <c r="AA80" s="139"/>
      <c r="AB80" s="139"/>
      <c r="AC80" s="139"/>
    </row>
    <row r="81" spans="1:61" s="18" customFormat="1" x14ac:dyDescent="0.25">
      <c r="A81" s="334" t="s">
        <v>265</v>
      </c>
      <c r="B81" s="331"/>
      <c r="C81" s="331"/>
      <c r="D81" s="331"/>
      <c r="E81" s="331"/>
      <c r="F81" s="331"/>
      <c r="G81" s="331"/>
      <c r="H81" s="332"/>
      <c r="I81" s="319" t="s">
        <v>149</v>
      </c>
      <c r="J81" s="316"/>
      <c r="K81" s="316"/>
      <c r="L81" s="316"/>
      <c r="M81" s="316"/>
      <c r="N81" s="316"/>
      <c r="O81" s="316"/>
      <c r="P81" s="317"/>
      <c r="Q81" s="319" t="s">
        <v>150</v>
      </c>
      <c r="R81" s="316"/>
      <c r="S81" s="316"/>
      <c r="T81" s="316"/>
      <c r="U81" s="316"/>
      <c r="V81" s="316"/>
      <c r="W81" s="316"/>
      <c r="X81" s="317"/>
      <c r="Y81" s="330" t="s">
        <v>144</v>
      </c>
      <c r="Z81" s="331"/>
      <c r="AA81" s="331"/>
      <c r="AB81" s="331"/>
      <c r="AC81" s="331"/>
      <c r="AD81" s="331"/>
      <c r="AE81" s="331"/>
      <c r="AF81" s="332"/>
      <c r="AG81" s="330" t="s">
        <v>145</v>
      </c>
      <c r="AH81" s="331"/>
      <c r="AI81" s="331"/>
      <c r="AJ81" s="331"/>
      <c r="AK81" s="331"/>
      <c r="AL81" s="331"/>
      <c r="AM81" s="331"/>
      <c r="AN81" s="332"/>
      <c r="AO81" s="330" t="s">
        <v>146</v>
      </c>
      <c r="AP81" s="331"/>
      <c r="AQ81" s="331"/>
      <c r="AR81" s="331"/>
      <c r="AS81" s="331"/>
      <c r="AT81" s="331"/>
      <c r="AU81" s="331"/>
      <c r="AV81" s="332"/>
      <c r="AW81" s="331" t="s">
        <v>147</v>
      </c>
      <c r="AX81" s="331"/>
      <c r="AY81" s="331"/>
      <c r="AZ81" s="331"/>
      <c r="BA81" s="331"/>
      <c r="BB81" s="331"/>
      <c r="BC81" s="331"/>
      <c r="BD81" s="333"/>
      <c r="BF81" s="17"/>
      <c r="BG81" s="17"/>
      <c r="BH81" s="17"/>
      <c r="BI81" s="14"/>
    </row>
    <row r="82" spans="1:61" s="18" customFormat="1" x14ac:dyDescent="0.25">
      <c r="A82" s="25" t="s">
        <v>71</v>
      </c>
      <c r="B82" s="14" t="s">
        <v>130</v>
      </c>
      <c r="C82" s="14" t="s">
        <v>52</v>
      </c>
      <c r="D82" s="14" t="s">
        <v>53</v>
      </c>
      <c r="E82" s="14" t="s">
        <v>46</v>
      </c>
      <c r="F82" s="14" t="s">
        <v>130</v>
      </c>
      <c r="G82" s="14" t="s">
        <v>52</v>
      </c>
      <c r="H82" s="31" t="s">
        <v>53</v>
      </c>
      <c r="I82" s="25" t="s">
        <v>71</v>
      </c>
      <c r="J82" s="14" t="s">
        <v>130</v>
      </c>
      <c r="K82" s="14" t="s">
        <v>52</v>
      </c>
      <c r="L82" s="14" t="s">
        <v>53</v>
      </c>
      <c r="M82" s="14" t="s">
        <v>46</v>
      </c>
      <c r="N82" s="14" t="s">
        <v>130</v>
      </c>
      <c r="O82" s="14" t="s">
        <v>52</v>
      </c>
      <c r="P82" s="31" t="s">
        <v>53</v>
      </c>
      <c r="Q82" s="25" t="s">
        <v>71</v>
      </c>
      <c r="R82" s="14" t="s">
        <v>130</v>
      </c>
      <c r="S82" s="14" t="s">
        <v>52</v>
      </c>
      <c r="T82" s="14" t="s">
        <v>53</v>
      </c>
      <c r="U82" s="14" t="s">
        <v>46</v>
      </c>
      <c r="V82" s="14" t="s">
        <v>130</v>
      </c>
      <c r="W82" s="14" t="s">
        <v>52</v>
      </c>
      <c r="X82" s="31" t="s">
        <v>53</v>
      </c>
      <c r="Y82" s="25" t="s">
        <v>71</v>
      </c>
      <c r="Z82" s="14" t="s">
        <v>130</v>
      </c>
      <c r="AA82" s="14" t="s">
        <v>52</v>
      </c>
      <c r="AB82" s="14" t="s">
        <v>53</v>
      </c>
      <c r="AC82" s="14" t="s">
        <v>46</v>
      </c>
      <c r="AD82" s="14" t="s">
        <v>130</v>
      </c>
      <c r="AE82" s="14" t="s">
        <v>52</v>
      </c>
      <c r="AF82" s="31" t="s">
        <v>53</v>
      </c>
      <c r="AG82" s="25" t="s">
        <v>71</v>
      </c>
      <c r="AH82" s="14" t="s">
        <v>130</v>
      </c>
      <c r="AI82" s="14" t="s">
        <v>52</v>
      </c>
      <c r="AJ82" s="14" t="s">
        <v>53</v>
      </c>
      <c r="AK82" s="14" t="s">
        <v>46</v>
      </c>
      <c r="AL82" s="14" t="s">
        <v>130</v>
      </c>
      <c r="AM82" s="14" t="s">
        <v>52</v>
      </c>
      <c r="AN82" s="31" t="s">
        <v>53</v>
      </c>
      <c r="AO82" s="25" t="s">
        <v>71</v>
      </c>
      <c r="AP82" s="14" t="s">
        <v>130</v>
      </c>
      <c r="AQ82" s="14" t="s">
        <v>52</v>
      </c>
      <c r="AR82" s="14" t="s">
        <v>53</v>
      </c>
      <c r="AS82" s="14" t="s">
        <v>46</v>
      </c>
      <c r="AT82" s="14" t="s">
        <v>130</v>
      </c>
      <c r="AU82" s="14" t="s">
        <v>52</v>
      </c>
      <c r="AV82" s="31" t="s">
        <v>53</v>
      </c>
      <c r="AW82" s="25" t="s">
        <v>71</v>
      </c>
      <c r="AX82" s="14" t="s">
        <v>130</v>
      </c>
      <c r="AY82" s="14" t="s">
        <v>52</v>
      </c>
      <c r="AZ82" s="14" t="s">
        <v>53</v>
      </c>
      <c r="BA82" s="14" t="s">
        <v>46</v>
      </c>
      <c r="BB82" s="14" t="s">
        <v>130</v>
      </c>
      <c r="BC82" s="14" t="s">
        <v>52</v>
      </c>
      <c r="BD82" s="31" t="s">
        <v>53</v>
      </c>
    </row>
    <row r="83" spans="1:61" x14ac:dyDescent="0.25">
      <c r="A83" s="25">
        <v>12</v>
      </c>
      <c r="B83" s="14">
        <v>62</v>
      </c>
      <c r="C83" s="14">
        <f>A83+B83</f>
        <v>74</v>
      </c>
      <c r="D83" s="14">
        <f>(A83-B83)/SUM(A83+B83)</f>
        <v>-0.67567567567567566</v>
      </c>
      <c r="E83" s="14">
        <v>8</v>
      </c>
      <c r="F83" s="14">
        <v>78</v>
      </c>
      <c r="G83" s="14">
        <f>E83+F83</f>
        <v>86</v>
      </c>
      <c r="H83" s="31">
        <f>(E83-F83)/SUM(E83+F83)</f>
        <v>-0.81395348837209303</v>
      </c>
      <c r="I83" s="138">
        <v>16</v>
      </c>
      <c r="J83" s="139">
        <v>86</v>
      </c>
      <c r="K83" s="139">
        <f t="shared" ref="K83:K90" si="68">SUM(I83+J83)</f>
        <v>102</v>
      </c>
      <c r="L83" s="139">
        <f>(I83-J83)/K83</f>
        <v>-0.68627450980392157</v>
      </c>
      <c r="M83" s="18">
        <v>31</v>
      </c>
      <c r="N83" s="18">
        <v>143</v>
      </c>
      <c r="O83" s="139">
        <f t="shared" ref="O83:O90" si="69">SUM(M83+N83)</f>
        <v>174</v>
      </c>
      <c r="P83" s="141">
        <f>(M83-N83)/O83</f>
        <v>-0.64367816091954022</v>
      </c>
      <c r="Q83" s="138">
        <v>12</v>
      </c>
      <c r="R83" s="139">
        <v>76</v>
      </c>
      <c r="S83" s="139">
        <f t="shared" ref="S83:S90" si="70">SUM(Q83+R83)</f>
        <v>88</v>
      </c>
      <c r="T83" s="139">
        <f t="shared" ref="T83:T90" si="71">(Q83-R83)/S83</f>
        <v>-0.72727272727272729</v>
      </c>
      <c r="U83" s="139">
        <v>7</v>
      </c>
      <c r="V83" s="139">
        <v>82</v>
      </c>
      <c r="W83" s="139">
        <f t="shared" ref="W83:W90" si="72">SUM(U83+V83)</f>
        <v>89</v>
      </c>
      <c r="X83" s="141">
        <f t="shared" ref="X83:X90" si="73">(U83-V83)/W83</f>
        <v>-0.84269662921348309</v>
      </c>
      <c r="Y83" s="16">
        <v>17</v>
      </c>
      <c r="Z83" s="14">
        <v>69</v>
      </c>
      <c r="AA83" s="14">
        <f>Y83+Z83</f>
        <v>86</v>
      </c>
      <c r="AB83" s="14">
        <f>(Y83-Z83)/SUM(Y83+Z83)</f>
        <v>-0.60465116279069764</v>
      </c>
      <c r="AC83" s="14">
        <v>12</v>
      </c>
      <c r="AD83" s="14">
        <v>65</v>
      </c>
      <c r="AE83" s="14">
        <f>AC83+AD83</f>
        <v>77</v>
      </c>
      <c r="AF83" s="31">
        <f>(AC83-AD83)/SUM(AC83+AD83)</f>
        <v>-0.68831168831168832</v>
      </c>
      <c r="AG83" s="16">
        <v>6</v>
      </c>
      <c r="AH83" s="14">
        <v>87</v>
      </c>
      <c r="AI83" s="14">
        <f>AG83+AH83</f>
        <v>93</v>
      </c>
      <c r="AJ83" s="14">
        <f>(AG83-AH83)/SUM(AG83+AH83)</f>
        <v>-0.87096774193548387</v>
      </c>
      <c r="AK83" s="14">
        <v>14</v>
      </c>
      <c r="AL83" s="14">
        <v>87</v>
      </c>
      <c r="AM83" s="14">
        <f t="shared" ref="AM83:AM90" si="74">AK83+AL83</f>
        <v>101</v>
      </c>
      <c r="AN83" s="31">
        <f t="shared" ref="AN83:AN90" si="75">(AK83-AL83)/SUM(AK83+AL83)</f>
        <v>-0.72277227722772275</v>
      </c>
      <c r="AO83" s="16">
        <v>20</v>
      </c>
      <c r="AP83" s="14">
        <v>51</v>
      </c>
      <c r="AQ83" s="14">
        <f t="shared" ref="AQ83:AQ90" si="76">AO83+AP83</f>
        <v>71</v>
      </c>
      <c r="AR83" s="14">
        <f t="shared" ref="AR83:AR90" si="77">(AO83-AP83)/SUM(AO83+AP83)</f>
        <v>-0.43661971830985913</v>
      </c>
      <c r="AS83" s="14">
        <v>20</v>
      </c>
      <c r="AT83" s="14">
        <v>72</v>
      </c>
      <c r="AU83" s="14">
        <f>AS83+AT83</f>
        <v>92</v>
      </c>
      <c r="AV83" s="31">
        <f>(AS83-AT83)/SUM(AS83+AT83)</f>
        <v>-0.56521739130434778</v>
      </c>
      <c r="AW83" s="14">
        <v>34</v>
      </c>
      <c r="AX83" s="14">
        <v>57</v>
      </c>
      <c r="AY83" s="14">
        <f>AW83+AX83</f>
        <v>91</v>
      </c>
      <c r="AZ83" s="14">
        <f>(AW83-AX83)/SUM(AW83+AX83)</f>
        <v>-0.25274725274725274</v>
      </c>
      <c r="BA83" s="14">
        <v>43</v>
      </c>
      <c r="BB83" s="14">
        <v>56</v>
      </c>
      <c r="BC83" s="14">
        <f>BA83+BB83</f>
        <v>99</v>
      </c>
      <c r="BD83" s="26">
        <f>(BA83-BB83)/SUM(BA83+BB83)</f>
        <v>-0.13131313131313133</v>
      </c>
    </row>
    <row r="84" spans="1:61" x14ac:dyDescent="0.25">
      <c r="A84" s="25">
        <v>10</v>
      </c>
      <c r="B84" s="14">
        <v>57</v>
      </c>
      <c r="C84" s="14">
        <f t="shared" ref="C84" si="78">A84+B84</f>
        <v>67</v>
      </c>
      <c r="D84" s="14">
        <f t="shared" ref="D84" si="79">(A84-B84)/SUM(A84+B84)</f>
        <v>-0.70149253731343286</v>
      </c>
      <c r="E84" s="14">
        <v>5</v>
      </c>
      <c r="F84" s="14">
        <v>64</v>
      </c>
      <c r="G84" s="14">
        <f t="shared" ref="G84" si="80">E84+F84</f>
        <v>69</v>
      </c>
      <c r="H84" s="31">
        <f t="shared" ref="H84" si="81">(E84-F84)/SUM(E84+F84)</f>
        <v>-0.85507246376811596</v>
      </c>
      <c r="I84" s="138">
        <v>18</v>
      </c>
      <c r="J84" s="139">
        <v>91</v>
      </c>
      <c r="K84" s="139">
        <f t="shared" si="68"/>
        <v>109</v>
      </c>
      <c r="L84" s="139">
        <f t="shared" ref="L84:L90" si="82">(I84-J84)/K84</f>
        <v>-0.66972477064220182</v>
      </c>
      <c r="M84" s="18">
        <v>28</v>
      </c>
      <c r="N84" s="18">
        <v>82</v>
      </c>
      <c r="O84" s="139">
        <f t="shared" si="69"/>
        <v>110</v>
      </c>
      <c r="P84" s="141">
        <f t="shared" ref="P84:P90" si="83">(M84-N84)/O84</f>
        <v>-0.49090909090909091</v>
      </c>
      <c r="Q84" s="138">
        <v>19</v>
      </c>
      <c r="R84" s="139">
        <v>85</v>
      </c>
      <c r="S84" s="139">
        <f t="shared" si="70"/>
        <v>104</v>
      </c>
      <c r="T84" s="139">
        <f t="shared" si="71"/>
        <v>-0.63461538461538458</v>
      </c>
      <c r="U84" s="139">
        <v>12</v>
      </c>
      <c r="V84" s="139">
        <v>79</v>
      </c>
      <c r="W84" s="139">
        <f t="shared" si="72"/>
        <v>91</v>
      </c>
      <c r="X84" s="141">
        <f t="shared" si="73"/>
        <v>-0.73626373626373631</v>
      </c>
      <c r="Y84" s="16">
        <v>16</v>
      </c>
      <c r="Z84" s="14">
        <v>52</v>
      </c>
      <c r="AA84" s="14">
        <f t="shared" ref="AA84" si="84">Y84+Z84</f>
        <v>68</v>
      </c>
      <c r="AB84" s="14">
        <f t="shared" ref="AB84" si="85">(Y84-Z84)/SUM(Y84+Z84)</f>
        <v>-0.52941176470588236</v>
      </c>
      <c r="AC84" s="14">
        <v>14</v>
      </c>
      <c r="AD84" s="14">
        <v>75</v>
      </c>
      <c r="AE84" s="14">
        <f t="shared" ref="AE84" si="86">AC84+AD84</f>
        <v>89</v>
      </c>
      <c r="AF84" s="31">
        <f t="shared" ref="AF84" si="87">(AC84-AD84)/SUM(AC84+AD84)</f>
        <v>-0.6853932584269663</v>
      </c>
      <c r="AG84" s="16">
        <v>10</v>
      </c>
      <c r="AH84" s="14">
        <v>96</v>
      </c>
      <c r="AI84" s="14">
        <f t="shared" ref="AI84" si="88">AG84+AH84</f>
        <v>106</v>
      </c>
      <c r="AJ84" s="14">
        <f t="shared" ref="AJ84" si="89">(AG84-AH84)/SUM(AG84+AH84)</f>
        <v>-0.81132075471698117</v>
      </c>
      <c r="AK84" s="14">
        <v>10</v>
      </c>
      <c r="AL84" s="14">
        <v>91</v>
      </c>
      <c r="AM84" s="14">
        <f t="shared" si="74"/>
        <v>101</v>
      </c>
      <c r="AN84" s="31">
        <f t="shared" si="75"/>
        <v>-0.80198019801980203</v>
      </c>
      <c r="AO84" s="16">
        <v>15</v>
      </c>
      <c r="AP84" s="14">
        <v>114</v>
      </c>
      <c r="AQ84" s="14">
        <f t="shared" si="76"/>
        <v>129</v>
      </c>
      <c r="AR84" s="14">
        <f t="shared" si="77"/>
        <v>-0.76744186046511631</v>
      </c>
      <c r="AS84" s="14">
        <v>17</v>
      </c>
      <c r="AT84" s="14">
        <v>87</v>
      </c>
      <c r="AU84" s="14">
        <f t="shared" ref="AU84" si="90">AS84+AT84</f>
        <v>104</v>
      </c>
      <c r="AV84" s="31">
        <f t="shared" ref="AV84" si="91">(AS84-AT84)/SUM(AS84+AT84)</f>
        <v>-0.67307692307692313</v>
      </c>
      <c r="AW84" s="14">
        <v>51</v>
      </c>
      <c r="AX84" s="14">
        <v>32</v>
      </c>
      <c r="AY84" s="14">
        <f t="shared" ref="AY84" si="92">AW84+AX84</f>
        <v>83</v>
      </c>
      <c r="AZ84" s="14">
        <f t="shared" ref="AZ84" si="93">(AW84-AX84)/SUM(AW84+AX84)</f>
        <v>0.2289156626506024</v>
      </c>
      <c r="BA84" s="14">
        <v>43</v>
      </c>
      <c r="BB84" s="14">
        <v>50</v>
      </c>
      <c r="BC84" s="14">
        <f t="shared" ref="BC84" si="94">BA84+BB84</f>
        <v>93</v>
      </c>
      <c r="BD84" s="26">
        <f t="shared" ref="BD84" si="95">(BA84-BB84)/SUM(BA84+BB84)</f>
        <v>-7.5268817204301078E-2</v>
      </c>
    </row>
    <row r="85" spans="1:61" x14ac:dyDescent="0.25">
      <c r="A85" s="25">
        <v>5</v>
      </c>
      <c r="B85" s="14">
        <v>53</v>
      </c>
      <c r="C85" s="14">
        <f>A85+B85</f>
        <v>58</v>
      </c>
      <c r="D85" s="14">
        <f>(A85-B85)/SUM(A85+B85)</f>
        <v>-0.82758620689655171</v>
      </c>
      <c r="E85" s="14">
        <v>13</v>
      </c>
      <c r="F85" s="14">
        <v>59</v>
      </c>
      <c r="G85" s="14">
        <f>E85+F85</f>
        <v>72</v>
      </c>
      <c r="H85" s="31">
        <f>(E85-F85)/SUM(E85+F85)</f>
        <v>-0.63888888888888884</v>
      </c>
      <c r="I85" s="138">
        <v>12</v>
      </c>
      <c r="J85" s="139">
        <v>56</v>
      </c>
      <c r="K85" s="139">
        <f t="shared" si="68"/>
        <v>68</v>
      </c>
      <c r="L85" s="139">
        <f t="shared" si="82"/>
        <v>-0.6470588235294118</v>
      </c>
      <c r="M85" s="18">
        <v>26</v>
      </c>
      <c r="N85" s="18">
        <v>125</v>
      </c>
      <c r="O85" s="139">
        <f t="shared" si="69"/>
        <v>151</v>
      </c>
      <c r="P85" s="141">
        <f t="shared" si="83"/>
        <v>-0.6556291390728477</v>
      </c>
      <c r="Q85" s="138">
        <v>8</v>
      </c>
      <c r="R85" s="139">
        <v>69</v>
      </c>
      <c r="S85" s="139">
        <f t="shared" si="70"/>
        <v>77</v>
      </c>
      <c r="T85" s="139">
        <f t="shared" si="71"/>
        <v>-0.79220779220779225</v>
      </c>
      <c r="U85" s="139">
        <v>15</v>
      </c>
      <c r="V85" s="139">
        <v>71</v>
      </c>
      <c r="W85" s="139">
        <f t="shared" si="72"/>
        <v>86</v>
      </c>
      <c r="X85" s="141">
        <f t="shared" si="73"/>
        <v>-0.65116279069767447</v>
      </c>
      <c r="Y85" s="16">
        <v>28</v>
      </c>
      <c r="Z85" s="14">
        <v>82</v>
      </c>
      <c r="AA85" s="14">
        <f>Y85+Z85</f>
        <v>110</v>
      </c>
      <c r="AB85" s="14">
        <f>(Y85-Z85)/SUM(Y85+Z85)</f>
        <v>-0.49090909090909091</v>
      </c>
      <c r="AC85" s="14">
        <v>10</v>
      </c>
      <c r="AD85" s="14">
        <v>53</v>
      </c>
      <c r="AE85" s="14">
        <f>AC85+AD85</f>
        <v>63</v>
      </c>
      <c r="AF85" s="31">
        <f>(AC85-AD85)/SUM(AC85+AD85)</f>
        <v>-0.68253968253968256</v>
      </c>
      <c r="AG85" s="16">
        <v>17</v>
      </c>
      <c r="AH85" s="14">
        <v>105</v>
      </c>
      <c r="AI85" s="14">
        <f>AG85+AH85</f>
        <v>122</v>
      </c>
      <c r="AJ85" s="14">
        <f>(AG85-AH85)/SUM(AG85+AH85)</f>
        <v>-0.72131147540983609</v>
      </c>
      <c r="AK85" s="14">
        <v>15</v>
      </c>
      <c r="AL85" s="14">
        <v>105</v>
      </c>
      <c r="AM85" s="14">
        <f t="shared" si="74"/>
        <v>120</v>
      </c>
      <c r="AN85" s="31">
        <f t="shared" si="75"/>
        <v>-0.75</v>
      </c>
      <c r="AO85" s="16">
        <v>12</v>
      </c>
      <c r="AP85" s="14">
        <v>98</v>
      </c>
      <c r="AQ85" s="14">
        <f t="shared" si="76"/>
        <v>110</v>
      </c>
      <c r="AR85" s="14">
        <f t="shared" si="77"/>
        <v>-0.78181818181818186</v>
      </c>
      <c r="AS85" s="14">
        <v>19</v>
      </c>
      <c r="AT85" s="14">
        <v>94</v>
      </c>
      <c r="AU85" s="14">
        <f>AS85+AT85</f>
        <v>113</v>
      </c>
      <c r="AV85" s="31">
        <f>(AS85-AT85)/SUM(AS85+AT85)</f>
        <v>-0.66371681415929207</v>
      </c>
      <c r="AW85" s="14">
        <v>20</v>
      </c>
      <c r="AX85" s="14">
        <v>29</v>
      </c>
      <c r="AY85" s="14">
        <f>AW85+AX85</f>
        <v>49</v>
      </c>
      <c r="AZ85" s="14">
        <f>(AW85-AX85)/SUM(AW85+AX85)</f>
        <v>-0.18367346938775511</v>
      </c>
      <c r="BA85" s="14">
        <v>30</v>
      </c>
      <c r="BB85" s="14">
        <v>26</v>
      </c>
      <c r="BC85" s="14">
        <f>BA85+BB85</f>
        <v>56</v>
      </c>
      <c r="BD85" s="26">
        <f>(BA85-BB85)/SUM(BA85+BB85)</f>
        <v>7.1428571428571425E-2</v>
      </c>
    </row>
    <row r="86" spans="1:61" x14ac:dyDescent="0.25">
      <c r="A86" s="25">
        <v>14</v>
      </c>
      <c r="B86" s="14">
        <v>68</v>
      </c>
      <c r="C86" s="14">
        <f t="shared" ref="C86:C90" si="96">A86+B86</f>
        <v>82</v>
      </c>
      <c r="D86" s="14">
        <f t="shared" ref="D86:D90" si="97">(A86-B86)/SUM(A86+B86)</f>
        <v>-0.65853658536585369</v>
      </c>
      <c r="E86" s="14">
        <v>11</v>
      </c>
      <c r="F86" s="14">
        <v>83</v>
      </c>
      <c r="G86" s="14">
        <f t="shared" ref="G86:G90" si="98">E86+F86</f>
        <v>94</v>
      </c>
      <c r="H86" s="31">
        <f t="shared" ref="H86:H90" si="99">(E86-F86)/SUM(E86+F86)</f>
        <v>-0.76595744680851063</v>
      </c>
      <c r="I86" s="138">
        <v>24</v>
      </c>
      <c r="J86" s="139">
        <v>76</v>
      </c>
      <c r="K86" s="139">
        <f t="shared" si="68"/>
        <v>100</v>
      </c>
      <c r="L86" s="139">
        <f t="shared" si="82"/>
        <v>-0.52</v>
      </c>
      <c r="M86" s="18">
        <v>18</v>
      </c>
      <c r="N86" s="18">
        <v>113</v>
      </c>
      <c r="O86" s="139">
        <f t="shared" si="69"/>
        <v>131</v>
      </c>
      <c r="P86" s="141">
        <f t="shared" si="83"/>
        <v>-0.72519083969465647</v>
      </c>
      <c r="Q86" s="138">
        <v>18</v>
      </c>
      <c r="R86" s="139">
        <v>81</v>
      </c>
      <c r="S86" s="139">
        <f t="shared" si="70"/>
        <v>99</v>
      </c>
      <c r="T86" s="139">
        <f t="shared" si="71"/>
        <v>-0.63636363636363635</v>
      </c>
      <c r="U86" s="139">
        <v>9</v>
      </c>
      <c r="V86" s="139">
        <v>68</v>
      </c>
      <c r="W86" s="139">
        <f t="shared" si="72"/>
        <v>77</v>
      </c>
      <c r="X86" s="141">
        <f t="shared" si="73"/>
        <v>-0.76623376623376627</v>
      </c>
      <c r="Y86" s="16">
        <v>19</v>
      </c>
      <c r="Z86" s="14">
        <v>84</v>
      </c>
      <c r="AA86" s="14">
        <f t="shared" ref="AA86:AA90" si="100">Y86+Z86</f>
        <v>103</v>
      </c>
      <c r="AB86" s="14">
        <f t="shared" ref="AB86:AB90" si="101">(Y86-Z86)/SUM(Y86+Z86)</f>
        <v>-0.6310679611650486</v>
      </c>
      <c r="AC86" s="14">
        <v>21</v>
      </c>
      <c r="AD86" s="14">
        <v>62</v>
      </c>
      <c r="AE86" s="14">
        <f t="shared" ref="AE86:AE90" si="102">AC86+AD86</f>
        <v>83</v>
      </c>
      <c r="AF86" s="31">
        <f t="shared" ref="AF86:AF90" si="103">(AC86-AD86)/SUM(AC86+AD86)</f>
        <v>-0.49397590361445781</v>
      </c>
      <c r="AG86" s="16">
        <v>14</v>
      </c>
      <c r="AH86" s="14">
        <v>77</v>
      </c>
      <c r="AI86" s="14">
        <f t="shared" ref="AI86:AI90" si="104">AG86+AH86</f>
        <v>91</v>
      </c>
      <c r="AJ86" s="14">
        <f t="shared" ref="AJ86:AJ90" si="105">(AG86-AH86)/SUM(AG86+AH86)</f>
        <v>-0.69230769230769229</v>
      </c>
      <c r="AK86" s="14">
        <v>14</v>
      </c>
      <c r="AL86" s="14">
        <v>113</v>
      </c>
      <c r="AM86" s="14">
        <f t="shared" si="74"/>
        <v>127</v>
      </c>
      <c r="AN86" s="31">
        <f t="shared" si="75"/>
        <v>-0.77952755905511806</v>
      </c>
      <c r="AO86" s="16">
        <v>16</v>
      </c>
      <c r="AP86" s="14">
        <v>107</v>
      </c>
      <c r="AQ86" s="14">
        <f t="shared" si="76"/>
        <v>123</v>
      </c>
      <c r="AR86" s="14">
        <f t="shared" si="77"/>
        <v>-0.73983739837398377</v>
      </c>
      <c r="AS86" s="14">
        <v>22</v>
      </c>
      <c r="AT86" s="14">
        <v>119</v>
      </c>
      <c r="AU86" s="14">
        <f t="shared" ref="AU86:AU90" si="106">AS86+AT86</f>
        <v>141</v>
      </c>
      <c r="AV86" s="31">
        <f t="shared" ref="AV86:AV90" si="107">(AS86-AT86)/SUM(AS86+AT86)</f>
        <v>-0.68794326241134751</v>
      </c>
      <c r="AW86" s="14">
        <v>37</v>
      </c>
      <c r="AX86" s="14">
        <v>39</v>
      </c>
      <c r="AY86" s="14">
        <f t="shared" ref="AY86:AY90" si="108">AW86+AX86</f>
        <v>76</v>
      </c>
      <c r="AZ86" s="14">
        <f t="shared" ref="AZ86:AZ90" si="109">(AW86-AX86)/SUM(AW86+AX86)</f>
        <v>-2.6315789473684209E-2</v>
      </c>
      <c r="BA86" s="14">
        <v>23</v>
      </c>
      <c r="BB86" s="14">
        <v>51</v>
      </c>
      <c r="BC86" s="14">
        <f t="shared" ref="BC86:BC90" si="110">BA86+BB86</f>
        <v>74</v>
      </c>
      <c r="BD86" s="26">
        <f t="shared" ref="BD86:BD90" si="111">(BA86-BB86)/SUM(BA86+BB86)</f>
        <v>-0.3783783783783784</v>
      </c>
    </row>
    <row r="87" spans="1:61" x14ac:dyDescent="0.25">
      <c r="A87" s="25">
        <v>10</v>
      </c>
      <c r="B87" s="14">
        <v>113</v>
      </c>
      <c r="C87" s="14">
        <f t="shared" si="96"/>
        <v>123</v>
      </c>
      <c r="D87" s="14">
        <f t="shared" si="97"/>
        <v>-0.83739837398373984</v>
      </c>
      <c r="E87" s="14">
        <v>13</v>
      </c>
      <c r="F87" s="14">
        <v>71</v>
      </c>
      <c r="G87" s="14">
        <f t="shared" si="98"/>
        <v>84</v>
      </c>
      <c r="H87" s="31">
        <f t="shared" si="99"/>
        <v>-0.69047619047619047</v>
      </c>
      <c r="I87" s="138">
        <v>32</v>
      </c>
      <c r="J87" s="139">
        <v>81</v>
      </c>
      <c r="K87" s="139">
        <f t="shared" si="68"/>
        <v>113</v>
      </c>
      <c r="L87" s="139">
        <f t="shared" si="82"/>
        <v>-0.4336283185840708</v>
      </c>
      <c r="M87" s="18">
        <v>26</v>
      </c>
      <c r="N87" s="18">
        <v>91</v>
      </c>
      <c r="O87" s="139">
        <f t="shared" si="69"/>
        <v>117</v>
      </c>
      <c r="P87" s="141">
        <f>(M87-N87)/O87</f>
        <v>-0.55555555555555558</v>
      </c>
      <c r="Q87" s="138">
        <v>7</v>
      </c>
      <c r="R87" s="139">
        <v>74</v>
      </c>
      <c r="S87" s="139">
        <f t="shared" si="70"/>
        <v>81</v>
      </c>
      <c r="T87" s="139">
        <f t="shared" si="71"/>
        <v>-0.8271604938271605</v>
      </c>
      <c r="U87" s="139">
        <v>11</v>
      </c>
      <c r="V87" s="139">
        <v>59</v>
      </c>
      <c r="W87" s="139">
        <f t="shared" si="72"/>
        <v>70</v>
      </c>
      <c r="X87" s="141">
        <f t="shared" si="73"/>
        <v>-0.68571428571428572</v>
      </c>
      <c r="Y87" s="16">
        <v>14</v>
      </c>
      <c r="Z87" s="14">
        <v>131</v>
      </c>
      <c r="AA87" s="14">
        <f t="shared" si="100"/>
        <v>145</v>
      </c>
      <c r="AB87" s="14">
        <f t="shared" si="101"/>
        <v>-0.80689655172413788</v>
      </c>
      <c r="AC87" s="14">
        <v>13</v>
      </c>
      <c r="AD87" s="14">
        <v>105</v>
      </c>
      <c r="AE87" s="14">
        <f t="shared" si="102"/>
        <v>118</v>
      </c>
      <c r="AF87" s="31">
        <f t="shared" si="103"/>
        <v>-0.77966101694915257</v>
      </c>
      <c r="AG87" s="16">
        <v>10</v>
      </c>
      <c r="AH87" s="14">
        <v>78</v>
      </c>
      <c r="AI87" s="14">
        <f t="shared" si="104"/>
        <v>88</v>
      </c>
      <c r="AJ87" s="14">
        <f t="shared" si="105"/>
        <v>-0.77272727272727271</v>
      </c>
      <c r="AK87" s="14">
        <v>16</v>
      </c>
      <c r="AL87" s="14">
        <v>114</v>
      </c>
      <c r="AM87" s="14">
        <f t="shared" si="74"/>
        <v>130</v>
      </c>
      <c r="AN87" s="31">
        <f t="shared" si="75"/>
        <v>-0.75384615384615383</v>
      </c>
      <c r="AO87" s="16">
        <v>11</v>
      </c>
      <c r="AP87" s="14">
        <v>114</v>
      </c>
      <c r="AQ87" s="14">
        <f t="shared" si="76"/>
        <v>125</v>
      </c>
      <c r="AR87" s="14">
        <f t="shared" si="77"/>
        <v>-0.82399999999999995</v>
      </c>
      <c r="AS87" s="14">
        <v>11</v>
      </c>
      <c r="AT87" s="14">
        <v>98</v>
      </c>
      <c r="AU87" s="14">
        <f t="shared" si="106"/>
        <v>109</v>
      </c>
      <c r="AV87" s="31">
        <f t="shared" si="107"/>
        <v>-0.79816513761467889</v>
      </c>
      <c r="AW87" s="14">
        <v>42</v>
      </c>
      <c r="AX87" s="14">
        <v>37</v>
      </c>
      <c r="AY87" s="14">
        <f t="shared" si="108"/>
        <v>79</v>
      </c>
      <c r="AZ87" s="14">
        <f t="shared" si="109"/>
        <v>6.3291139240506333E-2</v>
      </c>
      <c r="BA87" s="14">
        <v>24</v>
      </c>
      <c r="BB87" s="14">
        <v>44</v>
      </c>
      <c r="BC87" s="14">
        <f t="shared" si="110"/>
        <v>68</v>
      </c>
      <c r="BD87" s="26">
        <f t="shared" si="111"/>
        <v>-0.29411764705882354</v>
      </c>
    </row>
    <row r="88" spans="1:61" x14ac:dyDescent="0.25">
      <c r="A88" s="25">
        <v>13</v>
      </c>
      <c r="B88" s="14">
        <v>109</v>
      </c>
      <c r="C88" s="14">
        <f t="shared" si="96"/>
        <v>122</v>
      </c>
      <c r="D88" s="14">
        <f t="shared" si="97"/>
        <v>-0.78688524590163933</v>
      </c>
      <c r="E88" s="14">
        <v>12</v>
      </c>
      <c r="F88" s="14">
        <v>64</v>
      </c>
      <c r="G88" s="14">
        <f t="shared" si="98"/>
        <v>76</v>
      </c>
      <c r="H88" s="31">
        <f t="shared" si="99"/>
        <v>-0.68421052631578949</v>
      </c>
      <c r="I88" s="138">
        <v>26</v>
      </c>
      <c r="J88" s="139">
        <v>92</v>
      </c>
      <c r="K88" s="139">
        <f t="shared" si="68"/>
        <v>118</v>
      </c>
      <c r="L88" s="139">
        <f t="shared" si="82"/>
        <v>-0.55932203389830504</v>
      </c>
      <c r="M88" s="18">
        <v>28</v>
      </c>
      <c r="N88" s="18">
        <v>116</v>
      </c>
      <c r="O88" s="139">
        <f t="shared" si="69"/>
        <v>144</v>
      </c>
      <c r="P88" s="141">
        <f t="shared" si="83"/>
        <v>-0.61111111111111116</v>
      </c>
      <c r="Q88" s="138">
        <v>16</v>
      </c>
      <c r="R88" s="139">
        <v>65</v>
      </c>
      <c r="S88" s="139">
        <f t="shared" si="70"/>
        <v>81</v>
      </c>
      <c r="T88" s="139">
        <f t="shared" si="71"/>
        <v>-0.60493827160493829</v>
      </c>
      <c r="U88" s="139">
        <v>14</v>
      </c>
      <c r="V88" s="139">
        <v>77</v>
      </c>
      <c r="W88" s="139">
        <f t="shared" si="72"/>
        <v>91</v>
      </c>
      <c r="X88" s="141">
        <f t="shared" si="73"/>
        <v>-0.69230769230769229</v>
      </c>
      <c r="Y88" s="16">
        <v>19</v>
      </c>
      <c r="Z88" s="14">
        <v>96</v>
      </c>
      <c r="AA88" s="14">
        <f t="shared" si="100"/>
        <v>115</v>
      </c>
      <c r="AB88" s="14">
        <f t="shared" si="101"/>
        <v>-0.66956521739130437</v>
      </c>
      <c r="AC88" s="14">
        <v>21</v>
      </c>
      <c r="AD88" s="14">
        <v>76</v>
      </c>
      <c r="AE88" s="14">
        <f t="shared" si="102"/>
        <v>97</v>
      </c>
      <c r="AF88" s="31">
        <f t="shared" si="103"/>
        <v>-0.5670103092783505</v>
      </c>
      <c r="AG88" s="16">
        <v>12</v>
      </c>
      <c r="AH88" s="14">
        <v>110</v>
      </c>
      <c r="AI88" s="14">
        <f t="shared" si="104"/>
        <v>122</v>
      </c>
      <c r="AJ88" s="14">
        <f t="shared" si="105"/>
        <v>-0.80327868852459017</v>
      </c>
      <c r="AK88" s="14">
        <v>13</v>
      </c>
      <c r="AL88" s="14">
        <v>97</v>
      </c>
      <c r="AM88" s="14">
        <f t="shared" si="74"/>
        <v>110</v>
      </c>
      <c r="AN88" s="31">
        <f t="shared" si="75"/>
        <v>-0.76363636363636367</v>
      </c>
      <c r="AO88" s="16">
        <v>19</v>
      </c>
      <c r="AP88" s="14">
        <v>63</v>
      </c>
      <c r="AQ88" s="14">
        <f t="shared" si="76"/>
        <v>82</v>
      </c>
      <c r="AR88" s="14">
        <f t="shared" si="77"/>
        <v>-0.53658536585365857</v>
      </c>
      <c r="AS88" s="14">
        <v>26</v>
      </c>
      <c r="AT88" s="14">
        <v>103</v>
      </c>
      <c r="AU88" s="14">
        <f t="shared" si="106"/>
        <v>129</v>
      </c>
      <c r="AV88" s="31">
        <f t="shared" si="107"/>
        <v>-0.5968992248062015</v>
      </c>
      <c r="AW88" s="14">
        <v>35</v>
      </c>
      <c r="AX88" s="14">
        <v>30</v>
      </c>
      <c r="AY88" s="14">
        <f t="shared" si="108"/>
        <v>65</v>
      </c>
      <c r="AZ88" s="14">
        <f t="shared" si="109"/>
        <v>7.6923076923076927E-2</v>
      </c>
      <c r="BA88" s="14">
        <v>30</v>
      </c>
      <c r="BB88" s="14">
        <v>50</v>
      </c>
      <c r="BC88" s="14">
        <f t="shared" si="110"/>
        <v>80</v>
      </c>
      <c r="BD88" s="26">
        <f t="shared" si="111"/>
        <v>-0.25</v>
      </c>
    </row>
    <row r="89" spans="1:61" x14ac:dyDescent="0.25">
      <c r="A89" s="25">
        <v>17</v>
      </c>
      <c r="B89" s="14">
        <v>76</v>
      </c>
      <c r="C89" s="14">
        <f t="shared" si="96"/>
        <v>93</v>
      </c>
      <c r="D89" s="14">
        <f t="shared" si="97"/>
        <v>-0.63440860215053763</v>
      </c>
      <c r="E89" s="14">
        <v>15</v>
      </c>
      <c r="F89" s="14">
        <v>114</v>
      </c>
      <c r="G89" s="14">
        <f t="shared" si="98"/>
        <v>129</v>
      </c>
      <c r="H89" s="31">
        <f t="shared" si="99"/>
        <v>-0.76744186046511631</v>
      </c>
      <c r="I89" s="138">
        <v>18</v>
      </c>
      <c r="J89" s="139">
        <v>119</v>
      </c>
      <c r="K89" s="139">
        <f t="shared" si="68"/>
        <v>137</v>
      </c>
      <c r="L89" s="139">
        <f t="shared" si="82"/>
        <v>-0.73722627737226276</v>
      </c>
      <c r="M89" s="18">
        <v>32</v>
      </c>
      <c r="N89" s="18">
        <v>145</v>
      </c>
      <c r="O89" s="139">
        <f t="shared" si="69"/>
        <v>177</v>
      </c>
      <c r="P89" s="141">
        <f t="shared" si="83"/>
        <v>-0.6384180790960452</v>
      </c>
      <c r="Q89" s="138">
        <v>13</v>
      </c>
      <c r="R89" s="139">
        <v>109</v>
      </c>
      <c r="S89" s="139">
        <f t="shared" si="70"/>
        <v>122</v>
      </c>
      <c r="T89" s="139">
        <f t="shared" si="71"/>
        <v>-0.78688524590163933</v>
      </c>
      <c r="U89" s="139">
        <v>6</v>
      </c>
      <c r="V89" s="139">
        <v>102</v>
      </c>
      <c r="W89" s="139">
        <f t="shared" si="72"/>
        <v>108</v>
      </c>
      <c r="X89" s="141">
        <f t="shared" si="73"/>
        <v>-0.88888888888888884</v>
      </c>
      <c r="Y89" s="16">
        <v>17</v>
      </c>
      <c r="Z89" s="14">
        <v>84</v>
      </c>
      <c r="AA89" s="14">
        <f t="shared" si="100"/>
        <v>101</v>
      </c>
      <c r="AB89" s="14">
        <f t="shared" si="101"/>
        <v>-0.6633663366336634</v>
      </c>
      <c r="AC89" s="14">
        <v>22</v>
      </c>
      <c r="AD89" s="14">
        <v>94</v>
      </c>
      <c r="AE89" s="14">
        <f t="shared" si="102"/>
        <v>116</v>
      </c>
      <c r="AF89" s="31">
        <f t="shared" si="103"/>
        <v>-0.62068965517241381</v>
      </c>
      <c r="AG89" s="16">
        <v>14</v>
      </c>
      <c r="AH89" s="14">
        <v>94</v>
      </c>
      <c r="AI89" s="14">
        <f t="shared" si="104"/>
        <v>108</v>
      </c>
      <c r="AJ89" s="14">
        <f t="shared" si="105"/>
        <v>-0.7407407407407407</v>
      </c>
      <c r="AK89" s="14">
        <v>12</v>
      </c>
      <c r="AL89" s="14">
        <v>82</v>
      </c>
      <c r="AM89" s="14">
        <f t="shared" si="74"/>
        <v>94</v>
      </c>
      <c r="AN89" s="31">
        <f t="shared" si="75"/>
        <v>-0.74468085106382975</v>
      </c>
      <c r="AO89" s="16">
        <v>13</v>
      </c>
      <c r="AP89" s="14">
        <v>78</v>
      </c>
      <c r="AQ89" s="14">
        <f t="shared" si="76"/>
        <v>91</v>
      </c>
      <c r="AR89" s="14">
        <f t="shared" si="77"/>
        <v>-0.7142857142857143</v>
      </c>
      <c r="AS89" s="14">
        <v>12</v>
      </c>
      <c r="AT89" s="14">
        <v>110</v>
      </c>
      <c r="AU89" s="14">
        <f t="shared" si="106"/>
        <v>122</v>
      </c>
      <c r="AV89" s="31">
        <f t="shared" si="107"/>
        <v>-0.80327868852459017</v>
      </c>
      <c r="AW89" s="14">
        <v>39</v>
      </c>
      <c r="AX89" s="14">
        <v>21</v>
      </c>
      <c r="AY89" s="14">
        <f t="shared" si="108"/>
        <v>60</v>
      </c>
      <c r="AZ89" s="14">
        <f t="shared" si="109"/>
        <v>0.3</v>
      </c>
      <c r="BA89" s="14">
        <v>27</v>
      </c>
      <c r="BB89" s="14">
        <v>23</v>
      </c>
      <c r="BC89" s="14">
        <f t="shared" si="110"/>
        <v>50</v>
      </c>
      <c r="BD89" s="26">
        <f t="shared" si="111"/>
        <v>0.08</v>
      </c>
    </row>
    <row r="90" spans="1:61" x14ac:dyDescent="0.25">
      <c r="A90" s="25">
        <v>20</v>
      </c>
      <c r="B90" s="14">
        <v>102</v>
      </c>
      <c r="C90" s="14">
        <f t="shared" si="96"/>
        <v>122</v>
      </c>
      <c r="D90" s="14">
        <f t="shared" si="97"/>
        <v>-0.67213114754098358</v>
      </c>
      <c r="E90" s="14">
        <v>11</v>
      </c>
      <c r="F90" s="14">
        <v>57</v>
      </c>
      <c r="G90" s="14">
        <f t="shared" si="98"/>
        <v>68</v>
      </c>
      <c r="H90" s="31">
        <f t="shared" si="99"/>
        <v>-0.67647058823529416</v>
      </c>
      <c r="I90" s="138">
        <v>27</v>
      </c>
      <c r="J90" s="139">
        <v>84</v>
      </c>
      <c r="K90" s="139">
        <f t="shared" si="68"/>
        <v>111</v>
      </c>
      <c r="L90" s="139">
        <f t="shared" si="82"/>
        <v>-0.51351351351351349</v>
      </c>
      <c r="M90" s="18">
        <v>19</v>
      </c>
      <c r="N90" s="18">
        <v>124</v>
      </c>
      <c r="O90" s="139">
        <f t="shared" si="69"/>
        <v>143</v>
      </c>
      <c r="P90" s="141">
        <f t="shared" si="83"/>
        <v>-0.73426573426573427</v>
      </c>
      <c r="Q90" s="138">
        <v>17</v>
      </c>
      <c r="R90" s="139">
        <v>82</v>
      </c>
      <c r="S90" s="139">
        <f t="shared" si="70"/>
        <v>99</v>
      </c>
      <c r="T90" s="139">
        <f t="shared" si="71"/>
        <v>-0.65656565656565657</v>
      </c>
      <c r="U90" s="139">
        <v>13</v>
      </c>
      <c r="V90" s="139">
        <v>86</v>
      </c>
      <c r="W90" s="139">
        <f t="shared" si="72"/>
        <v>99</v>
      </c>
      <c r="X90" s="141">
        <f t="shared" si="73"/>
        <v>-0.73737373737373735</v>
      </c>
      <c r="Y90" s="16">
        <v>11</v>
      </c>
      <c r="Z90" s="14">
        <v>103</v>
      </c>
      <c r="AA90" s="14">
        <f t="shared" si="100"/>
        <v>114</v>
      </c>
      <c r="AB90" s="14">
        <f t="shared" si="101"/>
        <v>-0.80701754385964908</v>
      </c>
      <c r="AC90" s="14">
        <v>12</v>
      </c>
      <c r="AD90" s="14">
        <v>81</v>
      </c>
      <c r="AE90" s="14">
        <f t="shared" si="102"/>
        <v>93</v>
      </c>
      <c r="AF90" s="31">
        <f t="shared" si="103"/>
        <v>-0.74193548387096775</v>
      </c>
      <c r="AG90" s="16">
        <v>17</v>
      </c>
      <c r="AH90" s="14">
        <v>77</v>
      </c>
      <c r="AI90" s="14">
        <f t="shared" si="104"/>
        <v>94</v>
      </c>
      <c r="AJ90" s="14">
        <f t="shared" si="105"/>
        <v>-0.63829787234042556</v>
      </c>
      <c r="AK90" s="14">
        <v>15</v>
      </c>
      <c r="AL90" s="14">
        <v>87</v>
      </c>
      <c r="AM90" s="14">
        <f t="shared" si="74"/>
        <v>102</v>
      </c>
      <c r="AN90" s="31">
        <f t="shared" si="75"/>
        <v>-0.70588235294117652</v>
      </c>
      <c r="AO90" s="16">
        <v>22</v>
      </c>
      <c r="AP90" s="14">
        <v>97</v>
      </c>
      <c r="AQ90" s="14">
        <f t="shared" si="76"/>
        <v>119</v>
      </c>
      <c r="AR90" s="14">
        <f t="shared" si="77"/>
        <v>-0.63025210084033612</v>
      </c>
      <c r="AS90" s="14">
        <v>14</v>
      </c>
      <c r="AT90" s="14">
        <v>79</v>
      </c>
      <c r="AU90" s="14">
        <f t="shared" si="106"/>
        <v>93</v>
      </c>
      <c r="AV90" s="31">
        <f t="shared" si="107"/>
        <v>-0.69892473118279574</v>
      </c>
      <c r="AW90" s="14">
        <v>45</v>
      </c>
      <c r="AX90" s="14">
        <v>25</v>
      </c>
      <c r="AY90" s="14">
        <f t="shared" si="108"/>
        <v>70</v>
      </c>
      <c r="AZ90" s="14">
        <f t="shared" si="109"/>
        <v>0.2857142857142857</v>
      </c>
      <c r="BA90" s="14">
        <v>29</v>
      </c>
      <c r="BB90" s="14">
        <v>32</v>
      </c>
      <c r="BC90" s="14">
        <f t="shared" si="110"/>
        <v>61</v>
      </c>
      <c r="BD90" s="26">
        <f t="shared" si="111"/>
        <v>-4.9180327868852458E-2</v>
      </c>
    </row>
    <row r="91" spans="1:61" x14ac:dyDescent="0.25">
      <c r="A91" s="25">
        <v>12</v>
      </c>
      <c r="B91" s="14">
        <v>87</v>
      </c>
      <c r="C91" s="14">
        <f>A91+B91</f>
        <v>99</v>
      </c>
      <c r="D91" s="14">
        <f>(A91-B91)/SUM(A91+B91)</f>
        <v>-0.75757575757575757</v>
      </c>
      <c r="E91" s="14">
        <v>16</v>
      </c>
      <c r="F91" s="14">
        <v>72</v>
      </c>
      <c r="G91" s="14">
        <f>E91+F91</f>
        <v>88</v>
      </c>
      <c r="H91" s="31">
        <f>(E91-F91)/SUM(E91+F91)</f>
        <v>-0.63636363636363635</v>
      </c>
      <c r="I91" s="53"/>
      <c r="J91" s="18"/>
      <c r="K91" s="18"/>
      <c r="L91" s="18"/>
      <c r="M91" s="18"/>
      <c r="N91" s="18"/>
      <c r="O91" s="18"/>
      <c r="P91" s="49"/>
      <c r="Q91" s="138"/>
      <c r="R91" s="139"/>
      <c r="S91" s="139"/>
      <c r="T91" s="139"/>
      <c r="U91" s="139"/>
      <c r="V91" s="139"/>
      <c r="W91" s="139"/>
      <c r="X91" s="141"/>
      <c r="Y91" s="16"/>
      <c r="Z91" s="14"/>
      <c r="AA91" s="14"/>
      <c r="AB91" s="14"/>
      <c r="AC91" s="14"/>
      <c r="AD91" s="14"/>
      <c r="AE91" s="14"/>
      <c r="AF91" s="31"/>
      <c r="AG91" s="16"/>
      <c r="AH91" s="14"/>
      <c r="AI91" s="14"/>
      <c r="AJ91" s="14"/>
      <c r="AK91" s="14"/>
      <c r="AL91" s="14"/>
      <c r="AM91" s="14"/>
      <c r="AN91" s="31"/>
      <c r="AO91" s="16"/>
      <c r="AP91" s="14"/>
      <c r="AQ91" s="14"/>
      <c r="AR91" s="14"/>
      <c r="AS91" s="14"/>
      <c r="AT91" s="14"/>
      <c r="AU91" s="14"/>
      <c r="AV91" s="31"/>
      <c r="AW91" s="14"/>
      <c r="AX91" s="14"/>
      <c r="AY91" s="14"/>
      <c r="AZ91" s="14"/>
      <c r="BA91" s="14"/>
      <c r="BB91" s="14"/>
      <c r="BC91" s="14"/>
      <c r="BD91" s="26"/>
    </row>
    <row r="92" spans="1:61" x14ac:dyDescent="0.25">
      <c r="A92" s="25">
        <v>14</v>
      </c>
      <c r="B92" s="14">
        <v>76</v>
      </c>
      <c r="C92" s="14">
        <f t="shared" ref="C92:C98" si="112">A92+B92</f>
        <v>90</v>
      </c>
      <c r="D92" s="14">
        <f t="shared" ref="D92:D98" si="113">(A92-B92)/SUM(A92+B92)</f>
        <v>-0.68888888888888888</v>
      </c>
      <c r="E92" s="14">
        <v>10</v>
      </c>
      <c r="F92" s="14">
        <v>96</v>
      </c>
      <c r="G92" s="14">
        <f t="shared" ref="G92" si="114">E92+F92</f>
        <v>106</v>
      </c>
      <c r="H92" s="31">
        <f t="shared" ref="H92" si="115">(E92-F92)/SUM(E92+F92)</f>
        <v>-0.81132075471698117</v>
      </c>
      <c r="I92" s="138">
        <f>AVERAGE(I83:I90)</f>
        <v>21.625</v>
      </c>
      <c r="J92" s="139">
        <f>AVERAGE(J83:J90)</f>
        <v>85.625</v>
      </c>
      <c r="K92" s="18"/>
      <c r="L92" s="139">
        <f>AVERAGE(L83:L90)</f>
        <v>-0.59584353091796083</v>
      </c>
      <c r="M92" s="139">
        <f>AVERAGE(M83:M90)</f>
        <v>26</v>
      </c>
      <c r="N92" s="139">
        <f>AVERAGE(N83:N90)</f>
        <v>117.375</v>
      </c>
      <c r="O92" s="18"/>
      <c r="P92" s="141">
        <f t="shared" ref="P92:BD92" si="116">AVERAGE(P83:P90)</f>
        <v>-0.63184471382807272</v>
      </c>
      <c r="Q92" s="138">
        <f t="shared" si="116"/>
        <v>13.75</v>
      </c>
      <c r="R92" s="139">
        <f t="shared" si="116"/>
        <v>80.125</v>
      </c>
      <c r="S92" s="139">
        <f t="shared" si="116"/>
        <v>93.875</v>
      </c>
      <c r="T92" s="18">
        <f t="shared" si="116"/>
        <v>-0.70825115104486691</v>
      </c>
      <c r="U92" s="139">
        <f t="shared" si="116"/>
        <v>10.875</v>
      </c>
      <c r="V92" s="139">
        <f t="shared" si="116"/>
        <v>78</v>
      </c>
      <c r="W92" s="139">
        <f t="shared" si="116"/>
        <v>88.875</v>
      </c>
      <c r="X92" s="49">
        <f t="shared" si="116"/>
        <v>-0.75008019083665811</v>
      </c>
      <c r="Y92" s="16">
        <f t="shared" si="116"/>
        <v>17.625</v>
      </c>
      <c r="Z92" s="14">
        <f t="shared" si="116"/>
        <v>87.625</v>
      </c>
      <c r="AA92" s="14">
        <f t="shared" si="116"/>
        <v>105.25</v>
      </c>
      <c r="AB92" s="14">
        <f t="shared" si="116"/>
        <v>-0.65036070364743426</v>
      </c>
      <c r="AC92" s="14">
        <f t="shared" si="116"/>
        <v>15.625</v>
      </c>
      <c r="AD92" s="14">
        <f t="shared" si="116"/>
        <v>76.375</v>
      </c>
      <c r="AE92" s="14">
        <f t="shared" si="116"/>
        <v>92</v>
      </c>
      <c r="AF92" s="31">
        <f t="shared" si="116"/>
        <v>-0.65743962477046003</v>
      </c>
      <c r="AG92" s="16">
        <f t="shared" si="116"/>
        <v>12.5</v>
      </c>
      <c r="AH92" s="14">
        <f t="shared" si="116"/>
        <v>90.5</v>
      </c>
      <c r="AI92" s="14">
        <f t="shared" si="116"/>
        <v>103</v>
      </c>
      <c r="AJ92" s="14">
        <f t="shared" si="116"/>
        <v>-0.75636902983787768</v>
      </c>
      <c r="AK92" s="14">
        <f t="shared" si="116"/>
        <v>13.625</v>
      </c>
      <c r="AL92" s="14">
        <f t="shared" si="116"/>
        <v>97</v>
      </c>
      <c r="AM92" s="14">
        <f t="shared" si="116"/>
        <v>110.625</v>
      </c>
      <c r="AN92" s="31">
        <f t="shared" si="116"/>
        <v>-0.75279071947377085</v>
      </c>
      <c r="AO92" s="16">
        <f t="shared" si="116"/>
        <v>16</v>
      </c>
      <c r="AP92" s="14">
        <f t="shared" si="116"/>
        <v>90.25</v>
      </c>
      <c r="AQ92" s="14">
        <f t="shared" si="116"/>
        <v>106.25</v>
      </c>
      <c r="AR92" s="14">
        <f t="shared" si="116"/>
        <v>-0.67885504249335615</v>
      </c>
      <c r="AS92" s="14">
        <f t="shared" si="116"/>
        <v>17.625</v>
      </c>
      <c r="AT92" s="14">
        <f t="shared" si="116"/>
        <v>95.25</v>
      </c>
      <c r="AU92" s="14">
        <f t="shared" si="116"/>
        <v>112.875</v>
      </c>
      <c r="AV92" s="31">
        <f t="shared" si="116"/>
        <v>-0.68590277163502211</v>
      </c>
      <c r="AW92" s="14">
        <f t="shared" si="116"/>
        <v>37.875</v>
      </c>
      <c r="AX92" s="14">
        <f t="shared" si="116"/>
        <v>33.75</v>
      </c>
      <c r="AY92" s="14">
        <f t="shared" si="116"/>
        <v>71.625</v>
      </c>
      <c r="AZ92" s="14">
        <f t="shared" si="116"/>
        <v>6.1513456614972414E-2</v>
      </c>
      <c r="BA92" s="14">
        <f t="shared" si="116"/>
        <v>31.125</v>
      </c>
      <c r="BB92" s="14">
        <f t="shared" si="116"/>
        <v>41.5</v>
      </c>
      <c r="BC92" s="14">
        <f t="shared" si="116"/>
        <v>72.625</v>
      </c>
      <c r="BD92" s="26">
        <f t="shared" si="116"/>
        <v>-0.12835371629936443</v>
      </c>
    </row>
    <row r="93" spans="1:61" x14ac:dyDescent="0.25">
      <c r="A93" s="25">
        <v>19</v>
      </c>
      <c r="B93" s="14">
        <v>92</v>
      </c>
      <c r="C93" s="14">
        <f t="shared" si="112"/>
        <v>111</v>
      </c>
      <c r="D93" s="14">
        <f t="shared" si="113"/>
        <v>-0.65765765765765771</v>
      </c>
      <c r="E93" s="14">
        <v>20</v>
      </c>
      <c r="F93" s="14">
        <v>97</v>
      </c>
      <c r="G93" s="14">
        <f>E93+F93</f>
        <v>117</v>
      </c>
      <c r="H93" s="31">
        <f>(E93-F93)/SUM(E93+F93)</f>
        <v>-0.65811965811965811</v>
      </c>
      <c r="I93" s="138">
        <f>STDEV(I83:I90)</f>
        <v>6.6748461726523276</v>
      </c>
      <c r="J93" s="139">
        <f>STDEV(J83:J90)</f>
        <v>17.638735782362634</v>
      </c>
      <c r="K93" s="18"/>
      <c r="L93" s="139">
        <f>STDEV(L83:L90)</f>
        <v>0.10448947624570253</v>
      </c>
      <c r="M93" s="139">
        <f>STDEV(M83:M90)</f>
        <v>5.0990195135927845</v>
      </c>
      <c r="N93" s="139">
        <f>STDEV(N83:N90)</f>
        <v>22.328313223989209</v>
      </c>
      <c r="O93" s="18"/>
      <c r="P93" s="141">
        <f>STDEV(P83:P90)</f>
        <v>8.1121840362105235E-2</v>
      </c>
      <c r="Q93" s="138">
        <f>STDEV(Q83:Q90)</f>
        <v>4.5276925690687087</v>
      </c>
      <c r="R93" s="139">
        <f>STDEV(R83:R90)</f>
        <v>13.463575199138495</v>
      </c>
      <c r="S93" s="139">
        <f>STDEV(S83:S90)</f>
        <v>15.103807466993215</v>
      </c>
      <c r="T93" s="18">
        <f xml:space="preserve"> STDEV(T83:T90)</f>
        <v>8.5913804723807649E-2</v>
      </c>
      <c r="U93" s="139">
        <f>STDEV(U83:U90)</f>
        <v>3.2705394924123103</v>
      </c>
      <c r="V93" s="139">
        <f>STDEV(V83:V90)</f>
        <v>12.917319491951218</v>
      </c>
      <c r="W93" s="139">
        <f>STDEV(W83:W90)</f>
        <v>11.849502702042574</v>
      </c>
      <c r="X93" s="49">
        <f xml:space="preserve"> STDEV(X83:X90)</f>
        <v>8.0820991850598531E-2</v>
      </c>
      <c r="Y93" s="16">
        <v>8</v>
      </c>
      <c r="Z93" s="14">
        <v>8</v>
      </c>
      <c r="AA93" s="14">
        <v>8</v>
      </c>
      <c r="AB93" s="14">
        <v>8</v>
      </c>
      <c r="AC93" s="14">
        <v>8</v>
      </c>
      <c r="AD93" s="14">
        <v>8</v>
      </c>
      <c r="AE93" s="14">
        <v>8</v>
      </c>
      <c r="AF93" s="31">
        <v>8</v>
      </c>
      <c r="AG93" s="16">
        <v>8</v>
      </c>
      <c r="AH93" s="14">
        <v>8</v>
      </c>
      <c r="AI93" s="14">
        <v>8</v>
      </c>
      <c r="AJ93" s="14">
        <v>8</v>
      </c>
      <c r="AK93" s="14">
        <v>8</v>
      </c>
      <c r="AL93" s="14">
        <v>8</v>
      </c>
      <c r="AM93" s="14">
        <v>8</v>
      </c>
      <c r="AN93" s="31">
        <v>8</v>
      </c>
      <c r="AO93" s="16">
        <v>8</v>
      </c>
      <c r="AP93" s="14">
        <v>8</v>
      </c>
      <c r="AQ93" s="14">
        <v>8</v>
      </c>
      <c r="AR93" s="14">
        <v>8</v>
      </c>
      <c r="AS93" s="14">
        <v>8</v>
      </c>
      <c r="AT93" s="14">
        <v>8</v>
      </c>
      <c r="AU93" s="14">
        <v>8</v>
      </c>
      <c r="AV93" s="31">
        <v>8</v>
      </c>
      <c r="AW93" s="14">
        <v>8</v>
      </c>
      <c r="AX93" s="14">
        <v>8</v>
      </c>
      <c r="AY93" s="14">
        <v>8</v>
      </c>
      <c r="AZ93" s="14">
        <v>8</v>
      </c>
      <c r="BA93" s="14">
        <v>8</v>
      </c>
      <c r="BB93" s="14">
        <v>8</v>
      </c>
      <c r="BC93" s="14">
        <v>8</v>
      </c>
      <c r="BD93" s="26">
        <v>8</v>
      </c>
    </row>
    <row r="94" spans="1:61" x14ac:dyDescent="0.25">
      <c r="A94" s="25">
        <v>24</v>
      </c>
      <c r="B94" s="14">
        <v>90</v>
      </c>
      <c r="C94" s="14">
        <f t="shared" si="112"/>
        <v>114</v>
      </c>
      <c r="D94" s="14">
        <f t="shared" si="113"/>
        <v>-0.57894736842105265</v>
      </c>
      <c r="E94" s="14">
        <v>32</v>
      </c>
      <c r="F94" s="14">
        <v>114</v>
      </c>
      <c r="G94" s="14">
        <f t="shared" ref="G94:G98" si="117">E94+F94</f>
        <v>146</v>
      </c>
      <c r="H94" s="31">
        <f t="shared" ref="H94:H98" si="118">(E94-F94)/SUM(E94+F94)</f>
        <v>-0.56164383561643838</v>
      </c>
      <c r="I94" s="138">
        <v>8</v>
      </c>
      <c r="J94" s="139">
        <v>8</v>
      </c>
      <c r="K94" s="18"/>
      <c r="L94" s="139">
        <v>8</v>
      </c>
      <c r="M94" s="139">
        <v>8</v>
      </c>
      <c r="N94" s="139">
        <v>8</v>
      </c>
      <c r="O94" s="18"/>
      <c r="P94" s="141">
        <v>8</v>
      </c>
      <c r="Q94" s="138">
        <v>8</v>
      </c>
      <c r="R94" s="139">
        <v>8</v>
      </c>
      <c r="S94" s="139">
        <v>8</v>
      </c>
      <c r="T94" s="18">
        <v>8</v>
      </c>
      <c r="U94" s="139">
        <v>8</v>
      </c>
      <c r="V94" s="139">
        <v>8</v>
      </c>
      <c r="W94" s="139">
        <v>8</v>
      </c>
      <c r="X94" s="49">
        <v>8</v>
      </c>
      <c r="Y94" s="16">
        <f t="shared" ref="Y94:BD94" si="119">STDEV(Y83:Y90)</f>
        <v>4.955156044825574</v>
      </c>
      <c r="Z94" s="14">
        <f t="shared" si="119"/>
        <v>23.488218931443665</v>
      </c>
      <c r="AA94" s="14">
        <f t="shared" si="119"/>
        <v>22.537270718269582</v>
      </c>
      <c r="AB94" s="14">
        <f t="shared" si="119"/>
        <v>0.11470323935496131</v>
      </c>
      <c r="AC94" s="14">
        <f t="shared" si="119"/>
        <v>4.8678977568791</v>
      </c>
      <c r="AD94" s="14">
        <f t="shared" si="119"/>
        <v>17.054010839514724</v>
      </c>
      <c r="AE94" s="14">
        <f t="shared" si="119"/>
        <v>18.647098587026502</v>
      </c>
      <c r="AF94" s="31">
        <f t="shared" si="119"/>
        <v>9.3113242309059832E-2</v>
      </c>
      <c r="AG94" s="16">
        <f t="shared" si="119"/>
        <v>3.7796447300922722</v>
      </c>
      <c r="AH94" s="14">
        <f t="shared" si="119"/>
        <v>12.906255404703124</v>
      </c>
      <c r="AI94" s="14">
        <f t="shared" si="119"/>
        <v>13.659115219201739</v>
      </c>
      <c r="AJ94" s="14">
        <f t="shared" si="119"/>
        <v>7.3813078411111524E-2</v>
      </c>
      <c r="AK94" s="14">
        <f t="shared" si="119"/>
        <v>1.9226098333849673</v>
      </c>
      <c r="AL94" s="14">
        <f t="shared" si="119"/>
        <v>12.363540870525032</v>
      </c>
      <c r="AM94" s="14">
        <f t="shared" si="119"/>
        <v>13.45826883369477</v>
      </c>
      <c r="AN94" s="31">
        <f t="shared" si="119"/>
        <v>3.0303854389189821E-2</v>
      </c>
      <c r="AO94" s="16">
        <f t="shared" si="119"/>
        <v>4</v>
      </c>
      <c r="AP94" s="14">
        <f t="shared" si="119"/>
        <v>23.747180283742562</v>
      </c>
      <c r="AQ94" s="14">
        <f t="shared" si="119"/>
        <v>22.004869590940224</v>
      </c>
      <c r="AR94" s="14">
        <f t="shared" si="119"/>
        <v>0.1340421737528773</v>
      </c>
      <c r="AS94" s="14">
        <f t="shared" si="119"/>
        <v>5.1530157605591915</v>
      </c>
      <c r="AT94" s="14">
        <f t="shared" si="119"/>
        <v>15.691216833448122</v>
      </c>
      <c r="AU94" s="14">
        <f t="shared" si="119"/>
        <v>17.150072886142496</v>
      </c>
      <c r="AV94" s="31">
        <f t="shared" si="119"/>
        <v>8.4258947119756011E-2</v>
      </c>
      <c r="AW94" s="14">
        <f t="shared" si="119"/>
        <v>9.1407642693907949</v>
      </c>
      <c r="AX94" s="14">
        <f t="shared" si="119"/>
        <v>11.067971810589327</v>
      </c>
      <c r="AY94" s="14">
        <f t="shared" si="119"/>
        <v>13.479481761975443</v>
      </c>
      <c r="AZ94" s="14">
        <f t="shared" si="119"/>
        <v>0.20770733424141644</v>
      </c>
      <c r="BA94" s="14">
        <f t="shared" si="119"/>
        <v>7.7724329708087083</v>
      </c>
      <c r="BB94" s="14">
        <f t="shared" si="119"/>
        <v>12.671678206592393</v>
      </c>
      <c r="BC94" s="14">
        <f t="shared" si="119"/>
        <v>17.369410714570272</v>
      </c>
      <c r="BD94" s="26">
        <f t="shared" si="119"/>
        <v>0.16784655168891474</v>
      </c>
    </row>
    <row r="95" spans="1:61" x14ac:dyDescent="0.25">
      <c r="A95" s="25">
        <v>12</v>
      </c>
      <c r="B95" s="14">
        <v>97</v>
      </c>
      <c r="C95" s="14">
        <f t="shared" si="112"/>
        <v>109</v>
      </c>
      <c r="D95" s="14">
        <f t="shared" si="113"/>
        <v>-0.77981651376146788</v>
      </c>
      <c r="E95" s="14">
        <v>18</v>
      </c>
      <c r="F95" s="14">
        <v>64</v>
      </c>
      <c r="G95" s="14">
        <f t="shared" si="117"/>
        <v>82</v>
      </c>
      <c r="H95" s="31">
        <f t="shared" si="118"/>
        <v>-0.56097560975609762</v>
      </c>
      <c r="I95" s="138">
        <f>I93/SQRT(I94)</f>
        <v>2.3599144960297664</v>
      </c>
      <c r="J95" s="139">
        <f>J93/SQRT(J94)</f>
        <v>6.2362348416332098</v>
      </c>
      <c r="K95" s="18"/>
      <c r="L95" s="139">
        <f>L93/SQRT(L94)</f>
        <v>3.6942608607983464E-2</v>
      </c>
      <c r="M95" s="139">
        <f>M93/SQRT(M94)</f>
        <v>1.8027756377319943</v>
      </c>
      <c r="N95" s="139">
        <f>N93/SQRT(N94)</f>
        <v>7.8942508465700163</v>
      </c>
      <c r="O95" s="18"/>
      <c r="P95" s="141">
        <f t="shared" ref="P95:X95" si="120">P93/SQRT(P94)</f>
        <v>2.8680901711188592E-2</v>
      </c>
      <c r="Q95" s="138">
        <f t="shared" si="120"/>
        <v>1.6007810593582121</v>
      </c>
      <c r="R95" s="139">
        <f t="shared" si="120"/>
        <v>4.7600926611629255</v>
      </c>
      <c r="S95" s="139">
        <f t="shared" si="120"/>
        <v>5.3400023408234567</v>
      </c>
      <c r="T95" s="18">
        <f t="shared" si="120"/>
        <v>3.0375116958870612E-2</v>
      </c>
      <c r="U95" s="139">
        <f t="shared" si="120"/>
        <v>1.1563103266115768</v>
      </c>
      <c r="V95" s="139">
        <f t="shared" si="120"/>
        <v>4.5669621037559374</v>
      </c>
      <c r="W95" s="139">
        <f t="shared" si="120"/>
        <v>4.1894318571513107</v>
      </c>
      <c r="X95" s="49">
        <f t="shared" si="120"/>
        <v>2.8574535699890456E-2</v>
      </c>
      <c r="Y95" s="16">
        <f t="shared" ref="Y95:BD95" si="121">Y94/SQRT(Y93)</f>
        <v>1.7519122205668376</v>
      </c>
      <c r="Z95" s="14">
        <f t="shared" si="121"/>
        <v>8.3043394422090291</v>
      </c>
      <c r="AA95" s="14">
        <f t="shared" si="121"/>
        <v>7.9681284771627165</v>
      </c>
      <c r="AB95" s="14">
        <f t="shared" si="121"/>
        <v>4.0553719185978401E-2</v>
      </c>
      <c r="AC95" s="14">
        <f t="shared" si="121"/>
        <v>1.7210617570059976</v>
      </c>
      <c r="AD95" s="14">
        <f t="shared" si="121"/>
        <v>6.0295033555248736</v>
      </c>
      <c r="AE95" s="14">
        <f t="shared" si="121"/>
        <v>6.5927449301702632</v>
      </c>
      <c r="AF95" s="31">
        <f t="shared" si="121"/>
        <v>3.2920502527501172E-2</v>
      </c>
      <c r="AG95" s="16">
        <f t="shared" si="121"/>
        <v>1.3363062095621219</v>
      </c>
      <c r="AH95" s="14">
        <f t="shared" si="121"/>
        <v>4.5630503581955537</v>
      </c>
      <c r="AI95" s="14">
        <f t="shared" si="121"/>
        <v>4.8292264982529627</v>
      </c>
      <c r="AJ95" s="14">
        <f t="shared" si="121"/>
        <v>2.6096864142375654E-2</v>
      </c>
      <c r="AK95" s="14">
        <f t="shared" si="121"/>
        <v>0.67974522538122428</v>
      </c>
      <c r="AL95" s="14">
        <f t="shared" si="121"/>
        <v>4.37117179451264</v>
      </c>
      <c r="AM95" s="14">
        <f t="shared" si="121"/>
        <v>4.7582165776685699</v>
      </c>
      <c r="AN95" s="31">
        <f t="shared" si="121"/>
        <v>1.0714030467342921E-2</v>
      </c>
      <c r="AO95" s="16">
        <f t="shared" si="121"/>
        <v>1.4142135623730949</v>
      </c>
      <c r="AP95" s="14">
        <f t="shared" si="121"/>
        <v>8.3958961063469228</v>
      </c>
      <c r="AQ95" s="14">
        <f t="shared" si="121"/>
        <v>7.7798962534397411</v>
      </c>
      <c r="AR95" s="14">
        <f t="shared" si="121"/>
        <v>4.7391065012822496E-2</v>
      </c>
      <c r="AS95" s="14">
        <f t="shared" si="121"/>
        <v>1.8218661939262795</v>
      </c>
      <c r="AT95" s="14">
        <f t="shared" si="121"/>
        <v>5.5476829139998358</v>
      </c>
      <c r="AU95" s="14">
        <f t="shared" si="121"/>
        <v>6.0634664178174518</v>
      </c>
      <c r="AV95" s="31">
        <f t="shared" si="121"/>
        <v>2.9790036442009095E-2</v>
      </c>
      <c r="AW95" s="14">
        <f t="shared" si="121"/>
        <v>3.2317482000569639</v>
      </c>
      <c r="AX95" s="14">
        <f t="shared" si="121"/>
        <v>3.9131189606246317</v>
      </c>
      <c r="AY95" s="14">
        <f t="shared" si="121"/>
        <v>4.7657164803866134</v>
      </c>
      <c r="AZ95" s="14">
        <f t="shared" si="121"/>
        <v>7.343563227214317E-2</v>
      </c>
      <c r="BA95" s="14">
        <f t="shared" si="121"/>
        <v>2.74797002998837</v>
      </c>
      <c r="BB95" s="14">
        <f t="shared" si="121"/>
        <v>4.4801147944476352</v>
      </c>
      <c r="BC95" s="14">
        <f t="shared" si="121"/>
        <v>6.1410140507434567</v>
      </c>
      <c r="BD95" s="26">
        <f t="shared" si="121"/>
        <v>5.9342717449004982E-2</v>
      </c>
    </row>
    <row r="96" spans="1:61" x14ac:dyDescent="0.25">
      <c r="A96" s="25">
        <v>19</v>
      </c>
      <c r="B96" s="14">
        <v>90</v>
      </c>
      <c r="C96" s="14">
        <f t="shared" si="112"/>
        <v>109</v>
      </c>
      <c r="D96" s="14">
        <f t="shared" si="113"/>
        <v>-0.65137614678899081</v>
      </c>
      <c r="E96" s="14">
        <v>20</v>
      </c>
      <c r="F96" s="14">
        <v>75</v>
      </c>
      <c r="G96" s="14">
        <f t="shared" si="117"/>
        <v>95</v>
      </c>
      <c r="H96" s="31">
        <f t="shared" si="118"/>
        <v>-0.57894736842105265</v>
      </c>
      <c r="I96" s="156"/>
      <c r="J96" s="12"/>
      <c r="K96" s="12"/>
      <c r="L96" s="12"/>
      <c r="M96" s="12"/>
      <c r="N96" s="12"/>
      <c r="O96" s="12"/>
      <c r="P96" s="13"/>
      <c r="Q96" s="156"/>
      <c r="R96" s="12"/>
      <c r="S96" s="12"/>
      <c r="T96" s="12"/>
      <c r="U96" s="12"/>
      <c r="V96" s="12"/>
      <c r="W96" s="12"/>
      <c r="X96" s="13"/>
      <c r="Y96" s="156"/>
      <c r="Z96" s="12"/>
      <c r="AA96" s="12"/>
      <c r="AB96" s="12"/>
      <c r="AC96" s="12"/>
      <c r="AD96" s="12"/>
      <c r="AE96" s="12"/>
      <c r="AF96" s="13"/>
      <c r="AG96" s="156"/>
      <c r="AH96" s="12"/>
      <c r="AI96" s="12"/>
      <c r="AJ96" s="12"/>
      <c r="AK96" s="12"/>
      <c r="AL96" s="12"/>
      <c r="AM96" s="12"/>
      <c r="AN96" s="13"/>
      <c r="AO96" s="156"/>
      <c r="AP96" s="12"/>
      <c r="AQ96" s="12"/>
      <c r="AR96" s="12"/>
      <c r="AS96" s="12"/>
      <c r="AT96" s="12"/>
      <c r="AU96" s="12"/>
      <c r="AV96" s="13"/>
      <c r="AW96" s="12"/>
      <c r="AX96" s="12"/>
      <c r="AY96" s="12"/>
      <c r="AZ96" s="12"/>
      <c r="BA96" s="12"/>
      <c r="BB96" s="12"/>
      <c r="BC96" s="12"/>
      <c r="BD96" s="157"/>
    </row>
    <row r="97" spans="1:56" x14ac:dyDescent="0.25">
      <c r="A97" s="25">
        <v>16</v>
      </c>
      <c r="B97" s="14">
        <v>72</v>
      </c>
      <c r="C97" s="14">
        <f t="shared" si="112"/>
        <v>88</v>
      </c>
      <c r="D97" s="14">
        <f t="shared" si="113"/>
        <v>-0.63636363636363635</v>
      </c>
      <c r="E97" s="14">
        <v>4</v>
      </c>
      <c r="F97" s="14">
        <v>81</v>
      </c>
      <c r="G97" s="14">
        <f t="shared" si="117"/>
        <v>85</v>
      </c>
      <c r="H97" s="31">
        <f t="shared" si="118"/>
        <v>-0.90588235294117647</v>
      </c>
      <c r="I97" s="138"/>
      <c r="J97" s="139"/>
      <c r="K97" s="139"/>
      <c r="L97" s="139"/>
      <c r="M97" s="139"/>
      <c r="N97" s="139"/>
      <c r="O97" s="18"/>
      <c r="P97" s="141"/>
      <c r="Q97" s="156"/>
      <c r="R97" s="139"/>
      <c r="S97" s="12"/>
      <c r="T97" s="12"/>
      <c r="U97" s="12"/>
      <c r="V97" s="12"/>
      <c r="W97" s="12"/>
      <c r="X97" s="13"/>
      <c r="Y97" s="156"/>
      <c r="Z97" s="12"/>
      <c r="AA97" s="12"/>
      <c r="AB97" s="12"/>
      <c r="AC97" s="12"/>
      <c r="AD97" s="12"/>
      <c r="AE97" s="12"/>
      <c r="AF97" s="13"/>
      <c r="AG97" s="156"/>
      <c r="AH97" s="12"/>
      <c r="AI97" s="12"/>
      <c r="AJ97" s="12"/>
      <c r="AK97" s="12"/>
      <c r="AL97" s="12"/>
      <c r="AM97" s="12"/>
      <c r="AN97" s="13"/>
      <c r="AO97" s="156"/>
      <c r="AP97" s="12"/>
      <c r="AQ97" s="12"/>
      <c r="AR97" s="12"/>
      <c r="AS97" s="12"/>
      <c r="AT97" s="12"/>
      <c r="AU97" s="12"/>
      <c r="AV97" s="13"/>
      <c r="AW97" s="12"/>
      <c r="AX97" s="12"/>
      <c r="AY97" s="12"/>
      <c r="AZ97" s="12"/>
      <c r="BA97" s="12"/>
      <c r="BB97" s="12"/>
      <c r="BC97" s="12"/>
      <c r="BD97" s="157"/>
    </row>
    <row r="98" spans="1:56" x14ac:dyDescent="0.25">
      <c r="A98" s="25">
        <v>20</v>
      </c>
      <c r="B98" s="14">
        <v>85</v>
      </c>
      <c r="C98" s="14">
        <f t="shared" si="112"/>
        <v>105</v>
      </c>
      <c r="D98" s="14">
        <f t="shared" si="113"/>
        <v>-0.61904761904761907</v>
      </c>
      <c r="E98" s="14">
        <v>16</v>
      </c>
      <c r="F98" s="14">
        <v>98</v>
      </c>
      <c r="G98" s="14">
        <f t="shared" si="117"/>
        <v>114</v>
      </c>
      <c r="H98" s="31">
        <f t="shared" si="118"/>
        <v>-0.7192982456140351</v>
      </c>
      <c r="I98" s="156"/>
      <c r="J98" s="12"/>
      <c r="K98" s="12"/>
      <c r="L98" s="12"/>
      <c r="M98" s="12"/>
      <c r="N98" s="12"/>
      <c r="O98" s="139"/>
      <c r="P98" s="13"/>
      <c r="Q98" s="156"/>
      <c r="R98" s="18"/>
      <c r="S98" s="12"/>
      <c r="T98" s="12"/>
      <c r="U98" s="12"/>
      <c r="V98" s="12"/>
      <c r="W98" s="12"/>
      <c r="X98" s="13"/>
      <c r="Y98" s="156"/>
      <c r="Z98" s="12"/>
      <c r="AA98" s="12"/>
      <c r="AB98" s="12"/>
      <c r="AC98" s="12"/>
      <c r="AD98" s="12"/>
      <c r="AE98" s="12"/>
      <c r="AF98" s="13"/>
      <c r="AG98" s="156"/>
      <c r="AH98" s="12"/>
      <c r="AI98" s="12"/>
      <c r="AJ98" s="12"/>
      <c r="AK98" s="12"/>
      <c r="AL98" s="12"/>
      <c r="AM98" s="12"/>
      <c r="AN98" s="13"/>
      <c r="AO98" s="156"/>
      <c r="AP98" s="12"/>
      <c r="AQ98" s="12"/>
      <c r="AR98" s="12"/>
      <c r="AS98" s="12"/>
      <c r="AT98" s="12"/>
      <c r="AU98" s="12"/>
      <c r="AV98" s="13"/>
      <c r="AW98" s="12"/>
      <c r="AX98" s="12"/>
      <c r="AY98" s="12"/>
      <c r="AZ98" s="12"/>
      <c r="BA98" s="12"/>
      <c r="BB98" s="12"/>
      <c r="BC98" s="12"/>
      <c r="BD98" s="157"/>
    </row>
    <row r="99" spans="1:56" x14ac:dyDescent="0.25">
      <c r="A99" s="25"/>
      <c r="B99" s="14"/>
      <c r="C99" s="14"/>
      <c r="D99" s="14"/>
      <c r="E99" s="14"/>
      <c r="F99" s="14"/>
      <c r="G99" s="14"/>
      <c r="H99" s="31"/>
      <c r="I99" s="138"/>
      <c r="J99" s="139"/>
      <c r="K99" s="18"/>
      <c r="L99" s="12"/>
      <c r="M99" s="139"/>
      <c r="N99" s="139"/>
      <c r="O99" s="18"/>
      <c r="P99" s="13"/>
      <c r="Q99" s="156"/>
      <c r="R99" s="18"/>
      <c r="S99" s="12"/>
      <c r="T99" s="12"/>
      <c r="U99" s="12"/>
      <c r="V99" s="12"/>
      <c r="W99" s="12"/>
      <c r="X99" s="13"/>
      <c r="Y99" s="156"/>
      <c r="Z99" s="12"/>
      <c r="AA99" s="12"/>
      <c r="AB99" s="12"/>
      <c r="AC99" s="12"/>
      <c r="AD99" s="12"/>
      <c r="AE99" s="12"/>
      <c r="AF99" s="13"/>
      <c r="AG99" s="156"/>
      <c r="AH99" s="12"/>
      <c r="AI99" s="12"/>
      <c r="AJ99" s="12"/>
      <c r="AK99" s="12"/>
      <c r="AL99" s="12"/>
      <c r="AM99" s="12"/>
      <c r="AN99" s="13"/>
      <c r="AO99" s="156"/>
      <c r="AP99" s="12"/>
      <c r="AQ99" s="12"/>
      <c r="AR99" s="12"/>
      <c r="AS99" s="12"/>
      <c r="AT99" s="12"/>
      <c r="AU99" s="12"/>
      <c r="AV99" s="13"/>
      <c r="AW99" s="12"/>
      <c r="AX99" s="12"/>
      <c r="AY99" s="12"/>
      <c r="AZ99" s="12"/>
      <c r="BA99" s="12"/>
      <c r="BB99" s="12"/>
      <c r="BC99" s="12"/>
      <c r="BD99" s="157"/>
    </row>
    <row r="100" spans="1:56" x14ac:dyDescent="0.25">
      <c r="A100" s="25">
        <f>AVERAGE(A91:A98)</f>
        <v>17</v>
      </c>
      <c r="B100" s="14">
        <f t="shared" ref="B100:H100" si="122">AVERAGE(B83:B90,B91:B98)</f>
        <v>83.0625</v>
      </c>
      <c r="C100" s="14">
        <f t="shared" si="122"/>
        <v>97.875</v>
      </c>
      <c r="D100" s="14">
        <f t="shared" si="122"/>
        <v>-0.69773674770834282</v>
      </c>
      <c r="E100" s="14">
        <f t="shared" si="122"/>
        <v>14</v>
      </c>
      <c r="F100" s="14">
        <f t="shared" si="122"/>
        <v>80.4375</v>
      </c>
      <c r="G100" s="14">
        <f t="shared" si="122"/>
        <v>94.4375</v>
      </c>
      <c r="H100" s="31">
        <f t="shared" si="122"/>
        <v>-0.70781393217994215</v>
      </c>
      <c r="I100" s="138"/>
      <c r="J100" s="139"/>
      <c r="K100" s="18"/>
      <c r="L100" s="12"/>
      <c r="M100" s="139"/>
      <c r="N100" s="139"/>
      <c r="O100" s="18"/>
      <c r="P100" s="13"/>
      <c r="Q100" s="156"/>
      <c r="R100" s="18"/>
      <c r="S100" s="12"/>
      <c r="T100" s="12"/>
      <c r="U100" s="12"/>
      <c r="V100" s="12"/>
      <c r="W100" s="12"/>
      <c r="X100" s="13"/>
      <c r="Y100" s="156"/>
      <c r="Z100" s="12"/>
      <c r="AA100" s="12"/>
      <c r="AB100" s="12"/>
      <c r="AC100" s="12"/>
      <c r="AD100" s="12"/>
      <c r="AE100" s="12"/>
      <c r="AF100" s="13"/>
      <c r="AG100" s="156"/>
      <c r="AH100" s="12"/>
      <c r="AI100" s="12"/>
      <c r="AJ100" s="12"/>
      <c r="AK100" s="12"/>
      <c r="AL100" s="12"/>
      <c r="AM100" s="12"/>
      <c r="AN100" s="13"/>
      <c r="AO100" s="156"/>
      <c r="AP100" s="12"/>
      <c r="AQ100" s="12"/>
      <c r="AR100" s="12"/>
      <c r="AS100" s="12"/>
      <c r="AT100" s="12"/>
      <c r="AU100" s="12"/>
      <c r="AV100" s="13"/>
      <c r="AW100" s="12"/>
      <c r="AX100" s="12"/>
      <c r="AY100" s="12"/>
      <c r="AZ100" s="12"/>
      <c r="BA100" s="12"/>
      <c r="BB100" s="12"/>
      <c r="BC100" s="12"/>
      <c r="BD100" s="157"/>
    </row>
    <row r="101" spans="1:56" x14ac:dyDescent="0.25">
      <c r="A101" s="25">
        <v>8</v>
      </c>
      <c r="B101" s="14">
        <v>16</v>
      </c>
      <c r="C101" s="14">
        <v>16</v>
      </c>
      <c r="D101" s="14">
        <v>16</v>
      </c>
      <c r="E101" s="14">
        <v>16</v>
      </c>
      <c r="F101" s="14">
        <v>16</v>
      </c>
      <c r="G101" s="14">
        <v>16</v>
      </c>
      <c r="H101" s="31">
        <v>16</v>
      </c>
      <c r="I101" s="138"/>
      <c r="J101" s="139"/>
      <c r="K101" s="18"/>
      <c r="L101" s="12"/>
      <c r="M101" s="139"/>
      <c r="N101" s="139"/>
      <c r="O101" s="18"/>
      <c r="P101" s="13"/>
      <c r="Q101" s="156"/>
      <c r="R101" s="18"/>
      <c r="S101" s="12"/>
      <c r="T101" s="12"/>
      <c r="U101" s="12"/>
      <c r="V101" s="12"/>
      <c r="W101" s="12"/>
      <c r="X101" s="13"/>
      <c r="Y101" s="156"/>
      <c r="Z101" s="12"/>
      <c r="AA101" s="12"/>
      <c r="AB101" s="12"/>
      <c r="AC101" s="12"/>
      <c r="AD101" s="12"/>
      <c r="AE101" s="12"/>
      <c r="AF101" s="13"/>
      <c r="AG101" s="156"/>
      <c r="AH101" s="12"/>
      <c r="AI101" s="12"/>
      <c r="AJ101" s="12"/>
      <c r="AK101" s="12"/>
      <c r="AL101" s="12"/>
      <c r="AM101" s="12"/>
      <c r="AN101" s="13"/>
      <c r="AO101" s="156"/>
      <c r="AP101" s="12"/>
      <c r="AQ101" s="12"/>
      <c r="AR101" s="12"/>
      <c r="AS101" s="12"/>
      <c r="AT101" s="12"/>
      <c r="AU101" s="12"/>
      <c r="AV101" s="13"/>
      <c r="AW101" s="12"/>
      <c r="AX101" s="12"/>
      <c r="AY101" s="12"/>
      <c r="AZ101" s="12"/>
      <c r="BA101" s="12"/>
      <c r="BB101" s="12"/>
      <c r="BC101" s="12"/>
      <c r="BD101" s="157"/>
    </row>
    <row r="102" spans="1:56" x14ac:dyDescent="0.25">
      <c r="A102" s="25">
        <f>STDEV(A91:A98)</f>
        <v>4.2426406871192848</v>
      </c>
      <c r="B102" s="14">
        <f t="shared" ref="B102:H102" si="123">STDEV(B83:B90,B91:B98)</f>
        <v>17.87537878386544</v>
      </c>
      <c r="C102" s="14">
        <f t="shared" si="123"/>
        <v>20.125854019146615</v>
      </c>
      <c r="D102" s="14">
        <f t="shared" si="123"/>
        <v>7.7131286291392528E-2</v>
      </c>
      <c r="E102" s="14">
        <f t="shared" si="123"/>
        <v>6.7230945255886443</v>
      </c>
      <c r="F102" s="14">
        <f t="shared" si="123"/>
        <v>18.438975929626171</v>
      </c>
      <c r="G102" s="14">
        <f t="shared" si="123"/>
        <v>22.411213710997448</v>
      </c>
      <c r="H102" s="31">
        <f t="shared" si="123"/>
        <v>0.1044550051553579</v>
      </c>
      <c r="I102" s="138"/>
      <c r="J102" s="139"/>
      <c r="K102" s="18"/>
      <c r="L102" s="12"/>
      <c r="M102" s="139"/>
      <c r="N102" s="139"/>
      <c r="O102" s="18"/>
      <c r="P102" s="13"/>
      <c r="Q102" s="156"/>
      <c r="R102" s="18"/>
      <c r="S102" s="12"/>
      <c r="T102" s="12"/>
      <c r="U102" s="12"/>
      <c r="V102" s="12"/>
      <c r="W102" s="12"/>
      <c r="X102" s="13"/>
      <c r="Y102" s="156"/>
      <c r="Z102" s="12"/>
      <c r="AA102" s="12"/>
      <c r="AB102" s="12"/>
      <c r="AC102" s="12"/>
      <c r="AD102" s="12"/>
      <c r="AE102" s="12"/>
      <c r="AF102" s="13"/>
      <c r="AG102" s="156"/>
      <c r="AH102" s="12"/>
      <c r="AI102" s="12"/>
      <c r="AJ102" s="12"/>
      <c r="AK102" s="12"/>
      <c r="AL102" s="12"/>
      <c r="AM102" s="12"/>
      <c r="AN102" s="13"/>
      <c r="AO102" s="156"/>
      <c r="AP102" s="12"/>
      <c r="AQ102" s="12"/>
      <c r="AR102" s="12"/>
      <c r="AS102" s="12"/>
      <c r="AT102" s="12"/>
      <c r="AU102" s="12"/>
      <c r="AV102" s="13"/>
      <c r="AW102" s="12"/>
      <c r="AX102" s="12"/>
      <c r="AY102" s="12"/>
      <c r="AZ102" s="12"/>
      <c r="BA102" s="12"/>
      <c r="BB102" s="12"/>
      <c r="BC102" s="12"/>
      <c r="BD102" s="157"/>
    </row>
    <row r="103" spans="1:56" ht="15.75" thickBot="1" x14ac:dyDescent="0.3">
      <c r="A103" s="27">
        <f t="shared" ref="A103:H103" si="124">A102/SQRT(A101)</f>
        <v>1.4999999999999998</v>
      </c>
      <c r="B103" s="28">
        <f t="shared" si="124"/>
        <v>4.4688446959663599</v>
      </c>
      <c r="C103" s="28">
        <f t="shared" si="124"/>
        <v>5.0314635047866538</v>
      </c>
      <c r="D103" s="28">
        <f t="shared" si="124"/>
        <v>1.9282821572848132E-2</v>
      </c>
      <c r="E103" s="28">
        <f t="shared" si="124"/>
        <v>1.6807736313971611</v>
      </c>
      <c r="F103" s="28">
        <f t="shared" si="124"/>
        <v>4.6097439824065427</v>
      </c>
      <c r="G103" s="28">
        <f t="shared" si="124"/>
        <v>5.6028034277493619</v>
      </c>
      <c r="H103" s="32">
        <f t="shared" si="124"/>
        <v>2.6113751288839474E-2</v>
      </c>
      <c r="I103" s="159"/>
      <c r="J103" s="85"/>
      <c r="K103" s="85"/>
      <c r="L103" s="85"/>
      <c r="M103" s="85"/>
      <c r="N103" s="85"/>
      <c r="O103" s="85"/>
      <c r="P103" s="92"/>
      <c r="Q103" s="159"/>
      <c r="R103" s="85"/>
      <c r="S103" s="85"/>
      <c r="T103" s="85"/>
      <c r="U103" s="85"/>
      <c r="V103" s="85"/>
      <c r="W103" s="85"/>
      <c r="X103" s="92"/>
      <c r="Y103" s="159"/>
      <c r="Z103" s="85"/>
      <c r="AA103" s="85"/>
      <c r="AB103" s="85"/>
      <c r="AC103" s="85"/>
      <c r="AD103" s="85"/>
      <c r="AE103" s="85"/>
      <c r="AF103" s="92"/>
      <c r="AG103" s="159"/>
      <c r="AH103" s="85"/>
      <c r="AI103" s="85"/>
      <c r="AJ103" s="85"/>
      <c r="AK103" s="85"/>
      <c r="AL103" s="85"/>
      <c r="AM103" s="85"/>
      <c r="AN103" s="92"/>
      <c r="AO103" s="159"/>
      <c r="AP103" s="85"/>
      <c r="AQ103" s="85"/>
      <c r="AR103" s="85"/>
      <c r="AS103" s="85"/>
      <c r="AT103" s="85"/>
      <c r="AU103" s="85"/>
      <c r="AV103" s="92"/>
      <c r="AW103" s="85"/>
      <c r="AX103" s="85"/>
      <c r="AY103" s="85"/>
      <c r="AZ103" s="85"/>
      <c r="BA103" s="85"/>
      <c r="BB103" s="85"/>
      <c r="BC103" s="85"/>
      <c r="BD103" s="158"/>
    </row>
    <row r="104" spans="1:56" x14ac:dyDescent="0.25">
      <c r="A104" s="18"/>
      <c r="B104" s="18"/>
      <c r="C104" s="18"/>
      <c r="D104" s="18"/>
      <c r="E104" s="18"/>
      <c r="F104" s="18"/>
      <c r="G104" s="18"/>
      <c r="H104" s="18"/>
    </row>
    <row r="105" spans="1:56" ht="15.75" thickBot="1" x14ac:dyDescent="0.3">
      <c r="A105" s="18" t="s">
        <v>151</v>
      </c>
      <c r="B105" s="18"/>
      <c r="C105" s="18"/>
      <c r="D105" s="18"/>
      <c r="E105" s="18"/>
      <c r="F105" s="18"/>
      <c r="G105" s="18"/>
      <c r="H105" s="18"/>
    </row>
    <row r="106" spans="1:56" x14ac:dyDescent="0.25">
      <c r="A106" s="315" t="s">
        <v>152</v>
      </c>
      <c r="B106" s="316"/>
      <c r="C106" s="316"/>
      <c r="D106" s="316"/>
      <c r="E106" s="316"/>
      <c r="F106" s="316"/>
      <c r="G106" s="316"/>
      <c r="H106" s="317"/>
      <c r="I106" s="316" t="s">
        <v>153</v>
      </c>
      <c r="J106" s="316"/>
      <c r="K106" s="316"/>
      <c r="L106" s="316"/>
      <c r="M106" s="316"/>
      <c r="N106" s="316"/>
      <c r="O106" s="316"/>
      <c r="P106" s="318"/>
      <c r="R106" s="20"/>
    </row>
    <row r="107" spans="1:56" x14ac:dyDescent="0.25">
      <c r="A107" s="142" t="s">
        <v>71</v>
      </c>
      <c r="B107" s="139" t="s">
        <v>130</v>
      </c>
      <c r="C107" s="139" t="s">
        <v>52</v>
      </c>
      <c r="D107" s="139" t="s">
        <v>53</v>
      </c>
      <c r="E107" s="139" t="s">
        <v>131</v>
      </c>
      <c r="F107" s="139" t="s">
        <v>130</v>
      </c>
      <c r="G107" s="139" t="s">
        <v>52</v>
      </c>
      <c r="H107" s="141" t="s">
        <v>53</v>
      </c>
      <c r="I107" s="139" t="s">
        <v>71</v>
      </c>
      <c r="J107" s="139" t="s">
        <v>130</v>
      </c>
      <c r="K107" s="139" t="s">
        <v>52</v>
      </c>
      <c r="L107" s="139" t="s">
        <v>53</v>
      </c>
      <c r="M107" s="139" t="s">
        <v>131</v>
      </c>
      <c r="N107" s="139" t="s">
        <v>130</v>
      </c>
      <c r="O107" s="139" t="s">
        <v>52</v>
      </c>
      <c r="P107" s="140" t="s">
        <v>53</v>
      </c>
    </row>
    <row r="108" spans="1:56" x14ac:dyDescent="0.25">
      <c r="A108" s="142">
        <v>63</v>
      </c>
      <c r="B108" s="139">
        <v>51</v>
      </c>
      <c r="C108" s="139">
        <f>SUM(A108+B108)</f>
        <v>114</v>
      </c>
      <c r="D108" s="139">
        <f t="shared" ref="D108:D115" si="125">(A108-B108)/C108</f>
        <v>0.10526315789473684</v>
      </c>
      <c r="E108" s="139">
        <v>72</v>
      </c>
      <c r="F108" s="139">
        <v>68</v>
      </c>
      <c r="G108" s="139">
        <f>SUM(E108+F108)</f>
        <v>140</v>
      </c>
      <c r="H108" s="141">
        <f t="shared" ref="H108:H115" si="126">(E108-F108)/G108</f>
        <v>2.8571428571428571E-2</v>
      </c>
      <c r="I108" s="139">
        <v>17</v>
      </c>
      <c r="J108" s="139">
        <v>75</v>
      </c>
      <c r="K108" s="139">
        <f t="shared" ref="K108:K115" si="127">SUM(I108+J108)</f>
        <v>92</v>
      </c>
      <c r="L108" s="139">
        <f t="shared" ref="L108:L115" si="128">(I108-J108)/K108</f>
        <v>-0.63043478260869568</v>
      </c>
      <c r="M108" s="139">
        <v>58</v>
      </c>
      <c r="N108" s="139">
        <v>107</v>
      </c>
      <c r="O108" s="139">
        <f t="shared" ref="O108:O115" si="129">SUM(M108+N108)</f>
        <v>165</v>
      </c>
      <c r="P108" s="140">
        <f t="shared" ref="P108:P115" si="130">(M108-N108)/O108</f>
        <v>-0.29696969696969699</v>
      </c>
    </row>
    <row r="109" spans="1:56" x14ac:dyDescent="0.25">
      <c r="A109" s="142">
        <v>56</v>
      </c>
      <c r="B109" s="139">
        <v>53</v>
      </c>
      <c r="C109" s="139">
        <f t="shared" ref="C109:C115" si="131">SUM(A109+B109)</f>
        <v>109</v>
      </c>
      <c r="D109" s="139">
        <f t="shared" si="125"/>
        <v>2.7522935779816515E-2</v>
      </c>
      <c r="E109" s="139">
        <v>37</v>
      </c>
      <c r="F109" s="139">
        <v>42</v>
      </c>
      <c r="G109" s="139">
        <f t="shared" ref="G109:G115" si="132">SUM(E109+F109)</f>
        <v>79</v>
      </c>
      <c r="H109" s="141">
        <f t="shared" si="126"/>
        <v>-6.3291139240506333E-2</v>
      </c>
      <c r="I109" s="139">
        <v>19</v>
      </c>
      <c r="J109" s="139">
        <v>65</v>
      </c>
      <c r="K109" s="139">
        <f t="shared" si="127"/>
        <v>84</v>
      </c>
      <c r="L109" s="139">
        <f t="shared" si="128"/>
        <v>-0.54761904761904767</v>
      </c>
      <c r="M109" s="139">
        <v>12</v>
      </c>
      <c r="N109" s="139">
        <v>45</v>
      </c>
      <c r="O109" s="139">
        <f t="shared" si="129"/>
        <v>57</v>
      </c>
      <c r="P109" s="140">
        <f t="shared" si="130"/>
        <v>-0.57894736842105265</v>
      </c>
    </row>
    <row r="110" spans="1:56" x14ac:dyDescent="0.25">
      <c r="A110" s="142">
        <v>30</v>
      </c>
      <c r="B110" s="139">
        <v>28</v>
      </c>
      <c r="C110" s="139">
        <f t="shared" si="131"/>
        <v>58</v>
      </c>
      <c r="D110" s="139">
        <f t="shared" si="125"/>
        <v>3.4482758620689655E-2</v>
      </c>
      <c r="E110" s="139">
        <v>24</v>
      </c>
      <c r="F110" s="139">
        <v>18</v>
      </c>
      <c r="G110" s="139">
        <f t="shared" si="132"/>
        <v>42</v>
      </c>
      <c r="H110" s="141">
        <f t="shared" si="126"/>
        <v>0.14285714285714285</v>
      </c>
      <c r="I110" s="139">
        <v>57</v>
      </c>
      <c r="J110" s="139">
        <v>104</v>
      </c>
      <c r="K110" s="139">
        <f t="shared" si="127"/>
        <v>161</v>
      </c>
      <c r="L110" s="139">
        <f t="shared" si="128"/>
        <v>-0.29192546583850931</v>
      </c>
      <c r="M110" s="139">
        <v>26</v>
      </c>
      <c r="N110" s="139">
        <v>58</v>
      </c>
      <c r="O110" s="139">
        <f t="shared" si="129"/>
        <v>84</v>
      </c>
      <c r="P110" s="140">
        <f t="shared" si="130"/>
        <v>-0.38095238095238093</v>
      </c>
    </row>
    <row r="111" spans="1:56" x14ac:dyDescent="0.25">
      <c r="A111" s="142">
        <v>25</v>
      </c>
      <c r="B111" s="139">
        <v>28</v>
      </c>
      <c r="C111" s="139">
        <f t="shared" si="131"/>
        <v>53</v>
      </c>
      <c r="D111" s="139">
        <f t="shared" si="125"/>
        <v>-5.6603773584905662E-2</v>
      </c>
      <c r="E111" s="139">
        <v>27</v>
      </c>
      <c r="F111" s="139">
        <v>31</v>
      </c>
      <c r="G111" s="139">
        <f t="shared" si="132"/>
        <v>58</v>
      </c>
      <c r="H111" s="141">
        <f t="shared" si="126"/>
        <v>-6.8965517241379309E-2</v>
      </c>
      <c r="I111" s="139">
        <v>16</v>
      </c>
      <c r="J111" s="139">
        <v>56</v>
      </c>
      <c r="K111" s="139">
        <f t="shared" si="127"/>
        <v>72</v>
      </c>
      <c r="L111" s="139">
        <f t="shared" si="128"/>
        <v>-0.55555555555555558</v>
      </c>
      <c r="M111" s="139">
        <v>15</v>
      </c>
      <c r="N111" s="139">
        <v>43</v>
      </c>
      <c r="O111" s="139">
        <f t="shared" si="129"/>
        <v>58</v>
      </c>
      <c r="P111" s="140">
        <f t="shared" si="130"/>
        <v>-0.48275862068965519</v>
      </c>
    </row>
    <row r="112" spans="1:56" x14ac:dyDescent="0.25">
      <c r="A112" s="142">
        <v>23</v>
      </c>
      <c r="B112" s="139">
        <v>18</v>
      </c>
      <c r="C112" s="139">
        <f t="shared" si="131"/>
        <v>41</v>
      </c>
      <c r="D112" s="139">
        <f t="shared" si="125"/>
        <v>0.12195121951219512</v>
      </c>
      <c r="E112" s="139">
        <v>103</v>
      </c>
      <c r="F112" s="139">
        <v>76</v>
      </c>
      <c r="G112" s="139">
        <f t="shared" si="132"/>
        <v>179</v>
      </c>
      <c r="H112" s="141">
        <f t="shared" si="126"/>
        <v>0.15083798882681565</v>
      </c>
      <c r="I112" s="139">
        <v>39</v>
      </c>
      <c r="J112" s="139">
        <v>68</v>
      </c>
      <c r="K112" s="139">
        <f t="shared" si="127"/>
        <v>107</v>
      </c>
      <c r="L112" s="139">
        <f t="shared" si="128"/>
        <v>-0.27102803738317754</v>
      </c>
      <c r="M112" s="139">
        <v>33</v>
      </c>
      <c r="N112" s="139">
        <v>84</v>
      </c>
      <c r="O112" s="139">
        <f t="shared" si="129"/>
        <v>117</v>
      </c>
      <c r="P112" s="140">
        <f t="shared" si="130"/>
        <v>-0.4358974358974359</v>
      </c>
    </row>
    <row r="113" spans="1:66" x14ac:dyDescent="0.25">
      <c r="A113" s="142">
        <v>69</v>
      </c>
      <c r="B113" s="139">
        <v>66</v>
      </c>
      <c r="C113" s="139">
        <f t="shared" si="131"/>
        <v>135</v>
      </c>
      <c r="D113" s="139">
        <f t="shared" si="125"/>
        <v>2.2222222222222223E-2</v>
      </c>
      <c r="E113" s="139">
        <v>44</v>
      </c>
      <c r="F113" s="139">
        <v>38</v>
      </c>
      <c r="G113" s="139">
        <f t="shared" si="132"/>
        <v>82</v>
      </c>
      <c r="H113" s="141">
        <f t="shared" si="126"/>
        <v>7.3170731707317069E-2</v>
      </c>
      <c r="I113" s="139">
        <v>12</v>
      </c>
      <c r="J113" s="139">
        <v>56</v>
      </c>
      <c r="K113" s="139">
        <f t="shared" si="127"/>
        <v>68</v>
      </c>
      <c r="L113" s="139">
        <f t="shared" si="128"/>
        <v>-0.6470588235294118</v>
      </c>
      <c r="M113" s="139">
        <v>16</v>
      </c>
      <c r="N113" s="139">
        <v>45</v>
      </c>
      <c r="O113" s="139">
        <f t="shared" si="129"/>
        <v>61</v>
      </c>
      <c r="P113" s="140">
        <f t="shared" si="130"/>
        <v>-0.47540983606557374</v>
      </c>
    </row>
    <row r="114" spans="1:66" x14ac:dyDescent="0.25">
      <c r="A114" s="142">
        <v>51</v>
      </c>
      <c r="B114" s="139">
        <v>48</v>
      </c>
      <c r="C114" s="139">
        <f t="shared" si="131"/>
        <v>99</v>
      </c>
      <c r="D114" s="139">
        <f t="shared" si="125"/>
        <v>3.0303030303030304E-2</v>
      </c>
      <c r="E114" s="139">
        <v>48</v>
      </c>
      <c r="F114" s="139">
        <v>46</v>
      </c>
      <c r="G114" s="139">
        <f t="shared" si="132"/>
        <v>94</v>
      </c>
      <c r="H114" s="141">
        <f t="shared" si="126"/>
        <v>2.1276595744680851E-2</v>
      </c>
      <c r="I114" s="139">
        <v>27</v>
      </c>
      <c r="J114" s="139">
        <v>105</v>
      </c>
      <c r="K114" s="139">
        <f t="shared" si="127"/>
        <v>132</v>
      </c>
      <c r="L114" s="139">
        <f t="shared" si="128"/>
        <v>-0.59090909090909094</v>
      </c>
      <c r="M114" s="139">
        <v>15</v>
      </c>
      <c r="N114" s="139">
        <v>44</v>
      </c>
      <c r="O114" s="139">
        <f t="shared" si="129"/>
        <v>59</v>
      </c>
      <c r="P114" s="140">
        <f t="shared" si="130"/>
        <v>-0.49152542372881358</v>
      </c>
    </row>
    <row r="115" spans="1:66" x14ac:dyDescent="0.25">
      <c r="A115" s="142">
        <v>28</v>
      </c>
      <c r="B115" s="139">
        <v>19</v>
      </c>
      <c r="C115" s="139">
        <f t="shared" si="131"/>
        <v>47</v>
      </c>
      <c r="D115" s="139">
        <f t="shared" si="125"/>
        <v>0.19148936170212766</v>
      </c>
      <c r="E115" s="139">
        <v>32</v>
      </c>
      <c r="F115" s="139">
        <v>21</v>
      </c>
      <c r="G115" s="139">
        <f t="shared" si="132"/>
        <v>53</v>
      </c>
      <c r="H115" s="141">
        <f t="shared" si="126"/>
        <v>0.20754716981132076</v>
      </c>
      <c r="I115" s="139">
        <v>16</v>
      </c>
      <c r="J115" s="139">
        <v>48</v>
      </c>
      <c r="K115" s="139">
        <f t="shared" si="127"/>
        <v>64</v>
      </c>
      <c r="L115" s="139">
        <f t="shared" si="128"/>
        <v>-0.5</v>
      </c>
      <c r="M115" s="139">
        <v>19</v>
      </c>
      <c r="N115" s="139">
        <v>77</v>
      </c>
      <c r="O115" s="139">
        <f t="shared" si="129"/>
        <v>96</v>
      </c>
      <c r="P115" s="140">
        <f t="shared" si="130"/>
        <v>-0.60416666666666663</v>
      </c>
    </row>
    <row r="116" spans="1:66" x14ac:dyDescent="0.25">
      <c r="A116" s="143"/>
      <c r="B116" s="144"/>
      <c r="C116" s="144"/>
      <c r="D116" s="144"/>
      <c r="E116" s="144"/>
      <c r="F116" s="144"/>
      <c r="G116" s="144"/>
      <c r="H116" s="145"/>
      <c r="I116" s="144"/>
      <c r="J116" s="144"/>
      <c r="K116" s="144"/>
      <c r="L116" s="144"/>
      <c r="M116" s="144"/>
      <c r="N116" s="144"/>
      <c r="O116" s="144"/>
      <c r="P116" s="147"/>
    </row>
    <row r="117" spans="1:66" x14ac:dyDescent="0.25">
      <c r="A117" s="142">
        <f t="shared" ref="A117:P117" si="133">AVERAGE(A108:A115)</f>
        <v>43.125</v>
      </c>
      <c r="B117" s="139">
        <f t="shared" si="133"/>
        <v>38.875</v>
      </c>
      <c r="C117" s="139">
        <f t="shared" si="133"/>
        <v>82</v>
      </c>
      <c r="D117" s="15">
        <f t="shared" si="133"/>
        <v>5.9578864056239085E-2</v>
      </c>
      <c r="E117" s="139">
        <f t="shared" si="133"/>
        <v>48.375</v>
      </c>
      <c r="F117" s="139">
        <f t="shared" si="133"/>
        <v>42.5</v>
      </c>
      <c r="G117" s="139">
        <f t="shared" si="133"/>
        <v>90.875</v>
      </c>
      <c r="H117" s="130">
        <f t="shared" si="133"/>
        <v>6.150055012960251E-2</v>
      </c>
      <c r="I117" s="139">
        <f t="shared" si="133"/>
        <v>25.375</v>
      </c>
      <c r="J117" s="139">
        <f t="shared" si="133"/>
        <v>72.125</v>
      </c>
      <c r="K117" s="139">
        <f t="shared" si="133"/>
        <v>97.5</v>
      </c>
      <c r="L117" s="15">
        <f t="shared" si="133"/>
        <v>-0.50431635043043599</v>
      </c>
      <c r="M117" s="139">
        <f t="shared" si="133"/>
        <v>24.25</v>
      </c>
      <c r="N117" s="139">
        <f t="shared" si="133"/>
        <v>62.875</v>
      </c>
      <c r="O117" s="139">
        <f t="shared" si="133"/>
        <v>87.125</v>
      </c>
      <c r="P117" s="125">
        <f t="shared" si="133"/>
        <v>-0.46832842867390939</v>
      </c>
    </row>
    <row r="118" spans="1:66" x14ac:dyDescent="0.25">
      <c r="A118" s="142">
        <f>STDEV(A108:A115)</f>
        <v>18.619785943222563</v>
      </c>
      <c r="B118" s="139">
        <f>STDEV(B108:B115)</f>
        <v>17.860071188467945</v>
      </c>
      <c r="C118" s="139">
        <f>STDEV(C108:C115)</f>
        <v>36.201815266246371</v>
      </c>
      <c r="D118" s="15">
        <f xml:space="preserve"> STDEV(D108:D115)</f>
        <v>7.633211296119248E-2</v>
      </c>
      <c r="E118" s="139">
        <f>STDEV(E108:E115)</f>
        <v>26.752503220660092</v>
      </c>
      <c r="F118" s="139">
        <f>STDEV(F108:F115)</f>
        <v>20.701966780270627</v>
      </c>
      <c r="G118" s="139">
        <f>STDEV(G108:G115)</f>
        <v>46.77129003382921</v>
      </c>
      <c r="H118" s="130">
        <f xml:space="preserve"> STDEV(H108:H115)</f>
        <v>0.10096854914546059</v>
      </c>
      <c r="I118" s="139">
        <f>STDEV(I108:I115)</f>
        <v>15.371007030863565</v>
      </c>
      <c r="J118" s="139">
        <f>STDEV(J108:J115)</f>
        <v>21.629592823589761</v>
      </c>
      <c r="K118" s="139">
        <f>STDEV(K108:K115)</f>
        <v>34.159290725323075</v>
      </c>
      <c r="L118" s="15">
        <f xml:space="preserve"> STDEV(L108:L115)</f>
        <v>0.14532333935744624</v>
      </c>
      <c r="M118" s="139">
        <f>STDEV(M108:M115)</f>
        <v>15.285380503698857</v>
      </c>
      <c r="N118" s="139">
        <f>STDEV(N108:N115)</f>
        <v>23.925106358921674</v>
      </c>
      <c r="O118" s="139">
        <f>STDEV(O108:O115)</f>
        <v>38.31239075957393</v>
      </c>
      <c r="P118" s="125">
        <f xml:space="preserve"> STDEV(P108:P115)</f>
        <v>9.9667455659001841E-2</v>
      </c>
    </row>
    <row r="119" spans="1:66" x14ac:dyDescent="0.25">
      <c r="A119" s="142">
        <v>8</v>
      </c>
      <c r="B119" s="139">
        <v>8</v>
      </c>
      <c r="C119" s="139">
        <v>8</v>
      </c>
      <c r="D119" s="15">
        <v>8</v>
      </c>
      <c r="E119" s="139">
        <v>8</v>
      </c>
      <c r="F119" s="139">
        <v>8</v>
      </c>
      <c r="G119" s="139">
        <v>8</v>
      </c>
      <c r="H119" s="130">
        <v>8</v>
      </c>
      <c r="I119" s="139">
        <v>8</v>
      </c>
      <c r="J119" s="139">
        <v>8</v>
      </c>
      <c r="K119" s="139">
        <v>8</v>
      </c>
      <c r="L119" s="15">
        <v>8</v>
      </c>
      <c r="M119" s="139">
        <v>8</v>
      </c>
      <c r="N119" s="139">
        <v>8</v>
      </c>
      <c r="O119" s="139">
        <v>8</v>
      </c>
      <c r="P119" s="125">
        <v>8</v>
      </c>
    </row>
    <row r="120" spans="1:66" ht="15.75" thickBot="1" x14ac:dyDescent="0.3">
      <c r="A120" s="43">
        <f t="shared" ref="A120:P120" si="134">A118/SQRT(A119)</f>
        <v>6.5830884523473152</v>
      </c>
      <c r="B120" s="45">
        <f t="shared" si="134"/>
        <v>6.3144887249200821</v>
      </c>
      <c r="C120" s="45">
        <f t="shared" si="134"/>
        <v>12.799274533012744</v>
      </c>
      <c r="D120" s="127">
        <f t="shared" si="134"/>
        <v>2.6987477348578377E-2</v>
      </c>
      <c r="E120" s="45">
        <f t="shared" si="134"/>
        <v>9.4584382205218507</v>
      </c>
      <c r="F120" s="45">
        <f t="shared" si="134"/>
        <v>7.3192505471139988</v>
      </c>
      <c r="G120" s="45">
        <f t="shared" si="134"/>
        <v>16.53614817388171</v>
      </c>
      <c r="H120" s="131">
        <f t="shared" si="134"/>
        <v>3.5697772893661182E-2</v>
      </c>
      <c r="I120" s="45">
        <f t="shared" si="134"/>
        <v>5.4344716525948629</v>
      </c>
      <c r="J120" s="45">
        <f t="shared" si="134"/>
        <v>7.6472158799321015</v>
      </c>
      <c r="K120" s="45">
        <f t="shared" si="134"/>
        <v>12.077133056199342</v>
      </c>
      <c r="L120" s="127">
        <f t="shared" si="134"/>
        <v>5.1379559362162056E-2</v>
      </c>
      <c r="M120" s="45">
        <f t="shared" si="134"/>
        <v>5.4041981035910531</v>
      </c>
      <c r="N120" s="45">
        <f t="shared" si="134"/>
        <v>8.4588024735014518</v>
      </c>
      <c r="O120" s="45">
        <f t="shared" si="134"/>
        <v>13.545475654781773</v>
      </c>
      <c r="P120" s="129">
        <f t="shared" si="134"/>
        <v>3.5237766880044867E-2</v>
      </c>
    </row>
    <row r="121" spans="1:66" x14ac:dyDescent="0.25">
      <c r="A121" s="139"/>
      <c r="B121" s="139"/>
      <c r="C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</row>
    <row r="122" spans="1:66" ht="15.75" thickBot="1" x14ac:dyDescent="0.3">
      <c r="A122" s="18" t="s">
        <v>154</v>
      </c>
      <c r="B122" s="15"/>
      <c r="C122" s="15"/>
      <c r="E122" s="144"/>
      <c r="F122" s="15"/>
      <c r="G122" s="15"/>
      <c r="I122" s="144"/>
      <c r="J122" s="15"/>
      <c r="K122" s="15"/>
      <c r="M122" s="144"/>
      <c r="N122" s="15"/>
      <c r="O122" s="15"/>
    </row>
    <row r="123" spans="1:66" x14ac:dyDescent="0.25">
      <c r="A123" s="315" t="s">
        <v>114</v>
      </c>
      <c r="B123" s="316"/>
      <c r="C123" s="316"/>
      <c r="D123" s="316"/>
      <c r="E123" s="316"/>
      <c r="F123" s="316"/>
      <c r="G123" s="316"/>
      <c r="H123" s="317"/>
      <c r="I123" s="319" t="s">
        <v>158</v>
      </c>
      <c r="J123" s="316"/>
      <c r="K123" s="316"/>
      <c r="L123" s="316"/>
      <c r="M123" s="316"/>
      <c r="N123" s="316"/>
      <c r="O123" s="316"/>
      <c r="P123" s="317"/>
      <c r="Q123" s="319" t="s">
        <v>159</v>
      </c>
      <c r="R123" s="316"/>
      <c r="S123" s="316"/>
      <c r="T123" s="316"/>
      <c r="U123" s="316"/>
      <c r="V123" s="316"/>
      <c r="W123" s="316"/>
      <c r="X123" s="317"/>
      <c r="Y123" s="319" t="s">
        <v>160</v>
      </c>
      <c r="Z123" s="316"/>
      <c r="AA123" s="316"/>
      <c r="AB123" s="316"/>
      <c r="AC123" s="316"/>
      <c r="AD123" s="316"/>
      <c r="AE123" s="316"/>
      <c r="AF123" s="317"/>
      <c r="AG123" s="319" t="s">
        <v>161</v>
      </c>
      <c r="AH123" s="316"/>
      <c r="AI123" s="316"/>
      <c r="AJ123" s="316"/>
      <c r="AK123" s="316"/>
      <c r="AL123" s="316"/>
      <c r="AM123" s="316"/>
      <c r="AN123" s="317"/>
      <c r="AO123" s="319" t="s">
        <v>104</v>
      </c>
      <c r="AP123" s="316"/>
      <c r="AQ123" s="316"/>
      <c r="AR123" s="316"/>
      <c r="AS123" s="316"/>
      <c r="AT123" s="316"/>
      <c r="AU123" s="316"/>
      <c r="AV123" s="317"/>
      <c r="AW123" s="319" t="s">
        <v>162</v>
      </c>
      <c r="AX123" s="316"/>
      <c r="AY123" s="316"/>
      <c r="AZ123" s="316"/>
      <c r="BA123" s="316"/>
      <c r="BB123" s="316"/>
      <c r="BC123" s="316"/>
      <c r="BD123" s="317"/>
      <c r="BE123" s="316" t="s">
        <v>117</v>
      </c>
      <c r="BF123" s="316"/>
      <c r="BG123" s="316"/>
      <c r="BH123" s="316"/>
      <c r="BI123" s="316"/>
      <c r="BJ123" s="316"/>
      <c r="BK123" s="316"/>
      <c r="BL123" s="318"/>
    </row>
    <row r="124" spans="1:66" x14ac:dyDescent="0.25">
      <c r="A124" s="142" t="s">
        <v>71</v>
      </c>
      <c r="B124" s="139" t="s">
        <v>130</v>
      </c>
      <c r="C124" s="139" t="s">
        <v>52</v>
      </c>
      <c r="D124" s="139" t="s">
        <v>53</v>
      </c>
      <c r="E124" s="139" t="s">
        <v>46</v>
      </c>
      <c r="F124" s="139" t="s">
        <v>130</v>
      </c>
      <c r="G124" s="139" t="s">
        <v>52</v>
      </c>
      <c r="H124" s="141" t="s">
        <v>53</v>
      </c>
      <c r="I124" s="138" t="s">
        <v>71</v>
      </c>
      <c r="J124" s="139" t="s">
        <v>130</v>
      </c>
      <c r="K124" s="139" t="s">
        <v>52</v>
      </c>
      <c r="L124" s="139" t="s">
        <v>53</v>
      </c>
      <c r="M124" s="139" t="s">
        <v>46</v>
      </c>
      <c r="N124" s="139" t="s">
        <v>130</v>
      </c>
      <c r="O124" s="139" t="s">
        <v>52</v>
      </c>
      <c r="P124" s="141" t="s">
        <v>53</v>
      </c>
      <c r="Q124" s="138" t="s">
        <v>71</v>
      </c>
      <c r="R124" s="139" t="s">
        <v>130</v>
      </c>
      <c r="S124" s="139" t="s">
        <v>52</v>
      </c>
      <c r="T124" s="139" t="s">
        <v>53</v>
      </c>
      <c r="U124" s="139" t="s">
        <v>46</v>
      </c>
      <c r="V124" s="139" t="s">
        <v>130</v>
      </c>
      <c r="W124" s="139" t="s">
        <v>52</v>
      </c>
      <c r="X124" s="141" t="s">
        <v>53</v>
      </c>
      <c r="Y124" s="138" t="s">
        <v>71</v>
      </c>
      <c r="Z124" s="139" t="s">
        <v>130</v>
      </c>
      <c r="AA124" s="139" t="s">
        <v>52</v>
      </c>
      <c r="AB124" s="139" t="s">
        <v>53</v>
      </c>
      <c r="AC124" s="139" t="s">
        <v>46</v>
      </c>
      <c r="AD124" s="139" t="s">
        <v>130</v>
      </c>
      <c r="AE124" s="139" t="s">
        <v>52</v>
      </c>
      <c r="AF124" s="141" t="s">
        <v>53</v>
      </c>
      <c r="AG124" s="138" t="s">
        <v>71</v>
      </c>
      <c r="AH124" s="139" t="s">
        <v>130</v>
      </c>
      <c r="AI124" s="139" t="s">
        <v>52</v>
      </c>
      <c r="AJ124" s="139" t="s">
        <v>53</v>
      </c>
      <c r="AK124" s="139" t="s">
        <v>46</v>
      </c>
      <c r="AL124" s="139" t="s">
        <v>130</v>
      </c>
      <c r="AM124" s="139" t="s">
        <v>52</v>
      </c>
      <c r="AN124" s="141" t="s">
        <v>53</v>
      </c>
      <c r="AO124" s="138" t="s">
        <v>71</v>
      </c>
      <c r="AP124" s="139" t="s">
        <v>130</v>
      </c>
      <c r="AQ124" s="139" t="s">
        <v>52</v>
      </c>
      <c r="AR124" s="139" t="s">
        <v>53</v>
      </c>
      <c r="AS124" s="139" t="s">
        <v>46</v>
      </c>
      <c r="AT124" s="139" t="s">
        <v>130</v>
      </c>
      <c r="AU124" s="139" t="s">
        <v>52</v>
      </c>
      <c r="AV124" s="141" t="s">
        <v>53</v>
      </c>
      <c r="AW124" s="138" t="s">
        <v>71</v>
      </c>
      <c r="AX124" s="139" t="s">
        <v>130</v>
      </c>
      <c r="AY124" s="139" t="s">
        <v>52</v>
      </c>
      <c r="AZ124" s="139" t="s">
        <v>53</v>
      </c>
      <c r="BA124" s="139" t="s">
        <v>46</v>
      </c>
      <c r="BB124" s="139" t="s">
        <v>130</v>
      </c>
      <c r="BC124" s="139" t="s">
        <v>52</v>
      </c>
      <c r="BD124" s="141" t="s">
        <v>53</v>
      </c>
      <c r="BE124" s="139" t="s">
        <v>71</v>
      </c>
      <c r="BF124" s="139" t="s">
        <v>130</v>
      </c>
      <c r="BG124" s="139" t="s">
        <v>52</v>
      </c>
      <c r="BH124" s="139" t="s">
        <v>53</v>
      </c>
      <c r="BI124" s="139" t="s">
        <v>46</v>
      </c>
      <c r="BJ124" s="139" t="s">
        <v>130</v>
      </c>
      <c r="BK124" s="139" t="s">
        <v>52</v>
      </c>
      <c r="BL124" s="140" t="s">
        <v>53</v>
      </c>
      <c r="BM124" s="20"/>
      <c r="BN124" s="15"/>
    </row>
    <row r="125" spans="1:66" x14ac:dyDescent="0.25">
      <c r="A125" s="142">
        <v>22</v>
      </c>
      <c r="B125" s="139">
        <v>86</v>
      </c>
      <c r="C125" s="139">
        <f>SUM(A125+B125)</f>
        <v>108</v>
      </c>
      <c r="D125" s="139">
        <f>(A125-B125)/C125</f>
        <v>-0.59259259259259256</v>
      </c>
      <c r="E125" s="139">
        <v>13</v>
      </c>
      <c r="F125" s="139">
        <v>78</v>
      </c>
      <c r="G125" s="139">
        <f t="shared" ref="G125:G132" si="135">SUM(E125+F125)</f>
        <v>91</v>
      </c>
      <c r="H125" s="141">
        <f t="shared" ref="H125:H128" si="136">(E125-F125)/G125</f>
        <v>-0.7142857142857143</v>
      </c>
      <c r="I125" s="138">
        <v>39</v>
      </c>
      <c r="J125" s="139">
        <v>32</v>
      </c>
      <c r="K125" s="139">
        <f t="shared" ref="K125:K132" si="137">SUM(I125+J125)</f>
        <v>71</v>
      </c>
      <c r="L125" s="139">
        <f t="shared" ref="L125:L128" si="138">(I125-J125)/K125</f>
        <v>9.8591549295774641E-2</v>
      </c>
      <c r="M125" s="139">
        <v>33</v>
      </c>
      <c r="N125" s="139">
        <v>44</v>
      </c>
      <c r="O125" s="139">
        <f t="shared" ref="O125:O132" si="139">SUM(M125+N125)</f>
        <v>77</v>
      </c>
      <c r="P125" s="141">
        <f t="shared" ref="P125:P128" si="140">(M125-N125)/O125</f>
        <v>-0.14285714285714285</v>
      </c>
      <c r="Q125" s="138">
        <v>38</v>
      </c>
      <c r="R125" s="139">
        <v>37</v>
      </c>
      <c r="S125" s="139">
        <f t="shared" ref="S125:S132" si="141">SUM(Q125+R125)</f>
        <v>75</v>
      </c>
      <c r="T125" s="139">
        <f t="shared" ref="T125:T128" si="142">(Q125-R125)/S125</f>
        <v>1.3333333333333334E-2</v>
      </c>
      <c r="U125" s="139">
        <v>44</v>
      </c>
      <c r="V125" s="139">
        <v>27</v>
      </c>
      <c r="W125" s="139">
        <f t="shared" ref="W125:W132" si="143">SUM(U125+V125)</f>
        <v>71</v>
      </c>
      <c r="X125" s="141">
        <f t="shared" ref="X125:X128" si="144">(U125-V125)/W125</f>
        <v>0.23943661971830985</v>
      </c>
      <c r="Y125" s="138">
        <v>33</v>
      </c>
      <c r="Z125" s="139">
        <v>36</v>
      </c>
      <c r="AA125" s="139">
        <f t="shared" ref="AA125:AA132" si="145">SUM(Y125+Z125)</f>
        <v>69</v>
      </c>
      <c r="AB125" s="139">
        <f t="shared" ref="AB125:AB128" si="146">(Y125-Z125)/AA125</f>
        <v>-4.3478260869565216E-2</v>
      </c>
      <c r="AC125" s="139">
        <v>25</v>
      </c>
      <c r="AD125" s="139">
        <v>29</v>
      </c>
      <c r="AE125" s="139">
        <f t="shared" ref="AE125:AE132" si="147">SUM(AC125+AD125)</f>
        <v>54</v>
      </c>
      <c r="AF125" s="141">
        <f t="shared" ref="AF125:AF128" si="148">(AC125-AD125)/AE125</f>
        <v>-7.407407407407407E-2</v>
      </c>
      <c r="AG125" s="138">
        <v>24</v>
      </c>
      <c r="AH125" s="139">
        <v>26</v>
      </c>
      <c r="AI125" s="139">
        <f t="shared" ref="AI125:AI132" si="149">SUM(AG125+AH125)</f>
        <v>50</v>
      </c>
      <c r="AJ125" s="139">
        <f t="shared" ref="AJ125:AJ128" si="150">(AG125-AH125)/AI125</f>
        <v>-0.04</v>
      </c>
      <c r="AK125" s="139">
        <v>42</v>
      </c>
      <c r="AL125" s="139">
        <v>29</v>
      </c>
      <c r="AM125" s="139">
        <f t="shared" ref="AM125:AM132" si="151">SUM(AK125+AL125)</f>
        <v>71</v>
      </c>
      <c r="AN125" s="141">
        <f t="shared" ref="AN125:AN128" si="152">(AK125-AL125)/AM125</f>
        <v>0.18309859154929578</v>
      </c>
      <c r="AO125" s="138">
        <v>9</v>
      </c>
      <c r="AP125" s="139">
        <v>98</v>
      </c>
      <c r="AQ125" s="139">
        <f>SUM(AO125+AP125)</f>
        <v>107</v>
      </c>
      <c r="AR125" s="139">
        <f>(AO125-AP125)/AQ125</f>
        <v>-0.83177570093457942</v>
      </c>
      <c r="AS125" s="139">
        <v>19</v>
      </c>
      <c r="AT125" s="139">
        <v>74</v>
      </c>
      <c r="AU125" s="139">
        <f t="shared" ref="AU125:AU132" si="153">SUM(AS125+AT125)</f>
        <v>93</v>
      </c>
      <c r="AV125" s="141">
        <f t="shared" ref="AV125:AV128" si="154">(AS125-AT125)/AU125</f>
        <v>-0.59139784946236562</v>
      </c>
      <c r="AW125" s="138">
        <v>17</v>
      </c>
      <c r="AX125" s="139">
        <v>98</v>
      </c>
      <c r="AY125" s="139">
        <f t="shared" ref="AY125:AY132" si="155">SUM(AW125+AX125)</f>
        <v>115</v>
      </c>
      <c r="AZ125" s="139">
        <f>(AW125-AX125)/AY125</f>
        <v>-0.70434782608695656</v>
      </c>
      <c r="BA125" s="139">
        <v>13</v>
      </c>
      <c r="BB125" s="139">
        <v>103</v>
      </c>
      <c r="BC125" s="139">
        <f t="shared" ref="BC125:BC132" si="156">SUM(BA125+BB125)</f>
        <v>116</v>
      </c>
      <c r="BD125" s="141">
        <f>(BA125-BB125)/BC125</f>
        <v>-0.77586206896551724</v>
      </c>
      <c r="BE125" s="139">
        <v>42</v>
      </c>
      <c r="BF125" s="139">
        <v>39</v>
      </c>
      <c r="BG125" s="139">
        <f t="shared" ref="BG125:BG132" si="157">SUM(BE125+BF125)</f>
        <v>81</v>
      </c>
      <c r="BH125" s="139">
        <f>(BE125-BF125)/BG125</f>
        <v>3.7037037037037035E-2</v>
      </c>
      <c r="BI125" s="139">
        <v>43</v>
      </c>
      <c r="BJ125" s="139">
        <v>37</v>
      </c>
      <c r="BK125" s="139">
        <f t="shared" ref="BK125:BK132" si="158">SUM(BI125+BJ125)</f>
        <v>80</v>
      </c>
      <c r="BL125" s="140">
        <f>(BI125-BJ125)/BK125</f>
        <v>7.4999999999999997E-2</v>
      </c>
      <c r="BN125" s="15"/>
    </row>
    <row r="126" spans="1:66" x14ac:dyDescent="0.25">
      <c r="A126" s="142">
        <v>17</v>
      </c>
      <c r="B126" s="139">
        <v>99</v>
      </c>
      <c r="C126" s="139">
        <f t="shared" ref="C126:C132" si="159">SUM(A126+B126)</f>
        <v>116</v>
      </c>
      <c r="D126" s="139">
        <f t="shared" ref="D126:D128" si="160">(A126-B126)/C126</f>
        <v>-0.7068965517241379</v>
      </c>
      <c r="E126" s="139">
        <v>16</v>
      </c>
      <c r="F126" s="139">
        <v>86</v>
      </c>
      <c r="G126" s="139">
        <f t="shared" si="135"/>
        <v>102</v>
      </c>
      <c r="H126" s="141">
        <f t="shared" si="136"/>
        <v>-0.68627450980392157</v>
      </c>
      <c r="I126" s="138">
        <v>21</v>
      </c>
      <c r="J126" s="139">
        <v>23</v>
      </c>
      <c r="K126" s="139">
        <f t="shared" si="137"/>
        <v>44</v>
      </c>
      <c r="L126" s="139">
        <f t="shared" si="138"/>
        <v>-4.5454545454545456E-2</v>
      </c>
      <c r="M126" s="139">
        <v>34</v>
      </c>
      <c r="N126" s="139">
        <v>22</v>
      </c>
      <c r="O126" s="139">
        <f t="shared" si="139"/>
        <v>56</v>
      </c>
      <c r="P126" s="141">
        <f t="shared" si="140"/>
        <v>0.21428571428571427</v>
      </c>
      <c r="Q126" s="138">
        <v>22</v>
      </c>
      <c r="R126" s="139">
        <v>28</v>
      </c>
      <c r="S126" s="139">
        <f t="shared" si="141"/>
        <v>50</v>
      </c>
      <c r="T126" s="139">
        <f t="shared" si="142"/>
        <v>-0.12</v>
      </c>
      <c r="U126" s="139">
        <v>35</v>
      </c>
      <c r="V126" s="139">
        <v>38</v>
      </c>
      <c r="W126" s="139">
        <f t="shared" si="143"/>
        <v>73</v>
      </c>
      <c r="X126" s="141">
        <f t="shared" si="144"/>
        <v>-4.1095890410958902E-2</v>
      </c>
      <c r="Y126" s="138">
        <v>37</v>
      </c>
      <c r="Z126" s="139">
        <v>34</v>
      </c>
      <c r="AA126" s="139">
        <f t="shared" si="145"/>
        <v>71</v>
      </c>
      <c r="AB126" s="139">
        <f t="shared" si="146"/>
        <v>4.2253521126760563E-2</v>
      </c>
      <c r="AC126" s="139">
        <v>28</v>
      </c>
      <c r="AD126" s="139">
        <v>26</v>
      </c>
      <c r="AE126" s="139">
        <f t="shared" si="147"/>
        <v>54</v>
      </c>
      <c r="AF126" s="141">
        <f t="shared" si="148"/>
        <v>3.7037037037037035E-2</v>
      </c>
      <c r="AG126" s="138">
        <v>36</v>
      </c>
      <c r="AH126" s="139">
        <v>33</v>
      </c>
      <c r="AI126" s="139">
        <f t="shared" si="149"/>
        <v>69</v>
      </c>
      <c r="AJ126" s="139">
        <f t="shared" si="150"/>
        <v>4.3478260869565216E-2</v>
      </c>
      <c r="AK126" s="139">
        <v>28</v>
      </c>
      <c r="AL126" s="139">
        <v>32</v>
      </c>
      <c r="AM126" s="139">
        <f t="shared" si="151"/>
        <v>60</v>
      </c>
      <c r="AN126" s="141">
        <f t="shared" si="152"/>
        <v>-6.6666666666666666E-2</v>
      </c>
      <c r="AO126" s="138">
        <v>16</v>
      </c>
      <c r="AP126" s="139">
        <v>105</v>
      </c>
      <c r="AQ126" s="139">
        <f t="shared" ref="AQ126:AQ132" si="161">SUM(AO126+AP126)</f>
        <v>121</v>
      </c>
      <c r="AR126" s="139">
        <f t="shared" ref="AR126:AR128" si="162">(AO126-AP126)/AQ126</f>
        <v>-0.73553719008264462</v>
      </c>
      <c r="AS126" s="139">
        <v>21</v>
      </c>
      <c r="AT126" s="139">
        <v>88</v>
      </c>
      <c r="AU126" s="139">
        <f t="shared" si="153"/>
        <v>109</v>
      </c>
      <c r="AV126" s="141">
        <f t="shared" si="154"/>
        <v>-0.61467889908256879</v>
      </c>
      <c r="AW126" s="138">
        <v>12</v>
      </c>
      <c r="AX126" s="139">
        <v>78</v>
      </c>
      <c r="AY126" s="139">
        <f t="shared" si="155"/>
        <v>90</v>
      </c>
      <c r="AZ126" s="139">
        <f t="shared" ref="AZ126:AZ132" si="163">(AW126-AX126)/AY126</f>
        <v>-0.73333333333333328</v>
      </c>
      <c r="BA126" s="139">
        <v>16</v>
      </c>
      <c r="BB126" s="139">
        <v>107</v>
      </c>
      <c r="BC126" s="139">
        <f t="shared" si="156"/>
        <v>123</v>
      </c>
      <c r="BD126" s="141">
        <f t="shared" ref="BD126:BD132" si="164">(BA126-BB126)/BC126</f>
        <v>-0.73983739837398377</v>
      </c>
      <c r="BE126" s="139">
        <v>46</v>
      </c>
      <c r="BF126" s="139">
        <v>41</v>
      </c>
      <c r="BG126" s="139">
        <f t="shared" si="157"/>
        <v>87</v>
      </c>
      <c r="BH126" s="139">
        <f t="shared" ref="BH126:BH132" si="165">(BE126-BF126)/BG126</f>
        <v>5.7471264367816091E-2</v>
      </c>
      <c r="BI126" s="139">
        <v>59</v>
      </c>
      <c r="BJ126" s="139">
        <v>37</v>
      </c>
      <c r="BK126" s="139">
        <f t="shared" si="158"/>
        <v>96</v>
      </c>
      <c r="BL126" s="140">
        <f t="shared" ref="BL126:BL132" si="166">(BI126-BJ126)/BK126</f>
        <v>0.22916666666666666</v>
      </c>
      <c r="BN126" s="15"/>
    </row>
    <row r="127" spans="1:66" x14ac:dyDescent="0.25">
      <c r="A127" s="142">
        <v>14</v>
      </c>
      <c r="B127" s="139">
        <v>86</v>
      </c>
      <c r="C127" s="139">
        <f t="shared" si="159"/>
        <v>100</v>
      </c>
      <c r="D127" s="139">
        <f t="shared" si="160"/>
        <v>-0.72</v>
      </c>
      <c r="E127" s="139">
        <v>19</v>
      </c>
      <c r="F127" s="139">
        <v>103</v>
      </c>
      <c r="G127" s="139">
        <f t="shared" si="135"/>
        <v>122</v>
      </c>
      <c r="H127" s="141">
        <f t="shared" si="136"/>
        <v>-0.68852459016393441</v>
      </c>
      <c r="I127" s="138">
        <v>34</v>
      </c>
      <c r="J127" s="139">
        <v>41</v>
      </c>
      <c r="K127" s="139">
        <f t="shared" si="137"/>
        <v>75</v>
      </c>
      <c r="L127" s="139">
        <f t="shared" si="138"/>
        <v>-9.3333333333333338E-2</v>
      </c>
      <c r="M127" s="139">
        <v>45</v>
      </c>
      <c r="N127" s="139">
        <v>34</v>
      </c>
      <c r="O127" s="139">
        <f t="shared" si="139"/>
        <v>79</v>
      </c>
      <c r="P127" s="141">
        <f t="shared" si="140"/>
        <v>0.13924050632911392</v>
      </c>
      <c r="Q127" s="138">
        <v>34</v>
      </c>
      <c r="R127" s="139">
        <v>25</v>
      </c>
      <c r="S127" s="139">
        <f t="shared" si="141"/>
        <v>59</v>
      </c>
      <c r="T127" s="139">
        <f t="shared" si="142"/>
        <v>0.15254237288135594</v>
      </c>
      <c r="U127" s="139">
        <v>29</v>
      </c>
      <c r="V127" s="139">
        <v>22</v>
      </c>
      <c r="W127" s="139">
        <f t="shared" si="143"/>
        <v>51</v>
      </c>
      <c r="X127" s="141">
        <f t="shared" si="144"/>
        <v>0.13725490196078433</v>
      </c>
      <c r="Y127" s="138">
        <v>22</v>
      </c>
      <c r="Z127" s="139">
        <v>41</v>
      </c>
      <c r="AA127" s="139">
        <f t="shared" si="145"/>
        <v>63</v>
      </c>
      <c r="AB127" s="139">
        <f t="shared" si="146"/>
        <v>-0.30158730158730157</v>
      </c>
      <c r="AC127" s="139">
        <v>31</v>
      </c>
      <c r="AD127" s="139">
        <v>32</v>
      </c>
      <c r="AE127" s="139">
        <f t="shared" si="147"/>
        <v>63</v>
      </c>
      <c r="AF127" s="141">
        <f t="shared" si="148"/>
        <v>-1.5873015873015872E-2</v>
      </c>
      <c r="AG127" s="138">
        <v>39</v>
      </c>
      <c r="AH127" s="139">
        <v>15</v>
      </c>
      <c r="AI127" s="139">
        <f t="shared" si="149"/>
        <v>54</v>
      </c>
      <c r="AJ127" s="139">
        <f t="shared" si="150"/>
        <v>0.44444444444444442</v>
      </c>
      <c r="AK127" s="139">
        <v>36</v>
      </c>
      <c r="AL127" s="139">
        <v>43</v>
      </c>
      <c r="AM127" s="139">
        <f t="shared" si="151"/>
        <v>79</v>
      </c>
      <c r="AN127" s="141">
        <f t="shared" si="152"/>
        <v>-8.8607594936708861E-2</v>
      </c>
      <c r="AO127" s="138">
        <v>23</v>
      </c>
      <c r="AP127" s="139">
        <v>92</v>
      </c>
      <c r="AQ127" s="139">
        <f t="shared" si="161"/>
        <v>115</v>
      </c>
      <c r="AR127" s="139">
        <f t="shared" si="162"/>
        <v>-0.6</v>
      </c>
      <c r="AS127" s="139">
        <v>27</v>
      </c>
      <c r="AT127" s="139">
        <v>104</v>
      </c>
      <c r="AU127" s="139">
        <f t="shared" si="153"/>
        <v>131</v>
      </c>
      <c r="AV127" s="141">
        <f t="shared" si="154"/>
        <v>-0.58778625954198471</v>
      </c>
      <c r="AW127" s="138">
        <v>17</v>
      </c>
      <c r="AX127" s="139">
        <v>74</v>
      </c>
      <c r="AY127" s="139">
        <f t="shared" si="155"/>
        <v>91</v>
      </c>
      <c r="AZ127" s="139">
        <f t="shared" si="163"/>
        <v>-0.62637362637362637</v>
      </c>
      <c r="BA127" s="139">
        <v>21</v>
      </c>
      <c r="BB127" s="139">
        <v>73</v>
      </c>
      <c r="BC127" s="139">
        <f t="shared" si="156"/>
        <v>94</v>
      </c>
      <c r="BD127" s="141">
        <f t="shared" si="164"/>
        <v>-0.55319148936170215</v>
      </c>
      <c r="BE127" s="139">
        <v>33</v>
      </c>
      <c r="BF127" s="139">
        <v>12</v>
      </c>
      <c r="BG127" s="139">
        <f t="shared" si="157"/>
        <v>45</v>
      </c>
      <c r="BH127" s="139">
        <f t="shared" si="165"/>
        <v>0.46666666666666667</v>
      </c>
      <c r="BI127" s="139">
        <v>52</v>
      </c>
      <c r="BJ127" s="139">
        <v>37</v>
      </c>
      <c r="BK127" s="139">
        <f t="shared" si="158"/>
        <v>89</v>
      </c>
      <c r="BL127" s="140">
        <f t="shared" si="166"/>
        <v>0.16853932584269662</v>
      </c>
      <c r="BN127" s="15"/>
    </row>
    <row r="128" spans="1:66" x14ac:dyDescent="0.25">
      <c r="A128" s="142">
        <v>23</v>
      </c>
      <c r="B128" s="139">
        <v>89</v>
      </c>
      <c r="C128" s="139">
        <f t="shared" si="159"/>
        <v>112</v>
      </c>
      <c r="D128" s="139">
        <f t="shared" si="160"/>
        <v>-0.5892857142857143</v>
      </c>
      <c r="E128" s="139">
        <v>27</v>
      </c>
      <c r="F128" s="139">
        <v>75</v>
      </c>
      <c r="G128" s="139">
        <f t="shared" si="135"/>
        <v>102</v>
      </c>
      <c r="H128" s="141">
        <f t="shared" si="136"/>
        <v>-0.47058823529411764</v>
      </c>
      <c r="I128" s="138">
        <v>25</v>
      </c>
      <c r="J128" s="139">
        <v>56</v>
      </c>
      <c r="K128" s="139">
        <f t="shared" si="137"/>
        <v>81</v>
      </c>
      <c r="L128" s="139">
        <f t="shared" si="138"/>
        <v>-0.38271604938271603</v>
      </c>
      <c r="M128" s="139">
        <v>29</v>
      </c>
      <c r="N128" s="139">
        <v>37</v>
      </c>
      <c r="O128" s="139">
        <f t="shared" si="139"/>
        <v>66</v>
      </c>
      <c r="P128" s="141">
        <f t="shared" si="140"/>
        <v>-0.12121212121212122</v>
      </c>
      <c r="Q128" s="138">
        <v>17</v>
      </c>
      <c r="R128" s="139">
        <v>23</v>
      </c>
      <c r="S128" s="139">
        <f t="shared" si="141"/>
        <v>40</v>
      </c>
      <c r="T128" s="139">
        <f t="shared" si="142"/>
        <v>-0.15</v>
      </c>
      <c r="U128" s="139">
        <v>21</v>
      </c>
      <c r="V128" s="139">
        <v>36</v>
      </c>
      <c r="W128" s="139">
        <f t="shared" si="143"/>
        <v>57</v>
      </c>
      <c r="X128" s="141">
        <f t="shared" si="144"/>
        <v>-0.26315789473684209</v>
      </c>
      <c r="Y128" s="138">
        <v>44</v>
      </c>
      <c r="Z128" s="139">
        <v>17</v>
      </c>
      <c r="AA128" s="139">
        <f t="shared" si="145"/>
        <v>61</v>
      </c>
      <c r="AB128" s="139">
        <f t="shared" si="146"/>
        <v>0.44262295081967212</v>
      </c>
      <c r="AC128" s="139">
        <v>26</v>
      </c>
      <c r="AD128" s="139">
        <v>34</v>
      </c>
      <c r="AE128" s="139">
        <f t="shared" si="147"/>
        <v>60</v>
      </c>
      <c r="AF128" s="141">
        <f t="shared" si="148"/>
        <v>-0.13333333333333333</v>
      </c>
      <c r="AG128" s="138">
        <v>21</v>
      </c>
      <c r="AH128" s="139">
        <v>33</v>
      </c>
      <c r="AI128" s="139">
        <f t="shared" si="149"/>
        <v>54</v>
      </c>
      <c r="AJ128" s="139">
        <f t="shared" si="150"/>
        <v>-0.22222222222222221</v>
      </c>
      <c r="AK128" s="139">
        <v>24</v>
      </c>
      <c r="AL128" s="139">
        <v>19</v>
      </c>
      <c r="AM128" s="139">
        <f t="shared" si="151"/>
        <v>43</v>
      </c>
      <c r="AN128" s="141">
        <f t="shared" si="152"/>
        <v>0.11627906976744186</v>
      </c>
      <c r="AO128" s="138">
        <v>24</v>
      </c>
      <c r="AP128" s="139">
        <v>73</v>
      </c>
      <c r="AQ128" s="139">
        <f t="shared" si="161"/>
        <v>97</v>
      </c>
      <c r="AR128" s="139">
        <f t="shared" si="162"/>
        <v>-0.50515463917525771</v>
      </c>
      <c r="AS128" s="139">
        <v>26</v>
      </c>
      <c r="AT128" s="139">
        <v>94</v>
      </c>
      <c r="AU128" s="139">
        <f t="shared" si="153"/>
        <v>120</v>
      </c>
      <c r="AV128" s="141">
        <f t="shared" si="154"/>
        <v>-0.56666666666666665</v>
      </c>
      <c r="AW128" s="138">
        <v>13</v>
      </c>
      <c r="AX128" s="139">
        <v>59</v>
      </c>
      <c r="AY128" s="139">
        <f t="shared" si="155"/>
        <v>72</v>
      </c>
      <c r="AZ128" s="139">
        <f t="shared" si="163"/>
        <v>-0.63888888888888884</v>
      </c>
      <c r="BA128" s="139">
        <v>17</v>
      </c>
      <c r="BB128" s="139">
        <v>56</v>
      </c>
      <c r="BC128" s="139">
        <f t="shared" si="156"/>
        <v>73</v>
      </c>
      <c r="BD128" s="141">
        <f t="shared" si="164"/>
        <v>-0.53424657534246578</v>
      </c>
      <c r="BE128" s="139">
        <v>39</v>
      </c>
      <c r="BF128" s="139">
        <v>28</v>
      </c>
      <c r="BG128" s="139">
        <f t="shared" si="157"/>
        <v>67</v>
      </c>
      <c r="BH128" s="139">
        <f t="shared" si="165"/>
        <v>0.16417910447761194</v>
      </c>
      <c r="BI128" s="139">
        <v>39</v>
      </c>
      <c r="BJ128" s="139">
        <v>31</v>
      </c>
      <c r="BK128" s="139">
        <f t="shared" si="158"/>
        <v>70</v>
      </c>
      <c r="BL128" s="140">
        <f t="shared" si="166"/>
        <v>0.11428571428571428</v>
      </c>
      <c r="BN128" s="15"/>
    </row>
    <row r="129" spans="1:72" x14ac:dyDescent="0.25">
      <c r="A129" s="142">
        <v>25</v>
      </c>
      <c r="B129" s="139">
        <v>94</v>
      </c>
      <c r="C129" s="139">
        <f t="shared" si="159"/>
        <v>119</v>
      </c>
      <c r="D129" s="139">
        <f>(A129-B129)/C129</f>
        <v>-0.57983193277310929</v>
      </c>
      <c r="E129" s="139">
        <v>21</v>
      </c>
      <c r="F129" s="139">
        <v>92</v>
      </c>
      <c r="G129" s="139">
        <f t="shared" si="135"/>
        <v>113</v>
      </c>
      <c r="H129" s="141">
        <f>(E129-F129)/G129</f>
        <v>-0.62831858407079644</v>
      </c>
      <c r="I129" s="138">
        <v>32</v>
      </c>
      <c r="J129" s="139">
        <v>21</v>
      </c>
      <c r="K129" s="139">
        <f t="shared" si="137"/>
        <v>53</v>
      </c>
      <c r="L129" s="139">
        <f>(I129-J129)/K129</f>
        <v>0.20754716981132076</v>
      </c>
      <c r="M129" s="139">
        <v>35</v>
      </c>
      <c r="N129" s="139">
        <v>32</v>
      </c>
      <c r="O129" s="139">
        <f t="shared" si="139"/>
        <v>67</v>
      </c>
      <c r="P129" s="141">
        <f>(M129-N129)/O129</f>
        <v>4.4776119402985072E-2</v>
      </c>
      <c r="Q129" s="138">
        <v>28</v>
      </c>
      <c r="R129" s="139">
        <v>47</v>
      </c>
      <c r="S129" s="139">
        <f t="shared" si="141"/>
        <v>75</v>
      </c>
      <c r="T129" s="139">
        <f>(Q129-R129)/S129</f>
        <v>-0.25333333333333335</v>
      </c>
      <c r="U129" s="139">
        <v>36</v>
      </c>
      <c r="V129" s="139">
        <v>33</v>
      </c>
      <c r="W129" s="139">
        <f t="shared" si="143"/>
        <v>69</v>
      </c>
      <c r="X129" s="141">
        <f>(U129-V129)/W129</f>
        <v>4.3478260869565216E-2</v>
      </c>
      <c r="Y129" s="138">
        <v>43</v>
      </c>
      <c r="Z129" s="139">
        <v>26</v>
      </c>
      <c r="AA129" s="139">
        <f t="shared" si="145"/>
        <v>69</v>
      </c>
      <c r="AB129" s="139">
        <f>(Y129-Z129)/AA129</f>
        <v>0.24637681159420291</v>
      </c>
      <c r="AC129" s="139">
        <v>38</v>
      </c>
      <c r="AD129" s="139">
        <v>27</v>
      </c>
      <c r="AE129" s="139">
        <f t="shared" si="147"/>
        <v>65</v>
      </c>
      <c r="AF129" s="141">
        <f>(AC129-AD129)/AE129</f>
        <v>0.16923076923076924</v>
      </c>
      <c r="AG129" s="138">
        <v>38</v>
      </c>
      <c r="AH129" s="139">
        <v>32</v>
      </c>
      <c r="AI129" s="139">
        <f t="shared" si="149"/>
        <v>70</v>
      </c>
      <c r="AJ129" s="139">
        <f>(AG129-AH129)/AI129</f>
        <v>8.5714285714285715E-2</v>
      </c>
      <c r="AK129" s="139">
        <v>29</v>
      </c>
      <c r="AL129" s="139">
        <v>27</v>
      </c>
      <c r="AM129" s="139">
        <f t="shared" si="151"/>
        <v>56</v>
      </c>
      <c r="AN129" s="141">
        <f>(AK129-AL129)/AM129</f>
        <v>3.5714285714285712E-2</v>
      </c>
      <c r="AO129" s="138">
        <v>19</v>
      </c>
      <c r="AP129" s="139">
        <v>67</v>
      </c>
      <c r="AQ129" s="139">
        <f t="shared" si="161"/>
        <v>86</v>
      </c>
      <c r="AR129" s="139">
        <f>(AO129-AP129)/AQ129</f>
        <v>-0.55813953488372092</v>
      </c>
      <c r="AS129" s="139">
        <v>23</v>
      </c>
      <c r="AT129" s="139">
        <v>103</v>
      </c>
      <c r="AU129" s="139">
        <f t="shared" si="153"/>
        <v>126</v>
      </c>
      <c r="AV129" s="141">
        <f>(AS129-AT129)/AU129</f>
        <v>-0.63492063492063489</v>
      </c>
      <c r="AW129" s="138">
        <v>23</v>
      </c>
      <c r="AX129" s="139">
        <v>89</v>
      </c>
      <c r="AY129" s="139">
        <f t="shared" si="155"/>
        <v>112</v>
      </c>
      <c r="AZ129" s="139">
        <f t="shared" si="163"/>
        <v>-0.5892857142857143</v>
      </c>
      <c r="BA129" s="139">
        <v>15</v>
      </c>
      <c r="BB129" s="139">
        <v>59</v>
      </c>
      <c r="BC129" s="139">
        <f t="shared" si="156"/>
        <v>74</v>
      </c>
      <c r="BD129" s="141">
        <f t="shared" si="164"/>
        <v>-0.59459459459459463</v>
      </c>
      <c r="BE129" s="139">
        <v>50</v>
      </c>
      <c r="BF129" s="139">
        <v>39</v>
      </c>
      <c r="BG129" s="139">
        <f t="shared" si="157"/>
        <v>89</v>
      </c>
      <c r="BH129" s="139">
        <f t="shared" si="165"/>
        <v>0.12359550561797752</v>
      </c>
      <c r="BI129" s="139">
        <v>42</v>
      </c>
      <c r="BJ129" s="139">
        <v>52</v>
      </c>
      <c r="BK129" s="139">
        <f t="shared" si="158"/>
        <v>94</v>
      </c>
      <c r="BL129" s="140">
        <f t="shared" si="166"/>
        <v>-0.10638297872340426</v>
      </c>
      <c r="BN129" s="15"/>
    </row>
    <row r="130" spans="1:72" x14ac:dyDescent="0.25">
      <c r="A130" s="142">
        <v>27</v>
      </c>
      <c r="B130" s="139">
        <v>67</v>
      </c>
      <c r="C130" s="139">
        <f t="shared" si="159"/>
        <v>94</v>
      </c>
      <c r="D130" s="139">
        <f t="shared" ref="D130:D132" si="167">(A130-B130)/C130</f>
        <v>-0.42553191489361702</v>
      </c>
      <c r="E130" s="139">
        <v>24</v>
      </c>
      <c r="F130" s="139">
        <v>61</v>
      </c>
      <c r="G130" s="139">
        <f t="shared" si="135"/>
        <v>85</v>
      </c>
      <c r="H130" s="141">
        <f t="shared" ref="H130:H132" si="168">(E130-F130)/G130</f>
        <v>-0.43529411764705883</v>
      </c>
      <c r="I130" s="138">
        <v>27</v>
      </c>
      <c r="J130" s="139">
        <v>43</v>
      </c>
      <c r="K130" s="139">
        <f t="shared" si="137"/>
        <v>70</v>
      </c>
      <c r="L130" s="139">
        <f t="shared" ref="L130:L132" si="169">(I130-J130)/K130</f>
        <v>-0.22857142857142856</v>
      </c>
      <c r="M130" s="139">
        <v>36</v>
      </c>
      <c r="N130" s="139">
        <v>26</v>
      </c>
      <c r="O130" s="139">
        <f t="shared" si="139"/>
        <v>62</v>
      </c>
      <c r="P130" s="141">
        <f t="shared" ref="P130:P132" si="170">(M130-N130)/O130</f>
        <v>0.16129032258064516</v>
      </c>
      <c r="Q130" s="138">
        <v>27</v>
      </c>
      <c r="R130" s="139">
        <v>19</v>
      </c>
      <c r="S130" s="139">
        <f t="shared" si="141"/>
        <v>46</v>
      </c>
      <c r="T130" s="139">
        <f t="shared" ref="T130:T132" si="171">(Q130-R130)/S130</f>
        <v>0.17391304347826086</v>
      </c>
      <c r="U130" s="139">
        <v>49</v>
      </c>
      <c r="V130" s="139">
        <v>37</v>
      </c>
      <c r="W130" s="139">
        <f t="shared" si="143"/>
        <v>86</v>
      </c>
      <c r="X130" s="141">
        <f t="shared" ref="X130:X132" si="172">(U130-V130)/W130</f>
        <v>0.13953488372093023</v>
      </c>
      <c r="Y130" s="138">
        <v>28</v>
      </c>
      <c r="Z130" s="139">
        <v>43</v>
      </c>
      <c r="AA130" s="139">
        <f t="shared" si="145"/>
        <v>71</v>
      </c>
      <c r="AB130" s="139">
        <f t="shared" ref="AB130:AB132" si="173">(Y130-Z130)/AA130</f>
        <v>-0.21126760563380281</v>
      </c>
      <c r="AC130" s="139">
        <v>32</v>
      </c>
      <c r="AD130" s="139">
        <v>27</v>
      </c>
      <c r="AE130" s="139">
        <f t="shared" si="147"/>
        <v>59</v>
      </c>
      <c r="AF130" s="141">
        <f t="shared" ref="AF130:AF131" si="174">(AC130-AD130)/AE130</f>
        <v>8.4745762711864403E-2</v>
      </c>
      <c r="AG130" s="138">
        <v>7</v>
      </c>
      <c r="AH130" s="139">
        <v>23</v>
      </c>
      <c r="AI130" s="139">
        <f t="shared" si="149"/>
        <v>30</v>
      </c>
      <c r="AJ130" s="139">
        <f t="shared" ref="AJ130:AJ132" si="175">(AG130-AH130)/AI130</f>
        <v>-0.53333333333333333</v>
      </c>
      <c r="AK130" s="139">
        <v>26</v>
      </c>
      <c r="AL130" s="139">
        <v>28</v>
      </c>
      <c r="AM130" s="139">
        <f t="shared" si="151"/>
        <v>54</v>
      </c>
      <c r="AN130" s="141">
        <f t="shared" ref="AN130:AN132" si="176">(AK130-AL130)/AM130</f>
        <v>-3.7037037037037035E-2</v>
      </c>
      <c r="AO130" s="138">
        <v>26</v>
      </c>
      <c r="AP130" s="139">
        <v>78</v>
      </c>
      <c r="AQ130" s="139">
        <f t="shared" si="161"/>
        <v>104</v>
      </c>
      <c r="AR130" s="139">
        <f t="shared" ref="AR130:AR132" si="177">(AO130-AP130)/AQ130</f>
        <v>-0.5</v>
      </c>
      <c r="AS130" s="139">
        <v>22</v>
      </c>
      <c r="AT130" s="139">
        <v>84</v>
      </c>
      <c r="AU130" s="139">
        <f t="shared" si="153"/>
        <v>106</v>
      </c>
      <c r="AV130" s="141">
        <f t="shared" ref="AV130:AV132" si="178">(AS130-AT130)/AU130</f>
        <v>-0.58490566037735847</v>
      </c>
      <c r="AW130" s="138">
        <v>21</v>
      </c>
      <c r="AX130" s="139">
        <v>91</v>
      </c>
      <c r="AY130" s="139">
        <f t="shared" si="155"/>
        <v>112</v>
      </c>
      <c r="AZ130" s="139">
        <f t="shared" si="163"/>
        <v>-0.625</v>
      </c>
      <c r="BA130" s="139">
        <v>23</v>
      </c>
      <c r="BB130" s="139">
        <v>84</v>
      </c>
      <c r="BC130" s="139">
        <f t="shared" si="156"/>
        <v>107</v>
      </c>
      <c r="BD130" s="141">
        <f t="shared" si="164"/>
        <v>-0.57009345794392519</v>
      </c>
      <c r="BE130" s="139">
        <v>36</v>
      </c>
      <c r="BF130" s="139">
        <v>51</v>
      </c>
      <c r="BG130" s="139">
        <f t="shared" si="157"/>
        <v>87</v>
      </c>
      <c r="BH130" s="139">
        <f t="shared" si="165"/>
        <v>-0.17241379310344829</v>
      </c>
      <c r="BI130" s="139">
        <v>32</v>
      </c>
      <c r="BJ130" s="139">
        <v>19</v>
      </c>
      <c r="BK130" s="139">
        <f t="shared" si="158"/>
        <v>51</v>
      </c>
      <c r="BL130" s="140">
        <f t="shared" si="166"/>
        <v>0.25490196078431371</v>
      </c>
      <c r="BN130" s="15"/>
    </row>
    <row r="131" spans="1:72" x14ac:dyDescent="0.25">
      <c r="A131" s="142">
        <v>13</v>
      </c>
      <c r="B131" s="139">
        <v>57</v>
      </c>
      <c r="C131" s="139">
        <v>78</v>
      </c>
      <c r="D131" s="139">
        <f t="shared" si="167"/>
        <v>-0.5641025641025641</v>
      </c>
      <c r="E131" s="139">
        <v>22</v>
      </c>
      <c r="F131" s="139">
        <v>81</v>
      </c>
      <c r="G131" s="139">
        <f t="shared" si="135"/>
        <v>103</v>
      </c>
      <c r="H131" s="141">
        <f t="shared" si="168"/>
        <v>-0.57281553398058249</v>
      </c>
      <c r="I131" s="138">
        <v>36</v>
      </c>
      <c r="J131" s="139">
        <v>41</v>
      </c>
      <c r="K131" s="139">
        <f t="shared" si="137"/>
        <v>77</v>
      </c>
      <c r="L131" s="139">
        <f t="shared" si="169"/>
        <v>-6.4935064935064929E-2</v>
      </c>
      <c r="M131" s="139">
        <v>41</v>
      </c>
      <c r="N131" s="139">
        <v>39</v>
      </c>
      <c r="O131" s="139">
        <f t="shared" si="139"/>
        <v>80</v>
      </c>
      <c r="P131" s="141">
        <f t="shared" si="170"/>
        <v>2.5000000000000001E-2</v>
      </c>
      <c r="Q131" s="138">
        <v>57</v>
      </c>
      <c r="R131" s="139">
        <v>42</v>
      </c>
      <c r="S131" s="139">
        <f t="shared" si="141"/>
        <v>99</v>
      </c>
      <c r="T131" s="139">
        <f t="shared" si="171"/>
        <v>0.15151515151515152</v>
      </c>
      <c r="U131" s="139">
        <v>25</v>
      </c>
      <c r="V131" s="139">
        <v>28</v>
      </c>
      <c r="W131" s="139">
        <f t="shared" si="143"/>
        <v>53</v>
      </c>
      <c r="X131" s="141">
        <f t="shared" si="172"/>
        <v>-5.6603773584905662E-2</v>
      </c>
      <c r="Y131" s="138">
        <v>31</v>
      </c>
      <c r="Z131" s="139">
        <v>36</v>
      </c>
      <c r="AA131" s="139">
        <f t="shared" si="145"/>
        <v>67</v>
      </c>
      <c r="AB131" s="139">
        <f t="shared" si="173"/>
        <v>-7.4626865671641784E-2</v>
      </c>
      <c r="AC131" s="139">
        <v>32</v>
      </c>
      <c r="AD131" s="139">
        <v>37</v>
      </c>
      <c r="AE131" s="139">
        <f t="shared" si="147"/>
        <v>69</v>
      </c>
      <c r="AF131" s="141">
        <f t="shared" si="174"/>
        <v>-7.2463768115942032E-2</v>
      </c>
      <c r="AG131" s="138">
        <v>46</v>
      </c>
      <c r="AH131" s="139">
        <v>20</v>
      </c>
      <c r="AI131" s="139">
        <f t="shared" si="149"/>
        <v>66</v>
      </c>
      <c r="AJ131" s="139">
        <f t="shared" si="175"/>
        <v>0.39393939393939392</v>
      </c>
      <c r="AK131" s="139">
        <v>45</v>
      </c>
      <c r="AL131" s="139">
        <v>47</v>
      </c>
      <c r="AM131" s="139">
        <f t="shared" si="151"/>
        <v>92</v>
      </c>
      <c r="AN131" s="141">
        <f t="shared" si="176"/>
        <v>-2.1739130434782608E-2</v>
      </c>
      <c r="AO131" s="138">
        <v>13</v>
      </c>
      <c r="AP131" s="139">
        <v>82</v>
      </c>
      <c r="AQ131" s="139">
        <f t="shared" si="161"/>
        <v>95</v>
      </c>
      <c r="AR131" s="139">
        <f t="shared" si="177"/>
        <v>-0.72631578947368425</v>
      </c>
      <c r="AS131" s="139">
        <v>32</v>
      </c>
      <c r="AT131" s="139">
        <v>93</v>
      </c>
      <c r="AU131" s="139">
        <f t="shared" si="153"/>
        <v>125</v>
      </c>
      <c r="AV131" s="141">
        <f t="shared" si="178"/>
        <v>-0.48799999999999999</v>
      </c>
      <c r="AW131" s="138">
        <v>16</v>
      </c>
      <c r="AX131" s="139">
        <v>104</v>
      </c>
      <c r="AY131" s="139">
        <f t="shared" si="155"/>
        <v>120</v>
      </c>
      <c r="AZ131" s="139">
        <f t="shared" si="163"/>
        <v>-0.73333333333333328</v>
      </c>
      <c r="BA131" s="139">
        <v>15</v>
      </c>
      <c r="BB131" s="139">
        <v>51</v>
      </c>
      <c r="BC131" s="139">
        <f t="shared" si="156"/>
        <v>66</v>
      </c>
      <c r="BD131" s="141">
        <f t="shared" si="164"/>
        <v>-0.54545454545454541</v>
      </c>
      <c r="BE131" s="139">
        <v>36</v>
      </c>
      <c r="BF131" s="139">
        <v>22</v>
      </c>
      <c r="BG131" s="139">
        <f t="shared" si="157"/>
        <v>58</v>
      </c>
      <c r="BH131" s="139">
        <f t="shared" si="165"/>
        <v>0.2413793103448276</v>
      </c>
      <c r="BI131" s="139">
        <v>40</v>
      </c>
      <c r="BJ131" s="139">
        <v>44</v>
      </c>
      <c r="BK131" s="139">
        <f t="shared" si="158"/>
        <v>84</v>
      </c>
      <c r="BL131" s="140">
        <f t="shared" si="166"/>
        <v>-4.7619047619047616E-2</v>
      </c>
      <c r="BN131" s="15"/>
    </row>
    <row r="132" spans="1:72" x14ac:dyDescent="0.25">
      <c r="A132" s="142">
        <v>16</v>
      </c>
      <c r="B132" s="139">
        <v>103</v>
      </c>
      <c r="C132" s="139">
        <f t="shared" si="159"/>
        <v>119</v>
      </c>
      <c r="D132" s="139">
        <f t="shared" si="167"/>
        <v>-0.73109243697478987</v>
      </c>
      <c r="E132" s="139">
        <v>16</v>
      </c>
      <c r="F132" s="139">
        <v>93</v>
      </c>
      <c r="G132" s="139">
        <f t="shared" si="135"/>
        <v>109</v>
      </c>
      <c r="H132" s="141">
        <f t="shared" si="168"/>
        <v>-0.70642201834862384</v>
      </c>
      <c r="I132" s="138">
        <v>38</v>
      </c>
      <c r="J132" s="139">
        <v>27</v>
      </c>
      <c r="K132" s="139">
        <f t="shared" si="137"/>
        <v>65</v>
      </c>
      <c r="L132" s="139">
        <f t="shared" si="169"/>
        <v>0.16923076923076924</v>
      </c>
      <c r="M132" s="139">
        <v>46</v>
      </c>
      <c r="N132" s="139">
        <v>37</v>
      </c>
      <c r="O132" s="139">
        <f t="shared" si="139"/>
        <v>83</v>
      </c>
      <c r="P132" s="141">
        <f t="shared" si="170"/>
        <v>0.10843373493975904</v>
      </c>
      <c r="Q132" s="138">
        <v>11</v>
      </c>
      <c r="R132" s="139">
        <v>46</v>
      </c>
      <c r="S132" s="139">
        <f t="shared" si="141"/>
        <v>57</v>
      </c>
      <c r="T132" s="139">
        <f t="shared" si="171"/>
        <v>-0.61403508771929827</v>
      </c>
      <c r="U132" s="139">
        <v>30</v>
      </c>
      <c r="V132" s="139">
        <v>33</v>
      </c>
      <c r="W132" s="139">
        <f t="shared" si="143"/>
        <v>63</v>
      </c>
      <c r="X132" s="141">
        <f t="shared" si="172"/>
        <v>-4.7619047619047616E-2</v>
      </c>
      <c r="Y132" s="138">
        <v>36</v>
      </c>
      <c r="Z132" s="139">
        <v>19</v>
      </c>
      <c r="AA132" s="139">
        <f t="shared" si="145"/>
        <v>55</v>
      </c>
      <c r="AB132" s="139">
        <f t="shared" si="173"/>
        <v>0.30909090909090908</v>
      </c>
      <c r="AC132" s="139">
        <v>43</v>
      </c>
      <c r="AD132" s="139">
        <v>38</v>
      </c>
      <c r="AE132" s="139">
        <f t="shared" si="147"/>
        <v>81</v>
      </c>
      <c r="AF132" s="141">
        <f>(AC132-AD132)/AE132</f>
        <v>6.1728395061728392E-2</v>
      </c>
      <c r="AG132" s="138">
        <v>15</v>
      </c>
      <c r="AH132" s="139">
        <v>33</v>
      </c>
      <c r="AI132" s="139">
        <f t="shared" si="149"/>
        <v>48</v>
      </c>
      <c r="AJ132" s="139">
        <f t="shared" si="175"/>
        <v>-0.375</v>
      </c>
      <c r="AK132" s="139">
        <v>21</v>
      </c>
      <c r="AL132" s="139">
        <v>14</v>
      </c>
      <c r="AM132" s="139">
        <f t="shared" si="151"/>
        <v>35</v>
      </c>
      <c r="AN132" s="141">
        <f t="shared" si="176"/>
        <v>0.2</v>
      </c>
      <c r="AO132" s="138">
        <v>16</v>
      </c>
      <c r="AP132" s="139">
        <v>91</v>
      </c>
      <c r="AQ132" s="139">
        <f t="shared" si="161"/>
        <v>107</v>
      </c>
      <c r="AR132" s="139">
        <f t="shared" si="177"/>
        <v>-0.7009345794392523</v>
      </c>
      <c r="AS132" s="139">
        <v>36</v>
      </c>
      <c r="AT132" s="139">
        <v>90</v>
      </c>
      <c r="AU132" s="139">
        <f t="shared" si="153"/>
        <v>126</v>
      </c>
      <c r="AV132" s="141">
        <f t="shared" si="178"/>
        <v>-0.42857142857142855</v>
      </c>
      <c r="AW132" s="138">
        <v>24</v>
      </c>
      <c r="AX132" s="139">
        <v>87</v>
      </c>
      <c r="AY132" s="139">
        <f t="shared" si="155"/>
        <v>111</v>
      </c>
      <c r="AZ132" s="139">
        <f t="shared" si="163"/>
        <v>-0.56756756756756754</v>
      </c>
      <c r="BA132" s="139">
        <v>19</v>
      </c>
      <c r="BB132" s="139">
        <v>82</v>
      </c>
      <c r="BC132" s="139">
        <f t="shared" si="156"/>
        <v>101</v>
      </c>
      <c r="BD132" s="141">
        <f t="shared" si="164"/>
        <v>-0.62376237623762376</v>
      </c>
      <c r="BE132" s="139">
        <v>34</v>
      </c>
      <c r="BF132" s="139">
        <v>31</v>
      </c>
      <c r="BG132" s="139">
        <f t="shared" si="157"/>
        <v>65</v>
      </c>
      <c r="BH132" s="139">
        <f t="shared" si="165"/>
        <v>4.6153846153846156E-2</v>
      </c>
      <c r="BI132" s="139">
        <v>37</v>
      </c>
      <c r="BJ132" s="139">
        <v>28</v>
      </c>
      <c r="BK132" s="139">
        <f t="shared" si="158"/>
        <v>65</v>
      </c>
      <c r="BL132" s="140">
        <f t="shared" si="166"/>
        <v>0.13846153846153847</v>
      </c>
      <c r="BN132" s="15"/>
    </row>
    <row r="133" spans="1:72" x14ac:dyDescent="0.25">
      <c r="A133" s="167"/>
      <c r="B133" s="164"/>
      <c r="C133" s="164"/>
      <c r="D133" s="164"/>
      <c r="E133" s="164"/>
      <c r="F133" s="164"/>
      <c r="G133" s="164"/>
      <c r="H133" s="165"/>
      <c r="I133" s="176"/>
      <c r="J133" s="168"/>
      <c r="K133" s="168"/>
      <c r="L133" s="168"/>
      <c r="M133" s="168"/>
      <c r="N133" s="168"/>
      <c r="O133" s="168"/>
      <c r="P133" s="169"/>
      <c r="Q133" s="176"/>
      <c r="R133" s="168"/>
      <c r="S133" s="168"/>
      <c r="T133" s="168"/>
      <c r="U133" s="168"/>
      <c r="V133" s="168"/>
      <c r="W133" s="168"/>
      <c r="X133" s="169"/>
      <c r="Y133" s="176"/>
      <c r="Z133" s="168"/>
      <c r="AA133" s="168"/>
      <c r="AB133" s="168"/>
      <c r="AC133" s="168"/>
      <c r="AD133" s="168"/>
      <c r="AE133" s="168"/>
      <c r="AF133" s="169"/>
      <c r="AG133" s="176"/>
      <c r="AH133" s="168"/>
      <c r="AI133" s="168"/>
      <c r="AJ133" s="168"/>
      <c r="AK133" s="168"/>
      <c r="AL133" s="168"/>
      <c r="AM133" s="168"/>
      <c r="AN133" s="169"/>
      <c r="AO133" s="176"/>
      <c r="AP133" s="168"/>
      <c r="AQ133" s="168"/>
      <c r="AR133" s="168"/>
      <c r="AS133" s="168"/>
      <c r="AT133" s="168"/>
      <c r="AU133" s="168"/>
      <c r="AV133" s="169"/>
      <c r="AW133" s="176"/>
      <c r="AX133" s="168"/>
      <c r="AY133" s="168"/>
      <c r="AZ133" s="168"/>
      <c r="BA133" s="168"/>
      <c r="BB133" s="168"/>
      <c r="BC133" s="168"/>
      <c r="BD133" s="169"/>
      <c r="BE133" s="168"/>
      <c r="BF133" s="168"/>
      <c r="BG133" s="168"/>
      <c r="BH133" s="168"/>
      <c r="BI133" s="168"/>
      <c r="BJ133" s="168"/>
      <c r="BK133" s="168"/>
      <c r="BL133" s="177"/>
      <c r="BN133" s="15"/>
    </row>
    <row r="134" spans="1:72" x14ac:dyDescent="0.25">
      <c r="A134" s="142">
        <f t="shared" ref="A134:H134" si="179">AVERAGE(A125:A132)</f>
        <v>19.625</v>
      </c>
      <c r="B134" s="139">
        <f t="shared" si="179"/>
        <v>85.125</v>
      </c>
      <c r="C134" s="139">
        <f t="shared" si="179"/>
        <v>105.75</v>
      </c>
      <c r="D134" s="15">
        <f t="shared" si="179"/>
        <v>-0.61366671341831569</v>
      </c>
      <c r="E134" s="139">
        <f t="shared" si="179"/>
        <v>19.75</v>
      </c>
      <c r="F134" s="139">
        <f t="shared" si="179"/>
        <v>83.625</v>
      </c>
      <c r="G134" s="139">
        <f t="shared" si="179"/>
        <v>103.375</v>
      </c>
      <c r="H134" s="130">
        <f t="shared" si="179"/>
        <v>-0.61281541294934372</v>
      </c>
      <c r="I134" s="138">
        <f t="shared" ref="I134:AN134" si="180">AVERAGE(I124:I131)</f>
        <v>30.571428571428573</v>
      </c>
      <c r="J134" s="139">
        <f t="shared" si="180"/>
        <v>36.714285714285715</v>
      </c>
      <c r="K134" s="139">
        <f t="shared" si="180"/>
        <v>67.285714285714292</v>
      </c>
      <c r="L134" s="15">
        <f t="shared" si="180"/>
        <v>-7.2695957509998993E-2</v>
      </c>
      <c r="M134" s="139">
        <f t="shared" si="180"/>
        <v>36.142857142857146</v>
      </c>
      <c r="N134" s="139">
        <f t="shared" si="180"/>
        <v>33.428571428571431</v>
      </c>
      <c r="O134" s="139">
        <f t="shared" si="180"/>
        <v>69.571428571428569</v>
      </c>
      <c r="P134" s="130">
        <f t="shared" si="180"/>
        <v>4.5789056932742052E-2</v>
      </c>
      <c r="Q134" s="138">
        <f t="shared" si="180"/>
        <v>31.857142857142858</v>
      </c>
      <c r="R134" s="139">
        <f t="shared" si="180"/>
        <v>31.571428571428573</v>
      </c>
      <c r="S134" s="139">
        <f t="shared" si="180"/>
        <v>63.428571428571431</v>
      </c>
      <c r="T134" s="15">
        <f t="shared" si="180"/>
        <v>-4.5756331607473789E-3</v>
      </c>
      <c r="U134" s="139">
        <f t="shared" si="180"/>
        <v>34.142857142857146</v>
      </c>
      <c r="V134" s="139">
        <f t="shared" si="180"/>
        <v>31.571428571428573</v>
      </c>
      <c r="W134" s="139">
        <f t="shared" si="180"/>
        <v>65.714285714285708</v>
      </c>
      <c r="X134" s="130">
        <f t="shared" si="180"/>
        <v>2.8406729648126145E-2</v>
      </c>
      <c r="Y134" s="138">
        <f t="shared" si="180"/>
        <v>34</v>
      </c>
      <c r="Z134" s="139">
        <f t="shared" si="180"/>
        <v>33.285714285714285</v>
      </c>
      <c r="AA134" s="139">
        <f t="shared" si="180"/>
        <v>67.285714285714292</v>
      </c>
      <c r="AB134" s="15">
        <f t="shared" si="180"/>
        <v>1.432760711118918E-2</v>
      </c>
      <c r="AC134" s="139">
        <f t="shared" si="180"/>
        <v>30.285714285714285</v>
      </c>
      <c r="AD134" s="139">
        <f t="shared" si="180"/>
        <v>30.285714285714285</v>
      </c>
      <c r="AE134" s="139">
        <f t="shared" si="180"/>
        <v>60.571428571428569</v>
      </c>
      <c r="AF134" s="130">
        <f t="shared" si="180"/>
        <v>-6.7580320238494669E-4</v>
      </c>
      <c r="AG134" s="138">
        <f t="shared" si="180"/>
        <v>30.142857142857142</v>
      </c>
      <c r="AH134" s="139">
        <f t="shared" si="180"/>
        <v>26</v>
      </c>
      <c r="AI134" s="139">
        <f t="shared" si="180"/>
        <v>56.142857142857146</v>
      </c>
      <c r="AJ134" s="15">
        <f t="shared" si="180"/>
        <v>2.4574404201733385E-2</v>
      </c>
      <c r="AK134" s="139">
        <f t="shared" si="180"/>
        <v>32.857142857142854</v>
      </c>
      <c r="AL134" s="139">
        <f t="shared" si="180"/>
        <v>32.142857142857146</v>
      </c>
      <c r="AM134" s="139">
        <f t="shared" si="180"/>
        <v>65</v>
      </c>
      <c r="AN134" s="130">
        <f t="shared" si="180"/>
        <v>1.7291645422261168E-2</v>
      </c>
      <c r="AO134" s="138">
        <f t="shared" ref="AO134:BL134" si="181">AVERAGE(AO124:AO131)</f>
        <v>18.571428571428573</v>
      </c>
      <c r="AP134" s="139">
        <f t="shared" si="181"/>
        <v>85</v>
      </c>
      <c r="AQ134" s="139">
        <f t="shared" si="181"/>
        <v>103.57142857142857</v>
      </c>
      <c r="AR134" s="15">
        <f t="shared" si="181"/>
        <v>-0.63670326493569818</v>
      </c>
      <c r="AS134" s="139">
        <f t="shared" si="181"/>
        <v>24.285714285714285</v>
      </c>
      <c r="AT134" s="139">
        <f t="shared" si="181"/>
        <v>91.428571428571431</v>
      </c>
      <c r="AU134" s="139">
        <f t="shared" si="181"/>
        <v>115.71428571428571</v>
      </c>
      <c r="AV134" s="130">
        <f t="shared" si="181"/>
        <v>-0.58119371000736841</v>
      </c>
      <c r="AW134" s="138">
        <f t="shared" si="181"/>
        <v>17</v>
      </c>
      <c r="AX134" s="139">
        <f t="shared" si="181"/>
        <v>84.714285714285708</v>
      </c>
      <c r="AY134" s="139">
        <f t="shared" si="181"/>
        <v>101.71428571428571</v>
      </c>
      <c r="AZ134" s="15">
        <f t="shared" si="181"/>
        <v>-0.664366103185979</v>
      </c>
      <c r="BA134" s="139">
        <f t="shared" si="181"/>
        <v>17.142857142857142</v>
      </c>
      <c r="BB134" s="139">
        <f t="shared" si="181"/>
        <v>76.142857142857139</v>
      </c>
      <c r="BC134" s="139">
        <f t="shared" si="181"/>
        <v>93.285714285714292</v>
      </c>
      <c r="BD134" s="130">
        <f t="shared" si="181"/>
        <v>-0.61618287571953345</v>
      </c>
      <c r="BE134" s="139">
        <f t="shared" si="181"/>
        <v>40.285714285714285</v>
      </c>
      <c r="BF134" s="139">
        <f t="shared" si="181"/>
        <v>33.142857142857146</v>
      </c>
      <c r="BG134" s="139">
        <f t="shared" si="181"/>
        <v>73.428571428571431</v>
      </c>
      <c r="BH134" s="15">
        <f t="shared" si="181"/>
        <v>0.13113072791549837</v>
      </c>
      <c r="BI134" s="139">
        <f t="shared" si="181"/>
        <v>43.857142857142854</v>
      </c>
      <c r="BJ134" s="139">
        <f t="shared" si="181"/>
        <v>36.714285714285715</v>
      </c>
      <c r="BK134" s="139">
        <f t="shared" si="181"/>
        <v>80.571428571428569</v>
      </c>
      <c r="BL134" s="125">
        <f t="shared" si="181"/>
        <v>9.8270234462419906E-2</v>
      </c>
      <c r="BN134" s="15"/>
    </row>
    <row r="135" spans="1:72" x14ac:dyDescent="0.25">
      <c r="A135" s="142">
        <f>STDEV(A125:A132)</f>
        <v>5.2898150116183515</v>
      </c>
      <c r="B135" s="139">
        <f>STDEV(B125:B132)</f>
        <v>15.706572782482771</v>
      </c>
      <c r="C135" s="139">
        <f>STDEV(C125:C132)</f>
        <v>14.350211546474547</v>
      </c>
      <c r="D135" s="15">
        <f xml:space="preserve"> STDEV(D125:D132)</f>
        <v>0.10269373504362175</v>
      </c>
      <c r="E135" s="139">
        <f>STDEV(E125:E132)</f>
        <v>4.6521884251239376</v>
      </c>
      <c r="F135" s="139">
        <f>STDEV(F125:F132)</f>
        <v>12.894489409932335</v>
      </c>
      <c r="G135" s="139">
        <f>STDEV(G125:G132)</f>
        <v>11.746580049407694</v>
      </c>
      <c r="H135" s="130">
        <f xml:space="preserve"> STDEV(H125:H132)</f>
        <v>0.10939395127883982</v>
      </c>
      <c r="I135" s="138">
        <f>STDEV(I124:I131)</f>
        <v>6.451282633635544</v>
      </c>
      <c r="J135" s="139">
        <f>STDEV(J124:J131)</f>
        <v>12.284329933079858</v>
      </c>
      <c r="K135" s="139">
        <f>STDEV(K124:K131)</f>
        <v>13.597969036027479</v>
      </c>
      <c r="L135" s="15">
        <f xml:space="preserve"> STDEV(L124:L131)</f>
        <v>0.19558181046438941</v>
      </c>
      <c r="M135" s="139">
        <f>STDEV(M124:M131)</f>
        <v>5.3049841793220445</v>
      </c>
      <c r="N135" s="139">
        <f>STDEV(N124:N131)</f>
        <v>7.5687326736854841</v>
      </c>
      <c r="O135" s="139">
        <f>STDEV(O124:O131)</f>
        <v>9.2530561231977355</v>
      </c>
      <c r="P135" s="130">
        <f xml:space="preserve"> STDEV(P124:P131)</f>
        <v>0.13806691157261669</v>
      </c>
      <c r="Q135" s="138">
        <f>STDEV(Q124:Q131)</f>
        <v>13.107613200332235</v>
      </c>
      <c r="R135" s="139">
        <f>STDEV(R124:R131)</f>
        <v>10.517559014288798</v>
      </c>
      <c r="S135" s="139">
        <f>STDEV(S124:S131)</f>
        <v>20.759392595940302</v>
      </c>
      <c r="T135" s="15">
        <f xml:space="preserve"> STDEV(T124:T131)</f>
        <v>0.17203718782994218</v>
      </c>
      <c r="U135" s="139">
        <f>STDEV(U124:U131)</f>
        <v>10.040394604273471</v>
      </c>
      <c r="V135" s="139">
        <f>STDEV(V124:V131)</f>
        <v>6.0237624692308565</v>
      </c>
      <c r="W135" s="139">
        <f>STDEV(W124:W131)</f>
        <v>12.632158508007599</v>
      </c>
      <c r="X135" s="130">
        <f xml:space="preserve"> STDEV(X124:X131)</f>
        <v>0.1663457678289342</v>
      </c>
      <c r="Y135" s="138">
        <f>STDEV(Y124:Y131)</f>
        <v>7.9582242575422146</v>
      </c>
      <c r="Z135" s="139">
        <f>STDEV(Z124:Z131)</f>
        <v>9.013217807092829</v>
      </c>
      <c r="AA135" s="139">
        <f>STDEV(AA124:AA131)</f>
        <v>3.9036002917941333</v>
      </c>
      <c r="AB135" s="15">
        <f xml:space="preserve"> STDEV(AB124:AB131)</f>
        <v>0.25820322666770512</v>
      </c>
      <c r="AC135" s="139">
        <f>STDEV(AC124:AC131)</f>
        <v>4.4239607334862949</v>
      </c>
      <c r="AD135" s="139">
        <f>STDEV(AD124:AD131)</f>
        <v>4.1518785191880623</v>
      </c>
      <c r="AE135" s="139">
        <f>STDEV(AE124:AE131)</f>
        <v>5.5634864026418676</v>
      </c>
      <c r="AF135" s="130">
        <f xml:space="preserve"> STDEV(AF124:AF131)</f>
        <v>0.10484682418090775</v>
      </c>
      <c r="AG135" s="138">
        <f>STDEV(AG124:AG131)</f>
        <v>13.434142714598149</v>
      </c>
      <c r="AH135" s="139">
        <f>STDEV(AH124:AH131)</f>
        <v>7.0710678118654755</v>
      </c>
      <c r="AI135" s="139">
        <f>STDEV(AI124:AI131)</f>
        <v>14.052622192181436</v>
      </c>
      <c r="AJ135" s="15">
        <f xml:space="preserve"> STDEV(AJ124:AJ131)</f>
        <v>0.33989122263339783</v>
      </c>
      <c r="AK135" s="139">
        <f>STDEV(AK124:AK131)</f>
        <v>8.214389233302164</v>
      </c>
      <c r="AL135" s="139">
        <f>STDEV(AL124:AL131)</f>
        <v>9.7027242124496755</v>
      </c>
      <c r="AM135" s="139">
        <f>STDEV(AM124:AM131)</f>
        <v>16.693312034065219</v>
      </c>
      <c r="AN135" s="130">
        <f xml:space="preserve"> STDEV(AN124:AN131)</f>
        <v>0.10030661470128338</v>
      </c>
      <c r="AO135" s="138">
        <f>STDEV(AO124:AO131)</f>
        <v>6.2411842588070545</v>
      </c>
      <c r="AP135" s="139">
        <f>STDEV(AP124:AP131)</f>
        <v>13.808210118138652</v>
      </c>
      <c r="AQ135" s="139">
        <f>STDEV(AQ124:AQ131)</f>
        <v>12.053452380364515</v>
      </c>
      <c r="AR135" s="15">
        <f xml:space="preserve"> STDEV(AR124:AR131)</f>
        <v>0.1286882651479406</v>
      </c>
      <c r="AS135" s="139">
        <f>STDEV(AS124:AS131)</f>
        <v>4.3861253103502706</v>
      </c>
      <c r="AT135" s="139">
        <f>STDEV(AT124:AT131)</f>
        <v>10.580755216541986</v>
      </c>
      <c r="AU135" s="139">
        <f>STDEV(AU124:AU131)</f>
        <v>13.536546651125397</v>
      </c>
      <c r="AV135" s="130">
        <f xml:space="preserve"> STDEV(AV124:AV131)</f>
        <v>4.6664239820463645E-2</v>
      </c>
      <c r="AW135" s="138">
        <f>STDEV(AW124:AW131)</f>
        <v>3.9581140290126391</v>
      </c>
      <c r="AX135" s="139">
        <f>STDEV(AX124:AX131)</f>
        <v>15.424161627289894</v>
      </c>
      <c r="AY135" s="139">
        <f>STDEV(AY124:AY131)</f>
        <v>17.594642041582645</v>
      </c>
      <c r="AZ135" s="15">
        <f xml:space="preserve"> STDEV(AZ124:AZ131)</f>
        <v>5.8296322718029661E-2</v>
      </c>
      <c r="BA135" s="139">
        <f>STDEV(BA124:BA131)</f>
        <v>3.5790395093549576</v>
      </c>
      <c r="BB135" s="139">
        <f>STDEV(BB124:BB131)</f>
        <v>22.64529805079907</v>
      </c>
      <c r="BC135" s="139">
        <f>STDEV(BC124:BC131)</f>
        <v>22.786796511095968</v>
      </c>
      <c r="BD135" s="130">
        <f xml:space="preserve"> STDEV(BD124:BD131)</f>
        <v>9.9215374159995859E-2</v>
      </c>
      <c r="BE135" s="139">
        <f>STDEV(BE124:BE131)</f>
        <v>6.0749289629395484</v>
      </c>
      <c r="BF135" s="139">
        <f>STDEV(BF124:BF131)</f>
        <v>13.208943579112999</v>
      </c>
      <c r="BG135" s="139">
        <f>STDEV(BG124:BG131)</f>
        <v>17.106111411394675</v>
      </c>
      <c r="BH135" s="15">
        <f xml:space="preserve"> STDEV(BH124:BH131)</f>
        <v>0.19676835211471982</v>
      </c>
      <c r="BI135" s="139">
        <f>STDEV(BI124:BI131)</f>
        <v>8.9336176216314431</v>
      </c>
      <c r="BJ135" s="139">
        <f>STDEV(BJ124:BJ131)</f>
        <v>10.274795792200857</v>
      </c>
      <c r="BK135" s="139">
        <f>STDEV(BK124:BK131)</f>
        <v>15.746503769166679</v>
      </c>
      <c r="BL135" s="125">
        <f xml:space="preserve"> STDEV(BL124:BL131)</f>
        <v>0.135750837049121</v>
      </c>
      <c r="BN135" s="15"/>
    </row>
    <row r="136" spans="1:72" x14ac:dyDescent="0.25">
      <c r="A136" s="142">
        <v>8</v>
      </c>
      <c r="B136" s="139">
        <v>8</v>
      </c>
      <c r="C136" s="139">
        <v>8</v>
      </c>
      <c r="D136" s="15">
        <v>8</v>
      </c>
      <c r="E136" s="139">
        <v>8</v>
      </c>
      <c r="F136" s="139">
        <v>8</v>
      </c>
      <c r="G136" s="139">
        <v>8</v>
      </c>
      <c r="H136" s="130">
        <v>8</v>
      </c>
      <c r="I136" s="138">
        <v>8</v>
      </c>
      <c r="J136" s="139">
        <v>8</v>
      </c>
      <c r="K136" s="139">
        <v>8</v>
      </c>
      <c r="L136" s="15">
        <v>8</v>
      </c>
      <c r="M136" s="139">
        <v>8</v>
      </c>
      <c r="N136" s="139">
        <v>8</v>
      </c>
      <c r="O136" s="139">
        <v>8</v>
      </c>
      <c r="P136" s="130">
        <v>8</v>
      </c>
      <c r="Q136" s="138">
        <v>8</v>
      </c>
      <c r="R136" s="139">
        <v>8</v>
      </c>
      <c r="S136" s="139">
        <v>8</v>
      </c>
      <c r="T136" s="15">
        <v>8</v>
      </c>
      <c r="U136" s="139">
        <v>8</v>
      </c>
      <c r="V136" s="139">
        <v>8</v>
      </c>
      <c r="W136" s="139">
        <v>8</v>
      </c>
      <c r="X136" s="130">
        <v>8</v>
      </c>
      <c r="Y136" s="138">
        <v>8</v>
      </c>
      <c r="Z136" s="139">
        <v>8</v>
      </c>
      <c r="AA136" s="139">
        <v>8</v>
      </c>
      <c r="AB136" s="15">
        <v>8</v>
      </c>
      <c r="AC136" s="139">
        <v>8</v>
      </c>
      <c r="AD136" s="139">
        <v>8</v>
      </c>
      <c r="AE136" s="139">
        <v>8</v>
      </c>
      <c r="AF136" s="130">
        <v>8</v>
      </c>
      <c r="AG136" s="138">
        <v>8</v>
      </c>
      <c r="AH136" s="139">
        <v>8</v>
      </c>
      <c r="AI136" s="139">
        <v>8</v>
      </c>
      <c r="AJ136" s="15">
        <v>8</v>
      </c>
      <c r="AK136" s="139">
        <v>8</v>
      </c>
      <c r="AL136" s="139">
        <v>8</v>
      </c>
      <c r="AM136" s="139">
        <v>8</v>
      </c>
      <c r="AN136" s="130">
        <v>8</v>
      </c>
      <c r="AO136" s="138">
        <v>8</v>
      </c>
      <c r="AP136" s="139">
        <v>8</v>
      </c>
      <c r="AQ136" s="139">
        <v>8</v>
      </c>
      <c r="AR136" s="15">
        <v>8</v>
      </c>
      <c r="AS136" s="139">
        <v>8</v>
      </c>
      <c r="AT136" s="139">
        <v>8</v>
      </c>
      <c r="AU136" s="139">
        <v>8</v>
      </c>
      <c r="AV136" s="130">
        <v>8</v>
      </c>
      <c r="AW136" s="138">
        <v>8</v>
      </c>
      <c r="AX136" s="139">
        <v>8</v>
      </c>
      <c r="AY136" s="139">
        <v>8</v>
      </c>
      <c r="AZ136" s="15">
        <v>8</v>
      </c>
      <c r="BA136" s="139">
        <v>8</v>
      </c>
      <c r="BB136" s="139">
        <v>8</v>
      </c>
      <c r="BC136" s="139">
        <v>8</v>
      </c>
      <c r="BD136" s="130">
        <v>8</v>
      </c>
      <c r="BE136" s="139">
        <v>8</v>
      </c>
      <c r="BF136" s="139">
        <v>8</v>
      </c>
      <c r="BG136" s="139">
        <v>8</v>
      </c>
      <c r="BH136" s="15">
        <v>8</v>
      </c>
      <c r="BI136" s="139">
        <v>8</v>
      </c>
      <c r="BJ136" s="139">
        <v>8</v>
      </c>
      <c r="BK136" s="139">
        <v>8</v>
      </c>
      <c r="BL136" s="125">
        <v>8</v>
      </c>
      <c r="BN136" s="15"/>
    </row>
    <row r="137" spans="1:72" ht="15.75" thickBot="1" x14ac:dyDescent="0.3">
      <c r="A137" s="43">
        <f t="shared" ref="A137:AF137" si="182">A135/SQRT(A136)</f>
        <v>1.870232032968866</v>
      </c>
      <c r="B137" s="45">
        <f t="shared" si="182"/>
        <v>5.5531120618468135</v>
      </c>
      <c r="C137" s="45">
        <f t="shared" si="182"/>
        <v>5.0735659479868227</v>
      </c>
      <c r="D137" s="127">
        <f t="shared" si="182"/>
        <v>3.6307718217359765E-2</v>
      </c>
      <c r="E137" s="45">
        <f t="shared" si="182"/>
        <v>1.6447969913813505</v>
      </c>
      <c r="F137" s="45">
        <f t="shared" si="182"/>
        <v>4.5588904508506385</v>
      </c>
      <c r="G137" s="45">
        <f t="shared" si="182"/>
        <v>4.1530432043433949</v>
      </c>
      <c r="H137" s="131">
        <f t="shared" si="182"/>
        <v>3.8676602385029207E-2</v>
      </c>
      <c r="I137" s="54">
        <f t="shared" si="182"/>
        <v>2.2808728487973511</v>
      </c>
      <c r="J137" s="45">
        <f t="shared" si="182"/>
        <v>4.3431664990068271</v>
      </c>
      <c r="K137" s="45">
        <f t="shared" si="182"/>
        <v>4.8076080578698654</v>
      </c>
      <c r="L137" s="127">
        <f t="shared" si="182"/>
        <v>6.9148612228055906E-2</v>
      </c>
      <c r="M137" s="45">
        <f t="shared" si="182"/>
        <v>1.8755951436429845</v>
      </c>
      <c r="N137" s="45">
        <f t="shared" si="182"/>
        <v>2.675951099275597</v>
      </c>
      <c r="O137" s="45">
        <f t="shared" si="182"/>
        <v>3.2714493657064123</v>
      </c>
      <c r="P137" s="131">
        <f t="shared" si="182"/>
        <v>4.8814024715240337E-2</v>
      </c>
      <c r="Q137" s="54">
        <f t="shared" si="182"/>
        <v>4.6342410895626136</v>
      </c>
      <c r="R137" s="45">
        <f t="shared" si="182"/>
        <v>3.7185186502666547</v>
      </c>
      <c r="S137" s="45">
        <f t="shared" si="182"/>
        <v>7.3395536389515961</v>
      </c>
      <c r="T137" s="127">
        <f t="shared" si="182"/>
        <v>6.0824331065407945E-2</v>
      </c>
      <c r="U137" s="45">
        <f t="shared" si="182"/>
        <v>3.5498155552352966</v>
      </c>
      <c r="V137" s="45">
        <f t="shared" si="182"/>
        <v>2.12972164512508</v>
      </c>
      <c r="W137" s="45">
        <f t="shared" si="182"/>
        <v>4.4661424710177569</v>
      </c>
      <c r="X137" s="131">
        <f t="shared" si="182"/>
        <v>5.8812110226761201E-2</v>
      </c>
      <c r="Y137" s="54">
        <f t="shared" si="182"/>
        <v>2.8136571693556887</v>
      </c>
      <c r="Z137" s="45">
        <f t="shared" si="182"/>
        <v>3.1866537158533412</v>
      </c>
      <c r="AA137" s="45">
        <f t="shared" si="182"/>
        <v>1.3801311186847085</v>
      </c>
      <c r="AB137" s="127">
        <f t="shared" si="182"/>
        <v>9.1288626250490737E-2</v>
      </c>
      <c r="AC137" s="45">
        <f t="shared" si="182"/>
        <v>1.5641063171755858</v>
      </c>
      <c r="AD137" s="45">
        <f t="shared" si="182"/>
        <v>1.4679107277903201</v>
      </c>
      <c r="AE137" s="45">
        <f t="shared" si="182"/>
        <v>1.9669894811736075</v>
      </c>
      <c r="AF137" s="131">
        <f t="shared" si="182"/>
        <v>3.7068950182096778E-2</v>
      </c>
      <c r="AG137" s="54">
        <f t="shared" ref="AG137:BL137" si="183">AG135/SQRT(AG136)</f>
        <v>4.7496867064601025</v>
      </c>
      <c r="AH137" s="45">
        <f t="shared" si="183"/>
        <v>2.5</v>
      </c>
      <c r="AI137" s="45">
        <f t="shared" si="183"/>
        <v>4.9683522227720305</v>
      </c>
      <c r="AJ137" s="127">
        <f t="shared" si="183"/>
        <v>0.12016969419493106</v>
      </c>
      <c r="AK137" s="45">
        <f t="shared" si="183"/>
        <v>2.9042251650868622</v>
      </c>
      <c r="AL137" s="45">
        <f t="shared" si="183"/>
        <v>3.4304310433030345</v>
      </c>
      <c r="AM137" s="45">
        <f t="shared" si="183"/>
        <v>5.9019770698752572</v>
      </c>
      <c r="AN137" s="131">
        <f t="shared" si="183"/>
        <v>3.5463743726571857E-2</v>
      </c>
      <c r="AO137" s="54">
        <f t="shared" si="183"/>
        <v>2.2065918560186022</v>
      </c>
      <c r="AP137" s="45">
        <f t="shared" si="183"/>
        <v>4.8819395052922694</v>
      </c>
      <c r="AQ137" s="45">
        <f t="shared" si="183"/>
        <v>4.2615389574324407</v>
      </c>
      <c r="AR137" s="127">
        <f t="shared" si="183"/>
        <v>4.549817247262062E-2</v>
      </c>
      <c r="AS137" s="45">
        <f t="shared" si="183"/>
        <v>1.5507294750413132</v>
      </c>
      <c r="AT137" s="45">
        <f t="shared" si="183"/>
        <v>3.7408618818458876</v>
      </c>
      <c r="AU137" s="45">
        <f t="shared" si="183"/>
        <v>4.7858919654294088</v>
      </c>
      <c r="AV137" s="131">
        <f t="shared" si="183"/>
        <v>1.649830020798258E-2</v>
      </c>
      <c r="AW137" s="54">
        <f t="shared" si="183"/>
        <v>1.399404635312222</v>
      </c>
      <c r="AX137" s="45">
        <f t="shared" si="183"/>
        <v>5.4532646403870091</v>
      </c>
      <c r="AY137" s="45">
        <f t="shared" si="183"/>
        <v>6.220645350076504</v>
      </c>
      <c r="AZ137" s="127">
        <f t="shared" si="183"/>
        <v>2.0610862556079079E-2</v>
      </c>
      <c r="BA137" s="45">
        <f t="shared" si="183"/>
        <v>1.2653815535997321</v>
      </c>
      <c r="BB137" s="45">
        <f t="shared" si="183"/>
        <v>8.0063219068552645</v>
      </c>
      <c r="BC137" s="45">
        <f t="shared" si="183"/>
        <v>8.0563491672569594</v>
      </c>
      <c r="BD137" s="131">
        <f t="shared" si="183"/>
        <v>3.5077931933246813E-2</v>
      </c>
      <c r="BE137" s="45">
        <f t="shared" si="183"/>
        <v>2.1478117324605575</v>
      </c>
      <c r="BF137" s="45">
        <f t="shared" si="183"/>
        <v>4.6700667885506535</v>
      </c>
      <c r="BG137" s="45">
        <f t="shared" si="183"/>
        <v>6.0479236893648789</v>
      </c>
      <c r="BH137" s="127">
        <f t="shared" si="183"/>
        <v>6.9568118051610353E-2</v>
      </c>
      <c r="BI137" s="45">
        <f t="shared" si="183"/>
        <v>3.1585108003916149</v>
      </c>
      <c r="BJ137" s="45">
        <f t="shared" si="183"/>
        <v>3.6326888899861149</v>
      </c>
      <c r="BK137" s="45">
        <f t="shared" si="183"/>
        <v>5.5672297975786442</v>
      </c>
      <c r="BL137" s="129">
        <f t="shared" si="183"/>
        <v>4.7995168714591731E-2</v>
      </c>
      <c r="BN137" s="15"/>
    </row>
    <row r="138" spans="1:72" x14ac:dyDescent="0.25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139"/>
      <c r="AH138" s="139"/>
      <c r="AI138" s="139"/>
      <c r="AJ138" s="139"/>
      <c r="AK138" s="139"/>
      <c r="AL138" s="139"/>
      <c r="AM138" s="139"/>
      <c r="AN138" s="139"/>
      <c r="AO138" s="139"/>
      <c r="AP138" s="139"/>
      <c r="AQ138" s="139"/>
      <c r="AR138" s="139"/>
      <c r="AS138" s="139"/>
      <c r="AT138" s="139"/>
      <c r="AU138" s="139"/>
      <c r="AV138" s="139"/>
      <c r="AW138" s="139"/>
      <c r="AX138" s="139"/>
      <c r="AY138" s="139"/>
      <c r="AZ138" s="139"/>
      <c r="BA138" s="139"/>
      <c r="BB138" s="139"/>
      <c r="BC138" s="139"/>
      <c r="BD138" s="139"/>
      <c r="BI138" s="144"/>
      <c r="BJ138" s="139"/>
      <c r="BK138" s="139"/>
      <c r="BL138" s="139"/>
      <c r="BN138" s="15"/>
    </row>
    <row r="139" spans="1:72" ht="15.75" thickBot="1" x14ac:dyDescent="0.3">
      <c r="A139" s="18" t="s">
        <v>163</v>
      </c>
      <c r="B139" s="15"/>
      <c r="C139" s="15"/>
      <c r="E139" s="144"/>
      <c r="F139" s="15"/>
      <c r="G139" s="15"/>
      <c r="H139" s="15"/>
      <c r="I139" s="139"/>
      <c r="J139" s="139"/>
      <c r="K139" s="139"/>
      <c r="L139" s="139"/>
      <c r="M139" s="139"/>
      <c r="N139" s="139"/>
      <c r="O139" s="139"/>
      <c r="P139" s="139"/>
    </row>
    <row r="140" spans="1:72" x14ac:dyDescent="0.25">
      <c r="A140" s="315" t="s">
        <v>114</v>
      </c>
      <c r="B140" s="316"/>
      <c r="C140" s="316"/>
      <c r="D140" s="316"/>
      <c r="E140" s="316"/>
      <c r="F140" s="316"/>
      <c r="G140" s="316"/>
      <c r="H140" s="317"/>
      <c r="I140" s="319" t="s">
        <v>104</v>
      </c>
      <c r="J140" s="316"/>
      <c r="K140" s="316"/>
      <c r="L140" s="316"/>
      <c r="M140" s="316"/>
      <c r="N140" s="316"/>
      <c r="O140" s="316"/>
      <c r="P140" s="317"/>
      <c r="Q140" s="319" t="s">
        <v>155</v>
      </c>
      <c r="R140" s="316"/>
      <c r="S140" s="316"/>
      <c r="T140" s="316"/>
      <c r="U140" s="316"/>
      <c r="V140" s="316"/>
      <c r="W140" s="316"/>
      <c r="X140" s="317"/>
      <c r="Y140" s="319" t="s">
        <v>167</v>
      </c>
      <c r="Z140" s="316"/>
      <c r="AA140" s="316"/>
      <c r="AB140" s="316"/>
      <c r="AC140" s="316"/>
      <c r="AD140" s="316"/>
      <c r="AE140" s="316"/>
      <c r="AF140" s="317"/>
      <c r="AG140" s="319" t="s">
        <v>156</v>
      </c>
      <c r="AH140" s="316"/>
      <c r="AI140" s="316"/>
      <c r="AJ140" s="316"/>
      <c r="AK140" s="316"/>
      <c r="AL140" s="316"/>
      <c r="AM140" s="316"/>
      <c r="AN140" s="317"/>
      <c r="AO140" s="319" t="s">
        <v>166</v>
      </c>
      <c r="AP140" s="316"/>
      <c r="AQ140" s="316"/>
      <c r="AR140" s="316"/>
      <c r="AS140" s="316"/>
      <c r="AT140" s="316"/>
      <c r="AU140" s="316"/>
      <c r="AV140" s="317"/>
      <c r="AW140" s="319" t="s">
        <v>157</v>
      </c>
      <c r="AX140" s="316"/>
      <c r="AY140" s="316"/>
      <c r="AZ140" s="316"/>
      <c r="BA140" s="316"/>
      <c r="BB140" s="316"/>
      <c r="BC140" s="316"/>
      <c r="BD140" s="317"/>
      <c r="BE140" s="319" t="s">
        <v>165</v>
      </c>
      <c r="BF140" s="316"/>
      <c r="BG140" s="316"/>
      <c r="BH140" s="316"/>
      <c r="BI140" s="316"/>
      <c r="BJ140" s="316"/>
      <c r="BK140" s="316"/>
      <c r="BL140" s="317"/>
      <c r="BM140" s="345" t="s">
        <v>164</v>
      </c>
      <c r="BN140" s="345"/>
      <c r="BO140" s="345"/>
      <c r="BP140" s="345"/>
      <c r="BQ140" s="345"/>
      <c r="BR140" s="345"/>
      <c r="BS140" s="345"/>
      <c r="BT140" s="346"/>
    </row>
    <row r="141" spans="1:72" x14ac:dyDescent="0.25">
      <c r="A141" s="142" t="s">
        <v>71</v>
      </c>
      <c r="B141" s="139" t="s">
        <v>130</v>
      </c>
      <c r="C141" s="139" t="s">
        <v>52</v>
      </c>
      <c r="D141" s="139" t="s">
        <v>53</v>
      </c>
      <c r="E141" s="139" t="s">
        <v>46</v>
      </c>
      <c r="F141" s="139" t="s">
        <v>130</v>
      </c>
      <c r="G141" s="139" t="s">
        <v>52</v>
      </c>
      <c r="H141" s="141" t="s">
        <v>53</v>
      </c>
      <c r="I141" s="138" t="s">
        <v>71</v>
      </c>
      <c r="J141" s="139" t="s">
        <v>130</v>
      </c>
      <c r="K141" s="139" t="s">
        <v>52</v>
      </c>
      <c r="L141" s="139" t="s">
        <v>53</v>
      </c>
      <c r="M141" s="139" t="s">
        <v>46</v>
      </c>
      <c r="N141" s="139" t="s">
        <v>130</v>
      </c>
      <c r="O141" s="139" t="s">
        <v>52</v>
      </c>
      <c r="P141" s="141" t="s">
        <v>53</v>
      </c>
      <c r="Q141" s="138" t="s">
        <v>71</v>
      </c>
      <c r="R141" s="139" t="s">
        <v>130</v>
      </c>
      <c r="S141" s="139" t="s">
        <v>52</v>
      </c>
      <c r="T141" s="139" t="s">
        <v>53</v>
      </c>
      <c r="U141" s="139" t="s">
        <v>46</v>
      </c>
      <c r="V141" s="139" t="s">
        <v>130</v>
      </c>
      <c r="W141" s="139" t="s">
        <v>52</v>
      </c>
      <c r="X141" s="141" t="s">
        <v>53</v>
      </c>
      <c r="Y141" s="138" t="s">
        <v>71</v>
      </c>
      <c r="Z141" s="139" t="s">
        <v>130</v>
      </c>
      <c r="AA141" s="139" t="s">
        <v>52</v>
      </c>
      <c r="AB141" s="139" t="s">
        <v>53</v>
      </c>
      <c r="AC141" s="139" t="s">
        <v>46</v>
      </c>
      <c r="AD141" s="139" t="s">
        <v>130</v>
      </c>
      <c r="AE141" s="139" t="s">
        <v>52</v>
      </c>
      <c r="AF141" s="141" t="s">
        <v>53</v>
      </c>
      <c r="AG141" s="138" t="s">
        <v>71</v>
      </c>
      <c r="AH141" s="139" t="s">
        <v>130</v>
      </c>
      <c r="AI141" s="139" t="s">
        <v>52</v>
      </c>
      <c r="AJ141" s="139" t="s">
        <v>53</v>
      </c>
      <c r="AK141" s="139" t="s">
        <v>46</v>
      </c>
      <c r="AL141" s="139" t="s">
        <v>130</v>
      </c>
      <c r="AM141" s="139" t="s">
        <v>52</v>
      </c>
      <c r="AN141" s="141" t="s">
        <v>53</v>
      </c>
      <c r="AO141" s="138" t="s">
        <v>71</v>
      </c>
      <c r="AP141" s="139" t="s">
        <v>130</v>
      </c>
      <c r="AQ141" s="139" t="s">
        <v>52</v>
      </c>
      <c r="AR141" s="139" t="s">
        <v>53</v>
      </c>
      <c r="AS141" s="139" t="s">
        <v>46</v>
      </c>
      <c r="AT141" s="139" t="s">
        <v>130</v>
      </c>
      <c r="AU141" s="139" t="s">
        <v>52</v>
      </c>
      <c r="AV141" s="141" t="s">
        <v>53</v>
      </c>
      <c r="AW141" s="138" t="s">
        <v>71</v>
      </c>
      <c r="AX141" s="139" t="s">
        <v>130</v>
      </c>
      <c r="AY141" s="139" t="s">
        <v>52</v>
      </c>
      <c r="AZ141" s="139" t="s">
        <v>53</v>
      </c>
      <c r="BA141" s="139" t="s">
        <v>46</v>
      </c>
      <c r="BB141" s="139" t="s">
        <v>130</v>
      </c>
      <c r="BC141" s="139" t="s">
        <v>52</v>
      </c>
      <c r="BD141" s="141" t="s">
        <v>53</v>
      </c>
      <c r="BE141" s="138" t="s">
        <v>71</v>
      </c>
      <c r="BF141" s="139" t="s">
        <v>130</v>
      </c>
      <c r="BG141" s="139" t="s">
        <v>52</v>
      </c>
      <c r="BH141" s="139" t="s">
        <v>53</v>
      </c>
      <c r="BI141" s="139" t="s">
        <v>46</v>
      </c>
      <c r="BJ141" s="139" t="s">
        <v>130</v>
      </c>
      <c r="BK141" s="139" t="s">
        <v>52</v>
      </c>
      <c r="BL141" s="141" t="s">
        <v>53</v>
      </c>
      <c r="BM141" s="139" t="s">
        <v>84</v>
      </c>
      <c r="BN141" s="139" t="s">
        <v>130</v>
      </c>
      <c r="BO141" s="139" t="s">
        <v>52</v>
      </c>
      <c r="BP141" s="139" t="s">
        <v>53</v>
      </c>
      <c r="BQ141" s="139" t="s">
        <v>108</v>
      </c>
      <c r="BR141" s="139" t="s">
        <v>130</v>
      </c>
      <c r="BS141" s="139" t="s">
        <v>52</v>
      </c>
      <c r="BT141" s="140" t="s">
        <v>53</v>
      </c>
    </row>
    <row r="142" spans="1:72" x14ac:dyDescent="0.25">
      <c r="A142" s="142">
        <v>22</v>
      </c>
      <c r="B142" s="139">
        <v>86</v>
      </c>
      <c r="C142" s="139">
        <f>SUM(A142+B142)</f>
        <v>108</v>
      </c>
      <c r="D142" s="139">
        <f>(A142-B142)/C142</f>
        <v>-0.59259259259259256</v>
      </c>
      <c r="E142" s="139">
        <v>13</v>
      </c>
      <c r="F142" s="139">
        <v>78</v>
      </c>
      <c r="G142" s="139">
        <f t="shared" ref="G142:G149" si="184">SUM(E142+F142)</f>
        <v>91</v>
      </c>
      <c r="H142" s="141">
        <f t="shared" ref="H142:H145" si="185">(E142-F142)/G142</f>
        <v>-0.7142857142857143</v>
      </c>
      <c r="I142" s="138">
        <v>9</v>
      </c>
      <c r="J142" s="139">
        <v>98</v>
      </c>
      <c r="K142" s="139">
        <f>SUM(I142+J142)</f>
        <v>107</v>
      </c>
      <c r="L142" s="139">
        <f>(I142-J142)/K142</f>
        <v>-0.83177570093457942</v>
      </c>
      <c r="M142" s="139">
        <v>19</v>
      </c>
      <c r="N142" s="139">
        <v>74</v>
      </c>
      <c r="O142" s="139">
        <f t="shared" ref="O142:O149" si="186">SUM(M142+N142)</f>
        <v>93</v>
      </c>
      <c r="P142" s="141">
        <f t="shared" ref="P142:P145" si="187">(M142-N142)/O142</f>
        <v>-0.59139784946236562</v>
      </c>
      <c r="Q142" s="138">
        <v>12</v>
      </c>
      <c r="R142" s="139">
        <v>87</v>
      </c>
      <c r="S142" s="139">
        <f t="shared" ref="S142:S149" si="188">SUM(Q142+R142)</f>
        <v>99</v>
      </c>
      <c r="T142" s="139">
        <f t="shared" ref="T142:T145" si="189">(Q142-R142)/S142</f>
        <v>-0.75757575757575757</v>
      </c>
      <c r="U142" s="139">
        <v>21</v>
      </c>
      <c r="V142" s="139">
        <v>86</v>
      </c>
      <c r="W142" s="139">
        <f t="shared" ref="W142:W149" si="190">SUM(U142+V142)</f>
        <v>107</v>
      </c>
      <c r="X142" s="141">
        <f t="shared" ref="X142:X149" si="191">(U142-V142)/W142</f>
        <v>-0.60747663551401865</v>
      </c>
      <c r="Y142" s="138">
        <v>16</v>
      </c>
      <c r="Z142" s="139">
        <v>67</v>
      </c>
      <c r="AA142" s="139">
        <f t="shared" ref="AA142:AA149" si="192">SUM(Y142+Z142)</f>
        <v>83</v>
      </c>
      <c r="AB142" s="139">
        <f t="shared" ref="AB142:AB145" si="193">(Y142-Z142)/AA142</f>
        <v>-0.61445783132530118</v>
      </c>
      <c r="AC142" s="139">
        <v>18</v>
      </c>
      <c r="AD142" s="139">
        <v>76</v>
      </c>
      <c r="AE142" s="139">
        <f t="shared" ref="AE142:AE149" si="194">SUM(AC142+AD142)</f>
        <v>94</v>
      </c>
      <c r="AF142" s="141">
        <f t="shared" ref="AF142:AF149" si="195">(AC142-AD142)/AE142</f>
        <v>-0.61702127659574468</v>
      </c>
      <c r="AG142" s="138">
        <v>16</v>
      </c>
      <c r="AH142" s="139">
        <v>77</v>
      </c>
      <c r="AI142" s="139">
        <f t="shared" ref="AI142:AI149" si="196">SUM(AG142+AH142)</f>
        <v>93</v>
      </c>
      <c r="AJ142" s="139">
        <f t="shared" ref="AJ142:AJ145" si="197">(AG142-AH142)/AI142</f>
        <v>-0.65591397849462363</v>
      </c>
      <c r="AK142" s="139">
        <v>12</v>
      </c>
      <c r="AL142" s="139">
        <v>76</v>
      </c>
      <c r="AM142" s="139">
        <f t="shared" ref="AM142:AM149" si="198">SUM(AK142+AL142)</f>
        <v>88</v>
      </c>
      <c r="AN142" s="141">
        <f t="shared" ref="AN142:AN145" si="199">(AK142-AL142)/AM142</f>
        <v>-0.72727272727272729</v>
      </c>
      <c r="AO142" s="138">
        <v>12</v>
      </c>
      <c r="AP142" s="139">
        <v>78</v>
      </c>
      <c r="AQ142" s="139">
        <f t="shared" ref="AQ142:AQ149" si="200">SUM(AO142+AP142)</f>
        <v>90</v>
      </c>
      <c r="AR142" s="139">
        <f t="shared" ref="AR142:AR145" si="201">(AO142-AP142)/AQ142</f>
        <v>-0.73333333333333328</v>
      </c>
      <c r="AS142" s="139">
        <v>28</v>
      </c>
      <c r="AT142" s="139">
        <v>77</v>
      </c>
      <c r="AU142" s="139">
        <f t="shared" ref="AU142:AU149" si="202">SUM(AS142+AT142)</f>
        <v>105</v>
      </c>
      <c r="AV142" s="141">
        <f t="shared" ref="AV142:AV145" si="203">(AS142-AT142)/AU142</f>
        <v>-0.46666666666666667</v>
      </c>
      <c r="AW142" s="138">
        <v>17</v>
      </c>
      <c r="AX142" s="139">
        <v>88</v>
      </c>
      <c r="AY142" s="139">
        <f t="shared" ref="AY142:AY149" si="204">SUM(AW142+AX142)</f>
        <v>105</v>
      </c>
      <c r="AZ142" s="139">
        <f t="shared" ref="AZ142:AZ145" si="205">(AW142-AX142)/AY142</f>
        <v>-0.67619047619047623</v>
      </c>
      <c r="BA142" s="139">
        <v>6</v>
      </c>
      <c r="BB142" s="139">
        <v>91</v>
      </c>
      <c r="BC142" s="139">
        <f t="shared" ref="BC142:BC149" si="206">SUM(BA142+BB142)</f>
        <v>97</v>
      </c>
      <c r="BD142" s="141">
        <f t="shared" ref="BD142:BD145" si="207">(BA142-BB142)/BC142</f>
        <v>-0.87628865979381443</v>
      </c>
      <c r="BE142" s="138">
        <v>67</v>
      </c>
      <c r="BF142" s="139">
        <v>18</v>
      </c>
      <c r="BG142" s="139">
        <f t="shared" ref="BG142:BG149" si="208">SUM(BE142+BF142)</f>
        <v>85</v>
      </c>
      <c r="BH142" s="139">
        <f t="shared" ref="BH142:BH145" si="209">(BE142-BF142)/BG142</f>
        <v>0.57647058823529407</v>
      </c>
      <c r="BI142" s="139">
        <v>62</v>
      </c>
      <c r="BJ142" s="139">
        <v>19</v>
      </c>
      <c r="BK142" s="139">
        <f t="shared" ref="BK142:BK149" si="210">SUM(BI142+BJ142)</f>
        <v>81</v>
      </c>
      <c r="BL142" s="141">
        <f t="shared" ref="BL142:BL145" si="211">(BI142-BJ142)/BK142</f>
        <v>0.53086419753086422</v>
      </c>
      <c r="BM142" s="168"/>
      <c r="BN142" s="168"/>
      <c r="BO142" s="168"/>
      <c r="BP142" s="144"/>
      <c r="BQ142" s="144"/>
      <c r="BR142" s="144"/>
      <c r="BS142" s="144"/>
      <c r="BT142" s="147"/>
    </row>
    <row r="143" spans="1:72" x14ac:dyDescent="0.25">
      <c r="A143" s="142">
        <v>17</v>
      </c>
      <c r="B143" s="139">
        <v>99</v>
      </c>
      <c r="C143" s="139">
        <f t="shared" ref="C143:C147" si="212">SUM(A143+B143)</f>
        <v>116</v>
      </c>
      <c r="D143" s="139">
        <f t="shared" ref="D143:D145" si="213">(A143-B143)/C143</f>
        <v>-0.7068965517241379</v>
      </c>
      <c r="E143" s="139">
        <v>16</v>
      </c>
      <c r="F143" s="139">
        <v>86</v>
      </c>
      <c r="G143" s="139">
        <f t="shared" si="184"/>
        <v>102</v>
      </c>
      <c r="H143" s="141">
        <f t="shared" si="185"/>
        <v>-0.68627450980392157</v>
      </c>
      <c r="I143" s="138">
        <v>16</v>
      </c>
      <c r="J143" s="139">
        <v>105</v>
      </c>
      <c r="K143" s="139">
        <f t="shared" ref="K143:K149" si="214">SUM(I143+J143)</f>
        <v>121</v>
      </c>
      <c r="L143" s="139">
        <f t="shared" ref="L143:L145" si="215">(I143-J143)/K143</f>
        <v>-0.73553719008264462</v>
      </c>
      <c r="M143" s="139">
        <v>21</v>
      </c>
      <c r="N143" s="139">
        <v>88</v>
      </c>
      <c r="O143" s="139">
        <f t="shared" si="186"/>
        <v>109</v>
      </c>
      <c r="P143" s="141">
        <f t="shared" si="187"/>
        <v>-0.61467889908256879</v>
      </c>
      <c r="Q143" s="138">
        <v>19</v>
      </c>
      <c r="R143" s="139">
        <v>76</v>
      </c>
      <c r="S143" s="139">
        <f t="shared" si="188"/>
        <v>95</v>
      </c>
      <c r="T143" s="139">
        <f t="shared" si="189"/>
        <v>-0.6</v>
      </c>
      <c r="U143" s="139">
        <v>15</v>
      </c>
      <c r="V143" s="139">
        <v>92</v>
      </c>
      <c r="W143" s="139">
        <f t="shared" si="190"/>
        <v>107</v>
      </c>
      <c r="X143" s="141">
        <f t="shared" si="191"/>
        <v>-0.71962616822429903</v>
      </c>
      <c r="Y143" s="138">
        <v>29</v>
      </c>
      <c r="Z143" s="139">
        <v>83</v>
      </c>
      <c r="AA143" s="139">
        <f t="shared" si="192"/>
        <v>112</v>
      </c>
      <c r="AB143" s="139">
        <f t="shared" si="193"/>
        <v>-0.48214285714285715</v>
      </c>
      <c r="AC143" s="139">
        <v>15</v>
      </c>
      <c r="AD143" s="139">
        <v>93</v>
      </c>
      <c r="AE143" s="139">
        <f t="shared" si="194"/>
        <v>108</v>
      </c>
      <c r="AF143" s="141">
        <f t="shared" si="195"/>
        <v>-0.72222222222222221</v>
      </c>
      <c r="AG143" s="138">
        <v>32</v>
      </c>
      <c r="AH143" s="139">
        <v>109</v>
      </c>
      <c r="AI143" s="139">
        <f t="shared" si="196"/>
        <v>141</v>
      </c>
      <c r="AJ143" s="139">
        <f t="shared" si="197"/>
        <v>-0.54609929078014185</v>
      </c>
      <c r="AK143" s="139">
        <v>18</v>
      </c>
      <c r="AL143" s="139">
        <v>83</v>
      </c>
      <c r="AM143" s="139">
        <f t="shared" si="198"/>
        <v>101</v>
      </c>
      <c r="AN143" s="141">
        <f t="shared" si="199"/>
        <v>-0.64356435643564358</v>
      </c>
      <c r="AO143" s="138">
        <v>29</v>
      </c>
      <c r="AP143" s="139">
        <v>116</v>
      </c>
      <c r="AQ143" s="139">
        <f t="shared" si="200"/>
        <v>145</v>
      </c>
      <c r="AR143" s="139">
        <f t="shared" si="201"/>
        <v>-0.6</v>
      </c>
      <c r="AS143" s="139">
        <v>21</v>
      </c>
      <c r="AT143" s="139">
        <v>92</v>
      </c>
      <c r="AU143" s="139">
        <f t="shared" si="202"/>
        <v>113</v>
      </c>
      <c r="AV143" s="141">
        <f t="shared" si="203"/>
        <v>-0.62831858407079644</v>
      </c>
      <c r="AW143" s="138">
        <v>13</v>
      </c>
      <c r="AX143" s="139">
        <v>92</v>
      </c>
      <c r="AY143" s="139">
        <f t="shared" si="204"/>
        <v>105</v>
      </c>
      <c r="AZ143" s="139">
        <f t="shared" si="205"/>
        <v>-0.75238095238095237</v>
      </c>
      <c r="BA143" s="139">
        <v>10</v>
      </c>
      <c r="BB143" s="139">
        <v>78</v>
      </c>
      <c r="BC143" s="139">
        <f t="shared" si="206"/>
        <v>88</v>
      </c>
      <c r="BD143" s="141">
        <f t="shared" si="207"/>
        <v>-0.77272727272727271</v>
      </c>
      <c r="BE143" s="138">
        <v>59</v>
      </c>
      <c r="BF143" s="139">
        <v>12</v>
      </c>
      <c r="BG143" s="139">
        <f t="shared" si="208"/>
        <v>71</v>
      </c>
      <c r="BH143" s="139">
        <f t="shared" si="209"/>
        <v>0.6619718309859155</v>
      </c>
      <c r="BI143" s="139">
        <v>56</v>
      </c>
      <c r="BJ143" s="139">
        <v>2</v>
      </c>
      <c r="BK143" s="139">
        <f t="shared" si="210"/>
        <v>58</v>
      </c>
      <c r="BL143" s="141">
        <f t="shared" si="211"/>
        <v>0.93103448275862066</v>
      </c>
      <c r="BM143" s="139">
        <v>47</v>
      </c>
      <c r="BN143" s="139">
        <v>54</v>
      </c>
      <c r="BO143" s="139">
        <f t="shared" ref="BO143:BO150" si="216">SUM(BM143+BN143)</f>
        <v>101</v>
      </c>
      <c r="BP143" s="139">
        <f t="shared" ref="BP143:BP150" si="217">(BM143-BN143)/BO143</f>
        <v>-6.9306930693069313E-2</v>
      </c>
      <c r="BQ143" s="139">
        <v>27</v>
      </c>
      <c r="BR143" s="139">
        <v>36</v>
      </c>
      <c r="BS143" s="139">
        <f t="shared" ref="BS143:BS150" si="218">SUM(BQ143+BR143)</f>
        <v>63</v>
      </c>
      <c r="BT143" s="140">
        <f t="shared" ref="BT143:BT150" si="219">(BQ143-BR143)/BS143</f>
        <v>-0.14285714285714285</v>
      </c>
    </row>
    <row r="144" spans="1:72" x14ac:dyDescent="0.25">
      <c r="A144" s="142">
        <v>14</v>
      </c>
      <c r="B144" s="139">
        <v>86</v>
      </c>
      <c r="C144" s="139">
        <f t="shared" si="212"/>
        <v>100</v>
      </c>
      <c r="D144" s="139">
        <f t="shared" si="213"/>
        <v>-0.72</v>
      </c>
      <c r="E144" s="139">
        <v>19</v>
      </c>
      <c r="F144" s="139">
        <v>103</v>
      </c>
      <c r="G144" s="139">
        <f t="shared" si="184"/>
        <v>122</v>
      </c>
      <c r="H144" s="141">
        <f t="shared" si="185"/>
        <v>-0.68852459016393441</v>
      </c>
      <c r="I144" s="138">
        <v>23</v>
      </c>
      <c r="J144" s="139">
        <v>92</v>
      </c>
      <c r="K144" s="139">
        <f t="shared" si="214"/>
        <v>115</v>
      </c>
      <c r="L144" s="139">
        <f t="shared" si="215"/>
        <v>-0.6</v>
      </c>
      <c r="M144" s="139">
        <v>27</v>
      </c>
      <c r="N144" s="139">
        <v>104</v>
      </c>
      <c r="O144" s="139">
        <f t="shared" si="186"/>
        <v>131</v>
      </c>
      <c r="P144" s="141">
        <f t="shared" si="187"/>
        <v>-0.58778625954198471</v>
      </c>
      <c r="Q144" s="138">
        <v>15</v>
      </c>
      <c r="R144" s="139">
        <v>94</v>
      </c>
      <c r="S144" s="139">
        <f t="shared" si="188"/>
        <v>109</v>
      </c>
      <c r="T144" s="139">
        <f t="shared" si="189"/>
        <v>-0.72477064220183485</v>
      </c>
      <c r="U144" s="139">
        <v>28</v>
      </c>
      <c r="V144" s="139">
        <v>71</v>
      </c>
      <c r="W144" s="139">
        <f t="shared" si="190"/>
        <v>99</v>
      </c>
      <c r="X144" s="141">
        <f t="shared" si="191"/>
        <v>-0.43434343434343436</v>
      </c>
      <c r="Y144" s="138">
        <v>15</v>
      </c>
      <c r="Z144" s="139">
        <v>113</v>
      </c>
      <c r="AA144" s="139">
        <f t="shared" si="192"/>
        <v>128</v>
      </c>
      <c r="AB144" s="139">
        <f t="shared" si="193"/>
        <v>-0.765625</v>
      </c>
      <c r="AC144" s="139">
        <v>23</v>
      </c>
      <c r="AD144" s="139">
        <v>72</v>
      </c>
      <c r="AE144" s="139">
        <f t="shared" si="194"/>
        <v>95</v>
      </c>
      <c r="AF144" s="141">
        <f t="shared" si="195"/>
        <v>-0.51578947368421058</v>
      </c>
      <c r="AG144" s="138">
        <v>26</v>
      </c>
      <c r="AH144" s="139">
        <v>104</v>
      </c>
      <c r="AI144" s="139">
        <f t="shared" si="196"/>
        <v>130</v>
      </c>
      <c r="AJ144" s="139">
        <f t="shared" si="197"/>
        <v>-0.6</v>
      </c>
      <c r="AK144" s="139">
        <v>19</v>
      </c>
      <c r="AL144" s="139">
        <v>56</v>
      </c>
      <c r="AM144" s="139">
        <f t="shared" si="198"/>
        <v>75</v>
      </c>
      <c r="AN144" s="141">
        <f t="shared" si="199"/>
        <v>-0.49333333333333335</v>
      </c>
      <c r="AO144" s="138">
        <v>28</v>
      </c>
      <c r="AP144" s="139">
        <v>134</v>
      </c>
      <c r="AQ144" s="139">
        <f t="shared" si="200"/>
        <v>162</v>
      </c>
      <c r="AR144" s="139">
        <f t="shared" si="201"/>
        <v>-0.65432098765432101</v>
      </c>
      <c r="AS144" s="139">
        <v>24</v>
      </c>
      <c r="AT144" s="139">
        <v>74</v>
      </c>
      <c r="AU144" s="139">
        <f t="shared" si="202"/>
        <v>98</v>
      </c>
      <c r="AV144" s="141">
        <f t="shared" si="203"/>
        <v>-0.51020408163265307</v>
      </c>
      <c r="AW144" s="138">
        <v>15</v>
      </c>
      <c r="AX144" s="139">
        <v>84</v>
      </c>
      <c r="AY144" s="139">
        <f t="shared" si="204"/>
        <v>99</v>
      </c>
      <c r="AZ144" s="139">
        <f t="shared" si="205"/>
        <v>-0.69696969696969702</v>
      </c>
      <c r="BA144" s="139">
        <v>14</v>
      </c>
      <c r="BB144" s="139">
        <v>67</v>
      </c>
      <c r="BC144" s="139">
        <f t="shared" si="206"/>
        <v>81</v>
      </c>
      <c r="BD144" s="141">
        <f t="shared" si="207"/>
        <v>-0.65432098765432101</v>
      </c>
      <c r="BE144" s="138">
        <v>55</v>
      </c>
      <c r="BF144" s="139">
        <v>4</v>
      </c>
      <c r="BG144" s="139">
        <f t="shared" si="208"/>
        <v>59</v>
      </c>
      <c r="BH144" s="139">
        <f t="shared" si="209"/>
        <v>0.86440677966101698</v>
      </c>
      <c r="BI144" s="139">
        <v>39</v>
      </c>
      <c r="BJ144" s="139">
        <v>7</v>
      </c>
      <c r="BK144" s="139">
        <f t="shared" si="210"/>
        <v>46</v>
      </c>
      <c r="BL144" s="141">
        <f t="shared" si="211"/>
        <v>0.69565217391304346</v>
      </c>
      <c r="BM144" s="139">
        <v>23</v>
      </c>
      <c r="BN144" s="139">
        <v>38</v>
      </c>
      <c r="BO144" s="139">
        <f t="shared" si="216"/>
        <v>61</v>
      </c>
      <c r="BP144" s="139">
        <f t="shared" si="217"/>
        <v>-0.24590163934426229</v>
      </c>
      <c r="BQ144" s="139">
        <v>45</v>
      </c>
      <c r="BR144" s="139">
        <v>27</v>
      </c>
      <c r="BS144" s="139">
        <f t="shared" si="218"/>
        <v>72</v>
      </c>
      <c r="BT144" s="140">
        <f t="shared" si="219"/>
        <v>0.25</v>
      </c>
    </row>
    <row r="145" spans="1:72" x14ac:dyDescent="0.25">
      <c r="A145" s="142">
        <v>23</v>
      </c>
      <c r="B145" s="139">
        <v>89</v>
      </c>
      <c r="C145" s="139">
        <f t="shared" si="212"/>
        <v>112</v>
      </c>
      <c r="D145" s="139">
        <f t="shared" si="213"/>
        <v>-0.5892857142857143</v>
      </c>
      <c r="E145" s="139">
        <v>27</v>
      </c>
      <c r="F145" s="139">
        <v>75</v>
      </c>
      <c r="G145" s="139">
        <f t="shared" si="184"/>
        <v>102</v>
      </c>
      <c r="H145" s="141">
        <f t="shared" si="185"/>
        <v>-0.47058823529411764</v>
      </c>
      <c r="I145" s="138">
        <v>24</v>
      </c>
      <c r="J145" s="139">
        <v>73</v>
      </c>
      <c r="K145" s="139">
        <f t="shared" si="214"/>
        <v>97</v>
      </c>
      <c r="L145" s="139">
        <f t="shared" si="215"/>
        <v>-0.50515463917525771</v>
      </c>
      <c r="M145" s="139">
        <v>26</v>
      </c>
      <c r="N145" s="139">
        <v>94</v>
      </c>
      <c r="O145" s="139">
        <f t="shared" si="186"/>
        <v>120</v>
      </c>
      <c r="P145" s="141">
        <f t="shared" si="187"/>
        <v>-0.56666666666666665</v>
      </c>
      <c r="Q145" s="138">
        <v>17</v>
      </c>
      <c r="R145" s="139">
        <v>62</v>
      </c>
      <c r="S145" s="139">
        <f t="shared" si="188"/>
        <v>79</v>
      </c>
      <c r="T145" s="139">
        <f t="shared" si="189"/>
        <v>-0.569620253164557</v>
      </c>
      <c r="U145" s="139">
        <v>20</v>
      </c>
      <c r="V145" s="139">
        <v>68</v>
      </c>
      <c r="W145" s="139">
        <f t="shared" si="190"/>
        <v>88</v>
      </c>
      <c r="X145" s="141">
        <f t="shared" si="191"/>
        <v>-0.54545454545454541</v>
      </c>
      <c r="Y145" s="138">
        <v>28</v>
      </c>
      <c r="Z145" s="139">
        <v>87</v>
      </c>
      <c r="AA145" s="139">
        <f t="shared" si="192"/>
        <v>115</v>
      </c>
      <c r="AB145" s="139">
        <f t="shared" si="193"/>
        <v>-0.5130434782608696</v>
      </c>
      <c r="AC145" s="139">
        <v>21</v>
      </c>
      <c r="AD145" s="139">
        <v>49</v>
      </c>
      <c r="AE145" s="139">
        <f t="shared" si="194"/>
        <v>70</v>
      </c>
      <c r="AF145" s="141">
        <f t="shared" si="195"/>
        <v>-0.4</v>
      </c>
      <c r="AG145" s="138">
        <v>12</v>
      </c>
      <c r="AH145" s="139">
        <v>87</v>
      </c>
      <c r="AI145" s="139">
        <f t="shared" si="196"/>
        <v>99</v>
      </c>
      <c r="AJ145" s="139">
        <f t="shared" si="197"/>
        <v>-0.75757575757575757</v>
      </c>
      <c r="AK145" s="139">
        <v>16</v>
      </c>
      <c r="AL145" s="139">
        <v>81</v>
      </c>
      <c r="AM145" s="139">
        <f t="shared" si="198"/>
        <v>97</v>
      </c>
      <c r="AN145" s="141">
        <f t="shared" si="199"/>
        <v>-0.67010309278350511</v>
      </c>
      <c r="AO145" s="138">
        <v>26</v>
      </c>
      <c r="AP145" s="139">
        <v>56</v>
      </c>
      <c r="AQ145" s="139">
        <f t="shared" si="200"/>
        <v>82</v>
      </c>
      <c r="AR145" s="139">
        <f t="shared" si="201"/>
        <v>-0.36585365853658536</v>
      </c>
      <c r="AS145" s="139">
        <v>24</v>
      </c>
      <c r="AT145" s="139">
        <v>61</v>
      </c>
      <c r="AU145" s="139">
        <f t="shared" si="202"/>
        <v>85</v>
      </c>
      <c r="AV145" s="141">
        <f t="shared" si="203"/>
        <v>-0.43529411764705883</v>
      </c>
      <c r="AW145" s="138">
        <v>17</v>
      </c>
      <c r="AX145" s="139">
        <v>45</v>
      </c>
      <c r="AY145" s="139">
        <f t="shared" si="204"/>
        <v>62</v>
      </c>
      <c r="AZ145" s="139">
        <f t="shared" si="205"/>
        <v>-0.45161290322580644</v>
      </c>
      <c r="BA145" s="139">
        <v>13</v>
      </c>
      <c r="BB145" s="139">
        <v>83</v>
      </c>
      <c r="BC145" s="139">
        <f t="shared" si="206"/>
        <v>96</v>
      </c>
      <c r="BD145" s="141">
        <f t="shared" si="207"/>
        <v>-0.72916666666666663</v>
      </c>
      <c r="BE145" s="138">
        <v>57</v>
      </c>
      <c r="BF145" s="139">
        <v>16</v>
      </c>
      <c r="BG145" s="139">
        <f t="shared" si="208"/>
        <v>73</v>
      </c>
      <c r="BH145" s="139">
        <f t="shared" si="209"/>
        <v>0.56164383561643838</v>
      </c>
      <c r="BI145" s="139">
        <v>46</v>
      </c>
      <c r="BJ145" s="139">
        <v>14</v>
      </c>
      <c r="BK145" s="139">
        <f t="shared" si="210"/>
        <v>60</v>
      </c>
      <c r="BL145" s="141">
        <f t="shared" si="211"/>
        <v>0.53333333333333333</v>
      </c>
      <c r="BM145" s="139">
        <v>16</v>
      </c>
      <c r="BN145" s="139">
        <v>25</v>
      </c>
      <c r="BO145" s="139">
        <f t="shared" si="216"/>
        <v>41</v>
      </c>
      <c r="BP145" s="139">
        <f t="shared" si="217"/>
        <v>-0.21951219512195122</v>
      </c>
      <c r="BQ145" s="139">
        <v>41</v>
      </c>
      <c r="BR145" s="139">
        <v>32</v>
      </c>
      <c r="BS145" s="139">
        <f t="shared" si="218"/>
        <v>73</v>
      </c>
      <c r="BT145" s="140">
        <f t="shared" si="219"/>
        <v>0.12328767123287671</v>
      </c>
    </row>
    <row r="146" spans="1:72" x14ac:dyDescent="0.25">
      <c r="A146" s="142">
        <v>25</v>
      </c>
      <c r="B146" s="139">
        <v>94</v>
      </c>
      <c r="C146" s="139">
        <f t="shared" si="212"/>
        <v>119</v>
      </c>
      <c r="D146" s="139">
        <f>(A146-B146)/C146</f>
        <v>-0.57983193277310929</v>
      </c>
      <c r="E146" s="139">
        <v>21</v>
      </c>
      <c r="F146" s="139">
        <v>92</v>
      </c>
      <c r="G146" s="139">
        <f t="shared" si="184"/>
        <v>113</v>
      </c>
      <c r="H146" s="141">
        <f>(E146-F146)/G146</f>
        <v>-0.62831858407079644</v>
      </c>
      <c r="I146" s="138">
        <v>19</v>
      </c>
      <c r="J146" s="139">
        <v>67</v>
      </c>
      <c r="K146" s="139">
        <f t="shared" si="214"/>
        <v>86</v>
      </c>
      <c r="L146" s="139">
        <f>(I146-J146)/K146</f>
        <v>-0.55813953488372092</v>
      </c>
      <c r="M146" s="139">
        <v>23</v>
      </c>
      <c r="N146" s="139">
        <v>103</v>
      </c>
      <c r="O146" s="139">
        <f t="shared" si="186"/>
        <v>126</v>
      </c>
      <c r="P146" s="141">
        <f>(M146-N146)/O146</f>
        <v>-0.63492063492063489</v>
      </c>
      <c r="Q146" s="138">
        <v>10</v>
      </c>
      <c r="R146" s="139">
        <v>83</v>
      </c>
      <c r="S146" s="139">
        <f t="shared" si="188"/>
        <v>93</v>
      </c>
      <c r="T146" s="139">
        <f>(Q146-R146)/S146</f>
        <v>-0.78494623655913975</v>
      </c>
      <c r="U146" s="139">
        <v>19</v>
      </c>
      <c r="V146" s="139">
        <v>82</v>
      </c>
      <c r="W146" s="139">
        <f t="shared" si="190"/>
        <v>101</v>
      </c>
      <c r="X146" s="141">
        <f t="shared" si="191"/>
        <v>-0.62376237623762376</v>
      </c>
      <c r="Y146" s="138">
        <v>14</v>
      </c>
      <c r="Z146" s="139">
        <v>93</v>
      </c>
      <c r="AA146" s="139">
        <f t="shared" si="192"/>
        <v>107</v>
      </c>
      <c r="AB146" s="139">
        <f>(Y146-Z146)/AA146</f>
        <v>-0.73831775700934577</v>
      </c>
      <c r="AC146" s="139">
        <v>24</v>
      </c>
      <c r="AD146" s="139">
        <v>113</v>
      </c>
      <c r="AE146" s="139">
        <f t="shared" si="194"/>
        <v>137</v>
      </c>
      <c r="AF146" s="141">
        <f t="shared" si="195"/>
        <v>-0.64963503649635035</v>
      </c>
      <c r="AG146" s="138">
        <v>15</v>
      </c>
      <c r="AH146" s="139">
        <v>67</v>
      </c>
      <c r="AI146" s="139">
        <f t="shared" si="196"/>
        <v>82</v>
      </c>
      <c r="AJ146" s="139">
        <f>(AG146-AH146)/AI146</f>
        <v>-0.63414634146341464</v>
      </c>
      <c r="AK146" s="139">
        <v>31</v>
      </c>
      <c r="AL146" s="139">
        <v>69</v>
      </c>
      <c r="AM146" s="139">
        <f t="shared" si="198"/>
        <v>100</v>
      </c>
      <c r="AN146" s="141">
        <f>(AK146-AL146)/AM146</f>
        <v>-0.38</v>
      </c>
      <c r="AO146" s="138">
        <v>13</v>
      </c>
      <c r="AP146" s="139">
        <v>58</v>
      </c>
      <c r="AQ146" s="139">
        <f t="shared" si="200"/>
        <v>71</v>
      </c>
      <c r="AR146" s="139">
        <f>(AO146-AP146)/AQ146</f>
        <v>-0.63380281690140849</v>
      </c>
      <c r="AS146" s="139">
        <v>18</v>
      </c>
      <c r="AT146" s="139">
        <v>43</v>
      </c>
      <c r="AU146" s="139">
        <f t="shared" si="202"/>
        <v>61</v>
      </c>
      <c r="AV146" s="141">
        <f>(AS146-AT146)/AU146</f>
        <v>-0.4098360655737705</v>
      </c>
      <c r="AW146" s="138">
        <v>23</v>
      </c>
      <c r="AX146" s="139">
        <v>76</v>
      </c>
      <c r="AY146" s="139">
        <f t="shared" si="204"/>
        <v>99</v>
      </c>
      <c r="AZ146" s="139">
        <f>(AW146-AX146)/AY146</f>
        <v>-0.53535353535353536</v>
      </c>
      <c r="BA146" s="139">
        <v>8</v>
      </c>
      <c r="BB146" s="139">
        <v>68</v>
      </c>
      <c r="BC146" s="139">
        <f t="shared" si="206"/>
        <v>76</v>
      </c>
      <c r="BD146" s="141">
        <f>(BA146-BB146)/BC146</f>
        <v>-0.78947368421052633</v>
      </c>
      <c r="BE146" s="138">
        <v>66</v>
      </c>
      <c r="BF146" s="139">
        <v>25</v>
      </c>
      <c r="BG146" s="139">
        <f t="shared" si="208"/>
        <v>91</v>
      </c>
      <c r="BH146" s="139">
        <f>(BE146-BF146)/BG146</f>
        <v>0.45054945054945056</v>
      </c>
      <c r="BI146" s="139">
        <v>47</v>
      </c>
      <c r="BJ146" s="139">
        <v>18</v>
      </c>
      <c r="BK146" s="139">
        <f t="shared" si="210"/>
        <v>65</v>
      </c>
      <c r="BL146" s="141">
        <f>(BI146-BJ146)/BK146</f>
        <v>0.44615384615384618</v>
      </c>
      <c r="BM146" s="139">
        <v>36</v>
      </c>
      <c r="BN146" s="139">
        <v>49</v>
      </c>
      <c r="BO146" s="139">
        <f t="shared" si="216"/>
        <v>85</v>
      </c>
      <c r="BP146" s="139">
        <f t="shared" si="217"/>
        <v>-0.15294117647058825</v>
      </c>
      <c r="BQ146" s="139">
        <v>43</v>
      </c>
      <c r="BR146" s="139">
        <v>29</v>
      </c>
      <c r="BS146" s="139">
        <f t="shared" si="218"/>
        <v>72</v>
      </c>
      <c r="BT146" s="140">
        <f t="shared" si="219"/>
        <v>0.19444444444444445</v>
      </c>
    </row>
    <row r="147" spans="1:72" x14ac:dyDescent="0.25">
      <c r="A147" s="142">
        <v>27</v>
      </c>
      <c r="B147" s="139">
        <v>67</v>
      </c>
      <c r="C147" s="139">
        <f t="shared" si="212"/>
        <v>94</v>
      </c>
      <c r="D147" s="139">
        <f t="shared" ref="D147:D149" si="220">(A147-B147)/C147</f>
        <v>-0.42553191489361702</v>
      </c>
      <c r="E147" s="139">
        <v>24</v>
      </c>
      <c r="F147" s="139">
        <v>61</v>
      </c>
      <c r="G147" s="139">
        <f t="shared" si="184"/>
        <v>85</v>
      </c>
      <c r="H147" s="141">
        <f t="shared" ref="H147:H149" si="221">(E147-F147)/G147</f>
        <v>-0.43529411764705883</v>
      </c>
      <c r="I147" s="138">
        <v>26</v>
      </c>
      <c r="J147" s="139">
        <v>78</v>
      </c>
      <c r="K147" s="139">
        <f t="shared" si="214"/>
        <v>104</v>
      </c>
      <c r="L147" s="139">
        <f t="shared" ref="L147:L149" si="222">(I147-J147)/K147</f>
        <v>-0.5</v>
      </c>
      <c r="M147" s="139">
        <v>22</v>
      </c>
      <c r="N147" s="139">
        <v>84</v>
      </c>
      <c r="O147" s="139">
        <f t="shared" si="186"/>
        <v>106</v>
      </c>
      <c r="P147" s="141">
        <f t="shared" ref="P147:P149" si="223">(M147-N147)/O147</f>
        <v>-0.58490566037735847</v>
      </c>
      <c r="Q147" s="138">
        <v>8</v>
      </c>
      <c r="R147" s="139">
        <v>91</v>
      </c>
      <c r="S147" s="139">
        <f t="shared" si="188"/>
        <v>99</v>
      </c>
      <c r="T147" s="139">
        <f t="shared" ref="T147:T149" si="224">(Q147-R147)/S147</f>
        <v>-0.83838383838383834</v>
      </c>
      <c r="U147" s="139">
        <v>13</v>
      </c>
      <c r="V147" s="139">
        <v>102</v>
      </c>
      <c r="W147" s="139">
        <f t="shared" si="190"/>
        <v>115</v>
      </c>
      <c r="X147" s="141">
        <f t="shared" si="191"/>
        <v>-0.77391304347826084</v>
      </c>
      <c r="Y147" s="138">
        <v>22</v>
      </c>
      <c r="Z147" s="139">
        <v>37</v>
      </c>
      <c r="AA147" s="139">
        <f t="shared" si="192"/>
        <v>59</v>
      </c>
      <c r="AB147" s="139">
        <f t="shared" ref="AB147:AB149" si="225">(Y147-Z147)/AA147</f>
        <v>-0.25423728813559321</v>
      </c>
      <c r="AC147" s="139">
        <v>19</v>
      </c>
      <c r="AD147" s="139">
        <v>124</v>
      </c>
      <c r="AE147" s="139">
        <f t="shared" si="194"/>
        <v>143</v>
      </c>
      <c r="AF147" s="141">
        <f t="shared" si="195"/>
        <v>-0.73426573426573427</v>
      </c>
      <c r="AG147" s="138">
        <v>17</v>
      </c>
      <c r="AH147" s="139">
        <v>57</v>
      </c>
      <c r="AI147" s="139">
        <f t="shared" si="196"/>
        <v>74</v>
      </c>
      <c r="AJ147" s="139">
        <f t="shared" ref="AJ147:AJ149" si="226">(AG147-AH147)/AI147</f>
        <v>-0.54054054054054057</v>
      </c>
      <c r="AK147" s="139">
        <v>21</v>
      </c>
      <c r="AL147" s="139">
        <v>75</v>
      </c>
      <c r="AM147" s="139">
        <f t="shared" si="198"/>
        <v>96</v>
      </c>
      <c r="AN147" s="141">
        <f t="shared" ref="AN147:AN149" si="227">(AK147-AL147)/AM147</f>
        <v>-0.5625</v>
      </c>
      <c r="AO147" s="138">
        <v>18</v>
      </c>
      <c r="AP147" s="139">
        <v>39</v>
      </c>
      <c r="AQ147" s="139">
        <f t="shared" si="200"/>
        <v>57</v>
      </c>
      <c r="AR147" s="139">
        <f t="shared" ref="AR147:AR149" si="228">(AO147-AP147)/AQ147</f>
        <v>-0.36842105263157893</v>
      </c>
      <c r="AS147" s="139">
        <v>6</v>
      </c>
      <c r="AT147" s="139">
        <v>59</v>
      </c>
      <c r="AU147" s="139">
        <f t="shared" si="202"/>
        <v>65</v>
      </c>
      <c r="AV147" s="141">
        <f t="shared" ref="AV147:AV149" si="229">(AS147-AT147)/AU147</f>
        <v>-0.81538461538461537</v>
      </c>
      <c r="AW147" s="138">
        <v>18</v>
      </c>
      <c r="AX147" s="139">
        <v>86</v>
      </c>
      <c r="AY147" s="139">
        <f t="shared" si="204"/>
        <v>104</v>
      </c>
      <c r="AZ147" s="139">
        <f t="shared" ref="AZ147:AZ149" si="230">(AW147-AX147)/AY147</f>
        <v>-0.65384615384615385</v>
      </c>
      <c r="BA147" s="139">
        <v>12</v>
      </c>
      <c r="BB147" s="139">
        <v>83</v>
      </c>
      <c r="BC147" s="139">
        <f t="shared" si="206"/>
        <v>95</v>
      </c>
      <c r="BD147" s="141">
        <f t="shared" ref="BD147:BD149" si="231">(BA147-BB147)/BC147</f>
        <v>-0.74736842105263157</v>
      </c>
      <c r="BE147" s="138">
        <v>88</v>
      </c>
      <c r="BF147" s="139">
        <v>16</v>
      </c>
      <c r="BG147" s="139">
        <f t="shared" si="208"/>
        <v>104</v>
      </c>
      <c r="BH147" s="139">
        <f t="shared" ref="BH147:BH149" si="232">(BE147-BF147)/BG147</f>
        <v>0.69230769230769229</v>
      </c>
      <c r="BI147" s="139">
        <v>62</v>
      </c>
      <c r="BJ147" s="139">
        <v>23</v>
      </c>
      <c r="BK147" s="139">
        <f t="shared" si="210"/>
        <v>85</v>
      </c>
      <c r="BL147" s="141">
        <f t="shared" ref="BL147:BL149" si="233">(BI147-BJ147)/BK147</f>
        <v>0.45882352941176469</v>
      </c>
      <c r="BM147" s="139">
        <v>28</v>
      </c>
      <c r="BN147" s="139">
        <v>33</v>
      </c>
      <c r="BO147" s="139">
        <f t="shared" si="216"/>
        <v>61</v>
      </c>
      <c r="BP147" s="139">
        <f t="shared" si="217"/>
        <v>-8.1967213114754092E-2</v>
      </c>
      <c r="BQ147" s="139">
        <v>56</v>
      </c>
      <c r="BR147" s="139">
        <v>47</v>
      </c>
      <c r="BS147" s="139">
        <f t="shared" si="218"/>
        <v>103</v>
      </c>
      <c r="BT147" s="140">
        <f t="shared" si="219"/>
        <v>8.7378640776699032E-2</v>
      </c>
    </row>
    <row r="148" spans="1:72" x14ac:dyDescent="0.25">
      <c r="A148" s="142">
        <v>13</v>
      </c>
      <c r="B148" s="139">
        <v>57</v>
      </c>
      <c r="C148" s="139">
        <v>78</v>
      </c>
      <c r="D148" s="139">
        <f t="shared" si="220"/>
        <v>-0.5641025641025641</v>
      </c>
      <c r="E148" s="139">
        <v>22</v>
      </c>
      <c r="F148" s="139">
        <v>81</v>
      </c>
      <c r="G148" s="139">
        <f t="shared" si="184"/>
        <v>103</v>
      </c>
      <c r="H148" s="141">
        <f t="shared" si="221"/>
        <v>-0.57281553398058249</v>
      </c>
      <c r="I148" s="138">
        <v>13</v>
      </c>
      <c r="J148" s="139">
        <v>82</v>
      </c>
      <c r="K148" s="139">
        <f t="shared" si="214"/>
        <v>95</v>
      </c>
      <c r="L148" s="139">
        <f t="shared" si="222"/>
        <v>-0.72631578947368425</v>
      </c>
      <c r="M148" s="139">
        <v>32</v>
      </c>
      <c r="N148" s="139">
        <v>93</v>
      </c>
      <c r="O148" s="139">
        <f t="shared" si="186"/>
        <v>125</v>
      </c>
      <c r="P148" s="141">
        <f t="shared" si="223"/>
        <v>-0.48799999999999999</v>
      </c>
      <c r="Q148" s="138">
        <v>17</v>
      </c>
      <c r="R148" s="139">
        <v>88</v>
      </c>
      <c r="S148" s="139">
        <f t="shared" si="188"/>
        <v>105</v>
      </c>
      <c r="T148" s="139">
        <f t="shared" si="224"/>
        <v>-0.67619047619047623</v>
      </c>
      <c r="U148" s="139">
        <v>16</v>
      </c>
      <c r="V148" s="139">
        <v>81</v>
      </c>
      <c r="W148" s="139">
        <f t="shared" si="190"/>
        <v>97</v>
      </c>
      <c r="X148" s="141">
        <f t="shared" si="191"/>
        <v>-0.67010309278350511</v>
      </c>
      <c r="Y148" s="138">
        <v>8</v>
      </c>
      <c r="Z148" s="139">
        <v>68</v>
      </c>
      <c r="AA148" s="139">
        <f t="shared" si="192"/>
        <v>76</v>
      </c>
      <c r="AB148" s="139">
        <f t="shared" si="225"/>
        <v>-0.78947368421052633</v>
      </c>
      <c r="AC148" s="139">
        <v>16</v>
      </c>
      <c r="AD148" s="139">
        <v>65</v>
      </c>
      <c r="AE148" s="139">
        <f t="shared" si="194"/>
        <v>81</v>
      </c>
      <c r="AF148" s="141">
        <f t="shared" si="195"/>
        <v>-0.60493827160493829</v>
      </c>
      <c r="AG148" s="138">
        <v>10</v>
      </c>
      <c r="AH148" s="139">
        <v>84</v>
      </c>
      <c r="AI148" s="139">
        <f t="shared" si="196"/>
        <v>94</v>
      </c>
      <c r="AJ148" s="139">
        <f t="shared" si="226"/>
        <v>-0.78723404255319152</v>
      </c>
      <c r="AK148" s="139">
        <v>22</v>
      </c>
      <c r="AL148" s="139">
        <v>53</v>
      </c>
      <c r="AM148" s="139">
        <f t="shared" si="198"/>
        <v>75</v>
      </c>
      <c r="AN148" s="141">
        <f t="shared" si="227"/>
        <v>-0.41333333333333333</v>
      </c>
      <c r="AO148" s="138">
        <v>16</v>
      </c>
      <c r="AP148" s="139">
        <v>63</v>
      </c>
      <c r="AQ148" s="139">
        <f t="shared" si="200"/>
        <v>79</v>
      </c>
      <c r="AR148" s="139">
        <f t="shared" si="228"/>
        <v>-0.59493670886075944</v>
      </c>
      <c r="AS148" s="139">
        <v>29</v>
      </c>
      <c r="AT148" s="139">
        <v>83</v>
      </c>
      <c r="AU148" s="139">
        <f t="shared" si="202"/>
        <v>112</v>
      </c>
      <c r="AV148" s="141">
        <f t="shared" si="229"/>
        <v>-0.48214285714285715</v>
      </c>
      <c r="AW148" s="138">
        <v>13</v>
      </c>
      <c r="AX148" s="139">
        <v>92</v>
      </c>
      <c r="AY148" s="139">
        <f t="shared" si="204"/>
        <v>105</v>
      </c>
      <c r="AZ148" s="139">
        <f t="shared" si="230"/>
        <v>-0.75238095238095237</v>
      </c>
      <c r="BA148" s="139">
        <v>27</v>
      </c>
      <c r="BB148" s="139">
        <v>67</v>
      </c>
      <c r="BC148" s="139">
        <f t="shared" si="206"/>
        <v>94</v>
      </c>
      <c r="BD148" s="141">
        <f t="shared" si="231"/>
        <v>-0.42553191489361702</v>
      </c>
      <c r="BE148" s="138">
        <v>98</v>
      </c>
      <c r="BF148" s="139">
        <v>30</v>
      </c>
      <c r="BG148" s="139">
        <f t="shared" si="208"/>
        <v>128</v>
      </c>
      <c r="BH148" s="139">
        <f t="shared" si="232"/>
        <v>0.53125</v>
      </c>
      <c r="BI148" s="139">
        <v>77</v>
      </c>
      <c r="BJ148" s="139">
        <v>16</v>
      </c>
      <c r="BK148" s="139">
        <f t="shared" si="210"/>
        <v>93</v>
      </c>
      <c r="BL148" s="141">
        <f t="shared" si="233"/>
        <v>0.65591397849462363</v>
      </c>
      <c r="BM148" s="139">
        <v>30</v>
      </c>
      <c r="BN148" s="139">
        <v>22</v>
      </c>
      <c r="BO148" s="139">
        <f t="shared" si="216"/>
        <v>52</v>
      </c>
      <c r="BP148" s="139">
        <f t="shared" si="217"/>
        <v>0.15384615384615385</v>
      </c>
      <c r="BQ148" s="139">
        <v>28</v>
      </c>
      <c r="BR148" s="139">
        <v>24</v>
      </c>
      <c r="BS148" s="139">
        <f t="shared" si="218"/>
        <v>52</v>
      </c>
      <c r="BT148" s="140">
        <f t="shared" si="219"/>
        <v>7.6923076923076927E-2</v>
      </c>
    </row>
    <row r="149" spans="1:72" x14ac:dyDescent="0.25">
      <c r="A149" s="142">
        <v>16</v>
      </c>
      <c r="B149" s="139">
        <v>103</v>
      </c>
      <c r="C149" s="139">
        <f t="shared" ref="C149" si="234">SUM(A149+B149)</f>
        <v>119</v>
      </c>
      <c r="D149" s="139">
        <f t="shared" si="220"/>
        <v>-0.73109243697478987</v>
      </c>
      <c r="E149" s="139">
        <v>16</v>
      </c>
      <c r="F149" s="139">
        <v>93</v>
      </c>
      <c r="G149" s="139">
        <f t="shared" si="184"/>
        <v>109</v>
      </c>
      <c r="H149" s="141">
        <f t="shared" si="221"/>
        <v>-0.70642201834862384</v>
      </c>
      <c r="I149" s="138">
        <v>16</v>
      </c>
      <c r="J149" s="139">
        <v>91</v>
      </c>
      <c r="K149" s="139">
        <f t="shared" si="214"/>
        <v>107</v>
      </c>
      <c r="L149" s="139">
        <f t="shared" si="222"/>
        <v>-0.7009345794392523</v>
      </c>
      <c r="M149" s="139">
        <v>36</v>
      </c>
      <c r="N149" s="139">
        <v>90</v>
      </c>
      <c r="O149" s="139">
        <f t="shared" si="186"/>
        <v>126</v>
      </c>
      <c r="P149" s="141">
        <f t="shared" si="223"/>
        <v>-0.42857142857142855</v>
      </c>
      <c r="Q149" s="138">
        <v>21</v>
      </c>
      <c r="R149" s="139">
        <v>92</v>
      </c>
      <c r="S149" s="139">
        <f t="shared" si="188"/>
        <v>113</v>
      </c>
      <c r="T149" s="139">
        <f t="shared" si="224"/>
        <v>-0.62831858407079644</v>
      </c>
      <c r="U149" s="139">
        <v>17</v>
      </c>
      <c r="V149" s="139">
        <v>74</v>
      </c>
      <c r="W149" s="139">
        <f t="shared" si="190"/>
        <v>91</v>
      </c>
      <c r="X149" s="141">
        <f t="shared" si="191"/>
        <v>-0.62637362637362637</v>
      </c>
      <c r="Y149" s="138">
        <v>36</v>
      </c>
      <c r="Z149" s="139">
        <v>124</v>
      </c>
      <c r="AA149" s="139">
        <f t="shared" si="192"/>
        <v>160</v>
      </c>
      <c r="AB149" s="139">
        <f t="shared" si="225"/>
        <v>-0.55000000000000004</v>
      </c>
      <c r="AC149" s="139">
        <v>27</v>
      </c>
      <c r="AD149" s="139">
        <v>61</v>
      </c>
      <c r="AE149" s="139">
        <f t="shared" si="194"/>
        <v>88</v>
      </c>
      <c r="AF149" s="141">
        <f t="shared" si="195"/>
        <v>-0.38636363636363635</v>
      </c>
      <c r="AG149" s="138">
        <v>14</v>
      </c>
      <c r="AH149" s="139">
        <v>64</v>
      </c>
      <c r="AI149" s="139">
        <f t="shared" si="196"/>
        <v>78</v>
      </c>
      <c r="AJ149" s="139">
        <f t="shared" si="226"/>
        <v>-0.64102564102564108</v>
      </c>
      <c r="AK149" s="139">
        <v>18</v>
      </c>
      <c r="AL149" s="139">
        <v>87</v>
      </c>
      <c r="AM149" s="139">
        <f t="shared" si="198"/>
        <v>105</v>
      </c>
      <c r="AN149" s="141">
        <f t="shared" si="227"/>
        <v>-0.65714285714285714</v>
      </c>
      <c r="AO149" s="138">
        <v>24</v>
      </c>
      <c r="AP149" s="139">
        <v>56</v>
      </c>
      <c r="AQ149" s="139">
        <f t="shared" si="200"/>
        <v>80</v>
      </c>
      <c r="AR149" s="139">
        <f t="shared" si="228"/>
        <v>-0.4</v>
      </c>
      <c r="AS149" s="139">
        <v>13</v>
      </c>
      <c r="AT149" s="139">
        <v>92</v>
      </c>
      <c r="AU149" s="139">
        <f t="shared" si="202"/>
        <v>105</v>
      </c>
      <c r="AV149" s="141">
        <f t="shared" si="229"/>
        <v>-0.75238095238095237</v>
      </c>
      <c r="AW149" s="138">
        <v>14</v>
      </c>
      <c r="AX149" s="139">
        <v>86</v>
      </c>
      <c r="AY149" s="139">
        <f t="shared" si="204"/>
        <v>100</v>
      </c>
      <c r="AZ149" s="139">
        <f t="shared" si="230"/>
        <v>-0.72</v>
      </c>
      <c r="BA149" s="139">
        <v>15</v>
      </c>
      <c r="BB149" s="139">
        <v>81</v>
      </c>
      <c r="BC149" s="139">
        <f t="shared" si="206"/>
        <v>96</v>
      </c>
      <c r="BD149" s="141">
        <f t="shared" si="231"/>
        <v>-0.6875</v>
      </c>
      <c r="BE149" s="138">
        <v>69</v>
      </c>
      <c r="BF149" s="139">
        <v>18</v>
      </c>
      <c r="BG149" s="139">
        <f t="shared" si="208"/>
        <v>87</v>
      </c>
      <c r="BH149" s="139">
        <f t="shared" si="232"/>
        <v>0.58620689655172409</v>
      </c>
      <c r="BI149" s="139">
        <v>68</v>
      </c>
      <c r="BJ149" s="139">
        <v>12</v>
      </c>
      <c r="BK149" s="139">
        <f t="shared" si="210"/>
        <v>80</v>
      </c>
      <c r="BL149" s="141">
        <f t="shared" si="233"/>
        <v>0.7</v>
      </c>
      <c r="BM149" s="139">
        <v>52</v>
      </c>
      <c r="BN149" s="139">
        <v>34</v>
      </c>
      <c r="BO149" s="139">
        <f t="shared" si="216"/>
        <v>86</v>
      </c>
      <c r="BP149" s="139">
        <f t="shared" si="217"/>
        <v>0.20930232558139536</v>
      </c>
      <c r="BQ149" s="139">
        <v>37</v>
      </c>
      <c r="BR149" s="139">
        <v>47</v>
      </c>
      <c r="BS149" s="139">
        <f t="shared" si="218"/>
        <v>84</v>
      </c>
      <c r="BT149" s="140">
        <f t="shared" si="219"/>
        <v>-0.11904761904761904</v>
      </c>
    </row>
    <row r="150" spans="1:72" x14ac:dyDescent="0.25">
      <c r="A150" s="167"/>
      <c r="B150" s="164"/>
      <c r="C150" s="164"/>
      <c r="D150" s="164"/>
      <c r="E150" s="164"/>
      <c r="F150" s="164"/>
      <c r="G150" s="164"/>
      <c r="H150" s="165"/>
      <c r="I150" s="176"/>
      <c r="J150" s="168"/>
      <c r="K150" s="168"/>
      <c r="L150" s="168"/>
      <c r="M150" s="168"/>
      <c r="N150" s="168"/>
      <c r="O150" s="168"/>
      <c r="P150" s="169"/>
      <c r="Q150" s="163"/>
      <c r="R150" s="164"/>
      <c r="S150" s="164"/>
      <c r="T150" s="164"/>
      <c r="U150" s="164"/>
      <c r="V150" s="164"/>
      <c r="W150" s="164"/>
      <c r="X150" s="169"/>
      <c r="Y150" s="146"/>
      <c r="Z150" s="144"/>
      <c r="AA150" s="144"/>
      <c r="AB150" s="144"/>
      <c r="AC150" s="144"/>
      <c r="AD150" s="144"/>
      <c r="AE150" s="144"/>
      <c r="AF150" s="145"/>
      <c r="AG150" s="163"/>
      <c r="AH150" s="164"/>
      <c r="AI150" s="164"/>
      <c r="AJ150" s="164"/>
      <c r="AK150" s="164"/>
      <c r="AL150" s="164"/>
      <c r="AM150" s="164"/>
      <c r="AN150" s="165"/>
      <c r="AO150" s="146"/>
      <c r="AP150" s="144"/>
      <c r="AQ150" s="144"/>
      <c r="AR150" s="144"/>
      <c r="AS150" s="144"/>
      <c r="AT150" s="144"/>
      <c r="AU150" s="144"/>
      <c r="AV150" s="145"/>
      <c r="AW150" s="138"/>
      <c r="AX150" s="139"/>
      <c r="AY150" s="139"/>
      <c r="AZ150" s="139"/>
      <c r="BA150" s="139"/>
      <c r="BB150" s="139"/>
      <c r="BC150" s="139"/>
      <c r="BD150" s="141"/>
      <c r="BE150" s="146"/>
      <c r="BF150" s="144"/>
      <c r="BG150" s="144"/>
      <c r="BH150" s="144"/>
      <c r="BI150" s="144"/>
      <c r="BJ150" s="144"/>
      <c r="BK150" s="144"/>
      <c r="BL150" s="145"/>
      <c r="BM150" s="139">
        <v>41</v>
      </c>
      <c r="BN150" s="139">
        <v>53</v>
      </c>
      <c r="BO150" s="139">
        <f t="shared" si="216"/>
        <v>94</v>
      </c>
      <c r="BP150" s="139">
        <f t="shared" si="217"/>
        <v>-0.1276595744680851</v>
      </c>
      <c r="BQ150" s="139">
        <v>29</v>
      </c>
      <c r="BR150" s="139">
        <v>44</v>
      </c>
      <c r="BS150" s="139">
        <f t="shared" si="218"/>
        <v>73</v>
      </c>
      <c r="BT150" s="140">
        <f t="shared" si="219"/>
        <v>-0.20547945205479451</v>
      </c>
    </row>
    <row r="151" spans="1:72" x14ac:dyDescent="0.25">
      <c r="A151" s="142">
        <f t="shared" ref="A151:AF151" si="235">AVERAGE(A142:A149)</f>
        <v>19.625</v>
      </c>
      <c r="B151" s="139">
        <f t="shared" si="235"/>
        <v>85.125</v>
      </c>
      <c r="C151" s="139">
        <f t="shared" si="235"/>
        <v>105.75</v>
      </c>
      <c r="D151" s="139">
        <f t="shared" si="235"/>
        <v>-0.61366671341831569</v>
      </c>
      <c r="E151" s="139">
        <f t="shared" si="235"/>
        <v>19.75</v>
      </c>
      <c r="F151" s="139">
        <f t="shared" si="235"/>
        <v>83.625</v>
      </c>
      <c r="G151" s="139">
        <f t="shared" si="235"/>
        <v>103.375</v>
      </c>
      <c r="H151" s="141">
        <f t="shared" si="235"/>
        <v>-0.61281541294934372</v>
      </c>
      <c r="I151" s="138">
        <f t="shared" si="235"/>
        <v>18.25</v>
      </c>
      <c r="J151" s="139">
        <f t="shared" si="235"/>
        <v>85.75</v>
      </c>
      <c r="K151" s="139">
        <f t="shared" si="235"/>
        <v>104</v>
      </c>
      <c r="L151" s="139">
        <f t="shared" si="235"/>
        <v>-0.64473217924864246</v>
      </c>
      <c r="M151" s="139">
        <f t="shared" si="235"/>
        <v>25.75</v>
      </c>
      <c r="N151" s="139">
        <f t="shared" si="235"/>
        <v>91.25</v>
      </c>
      <c r="O151" s="139">
        <f t="shared" si="235"/>
        <v>117</v>
      </c>
      <c r="P151" s="141">
        <f t="shared" si="235"/>
        <v>-0.56211592482787598</v>
      </c>
      <c r="Q151" s="138">
        <f t="shared" si="235"/>
        <v>14.875</v>
      </c>
      <c r="R151" s="139">
        <f t="shared" si="235"/>
        <v>84.125</v>
      </c>
      <c r="S151" s="139">
        <f t="shared" si="235"/>
        <v>99</v>
      </c>
      <c r="T151" s="139">
        <f t="shared" si="235"/>
        <v>-0.69747572351830001</v>
      </c>
      <c r="U151" s="139">
        <f t="shared" si="235"/>
        <v>18.625</v>
      </c>
      <c r="V151" s="139">
        <f t="shared" si="235"/>
        <v>82</v>
      </c>
      <c r="W151" s="139">
        <f t="shared" si="235"/>
        <v>100.625</v>
      </c>
      <c r="X151" s="141">
        <f t="shared" si="235"/>
        <v>-0.62513161530116412</v>
      </c>
      <c r="Y151" s="138">
        <f t="shared" si="235"/>
        <v>21</v>
      </c>
      <c r="Z151" s="139">
        <f t="shared" si="235"/>
        <v>84</v>
      </c>
      <c r="AA151" s="139">
        <f t="shared" si="235"/>
        <v>105</v>
      </c>
      <c r="AB151" s="139">
        <f t="shared" si="235"/>
        <v>-0.58841223701056167</v>
      </c>
      <c r="AC151" s="139">
        <f t="shared" si="235"/>
        <v>20.375</v>
      </c>
      <c r="AD151" s="139">
        <f t="shared" si="235"/>
        <v>81.625</v>
      </c>
      <c r="AE151" s="139">
        <f t="shared" si="235"/>
        <v>102</v>
      </c>
      <c r="AF151" s="141">
        <f t="shared" si="235"/>
        <v>-0.57877945640410466</v>
      </c>
      <c r="AG151" s="138">
        <f t="shared" ref="AG151:BL151" si="236">AVERAGE(AG142:AG149)</f>
        <v>17.75</v>
      </c>
      <c r="AH151" s="139">
        <f t="shared" si="236"/>
        <v>81.125</v>
      </c>
      <c r="AI151" s="139">
        <f t="shared" si="236"/>
        <v>98.875</v>
      </c>
      <c r="AJ151" s="139">
        <f t="shared" si="236"/>
        <v>-0.64531694905416404</v>
      </c>
      <c r="AK151" s="139">
        <f t="shared" si="236"/>
        <v>19.625</v>
      </c>
      <c r="AL151" s="139">
        <f t="shared" si="236"/>
        <v>72.5</v>
      </c>
      <c r="AM151" s="139">
        <f t="shared" si="236"/>
        <v>92.125</v>
      </c>
      <c r="AN151" s="141">
        <f t="shared" si="236"/>
        <v>-0.56840621253767498</v>
      </c>
      <c r="AO151" s="138">
        <f t="shared" si="236"/>
        <v>20.75</v>
      </c>
      <c r="AP151" s="139">
        <f t="shared" si="236"/>
        <v>75</v>
      </c>
      <c r="AQ151" s="139">
        <f t="shared" si="236"/>
        <v>95.75</v>
      </c>
      <c r="AR151" s="139">
        <f t="shared" si="236"/>
        <v>-0.54383356973974828</v>
      </c>
      <c r="AS151" s="139">
        <f t="shared" si="236"/>
        <v>20.375</v>
      </c>
      <c r="AT151" s="139">
        <f t="shared" si="236"/>
        <v>72.625</v>
      </c>
      <c r="AU151" s="139">
        <f t="shared" si="236"/>
        <v>93</v>
      </c>
      <c r="AV151" s="141">
        <f t="shared" si="236"/>
        <v>-0.56252849256242121</v>
      </c>
      <c r="AW151" s="138">
        <f t="shared" si="236"/>
        <v>16.25</v>
      </c>
      <c r="AX151" s="139">
        <f t="shared" si="236"/>
        <v>81.125</v>
      </c>
      <c r="AY151" s="139">
        <f t="shared" si="236"/>
        <v>97.375</v>
      </c>
      <c r="AZ151" s="139">
        <f t="shared" si="236"/>
        <v>-0.65484183379344663</v>
      </c>
      <c r="BA151" s="139">
        <f t="shared" si="236"/>
        <v>13.125</v>
      </c>
      <c r="BB151" s="139">
        <f t="shared" si="236"/>
        <v>77.25</v>
      </c>
      <c r="BC151" s="139">
        <f t="shared" si="236"/>
        <v>90.375</v>
      </c>
      <c r="BD151" s="141">
        <f t="shared" si="236"/>
        <v>-0.71029720087485626</v>
      </c>
      <c r="BE151" s="138">
        <f t="shared" si="236"/>
        <v>69.875</v>
      </c>
      <c r="BF151" s="139">
        <f t="shared" si="236"/>
        <v>17.375</v>
      </c>
      <c r="BG151" s="139">
        <f t="shared" si="236"/>
        <v>87.25</v>
      </c>
      <c r="BH151" s="139">
        <f t="shared" si="236"/>
        <v>0.6156008842384415</v>
      </c>
      <c r="BI151" s="139">
        <f t="shared" si="236"/>
        <v>57.125</v>
      </c>
      <c r="BJ151" s="139">
        <f t="shared" si="236"/>
        <v>13.875</v>
      </c>
      <c r="BK151" s="139">
        <f t="shared" si="236"/>
        <v>71</v>
      </c>
      <c r="BL151" s="141">
        <f t="shared" si="236"/>
        <v>0.61897194269951206</v>
      </c>
      <c r="BM151" s="139">
        <f t="shared" ref="BM151:BT151" si="237">AVERAGE(BM142:BM149)</f>
        <v>33.142857142857146</v>
      </c>
      <c r="BN151" s="139">
        <f t="shared" si="237"/>
        <v>36.428571428571431</v>
      </c>
      <c r="BO151" s="139">
        <f t="shared" si="237"/>
        <v>69.571428571428569</v>
      </c>
      <c r="BP151" s="139">
        <f t="shared" si="237"/>
        <v>-5.8068667902439412E-2</v>
      </c>
      <c r="BQ151" s="139">
        <f t="shared" si="237"/>
        <v>39.571428571428569</v>
      </c>
      <c r="BR151" s="139">
        <f t="shared" si="237"/>
        <v>34.571428571428569</v>
      </c>
      <c r="BS151" s="139">
        <f t="shared" si="237"/>
        <v>74.142857142857139</v>
      </c>
      <c r="BT151" s="140">
        <f t="shared" si="237"/>
        <v>6.7161295924619308E-2</v>
      </c>
    </row>
    <row r="152" spans="1:72" x14ac:dyDescent="0.25">
      <c r="A152" s="142">
        <f t="shared" ref="A152:AF152" si="238">STDEV(A142:A149)</f>
        <v>5.2898150116183515</v>
      </c>
      <c r="B152" s="139">
        <f t="shared" si="238"/>
        <v>15.706572782482771</v>
      </c>
      <c r="C152" s="139">
        <f t="shared" si="238"/>
        <v>14.350211546474547</v>
      </c>
      <c r="D152" s="139">
        <f t="shared" si="238"/>
        <v>0.10269373504362175</v>
      </c>
      <c r="E152" s="139">
        <f t="shared" si="238"/>
        <v>4.6521884251239376</v>
      </c>
      <c r="F152" s="139">
        <f t="shared" si="238"/>
        <v>12.894489409932335</v>
      </c>
      <c r="G152" s="139">
        <f t="shared" si="238"/>
        <v>11.746580049407694</v>
      </c>
      <c r="H152" s="141">
        <f t="shared" si="238"/>
        <v>0.10939395127883982</v>
      </c>
      <c r="I152" s="138">
        <f t="shared" si="238"/>
        <v>5.8492978821637829</v>
      </c>
      <c r="J152" s="139">
        <f t="shared" si="238"/>
        <v>12.958725686909629</v>
      </c>
      <c r="K152" s="139">
        <f t="shared" si="238"/>
        <v>11.224972160321824</v>
      </c>
      <c r="L152" s="139">
        <f t="shared" si="238"/>
        <v>0.12128712778433627</v>
      </c>
      <c r="M152" s="139">
        <f t="shared" si="238"/>
        <v>5.8002463001890829</v>
      </c>
      <c r="N152" s="139">
        <f t="shared" si="238"/>
        <v>9.8088880977553057</v>
      </c>
      <c r="O152" s="139">
        <f t="shared" si="238"/>
        <v>13.04935685333627</v>
      </c>
      <c r="P152" s="141">
        <f t="shared" si="238"/>
        <v>6.9124291120108969E-2</v>
      </c>
      <c r="Q152" s="138">
        <f t="shared" si="238"/>
        <v>4.5178218519231459</v>
      </c>
      <c r="R152" s="139">
        <f t="shared" si="238"/>
        <v>10.602391913418137</v>
      </c>
      <c r="S152" s="139">
        <f t="shared" si="238"/>
        <v>10.583005244258363</v>
      </c>
      <c r="T152" s="139">
        <f t="shared" si="238"/>
        <v>9.482881104646021E-2</v>
      </c>
      <c r="U152" s="139">
        <f t="shared" si="238"/>
        <v>4.6271713049890737</v>
      </c>
      <c r="V152" s="139">
        <f t="shared" si="238"/>
        <v>11.326328367379885</v>
      </c>
      <c r="W152" s="139">
        <f t="shared" si="238"/>
        <v>8.9112689492414212</v>
      </c>
      <c r="X152" s="141">
        <f t="shared" si="238"/>
        <v>0.10430124561672958</v>
      </c>
      <c r="Y152" s="138">
        <f t="shared" si="238"/>
        <v>9.3960478013744844</v>
      </c>
      <c r="Z152" s="139">
        <f t="shared" si="238"/>
        <v>27.479862756987291</v>
      </c>
      <c r="AA152" s="139">
        <f t="shared" si="238"/>
        <v>31.955325958951775</v>
      </c>
      <c r="AB152" s="139">
        <f t="shared" si="238"/>
        <v>0.17932497799346153</v>
      </c>
      <c r="AC152" s="139">
        <f t="shared" si="238"/>
        <v>4.1382363393117121</v>
      </c>
      <c r="AD152" s="139">
        <f t="shared" si="238"/>
        <v>26.185805860645736</v>
      </c>
      <c r="AE152" s="139">
        <f t="shared" si="238"/>
        <v>25.956006736674379</v>
      </c>
      <c r="AF152" s="141">
        <f t="shared" si="238"/>
        <v>0.13356257125426277</v>
      </c>
      <c r="AG152" s="138">
        <f t="shared" ref="AG152:BL152" si="239">STDEV(AG142:AG149)</f>
        <v>7.4594139946015297</v>
      </c>
      <c r="AH152" s="139">
        <f t="shared" si="239"/>
        <v>18.650450013720466</v>
      </c>
      <c r="AI152" s="139">
        <f t="shared" si="239"/>
        <v>24.321874340366357</v>
      </c>
      <c r="AJ152" s="139">
        <f t="shared" si="239"/>
        <v>8.9341928818743671E-2</v>
      </c>
      <c r="AK152" s="139">
        <f t="shared" si="239"/>
        <v>5.5275285099736413</v>
      </c>
      <c r="AL152" s="139">
        <f t="shared" si="239"/>
        <v>12.398156544998361</v>
      </c>
      <c r="AM152" s="139">
        <f t="shared" si="239"/>
        <v>11.642747589318056</v>
      </c>
      <c r="AN152" s="141">
        <f t="shared" si="239"/>
        <v>0.12779396530121523</v>
      </c>
      <c r="AO152" s="138">
        <f t="shared" si="239"/>
        <v>6.8190908484929276</v>
      </c>
      <c r="AP152" s="139">
        <f t="shared" si="239"/>
        <v>32.997835426844937</v>
      </c>
      <c r="AQ152" s="139">
        <f t="shared" si="239"/>
        <v>37.185826793090321</v>
      </c>
      <c r="AR152" s="139">
        <f t="shared" si="239"/>
        <v>0.14398054918469269</v>
      </c>
      <c r="AS152" s="139">
        <f t="shared" si="239"/>
        <v>7.7999542123198209</v>
      </c>
      <c r="AT152" s="139">
        <f t="shared" si="239"/>
        <v>17.229024514298125</v>
      </c>
      <c r="AU152" s="139">
        <f t="shared" si="239"/>
        <v>20.514803017751422</v>
      </c>
      <c r="AV152" s="141">
        <f t="shared" si="239"/>
        <v>0.1522222336554169</v>
      </c>
      <c r="AW152" s="138">
        <f t="shared" si="239"/>
        <v>3.3273756282434617</v>
      </c>
      <c r="AX152" s="139">
        <f t="shared" si="239"/>
        <v>15.449803512389035</v>
      </c>
      <c r="AY152" s="139">
        <f t="shared" si="239"/>
        <v>14.549791358346985</v>
      </c>
      <c r="AZ152" s="139">
        <f t="shared" si="239"/>
        <v>0.10762654371439045</v>
      </c>
      <c r="BA152" s="139">
        <f t="shared" si="239"/>
        <v>6.3793752493036937</v>
      </c>
      <c r="BB152" s="139">
        <f t="shared" si="239"/>
        <v>8.9880873541434987</v>
      </c>
      <c r="BC152" s="139">
        <f t="shared" si="239"/>
        <v>7.9451242910353521</v>
      </c>
      <c r="BD152" s="141">
        <f t="shared" si="239"/>
        <v>0.13319922931882278</v>
      </c>
      <c r="BE152" s="138">
        <f t="shared" si="239"/>
        <v>15.347754605432399</v>
      </c>
      <c r="BF152" s="139">
        <f t="shared" si="239"/>
        <v>7.8364988538067362</v>
      </c>
      <c r="BG152" s="139">
        <f t="shared" si="239"/>
        <v>21.465919833208041</v>
      </c>
      <c r="BH152" s="139">
        <f t="shared" si="239"/>
        <v>0.12512974398683482</v>
      </c>
      <c r="BI152" s="139">
        <f t="shared" si="239"/>
        <v>12.631451675423985</v>
      </c>
      <c r="BJ152" s="139">
        <f t="shared" si="239"/>
        <v>6.7915388536030621</v>
      </c>
      <c r="BK152" s="139">
        <f t="shared" si="239"/>
        <v>16.089037971772669</v>
      </c>
      <c r="BL152" s="141">
        <f t="shared" si="239"/>
        <v>0.16115817509107877</v>
      </c>
      <c r="BM152" s="139">
        <f t="shared" ref="BM152:BT152" si="240">STDEV(BM142:BM149)</f>
        <v>12.837816162008391</v>
      </c>
      <c r="BN152" s="139">
        <f t="shared" si="240"/>
        <v>11.731114508820026</v>
      </c>
      <c r="BO152" s="139">
        <f t="shared" si="240"/>
        <v>21.477563043458019</v>
      </c>
      <c r="BP152" s="139">
        <f t="shared" si="240"/>
        <v>0.17674775310728497</v>
      </c>
      <c r="BQ152" s="139">
        <f t="shared" si="240"/>
        <v>10.097147168996846</v>
      </c>
      <c r="BR152" s="139">
        <f t="shared" si="240"/>
        <v>9.2890104040050669</v>
      </c>
      <c r="BS152" s="139">
        <f t="shared" si="240"/>
        <v>16.09791468305313</v>
      </c>
      <c r="BT152" s="140">
        <f t="shared" si="240"/>
        <v>0.14836143909100544</v>
      </c>
    </row>
    <row r="153" spans="1:72" x14ac:dyDescent="0.25">
      <c r="A153" s="142">
        <v>8</v>
      </c>
      <c r="B153" s="139">
        <v>8</v>
      </c>
      <c r="C153" s="139">
        <v>8</v>
      </c>
      <c r="D153" s="139">
        <v>8</v>
      </c>
      <c r="E153" s="139">
        <v>8</v>
      </c>
      <c r="F153" s="139">
        <v>8</v>
      </c>
      <c r="G153" s="139">
        <v>8</v>
      </c>
      <c r="H153" s="141">
        <v>8</v>
      </c>
      <c r="I153" s="138">
        <v>8</v>
      </c>
      <c r="J153" s="139">
        <v>8</v>
      </c>
      <c r="K153" s="139">
        <v>8</v>
      </c>
      <c r="L153" s="139">
        <v>8</v>
      </c>
      <c r="M153" s="139">
        <v>8</v>
      </c>
      <c r="N153" s="139">
        <v>8</v>
      </c>
      <c r="O153" s="139">
        <v>8</v>
      </c>
      <c r="P153" s="141">
        <v>8</v>
      </c>
      <c r="Q153" s="138">
        <v>8</v>
      </c>
      <c r="R153" s="139">
        <v>8</v>
      </c>
      <c r="S153" s="139">
        <v>8</v>
      </c>
      <c r="T153" s="139">
        <v>8</v>
      </c>
      <c r="U153" s="139">
        <v>8</v>
      </c>
      <c r="V153" s="139">
        <v>8</v>
      </c>
      <c r="W153" s="139">
        <v>8</v>
      </c>
      <c r="X153" s="141">
        <v>8</v>
      </c>
      <c r="Y153" s="138">
        <v>8</v>
      </c>
      <c r="Z153" s="139">
        <v>8</v>
      </c>
      <c r="AA153" s="139">
        <v>8</v>
      </c>
      <c r="AB153" s="139">
        <v>8</v>
      </c>
      <c r="AC153" s="139">
        <v>8</v>
      </c>
      <c r="AD153" s="139">
        <v>8</v>
      </c>
      <c r="AE153" s="139">
        <v>8</v>
      </c>
      <c r="AF153" s="141">
        <v>8</v>
      </c>
      <c r="AG153" s="138">
        <v>8</v>
      </c>
      <c r="AH153" s="139">
        <v>8</v>
      </c>
      <c r="AI153" s="139">
        <v>8</v>
      </c>
      <c r="AJ153" s="139">
        <v>8</v>
      </c>
      <c r="AK153" s="139">
        <v>8</v>
      </c>
      <c r="AL153" s="139">
        <v>8</v>
      </c>
      <c r="AM153" s="139">
        <v>8</v>
      </c>
      <c r="AN153" s="141">
        <v>8</v>
      </c>
      <c r="AO153" s="138">
        <v>8</v>
      </c>
      <c r="AP153" s="139">
        <v>8</v>
      </c>
      <c r="AQ153" s="139">
        <v>8</v>
      </c>
      <c r="AR153" s="139">
        <v>8</v>
      </c>
      <c r="AS153" s="139">
        <v>8</v>
      </c>
      <c r="AT153" s="139">
        <v>8</v>
      </c>
      <c r="AU153" s="139">
        <v>8</v>
      </c>
      <c r="AV153" s="141">
        <v>8</v>
      </c>
      <c r="AW153" s="138">
        <v>8</v>
      </c>
      <c r="AX153" s="139">
        <v>8</v>
      </c>
      <c r="AY153" s="139">
        <v>8</v>
      </c>
      <c r="AZ153" s="139">
        <v>8</v>
      </c>
      <c r="BA153" s="139">
        <v>8</v>
      </c>
      <c r="BB153" s="139">
        <v>8</v>
      </c>
      <c r="BC153" s="139">
        <v>8</v>
      </c>
      <c r="BD153" s="141">
        <v>8</v>
      </c>
      <c r="BE153" s="138">
        <v>8</v>
      </c>
      <c r="BF153" s="139">
        <v>8</v>
      </c>
      <c r="BG153" s="139">
        <v>8</v>
      </c>
      <c r="BH153" s="139">
        <v>8</v>
      </c>
      <c r="BI153" s="139">
        <v>8</v>
      </c>
      <c r="BJ153" s="139">
        <v>8</v>
      </c>
      <c r="BK153" s="139">
        <v>8</v>
      </c>
      <c r="BL153" s="141">
        <v>8</v>
      </c>
      <c r="BM153" s="139">
        <v>8</v>
      </c>
      <c r="BN153" s="139">
        <v>8</v>
      </c>
      <c r="BO153" s="139">
        <v>8</v>
      </c>
      <c r="BP153" s="139">
        <v>8</v>
      </c>
      <c r="BQ153" s="139">
        <v>8</v>
      </c>
      <c r="BR153" s="139">
        <v>8</v>
      </c>
      <c r="BS153" s="139">
        <v>8</v>
      </c>
      <c r="BT153" s="140">
        <v>8</v>
      </c>
    </row>
    <row r="154" spans="1:72" ht="15.75" thickBot="1" x14ac:dyDescent="0.3">
      <c r="A154" s="43">
        <f t="shared" ref="A154:AF154" si="241">A152/SQRT(A153)</f>
        <v>1.870232032968866</v>
      </c>
      <c r="B154" s="45">
        <f t="shared" si="241"/>
        <v>5.5531120618468135</v>
      </c>
      <c r="C154" s="45">
        <f t="shared" si="241"/>
        <v>5.0735659479868227</v>
      </c>
      <c r="D154" s="45">
        <f t="shared" si="241"/>
        <v>3.6307718217359765E-2</v>
      </c>
      <c r="E154" s="45">
        <f t="shared" si="241"/>
        <v>1.6447969913813505</v>
      </c>
      <c r="F154" s="45">
        <f t="shared" si="241"/>
        <v>4.5588904508506385</v>
      </c>
      <c r="G154" s="45">
        <f t="shared" si="241"/>
        <v>4.1530432043433949</v>
      </c>
      <c r="H154" s="174">
        <f t="shared" si="241"/>
        <v>3.8676602385029207E-2</v>
      </c>
      <c r="I154" s="54">
        <f t="shared" si="241"/>
        <v>2.0680390988290607</v>
      </c>
      <c r="J154" s="45">
        <f t="shared" si="241"/>
        <v>4.5816014043750499</v>
      </c>
      <c r="K154" s="45">
        <f t="shared" si="241"/>
        <v>3.9686269665968856</v>
      </c>
      <c r="L154" s="45">
        <f t="shared" si="241"/>
        <v>4.2881475263471747E-2</v>
      </c>
      <c r="M154" s="45">
        <f t="shared" si="241"/>
        <v>2.0506967457079419</v>
      </c>
      <c r="N154" s="45">
        <f t="shared" si="241"/>
        <v>3.4679656449113954</v>
      </c>
      <c r="O154" s="45">
        <f t="shared" si="241"/>
        <v>4.6136443605586122</v>
      </c>
      <c r="P154" s="174">
        <f t="shared" si="241"/>
        <v>2.4439127497871051E-2</v>
      </c>
      <c r="Q154" s="54">
        <f t="shared" si="241"/>
        <v>1.5972912338438112</v>
      </c>
      <c r="R154" s="45">
        <f t="shared" si="241"/>
        <v>3.7485116093876893</v>
      </c>
      <c r="S154" s="45">
        <f t="shared" si="241"/>
        <v>3.7416573867739413</v>
      </c>
      <c r="T154" s="45">
        <f t="shared" si="241"/>
        <v>3.3527047671404901E-2</v>
      </c>
      <c r="U154" s="45">
        <f t="shared" si="241"/>
        <v>1.6359521037347902</v>
      </c>
      <c r="V154" s="45">
        <f t="shared" si="241"/>
        <v>4.0044617972599372</v>
      </c>
      <c r="W154" s="45">
        <f t="shared" si="241"/>
        <v>3.1506093514928644</v>
      </c>
      <c r="X154" s="174">
        <f t="shared" si="241"/>
        <v>3.6876059030896573E-2</v>
      </c>
      <c r="Y154" s="54">
        <f t="shared" si="241"/>
        <v>3.322004558352424</v>
      </c>
      <c r="Z154" s="45">
        <f t="shared" si="241"/>
        <v>9.7155986507706835</v>
      </c>
      <c r="AA154" s="45">
        <f t="shared" si="241"/>
        <v>11.297913840300657</v>
      </c>
      <c r="AB154" s="45">
        <f t="shared" si="241"/>
        <v>6.3400953987652525E-2</v>
      </c>
      <c r="AC154" s="45">
        <f t="shared" si="241"/>
        <v>1.463087488839953</v>
      </c>
      <c r="AD154" s="45">
        <f t="shared" si="241"/>
        <v>9.2580804474485188</v>
      </c>
      <c r="AE154" s="45">
        <f t="shared" si="241"/>
        <v>9.1768341880130819</v>
      </c>
      <c r="AF154" s="174">
        <f t="shared" si="241"/>
        <v>4.7221499923300318E-2</v>
      </c>
      <c r="AG154" s="54">
        <f t="shared" ref="AG154:BL154" si="242">AG152/SQRT(AG153)</f>
        <v>2.637301109630287</v>
      </c>
      <c r="AH154" s="45">
        <f t="shared" si="242"/>
        <v>6.5939298384412393</v>
      </c>
      <c r="AI154" s="45">
        <f t="shared" si="242"/>
        <v>8.5990811386200683</v>
      </c>
      <c r="AJ154" s="45">
        <f t="shared" si="242"/>
        <v>3.1587141856009741E-2</v>
      </c>
      <c r="AK154" s="45">
        <f t="shared" si="242"/>
        <v>1.9542764463021671</v>
      </c>
      <c r="AL154" s="45">
        <f t="shared" si="242"/>
        <v>4.3834102835903588</v>
      </c>
      <c r="AM154" s="45">
        <f t="shared" si="242"/>
        <v>4.116332886025063</v>
      </c>
      <c r="AN154" s="174">
        <f t="shared" si="242"/>
        <v>4.5181989729603821E-2</v>
      </c>
      <c r="AO154" s="54">
        <f t="shared" si="242"/>
        <v>2.4109126902482383</v>
      </c>
      <c r="AP154" s="45">
        <f t="shared" si="242"/>
        <v>11.666496597399874</v>
      </c>
      <c r="AQ154" s="45">
        <f t="shared" si="242"/>
        <v>13.147175144711285</v>
      </c>
      <c r="AR154" s="45">
        <f t="shared" si="242"/>
        <v>5.0904811343729713E-2</v>
      </c>
      <c r="AS154" s="45">
        <f t="shared" si="242"/>
        <v>2.7577002582379606</v>
      </c>
      <c r="AT154" s="45">
        <f t="shared" si="242"/>
        <v>6.0913800336447332</v>
      </c>
      <c r="AU154" s="45">
        <f t="shared" si="242"/>
        <v>7.2530781642791391</v>
      </c>
      <c r="AV154" s="174">
        <f t="shared" si="242"/>
        <v>5.381868683255419E-2</v>
      </c>
      <c r="AW154" s="54">
        <f t="shared" si="242"/>
        <v>1.1764049351429002</v>
      </c>
      <c r="AX154" s="45">
        <f t="shared" si="242"/>
        <v>5.4623304158050132</v>
      </c>
      <c r="AY154" s="45">
        <f t="shared" si="242"/>
        <v>5.1441280671682907</v>
      </c>
      <c r="AZ154" s="45">
        <f t="shared" si="242"/>
        <v>3.8051729448057937E-2</v>
      </c>
      <c r="BA154" s="45">
        <f t="shared" si="242"/>
        <v>2.255449749258132</v>
      </c>
      <c r="BB154" s="45">
        <f t="shared" si="242"/>
        <v>3.1777687590059607</v>
      </c>
      <c r="BC154" s="45">
        <f t="shared" si="242"/>
        <v>2.8090256317805289</v>
      </c>
      <c r="BD154" s="174">
        <f t="shared" si="242"/>
        <v>4.7093039150080791E-2</v>
      </c>
      <c r="BE154" s="54">
        <f t="shared" si="242"/>
        <v>5.4262506787441573</v>
      </c>
      <c r="BF154" s="45">
        <f t="shared" si="242"/>
        <v>2.7706207401436749</v>
      </c>
      <c r="BG154" s="45">
        <f t="shared" si="242"/>
        <v>7.5893487392341035</v>
      </c>
      <c r="BH154" s="45">
        <f t="shared" si="242"/>
        <v>4.4240045250613758E-2</v>
      </c>
      <c r="BI154" s="45">
        <f t="shared" si="242"/>
        <v>4.4658925679612382</v>
      </c>
      <c r="BJ154" s="45">
        <f t="shared" si="242"/>
        <v>2.4011715890373178</v>
      </c>
      <c r="BK154" s="45">
        <f t="shared" si="242"/>
        <v>5.6883339263041552</v>
      </c>
      <c r="BL154" s="174">
        <f t="shared" si="242"/>
        <v>5.6978019225275373E-2</v>
      </c>
      <c r="BM154" s="45">
        <f t="shared" ref="BM154:BT154" si="243">BM152/SQRT(BM153)</f>
        <v>4.5388534318911953</v>
      </c>
      <c r="BN154" s="45">
        <f t="shared" si="243"/>
        <v>4.1475753100312671</v>
      </c>
      <c r="BO154" s="45">
        <f t="shared" si="243"/>
        <v>7.5934652356953745</v>
      </c>
      <c r="BP154" s="45">
        <f t="shared" si="243"/>
        <v>6.2489767390823431E-2</v>
      </c>
      <c r="BQ154" s="45">
        <f t="shared" si="243"/>
        <v>3.5698806169181103</v>
      </c>
      <c r="BR154" s="45">
        <f t="shared" si="243"/>
        <v>3.2841611235921868</v>
      </c>
      <c r="BS154" s="45">
        <f t="shared" si="243"/>
        <v>5.6914723176746795</v>
      </c>
      <c r="BT154" s="175">
        <f t="shared" si="243"/>
        <v>5.2453689823922435E-2</v>
      </c>
    </row>
    <row r="155" spans="1:72" x14ac:dyDescent="0.25">
      <c r="Q155" s="139"/>
      <c r="R155" s="139"/>
      <c r="S155" s="139"/>
      <c r="T155" s="139"/>
      <c r="U155" s="144"/>
      <c r="V155" s="139"/>
      <c r="W155" s="139"/>
      <c r="X155" s="139"/>
      <c r="Y155" s="139"/>
      <c r="Z155" s="144"/>
      <c r="AA155" s="139"/>
      <c r="AB155" s="139"/>
      <c r="AC155" s="139"/>
      <c r="AD155" s="139"/>
      <c r="AE155" s="144"/>
      <c r="AF155" s="139"/>
      <c r="AG155" s="139"/>
      <c r="AH155" s="139"/>
      <c r="AI155" s="139"/>
      <c r="AJ155" s="139"/>
      <c r="AK155" s="139"/>
      <c r="AL155" s="139"/>
      <c r="AM155" s="139"/>
      <c r="AN155" s="144"/>
      <c r="AO155" s="139"/>
      <c r="AP155" s="139"/>
      <c r="AQ155" s="139"/>
      <c r="AR155" s="139"/>
      <c r="AS155" s="144"/>
      <c r="AT155" s="139"/>
      <c r="AU155" s="139"/>
      <c r="AV155" s="139"/>
      <c r="AW155" s="139"/>
      <c r="AX155" s="139"/>
      <c r="AY155" s="139"/>
      <c r="AZ155" s="139"/>
      <c r="BA155" s="139"/>
      <c r="BB155" s="139"/>
      <c r="BC155" s="139"/>
      <c r="BD155" s="139"/>
      <c r="BF155" s="144"/>
      <c r="BG155" s="139"/>
      <c r="BH155" s="139"/>
      <c r="BI155" s="139"/>
      <c r="BJ155" s="139"/>
      <c r="BK155" s="139"/>
      <c r="BL155" s="139"/>
      <c r="BM155" s="139"/>
      <c r="BN155" s="139"/>
      <c r="BO155" s="139"/>
      <c r="BP155" s="139"/>
      <c r="BQ155" s="139"/>
      <c r="BR155" s="139"/>
      <c r="BS155" s="139"/>
      <c r="BT155" s="139"/>
    </row>
    <row r="156" spans="1:72" ht="15.75" thickBot="1" x14ac:dyDescent="0.3">
      <c r="A156" s="18" t="s">
        <v>168</v>
      </c>
      <c r="AG156" s="15"/>
      <c r="AH156" s="15"/>
      <c r="AI156" s="15"/>
      <c r="AJ156" s="15"/>
      <c r="AK156" s="15"/>
      <c r="AL156" s="15"/>
      <c r="AM156" s="15"/>
    </row>
    <row r="157" spans="1:72" x14ac:dyDescent="0.25">
      <c r="A157" s="315" t="s">
        <v>169</v>
      </c>
      <c r="B157" s="316"/>
      <c r="C157" s="316"/>
      <c r="D157" s="317"/>
      <c r="E157" s="319" t="s">
        <v>170</v>
      </c>
      <c r="F157" s="316"/>
      <c r="G157" s="316"/>
      <c r="H157" s="317"/>
      <c r="I157" s="319" t="s">
        <v>171</v>
      </c>
      <c r="J157" s="316"/>
      <c r="K157" s="316"/>
      <c r="L157" s="317"/>
      <c r="M157" s="319" t="s">
        <v>172</v>
      </c>
      <c r="N157" s="316"/>
      <c r="O157" s="316"/>
      <c r="P157" s="317"/>
      <c r="Q157" s="319" t="s">
        <v>173</v>
      </c>
      <c r="R157" s="316"/>
      <c r="S157" s="316"/>
      <c r="T157" s="317"/>
      <c r="U157" s="319" t="s">
        <v>125</v>
      </c>
      <c r="V157" s="316"/>
      <c r="W157" s="316"/>
      <c r="X157" s="317"/>
      <c r="Y157" s="319" t="s">
        <v>126</v>
      </c>
      <c r="Z157" s="316"/>
      <c r="AA157" s="316"/>
      <c r="AB157" s="317"/>
      <c r="AC157" s="316" t="s">
        <v>174</v>
      </c>
      <c r="AD157" s="316"/>
      <c r="AE157" s="316"/>
      <c r="AF157" s="318"/>
      <c r="AG157" s="321"/>
      <c r="AH157" s="321"/>
      <c r="AI157" s="321"/>
      <c r="AJ157" s="321"/>
      <c r="AK157" s="15"/>
      <c r="AL157" s="15"/>
      <c r="AM157" s="15"/>
    </row>
    <row r="158" spans="1:72" x14ac:dyDescent="0.25">
      <c r="A158" s="25" t="s">
        <v>84</v>
      </c>
      <c r="B158" s="14" t="s">
        <v>51</v>
      </c>
      <c r="C158" s="14" t="s">
        <v>52</v>
      </c>
      <c r="D158" s="31" t="s">
        <v>113</v>
      </c>
      <c r="E158" s="16" t="s">
        <v>84</v>
      </c>
      <c r="F158" s="14" t="s">
        <v>51</v>
      </c>
      <c r="G158" s="14" t="s">
        <v>52</v>
      </c>
      <c r="H158" s="31" t="s">
        <v>113</v>
      </c>
      <c r="I158" s="16" t="s">
        <v>84</v>
      </c>
      <c r="J158" s="14" t="s">
        <v>51</v>
      </c>
      <c r="K158" s="14" t="s">
        <v>52</v>
      </c>
      <c r="L158" s="31" t="s">
        <v>113</v>
      </c>
      <c r="M158" s="16" t="s">
        <v>84</v>
      </c>
      <c r="N158" s="14" t="s">
        <v>51</v>
      </c>
      <c r="O158" s="14" t="s">
        <v>52</v>
      </c>
      <c r="P158" s="31" t="s">
        <v>113</v>
      </c>
      <c r="Q158" s="16" t="s">
        <v>84</v>
      </c>
      <c r="R158" s="14" t="s">
        <v>51</v>
      </c>
      <c r="S158" s="14" t="s">
        <v>52</v>
      </c>
      <c r="T158" s="31" t="s">
        <v>113</v>
      </c>
      <c r="U158" s="16" t="s">
        <v>84</v>
      </c>
      <c r="V158" s="14" t="s">
        <v>51</v>
      </c>
      <c r="W158" s="14" t="s">
        <v>52</v>
      </c>
      <c r="X158" s="31" t="s">
        <v>113</v>
      </c>
      <c r="Y158" s="16" t="s">
        <v>84</v>
      </c>
      <c r="Z158" s="14" t="s">
        <v>51</v>
      </c>
      <c r="AA158" s="14" t="s">
        <v>52</v>
      </c>
      <c r="AB158" s="31" t="s">
        <v>113</v>
      </c>
      <c r="AC158" s="14" t="s">
        <v>84</v>
      </c>
      <c r="AD158" s="14" t="s">
        <v>51</v>
      </c>
      <c r="AE158" s="14" t="s">
        <v>52</v>
      </c>
      <c r="AF158" s="26" t="s">
        <v>113</v>
      </c>
      <c r="AG158" s="14"/>
      <c r="AH158" s="14"/>
      <c r="AI158" s="14"/>
      <c r="AJ158" s="14"/>
      <c r="AK158" s="15"/>
      <c r="AL158" s="15"/>
      <c r="AM158" s="15"/>
      <c r="BD158" s="14"/>
    </row>
    <row r="159" spans="1:72" ht="14.45" customHeight="1" x14ac:dyDescent="0.25">
      <c r="A159" s="41">
        <v>37</v>
      </c>
      <c r="B159" s="18">
        <v>4</v>
      </c>
      <c r="C159" s="18">
        <f t="shared" ref="C159:C166" si="244">SUM(A159:B159)</f>
        <v>41</v>
      </c>
      <c r="D159" s="49">
        <f>(A159-B159)/C159</f>
        <v>0.80487804878048785</v>
      </c>
      <c r="E159" s="53">
        <v>42</v>
      </c>
      <c r="F159" s="18">
        <v>6</v>
      </c>
      <c r="G159" s="18">
        <f t="shared" ref="G159:G166" si="245">SUM(E159:F159)</f>
        <v>48</v>
      </c>
      <c r="H159" s="49">
        <f>(E159-F159)/G159</f>
        <v>0.75</v>
      </c>
      <c r="I159" s="53">
        <v>50</v>
      </c>
      <c r="J159" s="18">
        <v>6</v>
      </c>
      <c r="K159" s="18">
        <f t="shared" ref="K159:K166" si="246">SUM(I159:J159)</f>
        <v>56</v>
      </c>
      <c r="L159" s="49">
        <f>(I159-J159)/K159</f>
        <v>0.7857142857142857</v>
      </c>
      <c r="M159" s="53">
        <v>37</v>
      </c>
      <c r="N159" s="18">
        <v>9</v>
      </c>
      <c r="O159" s="18">
        <f t="shared" ref="O159:O166" si="247">SUM(M159:N159)</f>
        <v>46</v>
      </c>
      <c r="P159" s="49">
        <f>(M159-N159)/O159</f>
        <v>0.60869565217391308</v>
      </c>
      <c r="Q159" s="53">
        <v>33</v>
      </c>
      <c r="R159" s="18">
        <v>12</v>
      </c>
      <c r="S159" s="18">
        <f t="shared" ref="S159:S166" si="248">SUM(Q159:R159)</f>
        <v>45</v>
      </c>
      <c r="T159" s="49">
        <f t="shared" ref="T159:T166" si="249">(Q159-R159)/S159</f>
        <v>0.46666666666666667</v>
      </c>
      <c r="U159" s="53">
        <v>33</v>
      </c>
      <c r="V159" s="18">
        <v>0</v>
      </c>
      <c r="W159" s="18">
        <f t="shared" ref="W159:W166" si="250">SUM(U159:V159)</f>
        <v>33</v>
      </c>
      <c r="X159" s="49">
        <f t="shared" ref="X159:X166" si="251">(U159-V159)/W159</f>
        <v>1</v>
      </c>
      <c r="Y159" s="53">
        <v>45</v>
      </c>
      <c r="Z159" s="18">
        <v>8</v>
      </c>
      <c r="AA159" s="18">
        <f t="shared" ref="AA159:AA166" si="252">SUM(Y159:Z159)</f>
        <v>53</v>
      </c>
      <c r="AB159" s="49">
        <f t="shared" ref="AB159:AB166" si="253">(Y159-Z159)/AA159</f>
        <v>0.69811320754716977</v>
      </c>
      <c r="AC159" s="18">
        <v>23</v>
      </c>
      <c r="AD159" s="18">
        <v>7</v>
      </c>
      <c r="AE159" s="18">
        <f t="shared" ref="AE159:AE166" si="254">SUM(AC159:AD159)</f>
        <v>30</v>
      </c>
      <c r="AF159" s="42">
        <f t="shared" ref="AF159:AF166" si="255">(AC159-AD159)/AE159</f>
        <v>0.53333333333333333</v>
      </c>
      <c r="AG159" s="18"/>
      <c r="AH159" s="18"/>
      <c r="AI159" s="18"/>
      <c r="AJ159" s="18"/>
      <c r="AK159" s="15"/>
      <c r="AL159" s="15"/>
      <c r="AM159" s="15"/>
      <c r="BD159" s="18"/>
    </row>
    <row r="160" spans="1:72" x14ac:dyDescent="0.25">
      <c r="A160" s="41">
        <v>39</v>
      </c>
      <c r="B160" s="18">
        <v>7</v>
      </c>
      <c r="C160" s="18">
        <f t="shared" si="244"/>
        <v>46</v>
      </c>
      <c r="D160" s="49">
        <f t="shared" ref="D160:D166" si="256">(A160-B160)/C160</f>
        <v>0.69565217391304346</v>
      </c>
      <c r="E160" s="53">
        <v>37</v>
      </c>
      <c r="F160" s="18">
        <v>4</v>
      </c>
      <c r="G160" s="18">
        <f t="shared" si="245"/>
        <v>41</v>
      </c>
      <c r="H160" s="49">
        <f t="shared" ref="H160:H166" si="257">(E160-F160)/G160</f>
        <v>0.80487804878048785</v>
      </c>
      <c r="I160" s="53">
        <v>47</v>
      </c>
      <c r="J160" s="18">
        <v>9</v>
      </c>
      <c r="K160" s="18">
        <f t="shared" si="246"/>
        <v>56</v>
      </c>
      <c r="L160" s="49">
        <f t="shared" ref="L160:L166" si="258">(I160-J160)/K160</f>
        <v>0.6785714285714286</v>
      </c>
      <c r="M160" s="53">
        <v>43</v>
      </c>
      <c r="N160" s="18">
        <v>6</v>
      </c>
      <c r="O160" s="18">
        <f t="shared" si="247"/>
        <v>49</v>
      </c>
      <c r="P160" s="49">
        <f t="shared" ref="P160:P166" si="259">(M160-N160)/O160</f>
        <v>0.75510204081632648</v>
      </c>
      <c r="Q160" s="53">
        <v>41</v>
      </c>
      <c r="R160" s="18">
        <v>18</v>
      </c>
      <c r="S160" s="18">
        <f t="shared" si="248"/>
        <v>59</v>
      </c>
      <c r="T160" s="49">
        <f t="shared" si="249"/>
        <v>0.38983050847457629</v>
      </c>
      <c r="U160" s="53">
        <v>32</v>
      </c>
      <c r="V160" s="18">
        <v>0</v>
      </c>
      <c r="W160" s="18">
        <f t="shared" si="250"/>
        <v>32</v>
      </c>
      <c r="X160" s="49">
        <f t="shared" si="251"/>
        <v>1</v>
      </c>
      <c r="Y160" s="53">
        <v>36</v>
      </c>
      <c r="Z160" s="18">
        <v>3</v>
      </c>
      <c r="AA160" s="18">
        <f t="shared" si="252"/>
        <v>39</v>
      </c>
      <c r="AB160" s="49">
        <f t="shared" si="253"/>
        <v>0.84615384615384615</v>
      </c>
      <c r="AC160" s="18">
        <v>30</v>
      </c>
      <c r="AD160" s="18">
        <v>5</v>
      </c>
      <c r="AE160" s="18">
        <f t="shared" si="254"/>
        <v>35</v>
      </c>
      <c r="AF160" s="42">
        <f t="shared" si="255"/>
        <v>0.7142857142857143</v>
      </c>
      <c r="AG160" s="18"/>
      <c r="AH160" s="18"/>
      <c r="AI160" s="18"/>
      <c r="AJ160" s="18"/>
      <c r="AK160" s="15"/>
      <c r="AL160" s="15"/>
      <c r="AM160" s="15"/>
      <c r="BD160" s="18"/>
    </row>
    <row r="161" spans="1:56" x14ac:dyDescent="0.25">
      <c r="A161" s="41">
        <v>43</v>
      </c>
      <c r="B161" s="18">
        <v>11</v>
      </c>
      <c r="C161" s="18">
        <f t="shared" si="244"/>
        <v>54</v>
      </c>
      <c r="D161" s="49">
        <f t="shared" si="256"/>
        <v>0.59259259259259256</v>
      </c>
      <c r="E161" s="53">
        <v>51</v>
      </c>
      <c r="F161" s="18">
        <v>7</v>
      </c>
      <c r="G161" s="18">
        <f t="shared" si="245"/>
        <v>58</v>
      </c>
      <c r="H161" s="49">
        <f t="shared" si="257"/>
        <v>0.75862068965517238</v>
      </c>
      <c r="I161" s="53">
        <v>44</v>
      </c>
      <c r="J161" s="18">
        <v>5</v>
      </c>
      <c r="K161" s="18">
        <f t="shared" si="246"/>
        <v>49</v>
      </c>
      <c r="L161" s="49">
        <f t="shared" si="258"/>
        <v>0.79591836734693877</v>
      </c>
      <c r="M161" s="53">
        <v>42</v>
      </c>
      <c r="N161" s="18">
        <v>9</v>
      </c>
      <c r="O161" s="18">
        <f t="shared" si="247"/>
        <v>51</v>
      </c>
      <c r="P161" s="49">
        <f t="shared" si="259"/>
        <v>0.6470588235294118</v>
      </c>
      <c r="Q161" s="53">
        <v>32</v>
      </c>
      <c r="R161" s="18">
        <v>16</v>
      </c>
      <c r="S161" s="18">
        <f t="shared" si="248"/>
        <v>48</v>
      </c>
      <c r="T161" s="49">
        <f t="shared" si="249"/>
        <v>0.33333333333333331</v>
      </c>
      <c r="U161" s="53">
        <v>47</v>
      </c>
      <c r="V161" s="18">
        <v>10</v>
      </c>
      <c r="W161" s="18">
        <f t="shared" si="250"/>
        <v>57</v>
      </c>
      <c r="X161" s="49">
        <f t="shared" si="251"/>
        <v>0.64912280701754388</v>
      </c>
      <c r="Y161" s="53">
        <v>47</v>
      </c>
      <c r="Z161" s="18">
        <v>14</v>
      </c>
      <c r="AA161" s="18">
        <f t="shared" si="252"/>
        <v>61</v>
      </c>
      <c r="AB161" s="49">
        <f t="shared" si="253"/>
        <v>0.54098360655737709</v>
      </c>
      <c r="AC161" s="18">
        <v>27</v>
      </c>
      <c r="AD161" s="18">
        <v>29</v>
      </c>
      <c r="AE161" s="18">
        <f t="shared" si="254"/>
        <v>56</v>
      </c>
      <c r="AF161" s="42">
        <f t="shared" si="255"/>
        <v>-3.5714285714285712E-2</v>
      </c>
      <c r="AG161" s="18"/>
      <c r="AH161" s="18"/>
      <c r="AI161" s="18"/>
      <c r="AJ161" s="18"/>
      <c r="AK161" s="15"/>
      <c r="AL161" s="15"/>
      <c r="AM161" s="15"/>
      <c r="BD161" s="18"/>
    </row>
    <row r="162" spans="1:56" x14ac:dyDescent="0.25">
      <c r="A162" s="41">
        <v>45</v>
      </c>
      <c r="B162" s="18">
        <v>9</v>
      </c>
      <c r="C162" s="18">
        <f t="shared" si="244"/>
        <v>54</v>
      </c>
      <c r="D162" s="49">
        <f t="shared" si="256"/>
        <v>0.66666666666666663</v>
      </c>
      <c r="E162" s="53">
        <v>45</v>
      </c>
      <c r="F162" s="18">
        <v>6</v>
      </c>
      <c r="G162" s="18">
        <f t="shared" si="245"/>
        <v>51</v>
      </c>
      <c r="H162" s="49">
        <f t="shared" si="257"/>
        <v>0.76470588235294112</v>
      </c>
      <c r="I162" s="53">
        <v>37</v>
      </c>
      <c r="J162" s="18">
        <v>4</v>
      </c>
      <c r="K162" s="18">
        <f t="shared" si="246"/>
        <v>41</v>
      </c>
      <c r="L162" s="49">
        <f t="shared" si="258"/>
        <v>0.80487804878048785</v>
      </c>
      <c r="M162" s="53">
        <v>51</v>
      </c>
      <c r="N162" s="18">
        <v>8</v>
      </c>
      <c r="O162" s="18">
        <f t="shared" si="247"/>
        <v>59</v>
      </c>
      <c r="P162" s="49">
        <f t="shared" si="259"/>
        <v>0.72881355932203384</v>
      </c>
      <c r="Q162" s="53">
        <v>40</v>
      </c>
      <c r="R162" s="18">
        <v>19</v>
      </c>
      <c r="S162" s="18">
        <f t="shared" si="248"/>
        <v>59</v>
      </c>
      <c r="T162" s="49">
        <f t="shared" si="249"/>
        <v>0.3559322033898305</v>
      </c>
      <c r="U162" s="53">
        <v>32</v>
      </c>
      <c r="V162" s="18">
        <v>3</v>
      </c>
      <c r="W162" s="18">
        <f t="shared" si="250"/>
        <v>35</v>
      </c>
      <c r="X162" s="49">
        <f t="shared" si="251"/>
        <v>0.82857142857142863</v>
      </c>
      <c r="Y162" s="53">
        <v>43</v>
      </c>
      <c r="Z162" s="18">
        <v>12</v>
      </c>
      <c r="AA162" s="18">
        <f t="shared" si="252"/>
        <v>55</v>
      </c>
      <c r="AB162" s="49">
        <f t="shared" si="253"/>
        <v>0.5636363636363636</v>
      </c>
      <c r="AC162" s="18">
        <v>18</v>
      </c>
      <c r="AD162" s="18">
        <v>20</v>
      </c>
      <c r="AE162" s="18">
        <f t="shared" si="254"/>
        <v>38</v>
      </c>
      <c r="AF162" s="42">
        <f t="shared" si="255"/>
        <v>-5.2631578947368418E-2</v>
      </c>
      <c r="AG162" s="18"/>
      <c r="AH162" s="18"/>
      <c r="AI162" s="18"/>
      <c r="AJ162" s="18"/>
      <c r="AK162" s="15"/>
      <c r="AL162" s="15"/>
      <c r="AM162" s="15"/>
      <c r="BD162" s="18"/>
    </row>
    <row r="163" spans="1:56" x14ac:dyDescent="0.25">
      <c r="A163" s="41">
        <v>50</v>
      </c>
      <c r="B163" s="18">
        <v>10</v>
      </c>
      <c r="C163" s="18">
        <f t="shared" si="244"/>
        <v>60</v>
      </c>
      <c r="D163" s="49">
        <f t="shared" si="256"/>
        <v>0.66666666666666663</v>
      </c>
      <c r="E163" s="53">
        <v>45</v>
      </c>
      <c r="F163" s="18">
        <v>6</v>
      </c>
      <c r="G163" s="18">
        <f t="shared" si="245"/>
        <v>51</v>
      </c>
      <c r="H163" s="49">
        <f t="shared" si="257"/>
        <v>0.76470588235294112</v>
      </c>
      <c r="I163" s="53">
        <v>39</v>
      </c>
      <c r="J163" s="18">
        <v>14</v>
      </c>
      <c r="K163" s="18">
        <f t="shared" si="246"/>
        <v>53</v>
      </c>
      <c r="L163" s="49">
        <f t="shared" si="258"/>
        <v>0.47169811320754718</v>
      </c>
      <c r="M163" s="53">
        <v>53</v>
      </c>
      <c r="N163" s="18">
        <v>9</v>
      </c>
      <c r="O163" s="18">
        <f t="shared" si="247"/>
        <v>62</v>
      </c>
      <c r="P163" s="49">
        <f t="shared" si="259"/>
        <v>0.70967741935483875</v>
      </c>
      <c r="Q163" s="53">
        <v>30</v>
      </c>
      <c r="R163" s="18">
        <v>14</v>
      </c>
      <c r="S163" s="18">
        <f t="shared" si="248"/>
        <v>44</v>
      </c>
      <c r="T163" s="49">
        <f t="shared" si="249"/>
        <v>0.36363636363636365</v>
      </c>
      <c r="U163" s="53">
        <v>29</v>
      </c>
      <c r="V163" s="18">
        <v>6</v>
      </c>
      <c r="W163" s="18">
        <f t="shared" si="250"/>
        <v>35</v>
      </c>
      <c r="X163" s="49">
        <f t="shared" si="251"/>
        <v>0.65714285714285714</v>
      </c>
      <c r="Y163" s="53">
        <v>42</v>
      </c>
      <c r="Z163" s="18">
        <v>9</v>
      </c>
      <c r="AA163" s="18">
        <f t="shared" si="252"/>
        <v>51</v>
      </c>
      <c r="AB163" s="49">
        <f t="shared" si="253"/>
        <v>0.6470588235294118</v>
      </c>
      <c r="AC163" s="18">
        <v>22</v>
      </c>
      <c r="AD163" s="18">
        <v>14</v>
      </c>
      <c r="AE163" s="18">
        <f t="shared" si="254"/>
        <v>36</v>
      </c>
      <c r="AF163" s="42">
        <f t="shared" si="255"/>
        <v>0.22222222222222221</v>
      </c>
      <c r="AG163" s="18"/>
      <c r="AH163" s="18"/>
      <c r="AI163" s="18"/>
      <c r="AJ163" s="18"/>
      <c r="AK163" s="15"/>
      <c r="AL163" s="15"/>
      <c r="AM163" s="15"/>
      <c r="BD163" s="18"/>
    </row>
    <row r="164" spans="1:56" x14ac:dyDescent="0.25">
      <c r="A164" s="41">
        <v>42</v>
      </c>
      <c r="B164" s="18">
        <v>12</v>
      </c>
      <c r="C164" s="18">
        <f t="shared" si="244"/>
        <v>54</v>
      </c>
      <c r="D164" s="49">
        <f t="shared" si="256"/>
        <v>0.55555555555555558</v>
      </c>
      <c r="E164" s="53">
        <v>43</v>
      </c>
      <c r="F164" s="18">
        <v>7</v>
      </c>
      <c r="G164" s="18">
        <f t="shared" si="245"/>
        <v>50</v>
      </c>
      <c r="H164" s="49">
        <f t="shared" si="257"/>
        <v>0.72</v>
      </c>
      <c r="I164" s="53">
        <v>51</v>
      </c>
      <c r="J164" s="18">
        <v>10</v>
      </c>
      <c r="K164" s="18">
        <f t="shared" si="246"/>
        <v>61</v>
      </c>
      <c r="L164" s="49">
        <f t="shared" si="258"/>
        <v>0.67213114754098358</v>
      </c>
      <c r="M164" s="53">
        <v>50</v>
      </c>
      <c r="N164" s="18">
        <v>7</v>
      </c>
      <c r="O164" s="18">
        <f t="shared" si="247"/>
        <v>57</v>
      </c>
      <c r="P164" s="49">
        <f t="shared" si="259"/>
        <v>0.75438596491228072</v>
      </c>
      <c r="Q164" s="53">
        <v>29</v>
      </c>
      <c r="R164" s="18">
        <v>11</v>
      </c>
      <c r="S164" s="18">
        <f t="shared" si="248"/>
        <v>40</v>
      </c>
      <c r="T164" s="49">
        <f t="shared" si="249"/>
        <v>0.45</v>
      </c>
      <c r="U164" s="53">
        <v>36</v>
      </c>
      <c r="V164" s="18">
        <v>2</v>
      </c>
      <c r="W164" s="18">
        <f t="shared" si="250"/>
        <v>38</v>
      </c>
      <c r="X164" s="49">
        <f t="shared" si="251"/>
        <v>0.89473684210526316</v>
      </c>
      <c r="Y164" s="53">
        <v>47</v>
      </c>
      <c r="Z164" s="18">
        <v>11</v>
      </c>
      <c r="AA164" s="18">
        <f t="shared" si="252"/>
        <v>58</v>
      </c>
      <c r="AB164" s="49">
        <f t="shared" si="253"/>
        <v>0.62068965517241381</v>
      </c>
      <c r="AC164" s="18">
        <v>35</v>
      </c>
      <c r="AD164" s="18">
        <v>26</v>
      </c>
      <c r="AE164" s="18">
        <f t="shared" si="254"/>
        <v>61</v>
      </c>
      <c r="AF164" s="42">
        <f t="shared" si="255"/>
        <v>0.14754098360655737</v>
      </c>
      <c r="AG164" s="18"/>
      <c r="AH164" s="18"/>
      <c r="AI164" s="18"/>
      <c r="AJ164" s="18"/>
      <c r="AK164" s="15"/>
      <c r="AL164" s="15"/>
      <c r="AM164" s="15"/>
      <c r="BD164" s="18"/>
    </row>
    <row r="165" spans="1:56" x14ac:dyDescent="0.25">
      <c r="A165" s="41">
        <v>51</v>
      </c>
      <c r="B165" s="18">
        <v>6</v>
      </c>
      <c r="C165" s="18">
        <f t="shared" si="244"/>
        <v>57</v>
      </c>
      <c r="D165" s="49">
        <f t="shared" si="256"/>
        <v>0.78947368421052633</v>
      </c>
      <c r="E165" s="53">
        <v>50</v>
      </c>
      <c r="F165" s="18">
        <v>9</v>
      </c>
      <c r="G165" s="18">
        <f t="shared" si="245"/>
        <v>59</v>
      </c>
      <c r="H165" s="49">
        <f t="shared" si="257"/>
        <v>0.69491525423728817</v>
      </c>
      <c r="I165" s="53">
        <v>44</v>
      </c>
      <c r="J165" s="18">
        <v>7</v>
      </c>
      <c r="K165" s="18">
        <f t="shared" si="246"/>
        <v>51</v>
      </c>
      <c r="L165" s="49">
        <f t="shared" si="258"/>
        <v>0.72549019607843135</v>
      </c>
      <c r="M165" s="53">
        <v>43</v>
      </c>
      <c r="N165" s="18">
        <v>12</v>
      </c>
      <c r="O165" s="18">
        <f t="shared" si="247"/>
        <v>55</v>
      </c>
      <c r="P165" s="49">
        <f t="shared" si="259"/>
        <v>0.5636363636363636</v>
      </c>
      <c r="Q165" s="53">
        <v>32</v>
      </c>
      <c r="R165" s="18">
        <v>27</v>
      </c>
      <c r="S165" s="18">
        <f t="shared" si="248"/>
        <v>59</v>
      </c>
      <c r="T165" s="49">
        <f t="shared" si="249"/>
        <v>8.4745762711864403E-2</v>
      </c>
      <c r="U165" s="53">
        <v>53</v>
      </c>
      <c r="V165" s="18">
        <v>12</v>
      </c>
      <c r="W165" s="18">
        <f t="shared" si="250"/>
        <v>65</v>
      </c>
      <c r="X165" s="49">
        <f t="shared" si="251"/>
        <v>0.63076923076923075</v>
      </c>
      <c r="Y165" s="53">
        <v>43</v>
      </c>
      <c r="Z165" s="18">
        <v>10</v>
      </c>
      <c r="AA165" s="18">
        <f t="shared" si="252"/>
        <v>53</v>
      </c>
      <c r="AB165" s="49">
        <f t="shared" si="253"/>
        <v>0.62264150943396224</v>
      </c>
      <c r="AC165" s="18">
        <v>29</v>
      </c>
      <c r="AD165" s="18">
        <v>27</v>
      </c>
      <c r="AE165" s="18">
        <f t="shared" si="254"/>
        <v>56</v>
      </c>
      <c r="AF165" s="42">
        <f t="shared" si="255"/>
        <v>3.5714285714285712E-2</v>
      </c>
      <c r="AG165" s="18"/>
      <c r="AH165" s="18"/>
      <c r="AI165" s="18"/>
      <c r="AJ165" s="18"/>
      <c r="AK165" s="15"/>
      <c r="AL165" s="15"/>
      <c r="AM165" s="15"/>
      <c r="BD165" s="18"/>
    </row>
    <row r="166" spans="1:56" x14ac:dyDescent="0.25">
      <c r="A166" s="41">
        <v>39</v>
      </c>
      <c r="B166" s="18">
        <v>14</v>
      </c>
      <c r="C166" s="18">
        <f t="shared" si="244"/>
        <v>53</v>
      </c>
      <c r="D166" s="49">
        <f t="shared" si="256"/>
        <v>0.47169811320754718</v>
      </c>
      <c r="E166" s="53">
        <v>45</v>
      </c>
      <c r="F166" s="18">
        <v>16</v>
      </c>
      <c r="G166" s="18">
        <f t="shared" si="245"/>
        <v>61</v>
      </c>
      <c r="H166" s="49">
        <f t="shared" si="257"/>
        <v>0.47540983606557374</v>
      </c>
      <c r="I166" s="53">
        <v>45</v>
      </c>
      <c r="J166" s="18">
        <v>3</v>
      </c>
      <c r="K166" s="18">
        <f t="shared" si="246"/>
        <v>48</v>
      </c>
      <c r="L166" s="49">
        <f t="shared" si="258"/>
        <v>0.875</v>
      </c>
      <c r="M166" s="53">
        <v>45</v>
      </c>
      <c r="N166" s="18">
        <v>9</v>
      </c>
      <c r="O166" s="18">
        <f t="shared" si="247"/>
        <v>54</v>
      </c>
      <c r="P166" s="49">
        <f t="shared" si="259"/>
        <v>0.66666666666666663</v>
      </c>
      <c r="Q166" s="53">
        <v>26</v>
      </c>
      <c r="R166" s="18">
        <v>20</v>
      </c>
      <c r="S166" s="18">
        <f t="shared" si="248"/>
        <v>46</v>
      </c>
      <c r="T166" s="49">
        <f t="shared" si="249"/>
        <v>0.13043478260869565</v>
      </c>
      <c r="U166" s="53">
        <v>49</v>
      </c>
      <c r="V166" s="18">
        <v>15</v>
      </c>
      <c r="W166" s="18">
        <f t="shared" si="250"/>
        <v>64</v>
      </c>
      <c r="X166" s="49">
        <f t="shared" si="251"/>
        <v>0.53125</v>
      </c>
      <c r="Y166" s="53">
        <v>47</v>
      </c>
      <c r="Z166" s="18">
        <v>7</v>
      </c>
      <c r="AA166" s="18">
        <f t="shared" si="252"/>
        <v>54</v>
      </c>
      <c r="AB166" s="49">
        <f t="shared" si="253"/>
        <v>0.7407407407407407</v>
      </c>
      <c r="AC166" s="18">
        <v>23</v>
      </c>
      <c r="AD166" s="18">
        <v>16</v>
      </c>
      <c r="AE166" s="18">
        <f t="shared" si="254"/>
        <v>39</v>
      </c>
      <c r="AF166" s="42">
        <f t="shared" si="255"/>
        <v>0.17948717948717949</v>
      </c>
      <c r="AG166" s="18"/>
      <c r="AH166" s="18"/>
      <c r="AI166" s="18"/>
      <c r="AJ166" s="18"/>
      <c r="AK166" s="15"/>
      <c r="AL166" s="15"/>
      <c r="AM166" s="15"/>
      <c r="BD166" s="18"/>
    </row>
    <row r="167" spans="1:56" x14ac:dyDescent="0.25">
      <c r="A167" s="226"/>
      <c r="B167" s="168"/>
      <c r="C167" s="168"/>
      <c r="D167" s="169"/>
      <c r="E167" s="176"/>
      <c r="F167" s="168"/>
      <c r="G167" s="168"/>
      <c r="H167" s="169"/>
      <c r="I167" s="176"/>
      <c r="J167" s="168"/>
      <c r="K167" s="168"/>
      <c r="L167" s="169"/>
      <c r="M167" s="176"/>
      <c r="N167" s="168"/>
      <c r="O167" s="168"/>
      <c r="P167" s="169"/>
      <c r="Q167" s="176"/>
      <c r="R167" s="168"/>
      <c r="S167" s="168"/>
      <c r="T167" s="169"/>
      <c r="U167" s="176"/>
      <c r="V167" s="168"/>
      <c r="W167" s="168"/>
      <c r="X167" s="169"/>
      <c r="Y167" s="176"/>
      <c r="Z167" s="168"/>
      <c r="AA167" s="168"/>
      <c r="AB167" s="169"/>
      <c r="AC167" s="168"/>
      <c r="AD167" s="168"/>
      <c r="AE167" s="168"/>
      <c r="AF167" s="177"/>
      <c r="AG167" s="15"/>
      <c r="AH167" s="15"/>
      <c r="AI167" s="15"/>
      <c r="AJ167" s="15"/>
      <c r="AK167" s="15"/>
      <c r="AL167" s="15"/>
      <c r="AM167" s="15"/>
    </row>
    <row r="168" spans="1:56" x14ac:dyDescent="0.25">
      <c r="A168" s="212">
        <f t="shared" ref="A168:AF168" si="260">AVERAGE(A159:A166)</f>
        <v>43.25</v>
      </c>
      <c r="B168" s="209">
        <f t="shared" si="260"/>
        <v>9.125</v>
      </c>
      <c r="C168" s="209">
        <f t="shared" si="260"/>
        <v>52.375</v>
      </c>
      <c r="D168" s="211">
        <f t="shared" si="260"/>
        <v>0.65539793769913579</v>
      </c>
      <c r="E168" s="208">
        <f t="shared" si="260"/>
        <v>44.75</v>
      </c>
      <c r="F168" s="209">
        <f t="shared" si="260"/>
        <v>7.625</v>
      </c>
      <c r="G168" s="209">
        <f t="shared" si="260"/>
        <v>52.375</v>
      </c>
      <c r="H168" s="211">
        <f t="shared" si="260"/>
        <v>0.71665444918055055</v>
      </c>
      <c r="I168" s="208">
        <f t="shared" si="260"/>
        <v>44.625</v>
      </c>
      <c r="J168" s="209">
        <f t="shared" si="260"/>
        <v>7.25</v>
      </c>
      <c r="K168" s="209">
        <f t="shared" si="260"/>
        <v>51.875</v>
      </c>
      <c r="L168" s="211">
        <f t="shared" si="260"/>
        <v>0.72617519840501288</v>
      </c>
      <c r="M168" s="208">
        <f t="shared" si="260"/>
        <v>45.5</v>
      </c>
      <c r="N168" s="209">
        <f t="shared" si="260"/>
        <v>8.625</v>
      </c>
      <c r="O168" s="209">
        <f t="shared" si="260"/>
        <v>54.125</v>
      </c>
      <c r="P168" s="211">
        <f t="shared" si="260"/>
        <v>0.67925456130147943</v>
      </c>
      <c r="Q168" s="208">
        <f t="shared" si="260"/>
        <v>32.875</v>
      </c>
      <c r="R168" s="209">
        <f t="shared" si="260"/>
        <v>17.125</v>
      </c>
      <c r="S168" s="209">
        <f t="shared" si="260"/>
        <v>50</v>
      </c>
      <c r="T168" s="211">
        <f t="shared" si="260"/>
        <v>0.32182245260266634</v>
      </c>
      <c r="U168" s="208">
        <f t="shared" si="260"/>
        <v>38.875</v>
      </c>
      <c r="V168" s="209">
        <f t="shared" si="260"/>
        <v>6</v>
      </c>
      <c r="W168" s="209">
        <f t="shared" si="260"/>
        <v>44.875</v>
      </c>
      <c r="X168" s="211">
        <f t="shared" si="260"/>
        <v>0.77394914570079032</v>
      </c>
      <c r="Y168" s="208">
        <f t="shared" si="260"/>
        <v>43.75</v>
      </c>
      <c r="Z168" s="209">
        <f t="shared" si="260"/>
        <v>9.25</v>
      </c>
      <c r="AA168" s="209">
        <f t="shared" si="260"/>
        <v>53</v>
      </c>
      <c r="AB168" s="211">
        <f t="shared" si="260"/>
        <v>0.66000221909641055</v>
      </c>
      <c r="AC168" s="209">
        <f t="shared" si="260"/>
        <v>25.875</v>
      </c>
      <c r="AD168" s="209">
        <f t="shared" si="260"/>
        <v>18</v>
      </c>
      <c r="AE168" s="209">
        <f t="shared" si="260"/>
        <v>43.875</v>
      </c>
      <c r="AF168" s="210">
        <f t="shared" si="260"/>
        <v>0.2180297317484548</v>
      </c>
      <c r="AG168" s="15"/>
      <c r="AH168" s="15"/>
      <c r="AI168" s="15"/>
      <c r="AJ168" s="15"/>
      <c r="AK168" s="15"/>
      <c r="AL168" s="15"/>
      <c r="AM168" s="15"/>
    </row>
    <row r="169" spans="1:56" x14ac:dyDescent="0.25">
      <c r="A169" s="212">
        <f t="shared" ref="A169:AF169" si="261">STDEV(A159:A166)</f>
        <v>5.1478150704935004</v>
      </c>
      <c r="B169" s="209">
        <f t="shared" si="261"/>
        <v>3.3139316313320131</v>
      </c>
      <c r="C169" s="209">
        <f t="shared" si="261"/>
        <v>6.0695375206259099</v>
      </c>
      <c r="D169" s="211">
        <f t="shared" si="261"/>
        <v>0.11329709340240258</v>
      </c>
      <c r="E169" s="208">
        <f t="shared" si="261"/>
        <v>4.4320263021395911</v>
      </c>
      <c r="F169" s="209">
        <f t="shared" si="261"/>
        <v>3.6620642110310255</v>
      </c>
      <c r="G169" s="209">
        <f t="shared" si="261"/>
        <v>6.6319034113249007</v>
      </c>
      <c r="H169" s="211">
        <f t="shared" si="261"/>
        <v>0.10278766167569484</v>
      </c>
      <c r="I169" s="208">
        <f t="shared" si="261"/>
        <v>4.8678977568791</v>
      </c>
      <c r="J169" s="209">
        <f t="shared" si="261"/>
        <v>3.6154430670982181</v>
      </c>
      <c r="K169" s="209">
        <f t="shared" si="261"/>
        <v>6.1047405467273661</v>
      </c>
      <c r="L169" s="211">
        <f t="shared" si="261"/>
        <v>0.12346075560022149</v>
      </c>
      <c r="M169" s="208">
        <f t="shared" si="261"/>
        <v>5.3984124650546237</v>
      </c>
      <c r="N169" s="209">
        <f t="shared" si="261"/>
        <v>1.7677669529663689</v>
      </c>
      <c r="O169" s="209">
        <f t="shared" si="261"/>
        <v>5.3033008588991066</v>
      </c>
      <c r="P169" s="211">
        <f t="shared" si="261"/>
        <v>7.002077288189687E-2</v>
      </c>
      <c r="Q169" s="208">
        <f t="shared" si="261"/>
        <v>5.1944338341288798</v>
      </c>
      <c r="R169" s="209">
        <f t="shared" si="261"/>
        <v>5.1391355582154361</v>
      </c>
      <c r="S169" s="209">
        <f t="shared" si="261"/>
        <v>7.7827648410721348</v>
      </c>
      <c r="T169" s="211">
        <f t="shared" si="261"/>
        <v>0.14036350839022166</v>
      </c>
      <c r="U169" s="208">
        <f t="shared" si="261"/>
        <v>9.2803555966352924</v>
      </c>
      <c r="V169" s="209">
        <f t="shared" si="261"/>
        <v>5.7321150422111078</v>
      </c>
      <c r="W169" s="209">
        <f t="shared" si="261"/>
        <v>14.475965302133444</v>
      </c>
      <c r="X169" s="211">
        <f t="shared" si="261"/>
        <v>0.18063377555032312</v>
      </c>
      <c r="Y169" s="208">
        <f t="shared" si="261"/>
        <v>3.7321001364608946</v>
      </c>
      <c r="Z169" s="209">
        <f t="shared" si="261"/>
        <v>3.370036032024414</v>
      </c>
      <c r="AA169" s="209">
        <f t="shared" si="261"/>
        <v>6.4807406984078604</v>
      </c>
      <c r="AB169" s="211">
        <f t="shared" si="261"/>
        <v>9.9415595644147453E-2</v>
      </c>
      <c r="AC169" s="209">
        <f t="shared" si="261"/>
        <v>5.4099775547461508</v>
      </c>
      <c r="AD169" s="209">
        <f t="shared" si="261"/>
        <v>9.1025898983279951</v>
      </c>
      <c r="AE169" s="209">
        <f t="shared" si="261"/>
        <v>11.825366197893651</v>
      </c>
      <c r="AF169" s="210">
        <f t="shared" si="261"/>
        <v>0.27334975598268779</v>
      </c>
      <c r="AG169" s="15"/>
      <c r="AH169" s="15"/>
      <c r="AI169" s="15"/>
      <c r="AJ169" s="15"/>
      <c r="AK169" s="15"/>
      <c r="AL169" s="15"/>
      <c r="AM169" s="15"/>
    </row>
    <row r="170" spans="1:56" x14ac:dyDescent="0.25">
      <c r="A170" s="212">
        <v>8</v>
      </c>
      <c r="B170" s="209">
        <v>8</v>
      </c>
      <c r="C170" s="209">
        <v>8</v>
      </c>
      <c r="D170" s="211">
        <v>8</v>
      </c>
      <c r="E170" s="208">
        <v>8</v>
      </c>
      <c r="F170" s="209">
        <v>8</v>
      </c>
      <c r="G170" s="209">
        <v>8</v>
      </c>
      <c r="H170" s="211">
        <v>8</v>
      </c>
      <c r="I170" s="208">
        <v>8</v>
      </c>
      <c r="J170" s="209">
        <v>8</v>
      </c>
      <c r="K170" s="209">
        <v>8</v>
      </c>
      <c r="L170" s="211">
        <v>8</v>
      </c>
      <c r="M170" s="208">
        <v>8</v>
      </c>
      <c r="N170" s="209">
        <v>8</v>
      </c>
      <c r="O170" s="209">
        <v>8</v>
      </c>
      <c r="P170" s="211">
        <v>8</v>
      </c>
      <c r="Q170" s="208">
        <v>8</v>
      </c>
      <c r="R170" s="209">
        <v>8</v>
      </c>
      <c r="S170" s="209">
        <v>8</v>
      </c>
      <c r="T170" s="211">
        <v>8</v>
      </c>
      <c r="U170" s="208">
        <v>8</v>
      </c>
      <c r="V170" s="209">
        <v>8</v>
      </c>
      <c r="W170" s="209">
        <v>8</v>
      </c>
      <c r="X170" s="211">
        <v>8</v>
      </c>
      <c r="Y170" s="208">
        <v>8</v>
      </c>
      <c r="Z170" s="209">
        <v>8</v>
      </c>
      <c r="AA170" s="209">
        <v>8</v>
      </c>
      <c r="AB170" s="211">
        <v>8</v>
      </c>
      <c r="AC170" s="209">
        <v>8</v>
      </c>
      <c r="AD170" s="209">
        <v>8</v>
      </c>
      <c r="AE170" s="209">
        <v>8</v>
      </c>
      <c r="AF170" s="210">
        <v>8</v>
      </c>
      <c r="AG170" s="15"/>
      <c r="AH170" s="15"/>
      <c r="AI170" s="15"/>
      <c r="AJ170" s="15"/>
      <c r="AK170" s="15"/>
      <c r="AL170" s="15"/>
      <c r="AM170" s="15"/>
    </row>
    <row r="171" spans="1:56" ht="15.75" thickBot="1" x14ac:dyDescent="0.3">
      <c r="A171" s="43">
        <f t="shared" ref="A171:AF171" si="262">A169/SQRT(A170)</f>
        <v>1.8200274723201295</v>
      </c>
      <c r="B171" s="45">
        <f t="shared" si="262"/>
        <v>1.1716517644517321</v>
      </c>
      <c r="C171" s="45">
        <f t="shared" si="262"/>
        <v>2.1459055697503824</v>
      </c>
      <c r="D171" s="174">
        <f t="shared" si="262"/>
        <v>4.0056571516782255E-2</v>
      </c>
      <c r="E171" s="54">
        <f t="shared" si="262"/>
        <v>1.5669579263200215</v>
      </c>
      <c r="F171" s="45">
        <f t="shared" si="262"/>
        <v>1.2947352183803009</v>
      </c>
      <c r="G171" s="45">
        <f t="shared" si="262"/>
        <v>2.3447319371610171</v>
      </c>
      <c r="H171" s="174">
        <f t="shared" si="262"/>
        <v>3.6340926296596208E-2</v>
      </c>
      <c r="I171" s="54">
        <f t="shared" si="262"/>
        <v>1.7210617570059976</v>
      </c>
      <c r="J171" s="45">
        <f t="shared" si="262"/>
        <v>1.2782521548695198</v>
      </c>
      <c r="K171" s="45">
        <f t="shared" si="262"/>
        <v>2.1583517189876957</v>
      </c>
      <c r="L171" s="174">
        <f t="shared" si="262"/>
        <v>4.3649968747665815E-2</v>
      </c>
      <c r="M171" s="54">
        <f t="shared" si="262"/>
        <v>1.9086270308410551</v>
      </c>
      <c r="N171" s="45">
        <f t="shared" si="262"/>
        <v>0.625</v>
      </c>
      <c r="O171" s="45">
        <f t="shared" si="262"/>
        <v>1.875</v>
      </c>
      <c r="P171" s="174">
        <f t="shared" si="262"/>
        <v>2.4756081664356194E-2</v>
      </c>
      <c r="Q171" s="54">
        <f t="shared" si="262"/>
        <v>1.8365096942686843</v>
      </c>
      <c r="R171" s="45">
        <f t="shared" si="262"/>
        <v>1.816958801325524</v>
      </c>
      <c r="S171" s="45">
        <f t="shared" si="262"/>
        <v>2.7516228977511745</v>
      </c>
      <c r="T171" s="174">
        <f t="shared" si="262"/>
        <v>4.9625994306930293E-2</v>
      </c>
      <c r="U171" s="54">
        <f t="shared" si="262"/>
        <v>3.2811011871016715</v>
      </c>
      <c r="V171" s="45">
        <f t="shared" si="262"/>
        <v>2.0266087084444435</v>
      </c>
      <c r="W171" s="45">
        <f t="shared" si="262"/>
        <v>5.118026614679863</v>
      </c>
      <c r="X171" s="174">
        <f t="shared" si="262"/>
        <v>6.3863683801481122E-2</v>
      </c>
      <c r="Y171" s="54">
        <f t="shared" si="262"/>
        <v>1.3194966572793689</v>
      </c>
      <c r="Z171" s="45">
        <f t="shared" si="262"/>
        <v>1.1914876655437341</v>
      </c>
      <c r="AA171" s="45">
        <f t="shared" si="262"/>
        <v>2.2912878474779199</v>
      </c>
      <c r="AB171" s="174">
        <f t="shared" si="262"/>
        <v>3.514872091783823E-2</v>
      </c>
      <c r="AC171" s="45">
        <f t="shared" si="262"/>
        <v>1.9127159075140099</v>
      </c>
      <c r="AD171" s="45">
        <f t="shared" si="262"/>
        <v>3.2182515217339454</v>
      </c>
      <c r="AE171" s="45">
        <f t="shared" si="262"/>
        <v>4.1808983142723903</v>
      </c>
      <c r="AF171" s="175">
        <f t="shared" si="262"/>
        <v>9.6643733045523275E-2</v>
      </c>
    </row>
  </sheetData>
  <mergeCells count="35">
    <mergeCell ref="Q157:T157"/>
    <mergeCell ref="U157:X157"/>
    <mergeCell ref="Y157:AB157"/>
    <mergeCell ref="AC157:AF157"/>
    <mergeCell ref="A157:D157"/>
    <mergeCell ref="E157:H157"/>
    <mergeCell ref="I157:L157"/>
    <mergeCell ref="M157:P157"/>
    <mergeCell ref="AG157:AJ157"/>
    <mergeCell ref="BM140:BT140"/>
    <mergeCell ref="BE140:BL140"/>
    <mergeCell ref="AW140:BD140"/>
    <mergeCell ref="AO140:AV140"/>
    <mergeCell ref="AG140:AN140"/>
    <mergeCell ref="Y140:AF140"/>
    <mergeCell ref="Q140:X140"/>
    <mergeCell ref="Y123:AF123"/>
    <mergeCell ref="A140:H140"/>
    <mergeCell ref="I140:P140"/>
    <mergeCell ref="A123:H123"/>
    <mergeCell ref="I123:P123"/>
    <mergeCell ref="Q123:X123"/>
    <mergeCell ref="AG123:AN123"/>
    <mergeCell ref="AO123:AV123"/>
    <mergeCell ref="AW123:BD123"/>
    <mergeCell ref="BE123:BL123"/>
    <mergeCell ref="A106:H106"/>
    <mergeCell ref="I106:P106"/>
    <mergeCell ref="AG81:AN81"/>
    <mergeCell ref="AO81:AV81"/>
    <mergeCell ref="AW81:BD81"/>
    <mergeCell ref="A81:H81"/>
    <mergeCell ref="I81:P81"/>
    <mergeCell ref="Q81:X81"/>
    <mergeCell ref="Y81:AF8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9"/>
  <sheetViews>
    <sheetView workbookViewId="0">
      <selection activeCell="F33" sqref="F33"/>
    </sheetView>
  </sheetViews>
  <sheetFormatPr defaultRowHeight="15" x14ac:dyDescent="0.25"/>
  <cols>
    <col min="1" max="1" width="9.140625" customWidth="1"/>
    <col min="2" max="2" width="12" customWidth="1"/>
    <col min="3" max="3" width="16.140625" customWidth="1"/>
    <col min="4" max="4" width="16.28515625" customWidth="1"/>
    <col min="5" max="5" width="16.42578125" customWidth="1"/>
    <col min="6" max="6" width="17.7109375" customWidth="1"/>
    <col min="11" max="11" width="15.7109375" customWidth="1"/>
    <col min="12" max="12" width="15.5703125" customWidth="1"/>
    <col min="13" max="13" width="17.140625" customWidth="1"/>
    <col min="14" max="14" width="18" customWidth="1"/>
  </cols>
  <sheetData>
    <row r="1" spans="1:14" x14ac:dyDescent="0.25">
      <c r="A1" s="347" t="s">
        <v>293</v>
      </c>
      <c r="B1" s="347"/>
      <c r="C1" s="347"/>
    </row>
    <row r="3" spans="1:14" x14ac:dyDescent="0.25">
      <c r="A3" t="s">
        <v>280</v>
      </c>
    </row>
    <row r="5" spans="1:14" x14ac:dyDescent="0.25">
      <c r="A5" t="s">
        <v>292</v>
      </c>
    </row>
    <row r="6" spans="1:14" x14ac:dyDescent="0.25">
      <c r="A6" t="s">
        <v>277</v>
      </c>
    </row>
    <row r="8" spans="1:14" s="152" customFormat="1" x14ac:dyDescent="0.25">
      <c r="A8" s="152" t="s">
        <v>286</v>
      </c>
      <c r="C8" s="152" t="s">
        <v>284</v>
      </c>
      <c r="D8" s="152" t="s">
        <v>283</v>
      </c>
      <c r="E8" s="152" t="s">
        <v>282</v>
      </c>
      <c r="F8" s="152" t="s">
        <v>274</v>
      </c>
      <c r="I8" s="152" t="s">
        <v>285</v>
      </c>
      <c r="K8" s="152" t="s">
        <v>284</v>
      </c>
      <c r="L8" s="152" t="s">
        <v>283</v>
      </c>
      <c r="M8" s="152" t="s">
        <v>282</v>
      </c>
      <c r="N8" s="152" t="s">
        <v>274</v>
      </c>
    </row>
    <row r="9" spans="1:14" x14ac:dyDescent="0.25">
      <c r="B9" s="2" t="s">
        <v>4</v>
      </c>
      <c r="C9">
        <v>20.64</v>
      </c>
      <c r="D9">
        <v>17.03</v>
      </c>
      <c r="E9">
        <v>28.94</v>
      </c>
      <c r="F9">
        <v>56.12</v>
      </c>
      <c r="J9" s="2" t="s">
        <v>4</v>
      </c>
      <c r="K9">
        <v>12.5</v>
      </c>
      <c r="L9">
        <v>14.74</v>
      </c>
      <c r="M9">
        <v>21.27</v>
      </c>
      <c r="N9">
        <v>35.17</v>
      </c>
    </row>
    <row r="10" spans="1:14" x14ac:dyDescent="0.25">
      <c r="B10" s="2" t="s">
        <v>5</v>
      </c>
      <c r="C10">
        <v>26.97</v>
      </c>
      <c r="D10">
        <v>20.94</v>
      </c>
      <c r="E10">
        <v>22.24</v>
      </c>
      <c r="F10">
        <v>32.07</v>
      </c>
      <c r="J10" s="2" t="s">
        <v>5</v>
      </c>
      <c r="K10">
        <v>13.04</v>
      </c>
      <c r="L10">
        <v>10.42</v>
      </c>
      <c r="M10">
        <v>20.29</v>
      </c>
      <c r="N10">
        <v>28.19</v>
      </c>
    </row>
    <row r="11" spans="1:14" x14ac:dyDescent="0.25">
      <c r="B11" s="2" t="s">
        <v>6</v>
      </c>
      <c r="C11">
        <v>22.18</v>
      </c>
      <c r="D11">
        <v>19.350000000000001</v>
      </c>
      <c r="E11">
        <v>28.81</v>
      </c>
      <c r="F11">
        <v>23.69</v>
      </c>
      <c r="J11" s="2" t="s">
        <v>6</v>
      </c>
      <c r="K11">
        <v>4.8499999999999996</v>
      </c>
      <c r="L11">
        <v>10.1</v>
      </c>
      <c r="M11">
        <v>20.88</v>
      </c>
      <c r="N11">
        <v>26.24</v>
      </c>
    </row>
    <row r="12" spans="1:14" x14ac:dyDescent="0.25">
      <c r="B12" s="2" t="s">
        <v>7</v>
      </c>
      <c r="C12">
        <v>14.19</v>
      </c>
      <c r="D12">
        <v>42.22</v>
      </c>
      <c r="E12">
        <v>42.28</v>
      </c>
      <c r="F12">
        <v>31.59</v>
      </c>
      <c r="J12" s="2" t="s">
        <v>7</v>
      </c>
      <c r="K12">
        <v>5.76</v>
      </c>
      <c r="L12">
        <v>8.98</v>
      </c>
      <c r="M12">
        <v>12.53</v>
      </c>
      <c r="N12">
        <v>20.329999999999998</v>
      </c>
    </row>
    <row r="13" spans="1:14" x14ac:dyDescent="0.25">
      <c r="B13" s="2" t="s">
        <v>8</v>
      </c>
      <c r="C13">
        <v>25.17</v>
      </c>
      <c r="D13">
        <v>49.44</v>
      </c>
      <c r="E13">
        <v>64.12</v>
      </c>
      <c r="F13">
        <v>47.61</v>
      </c>
      <c r="J13" s="2" t="s">
        <v>8</v>
      </c>
      <c r="K13">
        <v>8.64</v>
      </c>
      <c r="L13">
        <v>9.61</v>
      </c>
      <c r="M13">
        <v>9.73</v>
      </c>
      <c r="N13">
        <v>25.69</v>
      </c>
    </row>
    <row r="14" spans="1:14" x14ac:dyDescent="0.25">
      <c r="B14" s="2" t="s">
        <v>9</v>
      </c>
      <c r="C14">
        <v>41.8</v>
      </c>
      <c r="D14">
        <v>63.06</v>
      </c>
      <c r="E14">
        <v>64.489999999999995</v>
      </c>
      <c r="F14">
        <v>50.14</v>
      </c>
      <c r="J14" s="2" t="s">
        <v>9</v>
      </c>
      <c r="K14">
        <v>9.75</v>
      </c>
      <c r="L14">
        <v>7.34</v>
      </c>
      <c r="M14">
        <v>11.47</v>
      </c>
      <c r="N14">
        <v>28.54</v>
      </c>
    </row>
    <row r="15" spans="1:14" x14ac:dyDescent="0.25">
      <c r="B15" s="2" t="s">
        <v>10</v>
      </c>
      <c r="C15">
        <v>37.74</v>
      </c>
      <c r="D15">
        <v>49.46</v>
      </c>
      <c r="E15">
        <v>53.2</v>
      </c>
      <c r="F15">
        <v>27.04</v>
      </c>
      <c r="J15" s="2" t="s">
        <v>10</v>
      </c>
      <c r="K15">
        <v>6.08</v>
      </c>
      <c r="L15">
        <v>9.68</v>
      </c>
      <c r="M15">
        <v>8.2100000000000009</v>
      </c>
      <c r="N15">
        <v>32.9</v>
      </c>
    </row>
    <row r="16" spans="1:14" x14ac:dyDescent="0.25">
      <c r="B16" s="2" t="s">
        <v>11</v>
      </c>
      <c r="C16">
        <v>20.38</v>
      </c>
      <c r="D16">
        <v>46.13</v>
      </c>
      <c r="E16">
        <v>36.979999999999997</v>
      </c>
      <c r="F16">
        <v>55.87</v>
      </c>
      <c r="J16" s="2" t="s">
        <v>11</v>
      </c>
      <c r="K16">
        <v>11.15</v>
      </c>
      <c r="L16">
        <v>8.73</v>
      </c>
      <c r="M16">
        <v>12.8</v>
      </c>
      <c r="N16">
        <v>18.96</v>
      </c>
    </row>
    <row r="17" spans="1:14" x14ac:dyDescent="0.25">
      <c r="B17" s="2" t="s">
        <v>12</v>
      </c>
      <c r="C17">
        <v>27.19</v>
      </c>
      <c r="D17">
        <v>49.48</v>
      </c>
      <c r="E17">
        <v>56.99</v>
      </c>
      <c r="F17">
        <v>55.19</v>
      </c>
      <c r="J17" s="2" t="s">
        <v>12</v>
      </c>
      <c r="K17">
        <v>3.8</v>
      </c>
      <c r="L17">
        <v>5.85</v>
      </c>
      <c r="M17">
        <v>7.04</v>
      </c>
      <c r="N17">
        <v>24.83</v>
      </c>
    </row>
    <row r="18" spans="1:14" x14ac:dyDescent="0.25">
      <c r="B18" s="311" t="s">
        <v>291</v>
      </c>
      <c r="C18">
        <v>20.87</v>
      </c>
      <c r="D18">
        <v>37.86</v>
      </c>
      <c r="E18">
        <v>58.26</v>
      </c>
      <c r="F18">
        <v>35.65</v>
      </c>
      <c r="J18" s="311" t="s">
        <v>291</v>
      </c>
      <c r="K18">
        <v>6.82</v>
      </c>
      <c r="L18">
        <v>6.74</v>
      </c>
      <c r="M18">
        <v>6.4</v>
      </c>
      <c r="N18">
        <v>11.5</v>
      </c>
    </row>
    <row r="19" spans="1:14" x14ac:dyDescent="0.25">
      <c r="B19" s="311" t="s">
        <v>290</v>
      </c>
      <c r="C19">
        <v>26.35</v>
      </c>
      <c r="D19">
        <v>34.26</v>
      </c>
      <c r="E19">
        <v>31.94</v>
      </c>
      <c r="F19">
        <v>20.02</v>
      </c>
      <c r="J19" s="311" t="s">
        <v>290</v>
      </c>
      <c r="K19">
        <v>11.47</v>
      </c>
      <c r="L19">
        <v>6.89</v>
      </c>
      <c r="M19">
        <v>6.44</v>
      </c>
      <c r="N19">
        <v>16.7</v>
      </c>
    </row>
    <row r="20" spans="1:14" x14ac:dyDescent="0.25">
      <c r="B20" s="311"/>
    </row>
    <row r="21" spans="1:14" x14ac:dyDescent="0.25">
      <c r="B21" s="4" t="s">
        <v>0</v>
      </c>
      <c r="C21" s="308">
        <f>AVERAGE(C9:C19)</f>
        <v>25.770909090909093</v>
      </c>
      <c r="D21" s="308">
        <f>AVERAGE(D9:D19)</f>
        <v>39.020909090909093</v>
      </c>
      <c r="E21" s="308">
        <f>AVERAGE(E9:E19)</f>
        <v>44.386363636363633</v>
      </c>
      <c r="F21" s="308">
        <f>AVERAGE(F9:F19)</f>
        <v>39.54454545454545</v>
      </c>
      <c r="J21" s="4" t="s">
        <v>0</v>
      </c>
      <c r="K21" s="308">
        <f>AVERAGE(K9:K19)</f>
        <v>8.5327272727272714</v>
      </c>
      <c r="L21" s="308">
        <f>AVERAGE(L9:L19)</f>
        <v>9.0072727272727278</v>
      </c>
      <c r="M21" s="308">
        <f>AVERAGE(M9:M19)</f>
        <v>12.46</v>
      </c>
      <c r="N21" s="308">
        <f>AVERAGE(N9:N19)</f>
        <v>24.459090909090911</v>
      </c>
    </row>
    <row r="22" spans="1:14" x14ac:dyDescent="0.25">
      <c r="B22" s="4"/>
      <c r="C22" s="308"/>
      <c r="D22" s="308"/>
      <c r="E22" s="308"/>
      <c r="F22" s="308"/>
      <c r="J22" s="4"/>
      <c r="K22" s="2"/>
      <c r="L22" s="2"/>
      <c r="M22" s="2"/>
      <c r="N22" s="2"/>
    </row>
    <row r="23" spans="1:14" x14ac:dyDescent="0.25">
      <c r="B23" s="4" t="s">
        <v>1</v>
      </c>
      <c r="C23" s="308">
        <f>STDEV(C9:C19)</f>
        <v>7.9420280212870651</v>
      </c>
      <c r="D23" s="308">
        <f>STDEV(D9:D19)</f>
        <v>14.788691256866141</v>
      </c>
      <c r="E23" s="308">
        <f>STDEV(E9:E19)</f>
        <v>15.519213428990058</v>
      </c>
      <c r="F23" s="308">
        <f>STDEV(F9:F19)</f>
        <v>13.735395417414356</v>
      </c>
      <c r="J23" s="4" t="s">
        <v>1</v>
      </c>
      <c r="K23" s="308">
        <f>STDEV(K9:K19)</f>
        <v>3.2499879720057194</v>
      </c>
      <c r="L23" s="308">
        <f>STDEV(L9:L19)</f>
        <v>2.4355495926344433</v>
      </c>
      <c r="M23" s="308">
        <f>STDEV(M9:M19)</f>
        <v>5.82046218096123</v>
      </c>
      <c r="N23" s="308">
        <f>STDEV(N9:N19)</f>
        <v>7.0484132321331039</v>
      </c>
    </row>
    <row r="24" spans="1:14" x14ac:dyDescent="0.25">
      <c r="B24" s="4" t="s">
        <v>2</v>
      </c>
      <c r="C24" s="307">
        <v>11</v>
      </c>
      <c r="D24" s="307">
        <v>11</v>
      </c>
      <c r="E24" s="307">
        <v>11</v>
      </c>
      <c r="F24" s="307">
        <v>11</v>
      </c>
      <c r="J24" s="4" t="s">
        <v>2</v>
      </c>
      <c r="K24" s="307">
        <v>11</v>
      </c>
      <c r="L24" s="307">
        <v>11</v>
      </c>
      <c r="M24" s="307">
        <v>11</v>
      </c>
      <c r="N24" s="307">
        <v>11</v>
      </c>
    </row>
    <row r="25" spans="1:14" x14ac:dyDescent="0.25">
      <c r="B25" s="4" t="s">
        <v>3</v>
      </c>
      <c r="C25" s="306">
        <f>C23/SQRT(11)</f>
        <v>2.3946115473725387</v>
      </c>
      <c r="D25" s="306">
        <f>D23/SQRT(11)</f>
        <v>4.4589581854031275</v>
      </c>
      <c r="E25" s="306">
        <f>E23/SQRT(11)</f>
        <v>4.6792189077640778</v>
      </c>
      <c r="F25" s="306">
        <f>F23/SQRT(11)</f>
        <v>4.1413775406118551</v>
      </c>
      <c r="J25" s="4" t="s">
        <v>3</v>
      </c>
      <c r="K25" s="306">
        <f>K23/SQRT(11)</f>
        <v>0.97990824330100368</v>
      </c>
      <c r="L25" s="306">
        <f>L23/SQRT(11)</f>
        <v>0.73434583246103546</v>
      </c>
      <c r="M25" s="306">
        <f>M23/SQRT(11)</f>
        <v>1.7549353782456429</v>
      </c>
      <c r="N25" s="306">
        <f>N23/SQRT(11)</f>
        <v>2.1251765507601528</v>
      </c>
    </row>
    <row r="30" spans="1:14" s="310" customFormat="1" x14ac:dyDescent="0.25"/>
    <row r="31" spans="1:14" x14ac:dyDescent="0.25">
      <c r="A31" s="347" t="s">
        <v>289</v>
      </c>
      <c r="B31" s="347"/>
      <c r="C31" s="347"/>
    </row>
    <row r="33" spans="1:14" x14ac:dyDescent="0.25">
      <c r="A33" t="s">
        <v>280</v>
      </c>
    </row>
    <row r="35" spans="1:14" ht="17.25" x14ac:dyDescent="0.25">
      <c r="A35" t="s">
        <v>288</v>
      </c>
    </row>
    <row r="36" spans="1:14" x14ac:dyDescent="0.25">
      <c r="A36" t="s">
        <v>277</v>
      </c>
    </row>
    <row r="38" spans="1:14" s="152" customFormat="1" x14ac:dyDescent="0.25">
      <c r="A38" s="152" t="s">
        <v>286</v>
      </c>
      <c r="C38" s="152" t="s">
        <v>284</v>
      </c>
      <c r="D38" s="152" t="s">
        <v>283</v>
      </c>
      <c r="E38" s="152" t="s">
        <v>282</v>
      </c>
      <c r="F38" s="152" t="s">
        <v>274</v>
      </c>
      <c r="I38" s="152" t="s">
        <v>285</v>
      </c>
      <c r="K38" s="152" t="s">
        <v>284</v>
      </c>
      <c r="L38" s="152" t="s">
        <v>283</v>
      </c>
      <c r="M38" s="152" t="s">
        <v>282</v>
      </c>
      <c r="N38" s="152" t="s">
        <v>274</v>
      </c>
    </row>
    <row r="39" spans="1:14" x14ac:dyDescent="0.25">
      <c r="B39" s="2" t="s">
        <v>4</v>
      </c>
      <c r="C39">
        <v>4.03</v>
      </c>
      <c r="D39">
        <v>4.82</v>
      </c>
      <c r="E39">
        <v>2.66</v>
      </c>
      <c r="F39">
        <v>3.55</v>
      </c>
      <c r="J39" s="2" t="s">
        <v>4</v>
      </c>
      <c r="K39">
        <v>4.1100000000000003</v>
      </c>
      <c r="L39">
        <v>4.45</v>
      </c>
      <c r="M39">
        <v>5.73</v>
      </c>
      <c r="N39">
        <v>8.56</v>
      </c>
    </row>
    <row r="40" spans="1:14" x14ac:dyDescent="0.25">
      <c r="B40" s="2" t="s">
        <v>5</v>
      </c>
      <c r="C40">
        <v>5.96</v>
      </c>
      <c r="D40">
        <v>4.54</v>
      </c>
      <c r="E40">
        <v>5.95</v>
      </c>
      <c r="F40">
        <v>4.62</v>
      </c>
      <c r="J40" s="2" t="s">
        <v>5</v>
      </c>
      <c r="K40">
        <v>6.86</v>
      </c>
      <c r="L40">
        <v>10.57</v>
      </c>
      <c r="M40">
        <v>8.85</v>
      </c>
      <c r="N40">
        <v>16.53</v>
      </c>
    </row>
    <row r="41" spans="1:14" x14ac:dyDescent="0.25">
      <c r="B41" s="2" t="s">
        <v>6</v>
      </c>
      <c r="C41">
        <v>3.72</v>
      </c>
      <c r="D41">
        <v>5.38</v>
      </c>
      <c r="E41">
        <v>7.18</v>
      </c>
      <c r="F41">
        <v>7.17</v>
      </c>
      <c r="J41" s="2" t="s">
        <v>6</v>
      </c>
      <c r="K41">
        <v>6.62</v>
      </c>
      <c r="L41">
        <v>7.83</v>
      </c>
      <c r="M41">
        <v>8.89</v>
      </c>
      <c r="N41">
        <v>12.58</v>
      </c>
    </row>
    <row r="42" spans="1:14" x14ac:dyDescent="0.25">
      <c r="B42" s="2" t="s">
        <v>7</v>
      </c>
      <c r="C42">
        <v>7.13</v>
      </c>
      <c r="D42">
        <v>4.8899999999999997</v>
      </c>
      <c r="E42">
        <v>8.41</v>
      </c>
      <c r="F42">
        <v>19.96</v>
      </c>
      <c r="J42" s="2" t="s">
        <v>7</v>
      </c>
      <c r="K42">
        <v>8.0299999999999994</v>
      </c>
      <c r="L42">
        <v>7.54</v>
      </c>
      <c r="M42">
        <v>8.57</v>
      </c>
      <c r="N42">
        <v>8.9</v>
      </c>
    </row>
    <row r="43" spans="1:14" x14ac:dyDescent="0.25">
      <c r="B43" s="2" t="s">
        <v>8</v>
      </c>
      <c r="C43">
        <v>18.98</v>
      </c>
      <c r="D43">
        <v>18.98</v>
      </c>
      <c r="E43">
        <v>11.21</v>
      </c>
      <c r="F43">
        <v>9.08</v>
      </c>
      <c r="J43" s="2" t="s">
        <v>8</v>
      </c>
      <c r="K43">
        <v>14.34</v>
      </c>
      <c r="L43">
        <v>14.34</v>
      </c>
      <c r="M43">
        <v>8.84</v>
      </c>
      <c r="N43">
        <v>12.47</v>
      </c>
    </row>
    <row r="44" spans="1:14" x14ac:dyDescent="0.25">
      <c r="B44" s="2" t="s">
        <v>9</v>
      </c>
      <c r="C44">
        <v>5.62</v>
      </c>
      <c r="D44">
        <v>6.31</v>
      </c>
      <c r="E44">
        <v>8.39</v>
      </c>
      <c r="F44">
        <v>3.21</v>
      </c>
      <c r="J44" s="2" t="s">
        <v>9</v>
      </c>
      <c r="K44">
        <v>9.02</v>
      </c>
      <c r="L44">
        <v>7.04</v>
      </c>
      <c r="M44">
        <v>7.63</v>
      </c>
      <c r="N44">
        <v>13.74</v>
      </c>
    </row>
    <row r="45" spans="1:14" x14ac:dyDescent="0.25">
      <c r="B45" s="2"/>
      <c r="J45" s="2"/>
    </row>
    <row r="46" spans="1:14" x14ac:dyDescent="0.25">
      <c r="B46" s="4" t="s">
        <v>0</v>
      </c>
      <c r="C46" s="308">
        <f>AVERAGE(C39:C44)</f>
        <v>7.5733333333333333</v>
      </c>
      <c r="D46" s="308">
        <f>AVERAGE(D39:D44)</f>
        <v>7.4866666666666672</v>
      </c>
      <c r="E46" s="308">
        <f>AVERAGE(E39:E44)</f>
        <v>7.3</v>
      </c>
      <c r="F46" s="308">
        <f>AVERAGE(F39:F44)</f>
        <v>7.9316666666666658</v>
      </c>
      <c r="J46" s="4" t="s">
        <v>0</v>
      </c>
      <c r="K46" s="308">
        <f>AVERAGE(K39:K44)</f>
        <v>8.1633333333333322</v>
      </c>
      <c r="L46" s="308">
        <f>AVERAGE(L39:L44)</f>
        <v>8.6283333333333339</v>
      </c>
      <c r="M46" s="308">
        <f>AVERAGE(M39:M44)</f>
        <v>8.0849999999999991</v>
      </c>
      <c r="N46" s="308">
        <f>AVERAGE(N39:N44)</f>
        <v>12.13</v>
      </c>
    </row>
    <row r="47" spans="1:14" x14ac:dyDescent="0.25">
      <c r="B47" s="4"/>
      <c r="C47" s="308"/>
      <c r="D47" s="308"/>
      <c r="E47" s="308"/>
      <c r="F47" s="308"/>
      <c r="J47" s="4"/>
      <c r="K47" s="308"/>
      <c r="L47" s="308"/>
      <c r="M47" s="308"/>
      <c r="N47" s="308"/>
    </row>
    <row r="48" spans="1:14" x14ac:dyDescent="0.25">
      <c r="B48" s="4" t="s">
        <v>1</v>
      </c>
      <c r="C48" s="308">
        <f>STDEV(C39:C44)</f>
        <v>5.7294036920666249</v>
      </c>
      <c r="D48" s="308">
        <f>STDEV(D39:D44)</f>
        <v>5.6649083546573511</v>
      </c>
      <c r="E48" s="308">
        <f>STDEV(E39:E44)</f>
        <v>2.8661751516611855</v>
      </c>
      <c r="F48" s="308">
        <f>STDEV(F39:F44)</f>
        <v>6.3093562798962832</v>
      </c>
      <c r="J48" s="4" t="s">
        <v>1</v>
      </c>
      <c r="K48" s="308">
        <f>STDEV(K39:K44)</f>
        <v>3.4471128015582422</v>
      </c>
      <c r="L48" s="308">
        <f>STDEV(L39:L44)</f>
        <v>3.411635482677867</v>
      </c>
      <c r="M48" s="308">
        <f>STDEV(M39:M44)</f>
        <v>1.2483228749005626</v>
      </c>
      <c r="N48" s="308">
        <f>STDEV(N39:N44)</f>
        <v>3.0148963497938066</v>
      </c>
    </row>
    <row r="49" spans="1:14" x14ac:dyDescent="0.25">
      <c r="B49" s="4" t="s">
        <v>2</v>
      </c>
      <c r="C49" s="307">
        <v>6</v>
      </c>
      <c r="D49" s="307">
        <v>6</v>
      </c>
      <c r="E49" s="307">
        <v>6</v>
      </c>
      <c r="F49" s="307">
        <v>6</v>
      </c>
      <c r="J49" s="4" t="s">
        <v>2</v>
      </c>
      <c r="K49" s="307">
        <v>6</v>
      </c>
      <c r="L49" s="307">
        <v>6</v>
      </c>
      <c r="M49" s="307">
        <v>6</v>
      </c>
      <c r="N49" s="307">
        <v>6</v>
      </c>
    </row>
    <row r="50" spans="1:14" x14ac:dyDescent="0.25">
      <c r="B50" s="4" t="s">
        <v>3</v>
      </c>
      <c r="C50" s="306">
        <f>C48/SQRT(6)</f>
        <v>2.3390192626635451</v>
      </c>
      <c r="D50" s="306">
        <f>D48/SQRT(6)</f>
        <v>2.312689151423319</v>
      </c>
      <c r="E50" s="306">
        <f>E48/SQRT(6)</f>
        <v>1.1701111058356823</v>
      </c>
      <c r="F50" s="306">
        <f>F48/SQRT(6)</f>
        <v>2.5757839151950961</v>
      </c>
      <c r="J50" s="4" t="s">
        <v>3</v>
      </c>
      <c r="K50" s="306">
        <f>K48/SQRT(6)</f>
        <v>1.40727790827225</v>
      </c>
      <c r="L50" s="306">
        <f>L48/SQRT(6)</f>
        <v>1.3927943534890954</v>
      </c>
      <c r="M50" s="306">
        <f>M48/SQRT(6)</f>
        <v>0.50962567962508942</v>
      </c>
      <c r="N50" s="306">
        <f>N48/SQRT(6)</f>
        <v>1.2308262807290624</v>
      </c>
    </row>
    <row r="53" spans="1:14" ht="17.25" x14ac:dyDescent="0.25">
      <c r="A53" t="s">
        <v>287</v>
      </c>
    </row>
    <row r="54" spans="1:14" x14ac:dyDescent="0.25">
      <c r="A54" t="s">
        <v>277</v>
      </c>
    </row>
    <row r="56" spans="1:14" s="152" customFormat="1" x14ac:dyDescent="0.25">
      <c r="A56" s="152" t="s">
        <v>286</v>
      </c>
      <c r="C56" s="152" t="s">
        <v>284</v>
      </c>
      <c r="D56" s="152" t="s">
        <v>283</v>
      </c>
      <c r="E56" s="152" t="s">
        <v>282</v>
      </c>
      <c r="F56" s="152" t="s">
        <v>274</v>
      </c>
      <c r="I56" s="152" t="s">
        <v>285</v>
      </c>
      <c r="K56" s="152" t="s">
        <v>284</v>
      </c>
      <c r="L56" s="152" t="s">
        <v>283</v>
      </c>
      <c r="M56" s="152" t="s">
        <v>282</v>
      </c>
      <c r="N56" s="152" t="s">
        <v>274</v>
      </c>
    </row>
    <row r="57" spans="1:14" x14ac:dyDescent="0.25">
      <c r="B57" s="2" t="s">
        <v>4</v>
      </c>
      <c r="C57">
        <v>16.61</v>
      </c>
      <c r="D57">
        <v>26.3</v>
      </c>
      <c r="E57">
        <v>30.06</v>
      </c>
      <c r="F57">
        <v>21.28</v>
      </c>
      <c r="J57" s="2" t="s">
        <v>4</v>
      </c>
      <c r="K57">
        <v>11.57</v>
      </c>
      <c r="L57">
        <v>9.7200000000000006</v>
      </c>
      <c r="M57">
        <v>14.9</v>
      </c>
      <c r="N57">
        <v>28.24</v>
      </c>
    </row>
    <row r="58" spans="1:14" x14ac:dyDescent="0.25">
      <c r="B58" s="2" t="s">
        <v>5</v>
      </c>
      <c r="C58">
        <v>25.57</v>
      </c>
      <c r="D58">
        <v>40.79</v>
      </c>
      <c r="E58">
        <v>36.15</v>
      </c>
      <c r="F58">
        <v>31.77</v>
      </c>
      <c r="J58" s="2" t="s">
        <v>5</v>
      </c>
      <c r="K58">
        <v>6.31</v>
      </c>
      <c r="L58">
        <v>5.66</v>
      </c>
      <c r="M58">
        <v>13.74</v>
      </c>
      <c r="N58">
        <v>29.65</v>
      </c>
    </row>
    <row r="59" spans="1:14" x14ac:dyDescent="0.25">
      <c r="B59" s="2" t="s">
        <v>6</v>
      </c>
      <c r="C59">
        <v>18.57</v>
      </c>
      <c r="D59">
        <v>47.87</v>
      </c>
      <c r="E59">
        <v>61.64</v>
      </c>
      <c r="F59">
        <v>57.65</v>
      </c>
      <c r="J59" s="2" t="s">
        <v>6</v>
      </c>
      <c r="K59">
        <v>7.59</v>
      </c>
      <c r="L59">
        <v>10.36</v>
      </c>
      <c r="M59">
        <v>12.45</v>
      </c>
      <c r="N59">
        <v>28.5</v>
      </c>
    </row>
    <row r="60" spans="1:14" x14ac:dyDescent="0.25">
      <c r="B60" s="2" t="s">
        <v>7</v>
      </c>
      <c r="C60">
        <v>21.98</v>
      </c>
      <c r="D60">
        <v>35.61</v>
      </c>
      <c r="E60">
        <v>33.799999999999997</v>
      </c>
      <c r="F60">
        <v>36.65</v>
      </c>
      <c r="J60" s="2" t="s">
        <v>7</v>
      </c>
      <c r="K60">
        <v>8.82</v>
      </c>
      <c r="L60">
        <v>10.73</v>
      </c>
      <c r="M60">
        <v>8.9</v>
      </c>
      <c r="N60">
        <v>30.63</v>
      </c>
    </row>
    <row r="61" spans="1:14" x14ac:dyDescent="0.25">
      <c r="B61" s="2" t="s">
        <v>8</v>
      </c>
      <c r="C61">
        <v>20.62</v>
      </c>
      <c r="D61">
        <v>8.5</v>
      </c>
      <c r="E61">
        <v>24.72</v>
      </c>
      <c r="F61">
        <v>21.81</v>
      </c>
      <c r="J61" s="2" t="s">
        <v>8</v>
      </c>
      <c r="K61">
        <v>12.21</v>
      </c>
      <c r="L61">
        <v>10.77</v>
      </c>
      <c r="M61">
        <v>10.17</v>
      </c>
      <c r="N61">
        <v>31.57</v>
      </c>
    </row>
    <row r="62" spans="1:14" x14ac:dyDescent="0.25">
      <c r="B62" s="2" t="s">
        <v>9</v>
      </c>
      <c r="C62">
        <v>33.64</v>
      </c>
      <c r="D62">
        <v>45.26</v>
      </c>
      <c r="E62">
        <v>31.28</v>
      </c>
      <c r="F62">
        <v>37.99</v>
      </c>
      <c r="J62" s="2" t="s">
        <v>9</v>
      </c>
      <c r="K62">
        <v>11.03</v>
      </c>
      <c r="L62">
        <v>17.670000000000002</v>
      </c>
      <c r="M62">
        <v>21.54</v>
      </c>
      <c r="N62">
        <v>55.92</v>
      </c>
    </row>
    <row r="64" spans="1:14" x14ac:dyDescent="0.25">
      <c r="B64" s="4" t="s">
        <v>0</v>
      </c>
      <c r="C64" s="308">
        <f>AVERAGE(C57:C62)</f>
        <v>22.831666666666667</v>
      </c>
      <c r="D64" s="308">
        <f>AVERAGE(D57:D62)</f>
        <v>34.055</v>
      </c>
      <c r="E64" s="308">
        <f>AVERAGE(E57:E62)</f>
        <v>36.274999999999999</v>
      </c>
      <c r="F64" s="308">
        <f>AVERAGE(F57:F62)</f>
        <v>34.524999999999999</v>
      </c>
      <c r="J64" s="4" t="s">
        <v>0</v>
      </c>
      <c r="K64" s="308">
        <f>AVERAGE(K57:K62)</f>
        <v>9.5883333333333329</v>
      </c>
      <c r="L64" s="308">
        <f>AVERAGE(L57:L62)</f>
        <v>10.818333333333333</v>
      </c>
      <c r="M64" s="308">
        <f>AVERAGE(M57:M62)</f>
        <v>13.616666666666667</v>
      </c>
      <c r="N64" s="308">
        <f>AVERAGE(N57:N62)</f>
        <v>34.085000000000001</v>
      </c>
    </row>
    <row r="65" spans="1:14" x14ac:dyDescent="0.25">
      <c r="B65" s="4"/>
      <c r="C65" s="308"/>
      <c r="D65" s="308"/>
      <c r="E65" s="308"/>
      <c r="F65" s="308"/>
      <c r="J65" s="4"/>
      <c r="K65" s="308"/>
      <c r="L65" s="308"/>
      <c r="M65" s="308"/>
      <c r="N65" s="308"/>
    </row>
    <row r="66" spans="1:14" x14ac:dyDescent="0.25">
      <c r="B66" s="4" t="s">
        <v>1</v>
      </c>
      <c r="C66" s="308">
        <f>STDEV(C57:C62)</f>
        <v>6.1123855135835941</v>
      </c>
      <c r="D66" s="308">
        <f>STDEV(D57:D62)</f>
        <v>14.679118161524556</v>
      </c>
      <c r="E66" s="308">
        <f>STDEV(E57:E62)</f>
        <v>13.012445965305682</v>
      </c>
      <c r="F66" s="308">
        <f>STDEV(F57:F62)</f>
        <v>13.386401682304312</v>
      </c>
      <c r="J66" s="4" t="s">
        <v>1</v>
      </c>
      <c r="K66" s="308">
        <f>STDEV(K57:K62)</f>
        <v>2.3752761242993734</v>
      </c>
      <c r="L66" s="308">
        <f>STDEV(L57:L62)</f>
        <v>3.872474230600726</v>
      </c>
      <c r="M66" s="308">
        <f>STDEV(M57:M62)</f>
        <v>4.470546573593281</v>
      </c>
      <c r="N66" s="308">
        <f>STDEV(N57:N62)</f>
        <v>10.770839800127014</v>
      </c>
    </row>
    <row r="67" spans="1:14" x14ac:dyDescent="0.25">
      <c r="B67" s="4" t="s">
        <v>2</v>
      </c>
      <c r="C67" s="307">
        <v>6</v>
      </c>
      <c r="D67" s="307">
        <v>6</v>
      </c>
      <c r="E67" s="307">
        <v>6</v>
      </c>
      <c r="F67" s="307">
        <v>6</v>
      </c>
      <c r="J67" s="4" t="s">
        <v>2</v>
      </c>
      <c r="K67" s="307">
        <v>6</v>
      </c>
      <c r="L67" s="307">
        <v>6</v>
      </c>
      <c r="M67" s="307">
        <v>6</v>
      </c>
      <c r="N67" s="307">
        <v>6</v>
      </c>
    </row>
    <row r="68" spans="1:14" x14ac:dyDescent="0.25">
      <c r="B68" s="4" t="s">
        <v>3</v>
      </c>
      <c r="C68" s="306">
        <f>C66/SQRT(6)</f>
        <v>2.4953709365765837</v>
      </c>
      <c r="D68" s="306">
        <f>D66/SQRT(6)</f>
        <v>5.9927248949594443</v>
      </c>
      <c r="E68" s="306">
        <f>E66/SQRT(6)</f>
        <v>5.3123088200894371</v>
      </c>
      <c r="F68" s="306">
        <f>F66/SQRT(6)</f>
        <v>5.4649756022633156</v>
      </c>
      <c r="J68" s="4" t="s">
        <v>3</v>
      </c>
      <c r="K68" s="306">
        <f>K66/SQRT(6)</f>
        <v>0.9697024171248495</v>
      </c>
      <c r="L68" s="306">
        <f>L66/SQRT(6)</f>
        <v>1.5809309845081099</v>
      </c>
      <c r="M68" s="306">
        <f>M66/SQRT(6)</f>
        <v>1.8250929961085376</v>
      </c>
      <c r="N68" s="306">
        <f>N66/SQRT(6)</f>
        <v>4.3971769352619896</v>
      </c>
    </row>
    <row r="72" spans="1:14" s="310" customFormat="1" x14ac:dyDescent="0.25"/>
    <row r="73" spans="1:14" x14ac:dyDescent="0.25">
      <c r="A73" s="347" t="s">
        <v>281</v>
      </c>
      <c r="B73" s="347"/>
      <c r="C73" s="347"/>
    </row>
    <row r="75" spans="1:14" x14ac:dyDescent="0.25">
      <c r="A75" t="s">
        <v>280</v>
      </c>
    </row>
    <row r="77" spans="1:14" ht="17.25" x14ac:dyDescent="0.25">
      <c r="A77" t="s">
        <v>279</v>
      </c>
    </row>
    <row r="78" spans="1:14" x14ac:dyDescent="0.25">
      <c r="A78" t="s">
        <v>277</v>
      </c>
    </row>
    <row r="80" spans="1:14" s="152" customFormat="1" x14ac:dyDescent="0.25">
      <c r="A80" s="152" t="s">
        <v>276</v>
      </c>
      <c r="C80" s="152" t="s">
        <v>274</v>
      </c>
      <c r="E80" s="152" t="s">
        <v>275</v>
      </c>
      <c r="G80" s="152" t="s">
        <v>274</v>
      </c>
    </row>
    <row r="81" spans="2:7" x14ac:dyDescent="0.25">
      <c r="B81" s="2" t="s">
        <v>273</v>
      </c>
      <c r="C81" s="309">
        <v>13</v>
      </c>
      <c r="F81" s="2" t="s">
        <v>273</v>
      </c>
      <c r="G81" s="309">
        <v>0</v>
      </c>
    </row>
    <row r="82" spans="2:7" x14ac:dyDescent="0.25">
      <c r="B82" s="2" t="s">
        <v>272</v>
      </c>
      <c r="C82" s="309">
        <v>30</v>
      </c>
      <c r="F82" s="2" t="s">
        <v>272</v>
      </c>
      <c r="G82" s="309">
        <v>2</v>
      </c>
    </row>
    <row r="83" spans="2:7" x14ac:dyDescent="0.25">
      <c r="B83" s="2" t="s">
        <v>271</v>
      </c>
      <c r="C83" s="309">
        <v>13</v>
      </c>
      <c r="F83" s="2" t="s">
        <v>271</v>
      </c>
      <c r="G83" s="309">
        <v>3</v>
      </c>
    </row>
    <row r="84" spans="2:7" x14ac:dyDescent="0.25">
      <c r="B84" s="2" t="s">
        <v>270</v>
      </c>
      <c r="C84" s="309">
        <v>4</v>
      </c>
      <c r="F84" s="2" t="s">
        <v>270</v>
      </c>
      <c r="G84" s="309">
        <v>11</v>
      </c>
    </row>
    <row r="85" spans="2:7" x14ac:dyDescent="0.25">
      <c r="B85" s="2" t="s">
        <v>269</v>
      </c>
      <c r="C85" s="309">
        <v>25</v>
      </c>
      <c r="F85" s="2" t="s">
        <v>269</v>
      </c>
      <c r="G85" s="309">
        <v>3</v>
      </c>
    </row>
    <row r="86" spans="2:7" x14ac:dyDescent="0.25">
      <c r="B86" s="2" t="s">
        <v>268</v>
      </c>
      <c r="C86" s="309">
        <v>35</v>
      </c>
      <c r="F86" s="2" t="s">
        <v>268</v>
      </c>
      <c r="G86" s="309">
        <v>12</v>
      </c>
    </row>
    <row r="87" spans="2:7" x14ac:dyDescent="0.25">
      <c r="B87" s="2" t="s">
        <v>267</v>
      </c>
      <c r="C87" s="309">
        <v>30</v>
      </c>
      <c r="F87" s="2" t="s">
        <v>267</v>
      </c>
      <c r="G87" s="309">
        <v>0</v>
      </c>
    </row>
    <row r="88" spans="2:7" x14ac:dyDescent="0.25">
      <c r="B88" s="2" t="s">
        <v>266</v>
      </c>
      <c r="C88" s="309">
        <v>8</v>
      </c>
      <c r="F88" s="2" t="s">
        <v>266</v>
      </c>
      <c r="G88" s="309">
        <v>0</v>
      </c>
    </row>
    <row r="90" spans="2:7" x14ac:dyDescent="0.25">
      <c r="B90" s="4" t="s">
        <v>0</v>
      </c>
      <c r="C90" s="308">
        <f>AVERAGE(C81:C88)</f>
        <v>19.75</v>
      </c>
      <c r="F90" s="4" t="s">
        <v>0</v>
      </c>
      <c r="G90" s="308">
        <f>AVERAGE(G81:G88)</f>
        <v>3.875</v>
      </c>
    </row>
    <row r="91" spans="2:7" x14ac:dyDescent="0.25">
      <c r="B91" s="4"/>
      <c r="C91" s="308"/>
      <c r="F91" s="4"/>
      <c r="G91" s="308"/>
    </row>
    <row r="92" spans="2:7" x14ac:dyDescent="0.25">
      <c r="B92" s="4" t="s">
        <v>1</v>
      </c>
      <c r="C92" s="308">
        <f>STDEV(C81:C88)</f>
        <v>11.634308868907635</v>
      </c>
      <c r="F92" s="4" t="s">
        <v>1</v>
      </c>
      <c r="G92" s="308">
        <f>STDEV(G81:G88)</f>
        <v>4.8825491000383927</v>
      </c>
    </row>
    <row r="93" spans="2:7" x14ac:dyDescent="0.25">
      <c r="B93" s="4" t="s">
        <v>2</v>
      </c>
      <c r="C93" s="307">
        <v>8</v>
      </c>
      <c r="F93" s="4" t="s">
        <v>2</v>
      </c>
      <c r="G93" s="307">
        <v>8</v>
      </c>
    </row>
    <row r="94" spans="2:7" x14ac:dyDescent="0.25">
      <c r="B94" s="4" t="s">
        <v>3</v>
      </c>
      <c r="C94" s="306">
        <f>C92/SQRT(8)</f>
        <v>4.11334934781169</v>
      </c>
      <c r="F94" s="4" t="s">
        <v>3</v>
      </c>
      <c r="G94" s="306">
        <f>G92/SQRT(8)</f>
        <v>1.726241789056711</v>
      </c>
    </row>
    <row r="98" spans="1:7" ht="17.25" x14ac:dyDescent="0.25">
      <c r="A98" t="s">
        <v>278</v>
      </c>
    </row>
    <row r="99" spans="1:7" x14ac:dyDescent="0.25">
      <c r="A99" t="s">
        <v>277</v>
      </c>
    </row>
    <row r="101" spans="1:7" s="152" customFormat="1" x14ac:dyDescent="0.25">
      <c r="A101" s="152" t="s">
        <v>276</v>
      </c>
      <c r="C101" s="152" t="s">
        <v>274</v>
      </c>
      <c r="E101" s="152" t="s">
        <v>275</v>
      </c>
      <c r="G101" s="152" t="s">
        <v>274</v>
      </c>
    </row>
    <row r="102" spans="1:7" x14ac:dyDescent="0.25">
      <c r="B102" s="2" t="s">
        <v>273</v>
      </c>
      <c r="C102" s="309">
        <v>35</v>
      </c>
      <c r="F102" s="2" t="s">
        <v>273</v>
      </c>
      <c r="G102" s="309">
        <v>1</v>
      </c>
    </row>
    <row r="103" spans="1:7" x14ac:dyDescent="0.25">
      <c r="B103" s="2" t="s">
        <v>272</v>
      </c>
      <c r="C103" s="309">
        <v>3</v>
      </c>
      <c r="F103" s="2" t="s">
        <v>272</v>
      </c>
      <c r="G103" s="309">
        <v>0</v>
      </c>
    </row>
    <row r="104" spans="1:7" x14ac:dyDescent="0.25">
      <c r="B104" s="2" t="s">
        <v>271</v>
      </c>
      <c r="C104" s="309">
        <v>11</v>
      </c>
      <c r="F104" s="2" t="s">
        <v>271</v>
      </c>
      <c r="G104" s="309">
        <v>0</v>
      </c>
    </row>
    <row r="105" spans="1:7" x14ac:dyDescent="0.25">
      <c r="B105" s="2" t="s">
        <v>270</v>
      </c>
      <c r="C105" s="309">
        <v>14</v>
      </c>
      <c r="F105" s="2" t="s">
        <v>270</v>
      </c>
      <c r="G105" s="309">
        <v>0</v>
      </c>
    </row>
    <row r="106" spans="1:7" x14ac:dyDescent="0.25">
      <c r="B106" s="2" t="s">
        <v>269</v>
      </c>
      <c r="C106" s="309">
        <v>15</v>
      </c>
      <c r="F106" s="2" t="s">
        <v>269</v>
      </c>
      <c r="G106" s="309">
        <v>0</v>
      </c>
    </row>
    <row r="107" spans="1:7" x14ac:dyDescent="0.25">
      <c r="B107" s="2" t="s">
        <v>268</v>
      </c>
      <c r="C107" s="309">
        <v>25</v>
      </c>
      <c r="F107" s="2" t="s">
        <v>268</v>
      </c>
      <c r="G107" s="309">
        <v>0</v>
      </c>
    </row>
    <row r="108" spans="1:7" x14ac:dyDescent="0.25">
      <c r="B108" s="2" t="s">
        <v>267</v>
      </c>
      <c r="C108" s="309">
        <v>27</v>
      </c>
      <c r="F108" s="2" t="s">
        <v>267</v>
      </c>
      <c r="G108" s="309">
        <v>0</v>
      </c>
    </row>
    <row r="109" spans="1:7" x14ac:dyDescent="0.25">
      <c r="B109" s="2" t="s">
        <v>266</v>
      </c>
      <c r="C109" s="309">
        <v>27</v>
      </c>
      <c r="F109" s="2" t="s">
        <v>266</v>
      </c>
      <c r="G109" s="309">
        <v>6</v>
      </c>
    </row>
    <row r="110" spans="1:7" x14ac:dyDescent="0.25">
      <c r="B110" s="2"/>
      <c r="F110" s="2"/>
    </row>
    <row r="111" spans="1:7" x14ac:dyDescent="0.25">
      <c r="B111" s="4" t="s">
        <v>0</v>
      </c>
      <c r="C111" s="308">
        <f>AVERAGE(C102:C109)</f>
        <v>19.625</v>
      </c>
      <c r="F111" s="4" t="s">
        <v>0</v>
      </c>
      <c r="G111" s="308">
        <f>AVERAGE(G102:G109)</f>
        <v>0.875</v>
      </c>
    </row>
    <row r="112" spans="1:7" x14ac:dyDescent="0.25">
      <c r="B112" s="4"/>
      <c r="C112" s="308"/>
      <c r="F112" s="4"/>
      <c r="G112" s="308"/>
    </row>
    <row r="113" spans="2:7" x14ac:dyDescent="0.25">
      <c r="B113" s="4" t="s">
        <v>1</v>
      </c>
      <c r="C113" s="308">
        <f>STDEV(C102:C109)</f>
        <v>10.541584321154007</v>
      </c>
      <c r="F113" s="4" t="s">
        <v>1</v>
      </c>
      <c r="G113" s="308">
        <f>STDEV(G102:G109)</f>
        <v>2.1001700611413079</v>
      </c>
    </row>
    <row r="114" spans="2:7" x14ac:dyDescent="0.25">
      <c r="B114" s="4" t="s">
        <v>2</v>
      </c>
      <c r="C114" s="307">
        <v>8</v>
      </c>
      <c r="F114" s="4" t="s">
        <v>2</v>
      </c>
      <c r="G114" s="307">
        <v>8</v>
      </c>
    </row>
    <row r="115" spans="2:7" x14ac:dyDescent="0.25">
      <c r="B115" s="4" t="s">
        <v>3</v>
      </c>
      <c r="C115" s="306">
        <f>C113/SQRT(8)</f>
        <v>3.727012878968893</v>
      </c>
      <c r="F115" s="4" t="s">
        <v>3</v>
      </c>
      <c r="G115" s="306">
        <f>G113/SQRT(8)</f>
        <v>0.74252224593899241</v>
      </c>
    </row>
    <row r="116" spans="2:7" x14ac:dyDescent="0.25">
      <c r="B116" s="2"/>
      <c r="F116" s="2"/>
    </row>
    <row r="117" spans="2:7" x14ac:dyDescent="0.25">
      <c r="F117" s="2"/>
    </row>
    <row r="118" spans="2:7" x14ac:dyDescent="0.25">
      <c r="F118" s="2"/>
    </row>
    <row r="119" spans="2:7" x14ac:dyDescent="0.25">
      <c r="F119" s="2"/>
    </row>
  </sheetData>
  <mergeCells count="3">
    <mergeCell ref="A1:C1"/>
    <mergeCell ref="A31:C31"/>
    <mergeCell ref="A73:C7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64"/>
  <sheetViews>
    <sheetView topLeftCell="A337" zoomScale="60" zoomScaleNormal="60" workbookViewId="0">
      <selection activeCell="P21" sqref="P21"/>
    </sheetView>
  </sheetViews>
  <sheetFormatPr defaultRowHeight="15" x14ac:dyDescent="0.25"/>
  <sheetData>
    <row r="1" spans="1:40" x14ac:dyDescent="0.25">
      <c r="A1" t="s">
        <v>176</v>
      </c>
    </row>
    <row r="2" spans="1:40" x14ac:dyDescent="0.25">
      <c r="A2" s="348" t="s">
        <v>181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349"/>
      <c r="AH2" s="349"/>
      <c r="AI2" s="349"/>
      <c r="AJ2" s="349"/>
      <c r="AK2" s="349"/>
      <c r="AL2" s="349"/>
      <c r="AM2" s="349"/>
      <c r="AN2" s="351"/>
    </row>
    <row r="3" spans="1:40" s="15" customFormat="1" x14ac:dyDescent="0.25">
      <c r="A3" s="188" t="s">
        <v>180</v>
      </c>
      <c r="B3" s="189"/>
      <c r="C3" s="189"/>
      <c r="D3" s="189"/>
      <c r="E3" s="190"/>
      <c r="F3" s="188"/>
      <c r="G3" s="189"/>
      <c r="H3" s="189"/>
      <c r="I3" s="189"/>
      <c r="J3" s="190"/>
      <c r="K3" s="188"/>
      <c r="L3" s="189"/>
      <c r="M3" s="189"/>
      <c r="N3" s="189"/>
      <c r="O3" s="190"/>
      <c r="P3" s="188"/>
      <c r="Q3" s="189"/>
      <c r="R3" s="189"/>
      <c r="S3" s="189"/>
      <c r="T3" s="190"/>
      <c r="U3" s="188"/>
      <c r="V3" s="189"/>
      <c r="W3" s="189"/>
      <c r="X3" s="189"/>
      <c r="Y3" s="190"/>
      <c r="Z3" s="188"/>
      <c r="AA3" s="189"/>
      <c r="AB3" s="189"/>
      <c r="AC3" s="189"/>
      <c r="AD3" s="190"/>
      <c r="AE3" s="188"/>
      <c r="AF3" s="189"/>
      <c r="AG3" s="189"/>
      <c r="AH3" s="189"/>
      <c r="AI3" s="190"/>
      <c r="AJ3" s="188"/>
      <c r="AK3" s="189"/>
      <c r="AL3" s="189"/>
      <c r="AM3" s="189"/>
      <c r="AN3" s="190"/>
    </row>
    <row r="4" spans="1:40" s="15" customFormat="1" x14ac:dyDescent="0.25">
      <c r="A4" s="63" t="s">
        <v>177</v>
      </c>
      <c r="B4" s="15" t="s">
        <v>71</v>
      </c>
      <c r="C4" s="15" t="s">
        <v>130</v>
      </c>
      <c r="D4" s="15" t="s">
        <v>52</v>
      </c>
      <c r="E4" s="130" t="s">
        <v>113</v>
      </c>
      <c r="F4" s="63" t="s">
        <v>177</v>
      </c>
      <c r="G4" s="15" t="s">
        <v>71</v>
      </c>
      <c r="H4" s="15" t="s">
        <v>130</v>
      </c>
      <c r="I4" s="15" t="s">
        <v>52</v>
      </c>
      <c r="J4" s="130" t="s">
        <v>113</v>
      </c>
      <c r="K4" s="63" t="s">
        <v>177</v>
      </c>
      <c r="L4" s="15" t="s">
        <v>71</v>
      </c>
      <c r="M4" s="15" t="s">
        <v>130</v>
      </c>
      <c r="N4" s="15" t="s">
        <v>52</v>
      </c>
      <c r="O4" s="130" t="s">
        <v>113</v>
      </c>
      <c r="P4" s="63" t="s">
        <v>177</v>
      </c>
      <c r="Q4" s="15" t="s">
        <v>71</v>
      </c>
      <c r="R4" s="15" t="s">
        <v>130</v>
      </c>
      <c r="S4" s="15" t="s">
        <v>52</v>
      </c>
      <c r="T4" s="130" t="s">
        <v>113</v>
      </c>
      <c r="U4" s="63" t="s">
        <v>177</v>
      </c>
      <c r="V4" s="15" t="s">
        <v>71</v>
      </c>
      <c r="W4" s="15" t="s">
        <v>130</v>
      </c>
      <c r="X4" s="15" t="s">
        <v>52</v>
      </c>
      <c r="Y4" s="130" t="s">
        <v>113</v>
      </c>
      <c r="Z4" s="63" t="s">
        <v>177</v>
      </c>
      <c r="AA4" s="15" t="s">
        <v>71</v>
      </c>
      <c r="AB4" s="15" t="s">
        <v>130</v>
      </c>
      <c r="AC4" s="15" t="s">
        <v>52</v>
      </c>
      <c r="AD4" s="130" t="s">
        <v>113</v>
      </c>
      <c r="AE4" s="63" t="s">
        <v>177</v>
      </c>
      <c r="AF4" s="15" t="s">
        <v>71</v>
      </c>
      <c r="AG4" s="15" t="s">
        <v>130</v>
      </c>
      <c r="AH4" s="15" t="s">
        <v>52</v>
      </c>
      <c r="AI4" s="130" t="s">
        <v>113</v>
      </c>
      <c r="AJ4" s="63" t="s">
        <v>177</v>
      </c>
      <c r="AK4" s="15" t="s">
        <v>71</v>
      </c>
      <c r="AL4" s="15" t="s">
        <v>130</v>
      </c>
      <c r="AM4" s="15" t="s">
        <v>52</v>
      </c>
      <c r="AN4" s="130" t="s">
        <v>113</v>
      </c>
    </row>
    <row r="5" spans="1:40" s="15" customFormat="1" x14ac:dyDescent="0.25">
      <c r="A5" s="178">
        <v>0.58333333333333337</v>
      </c>
      <c r="B5" s="139">
        <v>48</v>
      </c>
      <c r="C5" s="139">
        <v>3</v>
      </c>
      <c r="D5" s="15">
        <f t="shared" ref="D5:D11" si="0">SUM(B5:C5)</f>
        <v>51</v>
      </c>
      <c r="E5" s="130">
        <f t="shared" ref="E5:E11" si="1">(B5-C5)/D5</f>
        <v>0.88235294117647056</v>
      </c>
      <c r="F5" s="178">
        <v>0.58333333333333337</v>
      </c>
      <c r="G5" s="139">
        <v>51</v>
      </c>
      <c r="H5" s="139">
        <v>4</v>
      </c>
      <c r="I5" s="15">
        <f t="shared" ref="I5:I11" si="2">SUM(G5:H5)</f>
        <v>55</v>
      </c>
      <c r="J5" s="130">
        <f t="shared" ref="J5:J11" si="3">(G5-H5)/I5</f>
        <v>0.8545454545454545</v>
      </c>
      <c r="K5" s="178">
        <v>0.58333333333333337</v>
      </c>
      <c r="L5" s="139">
        <v>46</v>
      </c>
      <c r="M5" s="139">
        <v>5</v>
      </c>
      <c r="N5" s="15">
        <f t="shared" ref="N5:N11" si="4">SUM(L5:M5)</f>
        <v>51</v>
      </c>
      <c r="O5" s="130">
        <f t="shared" ref="O5:O11" si="5">(L5-M5)/N5</f>
        <v>0.80392156862745101</v>
      </c>
      <c r="P5" s="178">
        <v>0.58333333333333337</v>
      </c>
      <c r="Q5" s="139">
        <v>52</v>
      </c>
      <c r="R5" s="139">
        <v>2</v>
      </c>
      <c r="S5" s="15">
        <f t="shared" ref="S5:S11" si="6">SUM(Q5:R5)</f>
        <v>54</v>
      </c>
      <c r="T5" s="130">
        <f t="shared" ref="T5:T11" si="7">(Q5-R5)/S5</f>
        <v>0.92592592592592593</v>
      </c>
      <c r="U5" s="178">
        <v>0.58333333333333337</v>
      </c>
      <c r="V5" s="139">
        <v>38</v>
      </c>
      <c r="W5" s="139">
        <v>3</v>
      </c>
      <c r="X5" s="15">
        <f t="shared" ref="X5:X11" si="8">SUM(V5:W5)</f>
        <v>41</v>
      </c>
      <c r="Y5" s="130">
        <f t="shared" ref="Y5:Y11" si="9">(V5-W5)/X5</f>
        <v>0.85365853658536583</v>
      </c>
      <c r="Z5" s="178">
        <v>0.58333333333333337</v>
      </c>
      <c r="AA5" s="139">
        <v>44</v>
      </c>
      <c r="AB5" s="139">
        <v>4</v>
      </c>
      <c r="AC5" s="15">
        <f t="shared" ref="AC5:AC11" si="10">SUM(AA5:AB5)</f>
        <v>48</v>
      </c>
      <c r="AD5" s="130">
        <f t="shared" ref="AD5:AD11" si="11">(AA5-AB5)/AC5</f>
        <v>0.83333333333333337</v>
      </c>
      <c r="AE5" s="178">
        <v>0.58333333333333337</v>
      </c>
      <c r="AF5" s="139">
        <v>45</v>
      </c>
      <c r="AG5" s="139">
        <v>2</v>
      </c>
      <c r="AH5" s="15">
        <f t="shared" ref="AH5:AH11" si="12">SUM(AF5:AG5)</f>
        <v>47</v>
      </c>
      <c r="AI5" s="130">
        <f t="shared" ref="AI5:AI11" si="13">(AF5-AG5)/AH5</f>
        <v>0.91489361702127658</v>
      </c>
      <c r="AJ5" s="178">
        <v>0.58333333333333337</v>
      </c>
      <c r="AK5" s="139">
        <v>36</v>
      </c>
      <c r="AL5" s="139">
        <v>3</v>
      </c>
      <c r="AM5" s="15">
        <f t="shared" ref="AM5:AM11" si="14">SUM(AK5:AL5)</f>
        <v>39</v>
      </c>
      <c r="AN5" s="130">
        <f t="shared" ref="AN5:AN11" si="15">(AK5-AL5)/AM5</f>
        <v>0.84615384615384615</v>
      </c>
    </row>
    <row r="6" spans="1:40" s="15" customFormat="1" x14ac:dyDescent="0.25">
      <c r="A6" s="179">
        <v>0.60416666666666663</v>
      </c>
      <c r="B6" s="139">
        <v>45</v>
      </c>
      <c r="C6" s="139">
        <v>8</v>
      </c>
      <c r="D6" s="15">
        <f t="shared" si="0"/>
        <v>53</v>
      </c>
      <c r="E6" s="130">
        <f t="shared" si="1"/>
        <v>0.69811320754716977</v>
      </c>
      <c r="F6" s="179">
        <v>0.60416666666666663</v>
      </c>
      <c r="G6" s="139">
        <v>47</v>
      </c>
      <c r="H6" s="139">
        <v>9</v>
      </c>
      <c r="I6" s="15">
        <f t="shared" si="2"/>
        <v>56</v>
      </c>
      <c r="J6" s="130">
        <f t="shared" si="3"/>
        <v>0.6785714285714286</v>
      </c>
      <c r="K6" s="179">
        <v>0.60416666666666663</v>
      </c>
      <c r="L6" s="139">
        <v>37</v>
      </c>
      <c r="M6" s="139">
        <v>4</v>
      </c>
      <c r="N6" s="15">
        <f t="shared" si="4"/>
        <v>41</v>
      </c>
      <c r="O6" s="130">
        <f t="shared" si="5"/>
        <v>0.80487804878048785</v>
      </c>
      <c r="P6" s="179">
        <v>0.60416666666666663</v>
      </c>
      <c r="Q6" s="139">
        <v>49</v>
      </c>
      <c r="R6" s="139">
        <v>6</v>
      </c>
      <c r="S6" s="15">
        <f t="shared" si="6"/>
        <v>55</v>
      </c>
      <c r="T6" s="130">
        <f t="shared" si="7"/>
        <v>0.78181818181818186</v>
      </c>
      <c r="U6" s="179">
        <v>0.60416666666666663</v>
      </c>
      <c r="V6" s="139">
        <v>34</v>
      </c>
      <c r="W6" s="139">
        <v>5</v>
      </c>
      <c r="X6" s="15">
        <f t="shared" si="8"/>
        <v>39</v>
      </c>
      <c r="Y6" s="130">
        <f t="shared" si="9"/>
        <v>0.74358974358974361</v>
      </c>
      <c r="Z6" s="179">
        <v>0.60416666666666663</v>
      </c>
      <c r="AA6" s="139">
        <v>41</v>
      </c>
      <c r="AB6" s="139">
        <v>8</v>
      </c>
      <c r="AC6" s="15">
        <f t="shared" si="10"/>
        <v>49</v>
      </c>
      <c r="AD6" s="130">
        <f t="shared" si="11"/>
        <v>0.67346938775510201</v>
      </c>
      <c r="AE6" s="179">
        <v>0.60416666666666663</v>
      </c>
      <c r="AF6" s="139">
        <v>49</v>
      </c>
      <c r="AG6" s="139">
        <v>7</v>
      </c>
      <c r="AH6" s="15">
        <f t="shared" si="12"/>
        <v>56</v>
      </c>
      <c r="AI6" s="130">
        <f t="shared" si="13"/>
        <v>0.75</v>
      </c>
      <c r="AJ6" s="179">
        <v>0.60416666666666663</v>
      </c>
      <c r="AK6" s="139">
        <v>24</v>
      </c>
      <c r="AL6" s="139">
        <v>5</v>
      </c>
      <c r="AM6" s="15">
        <f t="shared" si="14"/>
        <v>29</v>
      </c>
      <c r="AN6" s="130">
        <f t="shared" si="15"/>
        <v>0.65517241379310343</v>
      </c>
    </row>
    <row r="7" spans="1:40" s="15" customFormat="1" x14ac:dyDescent="0.25">
      <c r="A7" s="179">
        <v>0.625</v>
      </c>
      <c r="B7" s="139">
        <v>19</v>
      </c>
      <c r="C7" s="139">
        <v>6</v>
      </c>
      <c r="D7" s="15">
        <f t="shared" si="0"/>
        <v>25</v>
      </c>
      <c r="E7" s="130">
        <f t="shared" si="1"/>
        <v>0.52</v>
      </c>
      <c r="F7" s="179">
        <v>0.625</v>
      </c>
      <c r="G7" s="139">
        <v>22</v>
      </c>
      <c r="H7" s="139">
        <v>7</v>
      </c>
      <c r="I7" s="15">
        <f t="shared" si="2"/>
        <v>29</v>
      </c>
      <c r="J7" s="130">
        <f t="shared" si="3"/>
        <v>0.51724137931034486</v>
      </c>
      <c r="K7" s="179">
        <v>0.625</v>
      </c>
      <c r="L7" s="139">
        <v>44</v>
      </c>
      <c r="M7" s="139">
        <v>8</v>
      </c>
      <c r="N7" s="15">
        <f t="shared" si="4"/>
        <v>52</v>
      </c>
      <c r="O7" s="130">
        <f t="shared" si="5"/>
        <v>0.69230769230769229</v>
      </c>
      <c r="P7" s="179">
        <v>0.625</v>
      </c>
      <c r="Q7" s="139">
        <v>36</v>
      </c>
      <c r="R7" s="139">
        <v>6</v>
      </c>
      <c r="S7" s="15">
        <f t="shared" si="6"/>
        <v>42</v>
      </c>
      <c r="T7" s="130">
        <f t="shared" si="7"/>
        <v>0.7142857142857143</v>
      </c>
      <c r="U7" s="179">
        <v>0.625</v>
      </c>
      <c r="V7" s="139">
        <v>27</v>
      </c>
      <c r="W7" s="139">
        <v>4</v>
      </c>
      <c r="X7" s="15">
        <f t="shared" si="8"/>
        <v>31</v>
      </c>
      <c r="Y7" s="130">
        <f t="shared" si="9"/>
        <v>0.74193548387096775</v>
      </c>
      <c r="Z7" s="179">
        <v>0.625</v>
      </c>
      <c r="AA7" s="139">
        <v>35</v>
      </c>
      <c r="AB7" s="139">
        <v>9</v>
      </c>
      <c r="AC7" s="15">
        <f t="shared" si="10"/>
        <v>44</v>
      </c>
      <c r="AD7" s="130">
        <f t="shared" si="11"/>
        <v>0.59090909090909094</v>
      </c>
      <c r="AE7" s="179">
        <v>0.625</v>
      </c>
      <c r="AF7" s="139">
        <v>47</v>
      </c>
      <c r="AG7" s="139">
        <v>6</v>
      </c>
      <c r="AH7" s="15">
        <f t="shared" si="12"/>
        <v>53</v>
      </c>
      <c r="AI7" s="130">
        <f t="shared" si="13"/>
        <v>0.77358490566037741</v>
      </c>
      <c r="AJ7" s="179">
        <v>0.625</v>
      </c>
      <c r="AK7" s="139">
        <v>41</v>
      </c>
      <c r="AL7" s="139">
        <v>6</v>
      </c>
      <c r="AM7" s="15">
        <f t="shared" si="14"/>
        <v>47</v>
      </c>
      <c r="AN7" s="130">
        <f t="shared" si="15"/>
        <v>0.74468085106382975</v>
      </c>
    </row>
    <row r="8" spans="1:40" s="15" customFormat="1" x14ac:dyDescent="0.25">
      <c r="A8" s="178">
        <v>0.64583333333333304</v>
      </c>
      <c r="B8" s="139">
        <v>13</v>
      </c>
      <c r="C8" s="139">
        <v>8</v>
      </c>
      <c r="D8" s="15">
        <f t="shared" si="0"/>
        <v>21</v>
      </c>
      <c r="E8" s="130">
        <f t="shared" si="1"/>
        <v>0.23809523809523808</v>
      </c>
      <c r="F8" s="178">
        <v>0.64583333333333304</v>
      </c>
      <c r="G8" s="139">
        <v>16</v>
      </c>
      <c r="H8" s="139">
        <v>12</v>
      </c>
      <c r="I8" s="15">
        <f t="shared" si="2"/>
        <v>28</v>
      </c>
      <c r="J8" s="130">
        <f t="shared" si="3"/>
        <v>0.14285714285714285</v>
      </c>
      <c r="K8" s="178">
        <v>0.64583333333333304</v>
      </c>
      <c r="L8" s="139">
        <v>21</v>
      </c>
      <c r="M8" s="139">
        <v>11</v>
      </c>
      <c r="N8" s="15">
        <f t="shared" si="4"/>
        <v>32</v>
      </c>
      <c r="O8" s="130">
        <f t="shared" si="5"/>
        <v>0.3125</v>
      </c>
      <c r="P8" s="178">
        <v>0.64583333333333304</v>
      </c>
      <c r="Q8" s="139">
        <v>15</v>
      </c>
      <c r="R8" s="139">
        <v>8</v>
      </c>
      <c r="S8" s="15">
        <f t="shared" si="6"/>
        <v>23</v>
      </c>
      <c r="T8" s="130">
        <f t="shared" si="7"/>
        <v>0.30434782608695654</v>
      </c>
      <c r="U8" s="178">
        <v>0.64583333333333304</v>
      </c>
      <c r="V8" s="139">
        <v>12</v>
      </c>
      <c r="W8" s="139">
        <v>6</v>
      </c>
      <c r="X8" s="15">
        <f t="shared" si="8"/>
        <v>18</v>
      </c>
      <c r="Y8" s="130">
        <f t="shared" si="9"/>
        <v>0.33333333333333331</v>
      </c>
      <c r="Z8" s="178">
        <v>0.64583333333333304</v>
      </c>
      <c r="AA8" s="139">
        <v>46</v>
      </c>
      <c r="AB8" s="139">
        <v>12</v>
      </c>
      <c r="AC8" s="15">
        <f t="shared" si="10"/>
        <v>58</v>
      </c>
      <c r="AD8" s="130">
        <f t="shared" si="11"/>
        <v>0.58620689655172409</v>
      </c>
      <c r="AE8" s="178">
        <v>0.64583333333333304</v>
      </c>
      <c r="AF8" s="139">
        <v>38</v>
      </c>
      <c r="AG8" s="139">
        <v>8</v>
      </c>
      <c r="AH8" s="15">
        <f t="shared" si="12"/>
        <v>46</v>
      </c>
      <c r="AI8" s="130">
        <f t="shared" si="13"/>
        <v>0.65217391304347827</v>
      </c>
      <c r="AJ8" s="178">
        <v>0.64583333333333304</v>
      </c>
      <c r="AK8" s="139">
        <v>34</v>
      </c>
      <c r="AL8" s="139">
        <v>4</v>
      </c>
      <c r="AM8" s="15">
        <f t="shared" si="14"/>
        <v>38</v>
      </c>
      <c r="AN8" s="130">
        <f t="shared" si="15"/>
        <v>0.78947368421052633</v>
      </c>
    </row>
    <row r="9" spans="1:40" s="15" customFormat="1" x14ac:dyDescent="0.25">
      <c r="A9" s="179">
        <v>0.66666666666666596</v>
      </c>
      <c r="B9" s="139">
        <v>23</v>
      </c>
      <c r="C9" s="139">
        <v>12</v>
      </c>
      <c r="D9" s="15">
        <f t="shared" si="0"/>
        <v>35</v>
      </c>
      <c r="E9" s="130">
        <f t="shared" si="1"/>
        <v>0.31428571428571428</v>
      </c>
      <c r="F9" s="179">
        <v>0.66666666666666596</v>
      </c>
      <c r="G9" s="139">
        <v>7</v>
      </c>
      <c r="H9" s="139">
        <v>14</v>
      </c>
      <c r="I9" s="15">
        <f t="shared" si="2"/>
        <v>21</v>
      </c>
      <c r="J9" s="130">
        <f t="shared" si="3"/>
        <v>-0.33333333333333331</v>
      </c>
      <c r="K9" s="179">
        <v>0.66666666666666596</v>
      </c>
      <c r="L9" s="139">
        <v>16</v>
      </c>
      <c r="M9" s="139">
        <v>13</v>
      </c>
      <c r="N9" s="15">
        <f t="shared" si="4"/>
        <v>29</v>
      </c>
      <c r="O9" s="130">
        <f t="shared" si="5"/>
        <v>0.10344827586206896</v>
      </c>
      <c r="P9" s="179">
        <v>0.66666666666666596</v>
      </c>
      <c r="Q9" s="139">
        <v>8</v>
      </c>
      <c r="R9" s="139">
        <v>12</v>
      </c>
      <c r="S9" s="15">
        <f t="shared" si="6"/>
        <v>20</v>
      </c>
      <c r="T9" s="130">
        <f t="shared" si="7"/>
        <v>-0.2</v>
      </c>
      <c r="U9" s="179">
        <v>0.66666666666666596</v>
      </c>
      <c r="V9" s="139">
        <v>18</v>
      </c>
      <c r="W9" s="139">
        <v>10</v>
      </c>
      <c r="X9" s="15">
        <f t="shared" si="8"/>
        <v>28</v>
      </c>
      <c r="Y9" s="130">
        <f t="shared" si="9"/>
        <v>0.2857142857142857</v>
      </c>
      <c r="Z9" s="179">
        <v>0.66666666666666596</v>
      </c>
      <c r="AA9" s="139">
        <v>16</v>
      </c>
      <c r="AB9" s="139">
        <v>8</v>
      </c>
      <c r="AC9" s="15">
        <f t="shared" si="10"/>
        <v>24</v>
      </c>
      <c r="AD9" s="130">
        <f t="shared" si="11"/>
        <v>0.33333333333333331</v>
      </c>
      <c r="AE9" s="179">
        <v>0.66666666666666596</v>
      </c>
      <c r="AF9" s="139">
        <v>26</v>
      </c>
      <c r="AG9" s="139">
        <v>12</v>
      </c>
      <c r="AH9" s="15">
        <f t="shared" si="12"/>
        <v>38</v>
      </c>
      <c r="AI9" s="130">
        <f t="shared" si="13"/>
        <v>0.36842105263157893</v>
      </c>
      <c r="AJ9" s="179">
        <v>0.66666666666666596</v>
      </c>
      <c r="AK9" s="139">
        <v>13</v>
      </c>
      <c r="AL9" s="139">
        <v>9</v>
      </c>
      <c r="AM9" s="15">
        <f t="shared" si="14"/>
        <v>22</v>
      </c>
      <c r="AN9" s="130">
        <f t="shared" si="15"/>
        <v>0.18181818181818182</v>
      </c>
    </row>
    <row r="10" spans="1:40" s="15" customFormat="1" x14ac:dyDescent="0.25">
      <c r="A10" s="179">
        <v>0.687499999999999</v>
      </c>
      <c r="B10" s="139">
        <v>13</v>
      </c>
      <c r="C10" s="139">
        <v>8</v>
      </c>
      <c r="D10" s="15">
        <f t="shared" si="0"/>
        <v>21</v>
      </c>
      <c r="E10" s="130">
        <f t="shared" si="1"/>
        <v>0.23809523809523808</v>
      </c>
      <c r="F10" s="179">
        <v>0.687499999999999</v>
      </c>
      <c r="G10" s="139">
        <v>17</v>
      </c>
      <c r="H10" s="139">
        <v>16</v>
      </c>
      <c r="I10" s="15">
        <f t="shared" si="2"/>
        <v>33</v>
      </c>
      <c r="J10" s="130">
        <f t="shared" si="3"/>
        <v>3.0303030303030304E-2</v>
      </c>
      <c r="K10" s="179">
        <v>0.687499999999999</v>
      </c>
      <c r="L10" s="139">
        <v>14</v>
      </c>
      <c r="M10" s="139">
        <v>15</v>
      </c>
      <c r="N10" s="15">
        <f t="shared" si="4"/>
        <v>29</v>
      </c>
      <c r="O10" s="130">
        <f t="shared" si="5"/>
        <v>-3.4482758620689655E-2</v>
      </c>
      <c r="P10" s="179">
        <v>0.687499999999999</v>
      </c>
      <c r="Q10" s="139">
        <v>16</v>
      </c>
      <c r="R10" s="139">
        <v>15</v>
      </c>
      <c r="S10" s="15">
        <f t="shared" si="6"/>
        <v>31</v>
      </c>
      <c r="T10" s="130">
        <f t="shared" si="7"/>
        <v>3.2258064516129031E-2</v>
      </c>
      <c r="U10" s="179">
        <v>0.687499999999999</v>
      </c>
      <c r="V10" s="139">
        <v>22</v>
      </c>
      <c r="W10" s="139">
        <v>7</v>
      </c>
      <c r="X10" s="15">
        <f t="shared" si="8"/>
        <v>29</v>
      </c>
      <c r="Y10" s="130">
        <f t="shared" si="9"/>
        <v>0.51724137931034486</v>
      </c>
      <c r="Z10" s="179">
        <v>0.687499999999999</v>
      </c>
      <c r="AA10" s="139">
        <v>8</v>
      </c>
      <c r="AB10" s="139">
        <v>13</v>
      </c>
      <c r="AC10" s="15">
        <f t="shared" si="10"/>
        <v>21</v>
      </c>
      <c r="AD10" s="130">
        <f t="shared" si="11"/>
        <v>-0.23809523809523808</v>
      </c>
      <c r="AE10" s="179">
        <v>0.687499999999999</v>
      </c>
      <c r="AF10" s="139">
        <v>16</v>
      </c>
      <c r="AG10" s="139">
        <v>15</v>
      </c>
      <c r="AH10" s="15">
        <f t="shared" si="12"/>
        <v>31</v>
      </c>
      <c r="AI10" s="130">
        <f t="shared" si="13"/>
        <v>3.2258064516129031E-2</v>
      </c>
      <c r="AJ10" s="179">
        <v>0.687499999999999</v>
      </c>
      <c r="AK10" s="139">
        <v>19</v>
      </c>
      <c r="AL10" s="139">
        <v>12</v>
      </c>
      <c r="AM10" s="15">
        <f t="shared" si="14"/>
        <v>31</v>
      </c>
      <c r="AN10" s="130">
        <f t="shared" si="15"/>
        <v>0.22580645161290322</v>
      </c>
    </row>
    <row r="11" spans="1:40" s="15" customFormat="1" x14ac:dyDescent="0.25">
      <c r="A11" s="178">
        <v>0.70833333333333304</v>
      </c>
      <c r="B11" s="139">
        <v>15</v>
      </c>
      <c r="C11" s="139">
        <v>7</v>
      </c>
      <c r="D11" s="15">
        <f t="shared" si="0"/>
        <v>22</v>
      </c>
      <c r="E11" s="130">
        <f t="shared" si="1"/>
        <v>0.36363636363636365</v>
      </c>
      <c r="F11" s="178">
        <v>0.70833333333333304</v>
      </c>
      <c r="G11" s="139">
        <v>19</v>
      </c>
      <c r="H11" s="139">
        <v>7</v>
      </c>
      <c r="I11" s="15">
        <f t="shared" si="2"/>
        <v>26</v>
      </c>
      <c r="J11" s="130">
        <f t="shared" si="3"/>
        <v>0.46153846153846156</v>
      </c>
      <c r="K11" s="178">
        <v>0.70833333333333304</v>
      </c>
      <c r="L11" s="139">
        <v>19</v>
      </c>
      <c r="M11" s="139">
        <v>16</v>
      </c>
      <c r="N11" s="15">
        <f t="shared" si="4"/>
        <v>35</v>
      </c>
      <c r="O11" s="130">
        <f t="shared" si="5"/>
        <v>8.5714285714285715E-2</v>
      </c>
      <c r="P11" s="178">
        <v>0.70833333333333304</v>
      </c>
      <c r="Q11" s="139">
        <v>17</v>
      </c>
      <c r="R11" s="139">
        <v>16</v>
      </c>
      <c r="S11" s="15">
        <f t="shared" si="6"/>
        <v>33</v>
      </c>
      <c r="T11" s="130">
        <f t="shared" si="7"/>
        <v>3.0303030303030304E-2</v>
      </c>
      <c r="U11" s="178">
        <v>0.70833333333333304</v>
      </c>
      <c r="V11" s="139">
        <v>19</v>
      </c>
      <c r="W11" s="139">
        <v>12</v>
      </c>
      <c r="X11" s="15">
        <f t="shared" si="8"/>
        <v>31</v>
      </c>
      <c r="Y11" s="130">
        <f t="shared" si="9"/>
        <v>0.22580645161290322</v>
      </c>
      <c r="Z11" s="178">
        <v>0.70833333333333304</v>
      </c>
      <c r="AA11" s="139">
        <v>13</v>
      </c>
      <c r="AB11" s="139">
        <v>12</v>
      </c>
      <c r="AC11" s="15">
        <f t="shared" si="10"/>
        <v>25</v>
      </c>
      <c r="AD11" s="130">
        <f t="shared" si="11"/>
        <v>0.04</v>
      </c>
      <c r="AE11" s="178">
        <v>0.70833333333333304</v>
      </c>
      <c r="AF11" s="139">
        <v>9</v>
      </c>
      <c r="AG11" s="139">
        <v>8</v>
      </c>
      <c r="AH11" s="15">
        <f t="shared" si="12"/>
        <v>17</v>
      </c>
      <c r="AI11" s="130">
        <f t="shared" si="13"/>
        <v>5.8823529411764705E-2</v>
      </c>
      <c r="AJ11" s="178">
        <v>0.70833333333333304</v>
      </c>
      <c r="AK11" s="139">
        <v>12</v>
      </c>
      <c r="AL11" s="139">
        <v>9</v>
      </c>
      <c r="AM11" s="15">
        <f t="shared" si="14"/>
        <v>21</v>
      </c>
      <c r="AN11" s="130">
        <f t="shared" si="15"/>
        <v>0.14285714285714285</v>
      </c>
    </row>
    <row r="12" spans="1:40" s="15" customFormat="1" x14ac:dyDescent="0.25">
      <c r="A12" s="63" t="s">
        <v>177</v>
      </c>
      <c r="B12" s="15" t="s">
        <v>46</v>
      </c>
      <c r="C12" s="15" t="s">
        <v>130</v>
      </c>
      <c r="D12" s="15" t="s">
        <v>52</v>
      </c>
      <c r="E12" s="130" t="s">
        <v>113</v>
      </c>
      <c r="F12" s="63" t="s">
        <v>177</v>
      </c>
      <c r="G12" s="15" t="s">
        <v>46</v>
      </c>
      <c r="H12" s="15" t="s">
        <v>130</v>
      </c>
      <c r="I12" s="15" t="s">
        <v>52</v>
      </c>
      <c r="J12" s="130" t="s">
        <v>113</v>
      </c>
      <c r="K12" s="63" t="s">
        <v>177</v>
      </c>
      <c r="L12" s="15" t="s">
        <v>46</v>
      </c>
      <c r="M12" s="15" t="s">
        <v>130</v>
      </c>
      <c r="N12" s="15" t="s">
        <v>52</v>
      </c>
      <c r="O12" s="130" t="s">
        <v>113</v>
      </c>
      <c r="P12" s="63" t="s">
        <v>177</v>
      </c>
      <c r="Q12" s="15" t="s">
        <v>46</v>
      </c>
      <c r="R12" s="15" t="s">
        <v>130</v>
      </c>
      <c r="S12" s="15" t="s">
        <v>52</v>
      </c>
      <c r="T12" s="130" t="s">
        <v>113</v>
      </c>
      <c r="U12" s="63" t="s">
        <v>177</v>
      </c>
      <c r="V12" s="15" t="s">
        <v>46</v>
      </c>
      <c r="W12" s="15" t="s">
        <v>130</v>
      </c>
      <c r="X12" s="15" t="s">
        <v>52</v>
      </c>
      <c r="Y12" s="130" t="s">
        <v>113</v>
      </c>
      <c r="Z12" s="63" t="s">
        <v>177</v>
      </c>
      <c r="AA12" s="15" t="s">
        <v>46</v>
      </c>
      <c r="AB12" s="15" t="s">
        <v>130</v>
      </c>
      <c r="AC12" s="15" t="s">
        <v>52</v>
      </c>
      <c r="AD12" s="130" t="s">
        <v>113</v>
      </c>
      <c r="AE12" s="63" t="s">
        <v>177</v>
      </c>
      <c r="AF12" s="15" t="s">
        <v>46</v>
      </c>
      <c r="AG12" s="15" t="s">
        <v>130</v>
      </c>
      <c r="AH12" s="15" t="s">
        <v>52</v>
      </c>
      <c r="AI12" s="130" t="s">
        <v>113</v>
      </c>
      <c r="AJ12" s="63" t="s">
        <v>177</v>
      </c>
      <c r="AK12" s="15" t="s">
        <v>46</v>
      </c>
      <c r="AL12" s="15" t="s">
        <v>130</v>
      </c>
      <c r="AM12" s="15" t="s">
        <v>52</v>
      </c>
      <c r="AN12" s="130" t="s">
        <v>113</v>
      </c>
    </row>
    <row r="13" spans="1:40" s="15" customFormat="1" x14ac:dyDescent="0.25">
      <c r="A13" s="178">
        <v>0.58333333333333337</v>
      </c>
      <c r="B13" s="139">
        <v>52</v>
      </c>
      <c r="C13" s="139">
        <v>1</v>
      </c>
      <c r="D13" s="15">
        <f t="shared" ref="D13:D19" si="16">SUM(B13:C13)</f>
        <v>53</v>
      </c>
      <c r="E13" s="130">
        <f t="shared" ref="E13:E19" si="17">(B13-C13)/D13</f>
        <v>0.96226415094339623</v>
      </c>
      <c r="F13" s="178">
        <v>0.58333333333333337</v>
      </c>
      <c r="G13" s="139">
        <v>48</v>
      </c>
      <c r="H13" s="139">
        <v>6</v>
      </c>
      <c r="I13" s="15">
        <f t="shared" ref="I13:I19" si="18">SUM(G13:H13)</f>
        <v>54</v>
      </c>
      <c r="J13" s="130">
        <f t="shared" ref="J13:J19" si="19">(G13-H13)/I13</f>
        <v>0.77777777777777779</v>
      </c>
      <c r="K13" s="178">
        <v>0.58333333333333337</v>
      </c>
      <c r="L13" s="139">
        <v>52</v>
      </c>
      <c r="M13" s="139">
        <v>2</v>
      </c>
      <c r="N13" s="15">
        <f t="shared" ref="N13:N19" si="20">SUM(L13:M13)</f>
        <v>54</v>
      </c>
      <c r="O13" s="130">
        <f t="shared" ref="O13:O19" si="21">(L13-M13)/N13</f>
        <v>0.92592592592592593</v>
      </c>
      <c r="P13" s="178">
        <v>0.58333333333333337</v>
      </c>
      <c r="Q13" s="139">
        <v>46</v>
      </c>
      <c r="R13" s="139">
        <v>3</v>
      </c>
      <c r="S13" s="15">
        <f t="shared" ref="S13:S19" si="22">SUM(Q13:R13)</f>
        <v>49</v>
      </c>
      <c r="T13" s="130">
        <f t="shared" ref="T13:T19" si="23">(Q13-R13)/S13</f>
        <v>0.87755102040816324</v>
      </c>
      <c r="U13" s="178">
        <v>0.58333333333333337</v>
      </c>
      <c r="V13" s="139">
        <v>49</v>
      </c>
      <c r="W13" s="139">
        <v>4</v>
      </c>
      <c r="X13" s="15">
        <f t="shared" ref="X13:X19" si="24">SUM(V13:W13)</f>
        <v>53</v>
      </c>
      <c r="Y13" s="130">
        <f t="shared" ref="Y13:Y19" si="25">(V13-W13)/X13</f>
        <v>0.84905660377358494</v>
      </c>
      <c r="Z13" s="178">
        <v>0.58333333333333337</v>
      </c>
      <c r="AA13" s="139">
        <v>47</v>
      </c>
      <c r="AB13" s="139">
        <v>2</v>
      </c>
      <c r="AC13" s="15">
        <f t="shared" ref="AC13:AC19" si="26">SUM(AA13:AB13)</f>
        <v>49</v>
      </c>
      <c r="AD13" s="130">
        <f t="shared" ref="AD13:AD19" si="27">(AA13-AB13)/AC13</f>
        <v>0.91836734693877553</v>
      </c>
      <c r="AE13" s="178">
        <v>0.58333333333333337</v>
      </c>
      <c r="AF13" s="139">
        <v>52</v>
      </c>
      <c r="AG13" s="139">
        <v>1</v>
      </c>
      <c r="AH13" s="15">
        <f t="shared" ref="AH13:AH19" si="28">SUM(AF13:AG13)</f>
        <v>53</v>
      </c>
      <c r="AI13" s="130">
        <f t="shared" ref="AI13:AI19" si="29">(AF13-AG13)/AH13</f>
        <v>0.96226415094339623</v>
      </c>
      <c r="AJ13" s="178">
        <v>0.58333333333333337</v>
      </c>
      <c r="AK13" s="139">
        <v>50</v>
      </c>
      <c r="AL13" s="139">
        <v>1</v>
      </c>
      <c r="AM13" s="15">
        <f t="shared" ref="AM13:AM19" si="30">SUM(AK13:AL13)</f>
        <v>51</v>
      </c>
      <c r="AN13" s="130">
        <f t="shared" ref="AN13:AN19" si="31">(AK13-AL13)/AM13</f>
        <v>0.96078431372549022</v>
      </c>
    </row>
    <row r="14" spans="1:40" s="15" customFormat="1" x14ac:dyDescent="0.25">
      <c r="A14" s="179">
        <v>0.60416666666666663</v>
      </c>
      <c r="B14" s="139">
        <v>49</v>
      </c>
      <c r="C14" s="139">
        <v>6</v>
      </c>
      <c r="D14" s="15">
        <f t="shared" si="16"/>
        <v>55</v>
      </c>
      <c r="E14" s="130">
        <f t="shared" si="17"/>
        <v>0.78181818181818186</v>
      </c>
      <c r="F14" s="179">
        <v>0.60416666666666663</v>
      </c>
      <c r="G14" s="139">
        <v>34</v>
      </c>
      <c r="H14" s="139">
        <v>7</v>
      </c>
      <c r="I14" s="15">
        <f t="shared" si="18"/>
        <v>41</v>
      </c>
      <c r="J14" s="130">
        <f t="shared" si="19"/>
        <v>0.65853658536585369</v>
      </c>
      <c r="K14" s="179">
        <v>0.60416666666666663</v>
      </c>
      <c r="L14" s="139">
        <v>49</v>
      </c>
      <c r="M14" s="139">
        <v>7</v>
      </c>
      <c r="N14" s="15">
        <f t="shared" si="20"/>
        <v>56</v>
      </c>
      <c r="O14" s="130">
        <f t="shared" si="21"/>
        <v>0.75</v>
      </c>
      <c r="P14" s="179">
        <v>0.60416666666666663</v>
      </c>
      <c r="Q14" s="139">
        <v>25</v>
      </c>
      <c r="R14" s="139">
        <v>4</v>
      </c>
      <c r="S14" s="15">
        <f t="shared" si="22"/>
        <v>29</v>
      </c>
      <c r="T14" s="130">
        <f t="shared" si="23"/>
        <v>0.72413793103448276</v>
      </c>
      <c r="U14" s="179">
        <v>0.60416666666666663</v>
      </c>
      <c r="V14" s="139">
        <v>43</v>
      </c>
      <c r="W14" s="139">
        <v>7</v>
      </c>
      <c r="X14" s="15">
        <f t="shared" si="24"/>
        <v>50</v>
      </c>
      <c r="Y14" s="130">
        <f t="shared" si="25"/>
        <v>0.72</v>
      </c>
      <c r="Z14" s="179">
        <v>0.60416666666666663</v>
      </c>
      <c r="AA14" s="139">
        <v>41</v>
      </c>
      <c r="AB14" s="139">
        <v>4</v>
      </c>
      <c r="AC14" s="15">
        <f t="shared" si="26"/>
        <v>45</v>
      </c>
      <c r="AD14" s="130">
        <f t="shared" si="27"/>
        <v>0.82222222222222219</v>
      </c>
      <c r="AE14" s="179">
        <v>0.60416666666666663</v>
      </c>
      <c r="AF14" s="139">
        <v>49</v>
      </c>
      <c r="AG14" s="139">
        <v>3</v>
      </c>
      <c r="AH14" s="15">
        <f t="shared" si="28"/>
        <v>52</v>
      </c>
      <c r="AI14" s="130">
        <f t="shared" si="29"/>
        <v>0.88461538461538458</v>
      </c>
      <c r="AJ14" s="179">
        <v>0.60416666666666663</v>
      </c>
      <c r="AK14" s="139">
        <v>36</v>
      </c>
      <c r="AL14" s="139">
        <v>3</v>
      </c>
      <c r="AM14" s="15">
        <f t="shared" si="30"/>
        <v>39</v>
      </c>
      <c r="AN14" s="130">
        <f t="shared" si="31"/>
        <v>0.84615384615384615</v>
      </c>
    </row>
    <row r="15" spans="1:40" s="15" customFormat="1" x14ac:dyDescent="0.25">
      <c r="A15" s="179">
        <v>0.625</v>
      </c>
      <c r="B15" s="139">
        <v>32</v>
      </c>
      <c r="C15" s="139">
        <v>5</v>
      </c>
      <c r="D15" s="15">
        <f t="shared" si="16"/>
        <v>37</v>
      </c>
      <c r="E15" s="130">
        <f t="shared" si="17"/>
        <v>0.72972972972972971</v>
      </c>
      <c r="F15" s="179">
        <v>0.625</v>
      </c>
      <c r="G15" s="139">
        <v>29</v>
      </c>
      <c r="H15" s="139">
        <v>3</v>
      </c>
      <c r="I15" s="15">
        <f t="shared" si="18"/>
        <v>32</v>
      </c>
      <c r="J15" s="130">
        <f t="shared" si="19"/>
        <v>0.8125</v>
      </c>
      <c r="K15" s="179">
        <v>0.625</v>
      </c>
      <c r="L15" s="139">
        <v>42</v>
      </c>
      <c r="M15" s="139">
        <v>9</v>
      </c>
      <c r="N15" s="15">
        <f t="shared" si="20"/>
        <v>51</v>
      </c>
      <c r="O15" s="130">
        <f t="shared" si="21"/>
        <v>0.6470588235294118</v>
      </c>
      <c r="P15" s="179">
        <v>0.625</v>
      </c>
      <c r="Q15" s="139">
        <v>19</v>
      </c>
      <c r="R15" s="139">
        <v>5</v>
      </c>
      <c r="S15" s="15">
        <f t="shared" si="22"/>
        <v>24</v>
      </c>
      <c r="T15" s="130">
        <f t="shared" si="23"/>
        <v>0.58333333333333337</v>
      </c>
      <c r="U15" s="179">
        <v>0.625</v>
      </c>
      <c r="V15" s="139">
        <v>37</v>
      </c>
      <c r="W15" s="139">
        <v>13</v>
      </c>
      <c r="X15" s="15">
        <f t="shared" si="24"/>
        <v>50</v>
      </c>
      <c r="Y15" s="130">
        <f t="shared" si="25"/>
        <v>0.48</v>
      </c>
      <c r="Z15" s="179">
        <v>0.625</v>
      </c>
      <c r="AA15" s="139">
        <v>44</v>
      </c>
      <c r="AB15" s="139">
        <v>7</v>
      </c>
      <c r="AC15" s="15">
        <f t="shared" si="26"/>
        <v>51</v>
      </c>
      <c r="AD15" s="130">
        <f t="shared" si="27"/>
        <v>0.72549019607843135</v>
      </c>
      <c r="AE15" s="179">
        <v>0.625</v>
      </c>
      <c r="AF15" s="139">
        <v>43</v>
      </c>
      <c r="AG15" s="139">
        <v>5</v>
      </c>
      <c r="AH15" s="15">
        <f t="shared" si="28"/>
        <v>48</v>
      </c>
      <c r="AI15" s="130">
        <f t="shared" si="29"/>
        <v>0.79166666666666663</v>
      </c>
      <c r="AJ15" s="179">
        <v>0.625</v>
      </c>
      <c r="AK15" s="139">
        <v>45</v>
      </c>
      <c r="AL15" s="139">
        <v>9</v>
      </c>
      <c r="AM15" s="15">
        <f t="shared" si="30"/>
        <v>54</v>
      </c>
      <c r="AN15" s="130">
        <f t="shared" si="31"/>
        <v>0.66666666666666663</v>
      </c>
    </row>
    <row r="16" spans="1:40" s="15" customFormat="1" x14ac:dyDescent="0.25">
      <c r="A16" s="178">
        <v>0.64583333333333304</v>
      </c>
      <c r="B16" s="139">
        <v>26</v>
      </c>
      <c r="C16" s="139">
        <v>9</v>
      </c>
      <c r="D16" s="15">
        <f t="shared" si="16"/>
        <v>35</v>
      </c>
      <c r="E16" s="130">
        <f t="shared" si="17"/>
        <v>0.48571428571428571</v>
      </c>
      <c r="F16" s="178">
        <v>0.64583333333333304</v>
      </c>
      <c r="G16" s="139">
        <v>32</v>
      </c>
      <c r="H16" s="139">
        <v>8</v>
      </c>
      <c r="I16" s="15">
        <f t="shared" si="18"/>
        <v>40</v>
      </c>
      <c r="J16" s="130">
        <f t="shared" si="19"/>
        <v>0.6</v>
      </c>
      <c r="K16" s="178">
        <v>0.64583333333333304</v>
      </c>
      <c r="L16" s="139">
        <v>39</v>
      </c>
      <c r="M16" s="139">
        <v>5</v>
      </c>
      <c r="N16" s="15">
        <f t="shared" si="20"/>
        <v>44</v>
      </c>
      <c r="O16" s="130">
        <f t="shared" si="21"/>
        <v>0.77272727272727271</v>
      </c>
      <c r="P16" s="178">
        <v>0.64583333333333304</v>
      </c>
      <c r="Q16" s="139">
        <v>27</v>
      </c>
      <c r="R16" s="139">
        <v>12</v>
      </c>
      <c r="S16" s="15">
        <f t="shared" si="22"/>
        <v>39</v>
      </c>
      <c r="T16" s="130">
        <f t="shared" si="23"/>
        <v>0.38461538461538464</v>
      </c>
      <c r="U16" s="178">
        <v>0.64583333333333304</v>
      </c>
      <c r="V16" s="139">
        <v>18</v>
      </c>
      <c r="W16" s="139">
        <v>8</v>
      </c>
      <c r="X16" s="15">
        <f t="shared" si="24"/>
        <v>26</v>
      </c>
      <c r="Y16" s="130">
        <f t="shared" si="25"/>
        <v>0.38461538461538464</v>
      </c>
      <c r="Z16" s="178">
        <v>0.64583333333333304</v>
      </c>
      <c r="AA16" s="139">
        <v>16</v>
      </c>
      <c r="AB16" s="139">
        <v>11</v>
      </c>
      <c r="AC16" s="15">
        <f t="shared" si="26"/>
        <v>27</v>
      </c>
      <c r="AD16" s="130">
        <f t="shared" si="27"/>
        <v>0.18518518518518517</v>
      </c>
      <c r="AE16" s="178">
        <v>0.64583333333333304</v>
      </c>
      <c r="AF16" s="139">
        <v>26</v>
      </c>
      <c r="AG16" s="139">
        <v>7</v>
      </c>
      <c r="AH16" s="15">
        <f t="shared" si="28"/>
        <v>33</v>
      </c>
      <c r="AI16" s="130">
        <f t="shared" si="29"/>
        <v>0.5757575757575758</v>
      </c>
      <c r="AJ16" s="178">
        <v>0.64583333333333304</v>
      </c>
      <c r="AK16" s="139">
        <v>41</v>
      </c>
      <c r="AL16" s="139">
        <v>6</v>
      </c>
      <c r="AM16" s="15">
        <f t="shared" si="30"/>
        <v>47</v>
      </c>
      <c r="AN16" s="130">
        <f t="shared" si="31"/>
        <v>0.74468085106382975</v>
      </c>
    </row>
    <row r="17" spans="1:40" s="15" customFormat="1" x14ac:dyDescent="0.25">
      <c r="A17" s="179">
        <v>0.66666666666666596</v>
      </c>
      <c r="B17" s="139">
        <v>37</v>
      </c>
      <c r="C17" s="139">
        <v>12</v>
      </c>
      <c r="D17" s="15">
        <f t="shared" si="16"/>
        <v>49</v>
      </c>
      <c r="E17" s="130">
        <f t="shared" si="17"/>
        <v>0.51020408163265307</v>
      </c>
      <c r="F17" s="179">
        <v>0.66666666666666596</v>
      </c>
      <c r="G17" s="139">
        <v>41</v>
      </c>
      <c r="H17" s="139">
        <v>12</v>
      </c>
      <c r="I17" s="15">
        <f t="shared" si="18"/>
        <v>53</v>
      </c>
      <c r="J17" s="130">
        <f t="shared" si="19"/>
        <v>0.54716981132075471</v>
      </c>
      <c r="K17" s="179">
        <v>0.66666666666666596</v>
      </c>
      <c r="L17" s="139">
        <v>21</v>
      </c>
      <c r="M17" s="139">
        <v>8</v>
      </c>
      <c r="N17" s="15">
        <f t="shared" si="20"/>
        <v>29</v>
      </c>
      <c r="O17" s="130">
        <f t="shared" si="21"/>
        <v>0.44827586206896552</v>
      </c>
      <c r="P17" s="179">
        <v>0.66666666666666596</v>
      </c>
      <c r="Q17" s="139">
        <v>15</v>
      </c>
      <c r="R17" s="139">
        <v>13</v>
      </c>
      <c r="S17" s="15">
        <f t="shared" si="22"/>
        <v>28</v>
      </c>
      <c r="T17" s="130">
        <f t="shared" si="23"/>
        <v>7.1428571428571425E-2</v>
      </c>
      <c r="U17" s="179">
        <v>0.66666666666666596</v>
      </c>
      <c r="V17" s="139">
        <v>12</v>
      </c>
      <c r="W17" s="139">
        <v>9</v>
      </c>
      <c r="X17" s="15">
        <f t="shared" si="24"/>
        <v>21</v>
      </c>
      <c r="Y17" s="130">
        <f t="shared" si="25"/>
        <v>0.14285714285714285</v>
      </c>
      <c r="Z17" s="179">
        <v>0.66666666666666596</v>
      </c>
      <c r="AA17" s="139">
        <v>13</v>
      </c>
      <c r="AB17" s="139">
        <v>14</v>
      </c>
      <c r="AC17" s="15">
        <f t="shared" si="26"/>
        <v>27</v>
      </c>
      <c r="AD17" s="130">
        <f t="shared" si="27"/>
        <v>-3.7037037037037035E-2</v>
      </c>
      <c r="AE17" s="179">
        <v>0.66666666666666596</v>
      </c>
      <c r="AF17" s="139">
        <v>22</v>
      </c>
      <c r="AG17" s="139">
        <v>11</v>
      </c>
      <c r="AH17" s="15">
        <f t="shared" si="28"/>
        <v>33</v>
      </c>
      <c r="AI17" s="130">
        <f t="shared" si="29"/>
        <v>0.33333333333333331</v>
      </c>
      <c r="AJ17" s="179">
        <v>0.66666666666666596</v>
      </c>
      <c r="AK17" s="139">
        <v>8</v>
      </c>
      <c r="AL17" s="139">
        <v>5</v>
      </c>
      <c r="AM17" s="15">
        <f t="shared" si="30"/>
        <v>13</v>
      </c>
      <c r="AN17" s="130">
        <f t="shared" si="31"/>
        <v>0.23076923076923078</v>
      </c>
    </row>
    <row r="18" spans="1:40" s="15" customFormat="1" x14ac:dyDescent="0.25">
      <c r="A18" s="179">
        <v>0.687499999999999</v>
      </c>
      <c r="B18" s="139">
        <v>16</v>
      </c>
      <c r="C18" s="139">
        <v>11</v>
      </c>
      <c r="D18" s="15">
        <f t="shared" si="16"/>
        <v>27</v>
      </c>
      <c r="E18" s="130">
        <f t="shared" si="17"/>
        <v>0.18518518518518517</v>
      </c>
      <c r="F18" s="179">
        <v>0.687499999999999</v>
      </c>
      <c r="G18" s="139">
        <v>8</v>
      </c>
      <c r="H18" s="139">
        <v>13</v>
      </c>
      <c r="I18" s="15">
        <f t="shared" si="18"/>
        <v>21</v>
      </c>
      <c r="J18" s="130">
        <f t="shared" si="19"/>
        <v>-0.23809523809523808</v>
      </c>
      <c r="K18" s="179">
        <v>0.687499999999999</v>
      </c>
      <c r="L18" s="139">
        <v>26</v>
      </c>
      <c r="M18" s="139">
        <v>12</v>
      </c>
      <c r="N18" s="15">
        <f t="shared" si="20"/>
        <v>38</v>
      </c>
      <c r="O18" s="130">
        <f t="shared" si="21"/>
        <v>0.36842105263157893</v>
      </c>
      <c r="P18" s="179">
        <v>0.687499999999999</v>
      </c>
      <c r="Q18" s="139">
        <v>21</v>
      </c>
      <c r="R18" s="139">
        <v>17</v>
      </c>
      <c r="S18" s="15">
        <f t="shared" si="22"/>
        <v>38</v>
      </c>
      <c r="T18" s="130">
        <f t="shared" si="23"/>
        <v>0.10526315789473684</v>
      </c>
      <c r="U18" s="179">
        <v>0.687499999999999</v>
      </c>
      <c r="V18" s="139">
        <v>14</v>
      </c>
      <c r="W18" s="139">
        <v>10</v>
      </c>
      <c r="X18" s="15">
        <f t="shared" si="24"/>
        <v>24</v>
      </c>
      <c r="Y18" s="130">
        <f t="shared" si="25"/>
        <v>0.16666666666666666</v>
      </c>
      <c r="Z18" s="179">
        <v>0.687499999999999</v>
      </c>
      <c r="AA18" s="139">
        <v>17</v>
      </c>
      <c r="AB18" s="139">
        <v>10</v>
      </c>
      <c r="AC18" s="15">
        <f t="shared" si="26"/>
        <v>27</v>
      </c>
      <c r="AD18" s="130">
        <f t="shared" si="27"/>
        <v>0.25925925925925924</v>
      </c>
      <c r="AE18" s="179">
        <v>0.687499999999999</v>
      </c>
      <c r="AF18" s="139">
        <v>20</v>
      </c>
      <c r="AG18" s="139">
        <v>9</v>
      </c>
      <c r="AH18" s="15">
        <f t="shared" si="28"/>
        <v>29</v>
      </c>
      <c r="AI18" s="130">
        <f t="shared" si="29"/>
        <v>0.37931034482758619</v>
      </c>
      <c r="AJ18" s="179">
        <v>0.687499999999999</v>
      </c>
      <c r="AK18" s="139">
        <v>17</v>
      </c>
      <c r="AL18" s="139">
        <v>12</v>
      </c>
      <c r="AM18" s="15">
        <f t="shared" si="30"/>
        <v>29</v>
      </c>
      <c r="AN18" s="130">
        <f t="shared" si="31"/>
        <v>0.17241379310344829</v>
      </c>
    </row>
    <row r="19" spans="1:40" s="15" customFormat="1" x14ac:dyDescent="0.25">
      <c r="A19" s="178">
        <v>0.70833333333333304</v>
      </c>
      <c r="B19" s="139">
        <v>11</v>
      </c>
      <c r="C19" s="139">
        <v>9</v>
      </c>
      <c r="D19" s="15">
        <f t="shared" si="16"/>
        <v>20</v>
      </c>
      <c r="E19" s="130">
        <f t="shared" si="17"/>
        <v>0.1</v>
      </c>
      <c r="F19" s="178">
        <v>0.70833333333333304</v>
      </c>
      <c r="G19" s="139">
        <v>17</v>
      </c>
      <c r="H19" s="139">
        <v>4</v>
      </c>
      <c r="I19" s="15">
        <f t="shared" si="18"/>
        <v>21</v>
      </c>
      <c r="J19" s="130">
        <f t="shared" si="19"/>
        <v>0.61904761904761907</v>
      </c>
      <c r="K19" s="178">
        <v>0.70833333333333304</v>
      </c>
      <c r="L19" s="139">
        <v>19</v>
      </c>
      <c r="M19" s="139">
        <v>15</v>
      </c>
      <c r="N19" s="15">
        <f t="shared" si="20"/>
        <v>34</v>
      </c>
      <c r="O19" s="130">
        <f t="shared" si="21"/>
        <v>0.11764705882352941</v>
      </c>
      <c r="P19" s="178">
        <v>0.70833333333333304</v>
      </c>
      <c r="Q19" s="139">
        <v>18</v>
      </c>
      <c r="R19" s="139">
        <v>6</v>
      </c>
      <c r="S19" s="15">
        <f t="shared" si="22"/>
        <v>24</v>
      </c>
      <c r="T19" s="130">
        <f t="shared" si="23"/>
        <v>0.5</v>
      </c>
      <c r="U19" s="178">
        <v>0.70833333333333304</v>
      </c>
      <c r="V19" s="139">
        <v>16</v>
      </c>
      <c r="W19" s="139">
        <v>11</v>
      </c>
      <c r="X19" s="15">
        <f t="shared" si="24"/>
        <v>27</v>
      </c>
      <c r="Y19" s="130">
        <f t="shared" si="25"/>
        <v>0.18518518518518517</v>
      </c>
      <c r="Z19" s="178">
        <v>0.70833333333333304</v>
      </c>
      <c r="AA19" s="139">
        <v>21</v>
      </c>
      <c r="AB19" s="139">
        <v>11</v>
      </c>
      <c r="AC19" s="15">
        <f t="shared" si="26"/>
        <v>32</v>
      </c>
      <c r="AD19" s="130">
        <f t="shared" si="27"/>
        <v>0.3125</v>
      </c>
      <c r="AE19" s="178">
        <v>0.70833333333333304</v>
      </c>
      <c r="AF19" s="139">
        <v>7</v>
      </c>
      <c r="AG19" s="139">
        <v>14</v>
      </c>
      <c r="AH19" s="15">
        <f t="shared" si="28"/>
        <v>21</v>
      </c>
      <c r="AI19" s="130">
        <f t="shared" si="29"/>
        <v>-0.33333333333333331</v>
      </c>
      <c r="AJ19" s="178">
        <v>0.70833333333333304</v>
      </c>
      <c r="AK19" s="139">
        <v>22</v>
      </c>
      <c r="AL19" s="139">
        <v>17</v>
      </c>
      <c r="AM19" s="15">
        <f t="shared" si="30"/>
        <v>39</v>
      </c>
      <c r="AN19" s="130">
        <f t="shared" si="31"/>
        <v>0.12820512820512819</v>
      </c>
    </row>
    <row r="20" spans="1:40" s="15" customFormat="1" x14ac:dyDescent="0.25">
      <c r="A20" s="76" t="s">
        <v>179</v>
      </c>
      <c r="B20" s="66"/>
      <c r="C20" s="66"/>
      <c r="D20" s="66"/>
      <c r="E20" s="74"/>
      <c r="F20" s="76"/>
      <c r="G20" s="66"/>
      <c r="H20" s="66"/>
      <c r="I20" s="66"/>
      <c r="J20" s="74"/>
      <c r="K20" s="76"/>
      <c r="L20" s="66"/>
      <c r="M20" s="66"/>
      <c r="N20" s="66"/>
      <c r="O20" s="74"/>
      <c r="P20" s="76"/>
      <c r="Q20" s="66"/>
      <c r="R20" s="66"/>
      <c r="S20" s="66"/>
      <c r="T20" s="74"/>
      <c r="U20" s="76"/>
      <c r="V20" s="66"/>
      <c r="W20" s="66"/>
      <c r="X20" s="66"/>
      <c r="Y20" s="74"/>
      <c r="Z20" s="76"/>
      <c r="AA20" s="66"/>
      <c r="AB20" s="66"/>
      <c r="AC20" s="66"/>
      <c r="AD20" s="74"/>
      <c r="AE20" s="76"/>
      <c r="AF20" s="66"/>
      <c r="AG20" s="66"/>
      <c r="AH20" s="66"/>
      <c r="AI20" s="74"/>
      <c r="AJ20" s="76"/>
      <c r="AK20" s="66"/>
      <c r="AL20" s="66"/>
      <c r="AM20" s="66"/>
      <c r="AN20" s="74"/>
    </row>
    <row r="21" spans="1:40" s="15" customFormat="1" x14ac:dyDescent="0.25">
      <c r="A21" s="63" t="s">
        <v>177</v>
      </c>
      <c r="B21" s="15" t="s">
        <v>71</v>
      </c>
      <c r="C21" s="15" t="s">
        <v>130</v>
      </c>
      <c r="D21" s="15" t="s">
        <v>52</v>
      </c>
      <c r="E21" s="130" t="s">
        <v>113</v>
      </c>
      <c r="F21" s="63" t="s">
        <v>177</v>
      </c>
      <c r="G21" s="15" t="s">
        <v>71</v>
      </c>
      <c r="H21" s="15" t="s">
        <v>130</v>
      </c>
      <c r="I21" s="15" t="s">
        <v>52</v>
      </c>
      <c r="J21" s="130" t="s">
        <v>113</v>
      </c>
      <c r="K21" s="63" t="s">
        <v>177</v>
      </c>
      <c r="L21" s="15" t="s">
        <v>71</v>
      </c>
      <c r="M21" s="15" t="s">
        <v>130</v>
      </c>
      <c r="N21" s="15" t="s">
        <v>52</v>
      </c>
      <c r="O21" s="130" t="s">
        <v>113</v>
      </c>
      <c r="P21" s="63" t="s">
        <v>177</v>
      </c>
      <c r="Q21" s="15" t="s">
        <v>71</v>
      </c>
      <c r="R21" s="15" t="s">
        <v>130</v>
      </c>
      <c r="S21" s="15" t="s">
        <v>52</v>
      </c>
      <c r="T21" s="130" t="s">
        <v>113</v>
      </c>
      <c r="U21" s="63" t="s">
        <v>177</v>
      </c>
      <c r="V21" s="15" t="s">
        <v>71</v>
      </c>
      <c r="W21" s="15" t="s">
        <v>130</v>
      </c>
      <c r="X21" s="15" t="s">
        <v>52</v>
      </c>
      <c r="Y21" s="130" t="s">
        <v>113</v>
      </c>
      <c r="Z21" s="63" t="s">
        <v>177</v>
      </c>
      <c r="AA21" s="15" t="s">
        <v>71</v>
      </c>
      <c r="AB21" s="15" t="s">
        <v>130</v>
      </c>
      <c r="AC21" s="15" t="s">
        <v>52</v>
      </c>
      <c r="AD21" s="130" t="s">
        <v>113</v>
      </c>
      <c r="AE21" s="63" t="s">
        <v>177</v>
      </c>
      <c r="AF21" s="15" t="s">
        <v>71</v>
      </c>
      <c r="AG21" s="15" t="s">
        <v>130</v>
      </c>
      <c r="AH21" s="15" t="s">
        <v>52</v>
      </c>
      <c r="AI21" s="130" t="s">
        <v>113</v>
      </c>
      <c r="AJ21" s="63" t="s">
        <v>177</v>
      </c>
      <c r="AK21" s="15" t="s">
        <v>71</v>
      </c>
      <c r="AL21" s="15" t="s">
        <v>130</v>
      </c>
      <c r="AM21" s="15" t="s">
        <v>52</v>
      </c>
      <c r="AN21" s="130" t="s">
        <v>113</v>
      </c>
    </row>
    <row r="22" spans="1:40" s="15" customFormat="1" x14ac:dyDescent="0.25">
      <c r="A22" s="178">
        <v>0.58333333333333337</v>
      </c>
      <c r="B22" s="15">
        <v>0</v>
      </c>
      <c r="C22" s="15">
        <v>0</v>
      </c>
      <c r="D22" s="15">
        <f t="shared" ref="D22:D28" si="32">SUM(B22:C22)</f>
        <v>0</v>
      </c>
      <c r="E22" s="130">
        <v>0</v>
      </c>
      <c r="F22" s="178">
        <v>0.58333333333333337</v>
      </c>
      <c r="G22" s="15">
        <v>0</v>
      </c>
      <c r="H22" s="15">
        <v>0</v>
      </c>
      <c r="I22" s="15">
        <f t="shared" ref="I22:I28" si="33">SUM(G22:H22)</f>
        <v>0</v>
      </c>
      <c r="J22" s="130">
        <v>0</v>
      </c>
      <c r="K22" s="178">
        <v>0.58333333333333337</v>
      </c>
      <c r="L22" s="15">
        <v>0</v>
      </c>
      <c r="M22" s="15">
        <v>0</v>
      </c>
      <c r="N22" s="15">
        <f t="shared" ref="N22:N28" si="34">SUM(L22:M22)</f>
        <v>0</v>
      </c>
      <c r="O22" s="130">
        <v>0</v>
      </c>
      <c r="P22" s="178">
        <v>0.58333333333333337</v>
      </c>
      <c r="Q22" s="15">
        <v>0</v>
      </c>
      <c r="R22" s="15">
        <v>0</v>
      </c>
      <c r="S22" s="15">
        <f t="shared" ref="S22:S28" si="35">SUM(Q22:R22)</f>
        <v>0</v>
      </c>
      <c r="T22" s="130">
        <v>0</v>
      </c>
      <c r="U22" s="178">
        <v>0.58333333333333337</v>
      </c>
      <c r="V22" s="15">
        <v>0</v>
      </c>
      <c r="W22" s="15">
        <v>0</v>
      </c>
      <c r="X22" s="15">
        <f t="shared" ref="X22:X28" si="36">SUM(V22:W22)</f>
        <v>0</v>
      </c>
      <c r="Y22" s="130">
        <v>0</v>
      </c>
      <c r="Z22" s="178">
        <v>0.58333333333333337</v>
      </c>
      <c r="AA22" s="15">
        <v>0</v>
      </c>
      <c r="AB22" s="15">
        <v>0</v>
      </c>
      <c r="AC22" s="15">
        <f t="shared" ref="AC22:AC28" si="37">SUM(AA22:AB22)</f>
        <v>0</v>
      </c>
      <c r="AD22" s="130">
        <v>0</v>
      </c>
      <c r="AE22" s="178">
        <v>0.58333333333333337</v>
      </c>
      <c r="AF22" s="15">
        <v>0</v>
      </c>
      <c r="AG22" s="15">
        <v>0</v>
      </c>
      <c r="AH22" s="15">
        <f t="shared" ref="AH22:AH28" si="38">SUM(AF22:AG22)</f>
        <v>0</v>
      </c>
      <c r="AI22" s="130">
        <v>0</v>
      </c>
      <c r="AJ22" s="178">
        <v>0.58333333333333337</v>
      </c>
      <c r="AK22" s="15">
        <v>0</v>
      </c>
      <c r="AL22" s="15">
        <v>0</v>
      </c>
      <c r="AM22" s="15">
        <f t="shared" ref="AM22:AM28" si="39">SUM(AK22:AL22)</f>
        <v>0</v>
      </c>
      <c r="AN22" s="130">
        <v>0</v>
      </c>
    </row>
    <row r="23" spans="1:40" s="15" customFormat="1" x14ac:dyDescent="0.25">
      <c r="A23" s="179">
        <v>0.60416666666666663</v>
      </c>
      <c r="B23" s="15">
        <v>0</v>
      </c>
      <c r="C23" s="15">
        <v>24</v>
      </c>
      <c r="D23" s="15">
        <f t="shared" si="32"/>
        <v>24</v>
      </c>
      <c r="E23" s="130">
        <f t="shared" ref="E23:E28" si="40">(B23-C23)/D23</f>
        <v>-1</v>
      </c>
      <c r="F23" s="179">
        <v>0.60416666666666663</v>
      </c>
      <c r="G23" s="15">
        <v>1</v>
      </c>
      <c r="H23" s="15">
        <v>7</v>
      </c>
      <c r="I23" s="15">
        <f t="shared" si="33"/>
        <v>8</v>
      </c>
      <c r="J23" s="130">
        <f t="shared" ref="J23:J28" si="41">(G23-H23)/I23</f>
        <v>-0.75</v>
      </c>
      <c r="K23" s="179">
        <v>0.60416666666666663</v>
      </c>
      <c r="L23" s="15">
        <v>1</v>
      </c>
      <c r="M23" s="15">
        <v>9</v>
      </c>
      <c r="N23" s="15">
        <f t="shared" si="34"/>
        <v>10</v>
      </c>
      <c r="O23" s="130">
        <f t="shared" ref="O23:O28" si="42">(L23-M23)/N23</f>
        <v>-0.8</v>
      </c>
      <c r="P23" s="179">
        <v>0.60416666666666663</v>
      </c>
      <c r="Q23" s="15">
        <v>0</v>
      </c>
      <c r="R23" s="15">
        <v>33</v>
      </c>
      <c r="S23" s="15">
        <f t="shared" si="35"/>
        <v>33</v>
      </c>
      <c r="T23" s="130">
        <f t="shared" ref="T23:T28" si="43">(Q23-R23)/S23</f>
        <v>-1</v>
      </c>
      <c r="U23" s="179">
        <v>0.60416666666666663</v>
      </c>
      <c r="V23" s="15">
        <v>1</v>
      </c>
      <c r="W23" s="15">
        <v>22</v>
      </c>
      <c r="X23" s="15">
        <f t="shared" si="36"/>
        <v>23</v>
      </c>
      <c r="Y23" s="130">
        <f t="shared" ref="Y23:Y28" si="44">(V23-W23)/X23</f>
        <v>-0.91304347826086951</v>
      </c>
      <c r="Z23" s="179">
        <v>0.60416666666666663</v>
      </c>
      <c r="AA23" s="15">
        <v>1</v>
      </c>
      <c r="AB23" s="15">
        <v>15</v>
      </c>
      <c r="AC23" s="15">
        <f t="shared" si="37"/>
        <v>16</v>
      </c>
      <c r="AD23" s="130">
        <f t="shared" ref="AD23:AD28" si="45">(AA23-AB23)/AC23</f>
        <v>-0.875</v>
      </c>
      <c r="AE23" s="179">
        <v>0.60416666666666663</v>
      </c>
      <c r="AF23" s="15">
        <v>2</v>
      </c>
      <c r="AG23" s="15">
        <v>53</v>
      </c>
      <c r="AH23" s="15">
        <f t="shared" si="38"/>
        <v>55</v>
      </c>
      <c r="AI23" s="130">
        <f t="shared" ref="AI23:AI28" si="46">(AF23-AG23)/AH23</f>
        <v>-0.92727272727272725</v>
      </c>
      <c r="AJ23" s="179">
        <v>0.60416666666666663</v>
      </c>
      <c r="AK23" s="15">
        <v>1</v>
      </c>
      <c r="AL23" s="15">
        <v>34</v>
      </c>
      <c r="AM23" s="15">
        <f t="shared" si="39"/>
        <v>35</v>
      </c>
      <c r="AN23" s="130">
        <f t="shared" ref="AN23:AN28" si="47">(AK23-AL23)/AM23</f>
        <v>-0.94285714285714284</v>
      </c>
    </row>
    <row r="24" spans="1:40" s="15" customFormat="1" x14ac:dyDescent="0.25">
      <c r="A24" s="179">
        <v>0.625</v>
      </c>
      <c r="B24" s="15">
        <v>2</v>
      </c>
      <c r="C24" s="15">
        <v>45</v>
      </c>
      <c r="D24" s="15">
        <f t="shared" si="32"/>
        <v>47</v>
      </c>
      <c r="E24" s="130">
        <f t="shared" si="40"/>
        <v>-0.91489361702127658</v>
      </c>
      <c r="F24" s="179">
        <v>0.625</v>
      </c>
      <c r="G24" s="15">
        <v>1</v>
      </c>
      <c r="H24" s="15">
        <v>36</v>
      </c>
      <c r="I24" s="15">
        <f t="shared" si="33"/>
        <v>37</v>
      </c>
      <c r="J24" s="130">
        <f t="shared" si="41"/>
        <v>-0.94594594594594594</v>
      </c>
      <c r="K24" s="179">
        <v>0.625</v>
      </c>
      <c r="L24" s="15">
        <v>2</v>
      </c>
      <c r="M24" s="15">
        <v>45</v>
      </c>
      <c r="N24" s="15">
        <f t="shared" si="34"/>
        <v>47</v>
      </c>
      <c r="O24" s="130">
        <f t="shared" si="42"/>
        <v>-0.91489361702127658</v>
      </c>
      <c r="P24" s="179">
        <v>0.625</v>
      </c>
      <c r="Q24" s="15">
        <v>2</v>
      </c>
      <c r="R24" s="15">
        <v>79</v>
      </c>
      <c r="S24" s="15">
        <f t="shared" si="35"/>
        <v>81</v>
      </c>
      <c r="T24" s="130">
        <f t="shared" si="43"/>
        <v>-0.95061728395061729</v>
      </c>
      <c r="U24" s="179">
        <v>0.625</v>
      </c>
      <c r="V24" s="15">
        <v>1</v>
      </c>
      <c r="W24" s="15">
        <v>65</v>
      </c>
      <c r="X24" s="15">
        <f t="shared" si="36"/>
        <v>66</v>
      </c>
      <c r="Y24" s="130">
        <f t="shared" si="44"/>
        <v>-0.96969696969696972</v>
      </c>
      <c r="Z24" s="179">
        <v>0.625</v>
      </c>
      <c r="AA24" s="15">
        <v>1</v>
      </c>
      <c r="AB24" s="15">
        <v>42</v>
      </c>
      <c r="AC24" s="15">
        <f t="shared" si="37"/>
        <v>43</v>
      </c>
      <c r="AD24" s="130">
        <f t="shared" si="45"/>
        <v>-0.95348837209302328</v>
      </c>
      <c r="AE24" s="179">
        <v>0.625</v>
      </c>
      <c r="AF24" s="15">
        <v>2</v>
      </c>
      <c r="AG24" s="15">
        <v>94</v>
      </c>
      <c r="AH24" s="15">
        <f t="shared" si="38"/>
        <v>96</v>
      </c>
      <c r="AI24" s="130">
        <f t="shared" si="46"/>
        <v>-0.95833333333333337</v>
      </c>
      <c r="AJ24" s="179">
        <v>0.625</v>
      </c>
      <c r="AK24" s="15">
        <v>3</v>
      </c>
      <c r="AL24" s="15">
        <v>67</v>
      </c>
      <c r="AM24" s="15">
        <f t="shared" si="39"/>
        <v>70</v>
      </c>
      <c r="AN24" s="130">
        <f t="shared" si="47"/>
        <v>-0.91428571428571426</v>
      </c>
    </row>
    <row r="25" spans="1:40" s="15" customFormat="1" x14ac:dyDescent="0.25">
      <c r="A25" s="178">
        <v>0.64583333333333304</v>
      </c>
      <c r="B25" s="15">
        <v>5</v>
      </c>
      <c r="C25" s="15">
        <v>72</v>
      </c>
      <c r="D25" s="15">
        <f t="shared" si="32"/>
        <v>77</v>
      </c>
      <c r="E25" s="130">
        <f t="shared" si="40"/>
        <v>-0.87012987012987009</v>
      </c>
      <c r="F25" s="178">
        <v>0.64583333333333304</v>
      </c>
      <c r="G25" s="15">
        <v>3</v>
      </c>
      <c r="H25" s="15">
        <v>74</v>
      </c>
      <c r="I25" s="15">
        <f t="shared" si="33"/>
        <v>77</v>
      </c>
      <c r="J25" s="130">
        <f t="shared" si="41"/>
        <v>-0.92207792207792205</v>
      </c>
      <c r="K25" s="178">
        <v>0.64583333333333304</v>
      </c>
      <c r="L25" s="15">
        <v>2</v>
      </c>
      <c r="M25" s="15">
        <v>69</v>
      </c>
      <c r="N25" s="15">
        <f t="shared" si="34"/>
        <v>71</v>
      </c>
      <c r="O25" s="130">
        <f t="shared" si="42"/>
        <v>-0.94366197183098588</v>
      </c>
      <c r="P25" s="178">
        <v>0.64583333333333304</v>
      </c>
      <c r="Q25" s="15">
        <v>2</v>
      </c>
      <c r="R25" s="15">
        <v>102</v>
      </c>
      <c r="S25" s="15">
        <f t="shared" si="35"/>
        <v>104</v>
      </c>
      <c r="T25" s="130">
        <f t="shared" si="43"/>
        <v>-0.96153846153846156</v>
      </c>
      <c r="U25" s="178">
        <v>0.64583333333333304</v>
      </c>
      <c r="V25" s="15">
        <v>2</v>
      </c>
      <c r="W25" s="15">
        <v>98</v>
      </c>
      <c r="X25" s="15">
        <f t="shared" si="36"/>
        <v>100</v>
      </c>
      <c r="Y25" s="130">
        <f t="shared" si="44"/>
        <v>-0.96</v>
      </c>
      <c r="Z25" s="178">
        <v>0.64583333333333304</v>
      </c>
      <c r="AA25" s="15">
        <v>3</v>
      </c>
      <c r="AB25" s="15">
        <v>75</v>
      </c>
      <c r="AC25" s="15">
        <f t="shared" si="37"/>
        <v>78</v>
      </c>
      <c r="AD25" s="130">
        <f t="shared" si="45"/>
        <v>-0.92307692307692313</v>
      </c>
      <c r="AE25" s="178">
        <v>0.64583333333333304</v>
      </c>
      <c r="AF25" s="15">
        <v>2</v>
      </c>
      <c r="AG25" s="15">
        <v>125</v>
      </c>
      <c r="AH25" s="15">
        <f t="shared" si="38"/>
        <v>127</v>
      </c>
      <c r="AI25" s="130">
        <f t="shared" si="46"/>
        <v>-0.96850393700787396</v>
      </c>
      <c r="AJ25" s="178">
        <v>0.64583333333333304</v>
      </c>
      <c r="AK25" s="15">
        <v>4</v>
      </c>
      <c r="AL25" s="15">
        <v>96</v>
      </c>
      <c r="AM25" s="15">
        <f t="shared" si="39"/>
        <v>100</v>
      </c>
      <c r="AN25" s="130">
        <f t="shared" si="47"/>
        <v>-0.92</v>
      </c>
    </row>
    <row r="26" spans="1:40" s="15" customFormat="1" x14ac:dyDescent="0.25">
      <c r="A26" s="179">
        <v>0.66666666666666596</v>
      </c>
      <c r="B26" s="15">
        <v>5</v>
      </c>
      <c r="C26" s="15">
        <v>81</v>
      </c>
      <c r="D26" s="15">
        <f t="shared" si="32"/>
        <v>86</v>
      </c>
      <c r="E26" s="130">
        <f t="shared" si="40"/>
        <v>-0.88372093023255816</v>
      </c>
      <c r="F26" s="179">
        <v>0.66666666666666596</v>
      </c>
      <c r="G26" s="15">
        <v>5</v>
      </c>
      <c r="H26" s="15">
        <v>81</v>
      </c>
      <c r="I26" s="15">
        <f t="shared" si="33"/>
        <v>86</v>
      </c>
      <c r="J26" s="130">
        <f t="shared" si="41"/>
        <v>-0.88372093023255816</v>
      </c>
      <c r="K26" s="179">
        <v>0.66666666666666596</v>
      </c>
      <c r="L26" s="15">
        <v>3</v>
      </c>
      <c r="M26" s="15">
        <v>82</v>
      </c>
      <c r="N26" s="15">
        <f t="shared" si="34"/>
        <v>85</v>
      </c>
      <c r="O26" s="130">
        <f t="shared" si="42"/>
        <v>-0.92941176470588238</v>
      </c>
      <c r="P26" s="179">
        <v>0.66666666666666596</v>
      </c>
      <c r="Q26" s="15">
        <v>5</v>
      </c>
      <c r="R26" s="15">
        <v>114</v>
      </c>
      <c r="S26" s="15">
        <f t="shared" si="35"/>
        <v>119</v>
      </c>
      <c r="T26" s="130">
        <f t="shared" si="43"/>
        <v>-0.91596638655462181</v>
      </c>
      <c r="U26" s="179">
        <v>0.66666666666666596</v>
      </c>
      <c r="V26" s="15">
        <v>2</v>
      </c>
      <c r="W26" s="15">
        <v>117</v>
      </c>
      <c r="X26" s="15">
        <f t="shared" si="36"/>
        <v>119</v>
      </c>
      <c r="Y26" s="130">
        <f t="shared" si="44"/>
        <v>-0.96638655462184875</v>
      </c>
      <c r="Z26" s="179">
        <v>0.66666666666666596</v>
      </c>
      <c r="AA26" s="15">
        <v>3</v>
      </c>
      <c r="AB26" s="15">
        <v>89</v>
      </c>
      <c r="AC26" s="15">
        <f t="shared" si="37"/>
        <v>92</v>
      </c>
      <c r="AD26" s="130">
        <f t="shared" si="45"/>
        <v>-0.93478260869565222</v>
      </c>
      <c r="AE26" s="179">
        <v>0.66666666666666596</v>
      </c>
      <c r="AF26" s="15">
        <v>3</v>
      </c>
      <c r="AG26" s="15">
        <v>149</v>
      </c>
      <c r="AH26" s="15">
        <f t="shared" si="38"/>
        <v>152</v>
      </c>
      <c r="AI26" s="130">
        <f t="shared" si="46"/>
        <v>-0.96052631578947367</v>
      </c>
      <c r="AJ26" s="179">
        <v>0.66666666666666596</v>
      </c>
      <c r="AK26" s="15">
        <v>6</v>
      </c>
      <c r="AL26" s="15">
        <v>107</v>
      </c>
      <c r="AM26" s="15">
        <f t="shared" si="39"/>
        <v>113</v>
      </c>
      <c r="AN26" s="130">
        <f t="shared" si="47"/>
        <v>-0.89380530973451322</v>
      </c>
    </row>
    <row r="27" spans="1:40" s="15" customFormat="1" x14ac:dyDescent="0.25">
      <c r="A27" s="179">
        <v>0.687499999999999</v>
      </c>
      <c r="B27" s="15">
        <v>7</v>
      </c>
      <c r="C27" s="15">
        <v>94</v>
      </c>
      <c r="D27" s="15">
        <f t="shared" si="32"/>
        <v>101</v>
      </c>
      <c r="E27" s="130">
        <f t="shared" si="40"/>
        <v>-0.86138613861386137</v>
      </c>
      <c r="F27" s="179">
        <v>0.687499999999999</v>
      </c>
      <c r="G27" s="15">
        <v>8</v>
      </c>
      <c r="H27" s="15">
        <v>94</v>
      </c>
      <c r="I27" s="15">
        <f t="shared" si="33"/>
        <v>102</v>
      </c>
      <c r="J27" s="130">
        <f t="shared" si="41"/>
        <v>-0.84313725490196079</v>
      </c>
      <c r="K27" s="179">
        <v>0.687499999999999</v>
      </c>
      <c r="L27" s="15">
        <v>7</v>
      </c>
      <c r="M27" s="15">
        <v>102</v>
      </c>
      <c r="N27" s="15">
        <f t="shared" si="34"/>
        <v>109</v>
      </c>
      <c r="O27" s="130">
        <f t="shared" si="42"/>
        <v>-0.87155963302752293</v>
      </c>
      <c r="P27" s="179">
        <v>0.687499999999999</v>
      </c>
      <c r="Q27" s="15">
        <v>8</v>
      </c>
      <c r="R27" s="15">
        <v>135</v>
      </c>
      <c r="S27" s="15">
        <f t="shared" si="35"/>
        <v>143</v>
      </c>
      <c r="T27" s="130">
        <f t="shared" si="43"/>
        <v>-0.88811188811188813</v>
      </c>
      <c r="U27" s="179">
        <v>0.687499999999999</v>
      </c>
      <c r="V27" s="15">
        <v>5</v>
      </c>
      <c r="W27" s="15">
        <v>128</v>
      </c>
      <c r="X27" s="15">
        <f t="shared" si="36"/>
        <v>133</v>
      </c>
      <c r="Y27" s="130">
        <f t="shared" si="44"/>
        <v>-0.92481203007518797</v>
      </c>
      <c r="Z27" s="179">
        <v>0.687499999999999</v>
      </c>
      <c r="AA27" s="15">
        <v>5</v>
      </c>
      <c r="AB27" s="15">
        <v>116</v>
      </c>
      <c r="AC27" s="15">
        <f t="shared" si="37"/>
        <v>121</v>
      </c>
      <c r="AD27" s="130">
        <f t="shared" si="45"/>
        <v>-0.9173553719008265</v>
      </c>
      <c r="AE27" s="179">
        <v>0.687499999999999</v>
      </c>
      <c r="AF27" s="15">
        <v>6</v>
      </c>
      <c r="AG27" s="15">
        <v>161</v>
      </c>
      <c r="AH27" s="15">
        <f t="shared" si="38"/>
        <v>167</v>
      </c>
      <c r="AI27" s="130">
        <f t="shared" si="46"/>
        <v>-0.92814371257485029</v>
      </c>
      <c r="AJ27" s="179">
        <v>0.687499999999999</v>
      </c>
      <c r="AK27" s="15">
        <v>6</v>
      </c>
      <c r="AL27" s="15">
        <v>116</v>
      </c>
      <c r="AM27" s="15">
        <f t="shared" si="39"/>
        <v>122</v>
      </c>
      <c r="AN27" s="130">
        <f t="shared" si="47"/>
        <v>-0.90163934426229508</v>
      </c>
    </row>
    <row r="28" spans="1:40" s="15" customFormat="1" x14ac:dyDescent="0.25">
      <c r="A28" s="178">
        <v>0.70833333333333304</v>
      </c>
      <c r="B28" s="15">
        <v>9</v>
      </c>
      <c r="C28" s="15">
        <v>102</v>
      </c>
      <c r="D28" s="15">
        <f t="shared" si="32"/>
        <v>111</v>
      </c>
      <c r="E28" s="130">
        <f t="shared" si="40"/>
        <v>-0.83783783783783783</v>
      </c>
      <c r="F28" s="178">
        <v>0.70833333333333304</v>
      </c>
      <c r="G28" s="15">
        <v>11</v>
      </c>
      <c r="H28" s="15">
        <v>108</v>
      </c>
      <c r="I28" s="15">
        <f t="shared" si="33"/>
        <v>119</v>
      </c>
      <c r="J28" s="130">
        <f t="shared" si="41"/>
        <v>-0.81512605042016806</v>
      </c>
      <c r="K28" s="178">
        <v>0.70833333333333304</v>
      </c>
      <c r="L28" s="15">
        <v>10</v>
      </c>
      <c r="M28" s="15">
        <v>116</v>
      </c>
      <c r="N28" s="15">
        <f t="shared" si="34"/>
        <v>126</v>
      </c>
      <c r="O28" s="130">
        <f t="shared" si="42"/>
        <v>-0.84126984126984128</v>
      </c>
      <c r="P28" s="178">
        <v>0.70833333333333304</v>
      </c>
      <c r="Q28" s="15">
        <v>8</v>
      </c>
      <c r="R28" s="15">
        <v>147</v>
      </c>
      <c r="S28" s="15">
        <f t="shared" si="35"/>
        <v>155</v>
      </c>
      <c r="T28" s="130">
        <f t="shared" si="43"/>
        <v>-0.89677419354838706</v>
      </c>
      <c r="U28" s="178">
        <v>0.70833333333333304</v>
      </c>
      <c r="V28" s="15">
        <v>5</v>
      </c>
      <c r="W28" s="15">
        <v>143</v>
      </c>
      <c r="X28" s="15">
        <f t="shared" si="36"/>
        <v>148</v>
      </c>
      <c r="Y28" s="130">
        <f t="shared" si="44"/>
        <v>-0.93243243243243246</v>
      </c>
      <c r="Z28" s="178">
        <v>0.70833333333333304</v>
      </c>
      <c r="AA28" s="15">
        <v>11</v>
      </c>
      <c r="AB28" s="15">
        <v>132</v>
      </c>
      <c r="AC28" s="15">
        <f t="shared" si="37"/>
        <v>143</v>
      </c>
      <c r="AD28" s="130">
        <f t="shared" si="45"/>
        <v>-0.84615384615384615</v>
      </c>
      <c r="AE28" s="178">
        <v>0.70833333333333304</v>
      </c>
      <c r="AF28" s="15">
        <v>7</v>
      </c>
      <c r="AG28" s="15">
        <v>172</v>
      </c>
      <c r="AH28" s="15">
        <f t="shared" si="38"/>
        <v>179</v>
      </c>
      <c r="AI28" s="130">
        <f t="shared" si="46"/>
        <v>-0.92178770949720668</v>
      </c>
      <c r="AJ28" s="178">
        <v>0.70833333333333304</v>
      </c>
      <c r="AK28" s="15">
        <v>8</v>
      </c>
      <c r="AL28" s="15">
        <v>118</v>
      </c>
      <c r="AM28" s="15">
        <f t="shared" si="39"/>
        <v>126</v>
      </c>
      <c r="AN28" s="130">
        <f t="shared" si="47"/>
        <v>-0.87301587301587302</v>
      </c>
    </row>
    <row r="29" spans="1:40" s="15" customFormat="1" x14ac:dyDescent="0.25">
      <c r="A29" s="63" t="s">
        <v>177</v>
      </c>
      <c r="B29" s="15" t="s">
        <v>46</v>
      </c>
      <c r="C29" s="15" t="s">
        <v>130</v>
      </c>
      <c r="D29" s="15" t="s">
        <v>52</v>
      </c>
      <c r="E29" s="130" t="s">
        <v>113</v>
      </c>
      <c r="F29" s="63" t="s">
        <v>177</v>
      </c>
      <c r="G29" s="15" t="s">
        <v>46</v>
      </c>
      <c r="H29" s="15" t="s">
        <v>130</v>
      </c>
      <c r="I29" s="15" t="s">
        <v>52</v>
      </c>
      <c r="J29" s="130" t="s">
        <v>113</v>
      </c>
      <c r="K29" s="63" t="s">
        <v>177</v>
      </c>
      <c r="L29" s="15" t="s">
        <v>46</v>
      </c>
      <c r="M29" s="15" t="s">
        <v>130</v>
      </c>
      <c r="N29" s="15" t="s">
        <v>52</v>
      </c>
      <c r="O29" s="130" t="s">
        <v>113</v>
      </c>
      <c r="P29" s="63" t="s">
        <v>177</v>
      </c>
      <c r="Q29" s="15" t="s">
        <v>46</v>
      </c>
      <c r="R29" s="15" t="s">
        <v>130</v>
      </c>
      <c r="S29" s="15" t="s">
        <v>52</v>
      </c>
      <c r="T29" s="130" t="s">
        <v>113</v>
      </c>
      <c r="U29" s="63" t="s">
        <v>177</v>
      </c>
      <c r="V29" s="15" t="s">
        <v>46</v>
      </c>
      <c r="W29" s="15" t="s">
        <v>130</v>
      </c>
      <c r="X29" s="15" t="s">
        <v>52</v>
      </c>
      <c r="Y29" s="130" t="s">
        <v>113</v>
      </c>
      <c r="Z29" s="63" t="s">
        <v>177</v>
      </c>
      <c r="AA29" s="15" t="s">
        <v>46</v>
      </c>
      <c r="AB29" s="15" t="s">
        <v>130</v>
      </c>
      <c r="AC29" s="15" t="s">
        <v>52</v>
      </c>
      <c r="AD29" s="130" t="s">
        <v>113</v>
      </c>
      <c r="AE29" s="63" t="s">
        <v>177</v>
      </c>
      <c r="AF29" s="15" t="s">
        <v>46</v>
      </c>
      <c r="AG29" s="15" t="s">
        <v>130</v>
      </c>
      <c r="AH29" s="15" t="s">
        <v>52</v>
      </c>
      <c r="AI29" s="130" t="s">
        <v>113</v>
      </c>
      <c r="AJ29" s="63" t="s">
        <v>177</v>
      </c>
      <c r="AK29" s="15" t="s">
        <v>46</v>
      </c>
      <c r="AL29" s="15" t="s">
        <v>130</v>
      </c>
      <c r="AM29" s="15" t="s">
        <v>52</v>
      </c>
      <c r="AN29" s="130" t="s">
        <v>113</v>
      </c>
    </row>
    <row r="30" spans="1:40" s="15" customFormat="1" x14ac:dyDescent="0.25">
      <c r="A30" s="178">
        <v>0.58333333333333337</v>
      </c>
      <c r="B30" s="15">
        <v>0</v>
      </c>
      <c r="C30" s="15">
        <v>0</v>
      </c>
      <c r="D30" s="15">
        <f t="shared" ref="D30:D36" si="48">SUM(B30:C30)</f>
        <v>0</v>
      </c>
      <c r="E30" s="130">
        <v>0</v>
      </c>
      <c r="F30" s="178">
        <v>0.58333333333333337</v>
      </c>
      <c r="G30" s="15">
        <v>0</v>
      </c>
      <c r="H30" s="15">
        <v>0</v>
      </c>
      <c r="I30" s="15">
        <f t="shared" ref="I30:I36" si="49">SUM(G30:H30)</f>
        <v>0</v>
      </c>
      <c r="J30" s="130">
        <v>0</v>
      </c>
      <c r="K30" s="178">
        <v>0.58333333333333337</v>
      </c>
      <c r="L30" s="15">
        <v>0</v>
      </c>
      <c r="M30" s="15">
        <v>0</v>
      </c>
      <c r="N30" s="15">
        <f t="shared" ref="N30:N36" si="50">SUM(L30:M30)</f>
        <v>0</v>
      </c>
      <c r="O30" s="130">
        <v>0</v>
      </c>
      <c r="P30" s="178">
        <v>0.58333333333333337</v>
      </c>
      <c r="Q30" s="15">
        <v>0</v>
      </c>
      <c r="R30" s="15">
        <v>0</v>
      </c>
      <c r="S30" s="15">
        <f t="shared" ref="S30:S36" si="51">SUM(Q30:R30)</f>
        <v>0</v>
      </c>
      <c r="T30" s="130">
        <v>0</v>
      </c>
      <c r="U30" s="178">
        <v>0.58333333333333337</v>
      </c>
      <c r="V30" s="15">
        <v>0</v>
      </c>
      <c r="W30" s="15">
        <v>0</v>
      </c>
      <c r="X30" s="15">
        <f t="shared" ref="X30:X36" si="52">SUM(V30:W30)</f>
        <v>0</v>
      </c>
      <c r="Y30" s="130">
        <v>0</v>
      </c>
      <c r="Z30" s="178">
        <v>0.58333333333333337</v>
      </c>
      <c r="AA30" s="15">
        <v>0</v>
      </c>
      <c r="AB30" s="15">
        <v>0</v>
      </c>
      <c r="AC30" s="15">
        <f t="shared" ref="AC30:AC36" si="53">SUM(AA30:AB30)</f>
        <v>0</v>
      </c>
      <c r="AD30" s="130">
        <v>0</v>
      </c>
      <c r="AE30" s="178">
        <v>0.58333333333333337</v>
      </c>
      <c r="AF30" s="15">
        <v>0</v>
      </c>
      <c r="AG30" s="15">
        <v>0</v>
      </c>
      <c r="AH30" s="15">
        <f t="shared" ref="AH30:AH36" si="54">SUM(AF30:AG30)</f>
        <v>0</v>
      </c>
      <c r="AI30" s="130">
        <v>0</v>
      </c>
      <c r="AJ30" s="178">
        <v>0.58333333333333337</v>
      </c>
      <c r="AK30" s="15">
        <v>0</v>
      </c>
      <c r="AL30" s="15">
        <v>0</v>
      </c>
      <c r="AM30" s="15">
        <f t="shared" ref="AM30:AM36" si="55">SUM(AK30:AL30)</f>
        <v>0</v>
      </c>
      <c r="AN30" s="130">
        <v>0</v>
      </c>
    </row>
    <row r="31" spans="1:40" s="15" customFormat="1" x14ac:dyDescent="0.25">
      <c r="A31" s="179">
        <v>0.60416666666666663</v>
      </c>
      <c r="B31" s="15">
        <v>1</v>
      </c>
      <c r="C31" s="15">
        <v>13</v>
      </c>
      <c r="D31" s="15">
        <f t="shared" si="48"/>
        <v>14</v>
      </c>
      <c r="E31" s="130">
        <f t="shared" ref="E31:E36" si="56">(B31-C31)/D31</f>
        <v>-0.8571428571428571</v>
      </c>
      <c r="F31" s="179">
        <v>0.60416666666666663</v>
      </c>
      <c r="G31" s="15">
        <v>2</v>
      </c>
      <c r="H31" s="15">
        <v>19</v>
      </c>
      <c r="I31" s="15">
        <f t="shared" si="49"/>
        <v>21</v>
      </c>
      <c r="J31" s="130">
        <f t="shared" ref="J31:J36" si="57">(G31-H31)/I31</f>
        <v>-0.80952380952380953</v>
      </c>
      <c r="K31" s="179">
        <v>0.60416666666666663</v>
      </c>
      <c r="L31" s="15">
        <v>0</v>
      </c>
      <c r="M31" s="15">
        <v>24</v>
      </c>
      <c r="N31" s="15">
        <f t="shared" si="50"/>
        <v>24</v>
      </c>
      <c r="O31" s="130">
        <f t="shared" ref="O31:O36" si="58">(L31-M31)/N31</f>
        <v>-1</v>
      </c>
      <c r="P31" s="179">
        <v>0.60416666666666663</v>
      </c>
      <c r="Q31" s="15">
        <v>4</v>
      </c>
      <c r="R31" s="15">
        <v>32</v>
      </c>
      <c r="S31" s="15">
        <f t="shared" si="51"/>
        <v>36</v>
      </c>
      <c r="T31" s="130">
        <f t="shared" ref="T31:T36" si="59">(Q31-R31)/S31</f>
        <v>-0.77777777777777779</v>
      </c>
      <c r="U31" s="179">
        <v>0.60416666666666663</v>
      </c>
      <c r="V31" s="15">
        <v>0</v>
      </c>
      <c r="W31" s="15">
        <v>19</v>
      </c>
      <c r="X31" s="15">
        <f t="shared" si="52"/>
        <v>19</v>
      </c>
      <c r="Y31" s="130">
        <f t="shared" ref="Y31:Y36" si="60">(V31-W31)/X31</f>
        <v>-1</v>
      </c>
      <c r="Z31" s="179">
        <v>0.60416666666666663</v>
      </c>
      <c r="AA31" s="15">
        <v>0</v>
      </c>
      <c r="AB31" s="15">
        <v>33</v>
      </c>
      <c r="AC31" s="15">
        <f t="shared" si="53"/>
        <v>33</v>
      </c>
      <c r="AD31" s="130">
        <f t="shared" ref="AD31:AD36" si="61">(AA31-AB31)/AC31</f>
        <v>-1</v>
      </c>
      <c r="AE31" s="179">
        <v>0.60416666666666663</v>
      </c>
      <c r="AF31" s="15">
        <v>4</v>
      </c>
      <c r="AG31" s="15">
        <v>43</v>
      </c>
      <c r="AH31" s="15">
        <f t="shared" si="54"/>
        <v>47</v>
      </c>
      <c r="AI31" s="130">
        <f t="shared" ref="AI31:AI36" si="62">(AF31-AG31)/AH31</f>
        <v>-0.82978723404255317</v>
      </c>
      <c r="AJ31" s="179">
        <v>0.60416666666666663</v>
      </c>
      <c r="AK31" s="15">
        <v>2</v>
      </c>
      <c r="AL31" s="15">
        <v>43</v>
      </c>
      <c r="AM31" s="15">
        <f t="shared" si="55"/>
        <v>45</v>
      </c>
      <c r="AN31" s="130">
        <f t="shared" ref="AN31:AN36" si="63">(AK31-AL31)/AM31</f>
        <v>-0.91111111111111109</v>
      </c>
    </row>
    <row r="32" spans="1:40" s="15" customFormat="1" x14ac:dyDescent="0.25">
      <c r="A32" s="179">
        <v>0.625</v>
      </c>
      <c r="B32" s="15">
        <v>4</v>
      </c>
      <c r="C32" s="15">
        <v>48</v>
      </c>
      <c r="D32" s="15">
        <f t="shared" si="48"/>
        <v>52</v>
      </c>
      <c r="E32" s="130">
        <f t="shared" si="56"/>
        <v>-0.84615384615384615</v>
      </c>
      <c r="F32" s="179">
        <v>0.625</v>
      </c>
      <c r="G32" s="15">
        <v>3</v>
      </c>
      <c r="H32" s="15">
        <v>45</v>
      </c>
      <c r="I32" s="15">
        <f t="shared" si="49"/>
        <v>48</v>
      </c>
      <c r="J32" s="130">
        <f t="shared" si="57"/>
        <v>-0.875</v>
      </c>
      <c r="K32" s="179">
        <v>0.625</v>
      </c>
      <c r="L32" s="15">
        <v>1</v>
      </c>
      <c r="M32" s="15">
        <v>59</v>
      </c>
      <c r="N32" s="15">
        <f t="shared" si="50"/>
        <v>60</v>
      </c>
      <c r="O32" s="130">
        <f t="shared" si="58"/>
        <v>-0.96666666666666667</v>
      </c>
      <c r="P32" s="179">
        <v>0.625</v>
      </c>
      <c r="Q32" s="15">
        <v>4</v>
      </c>
      <c r="R32" s="15">
        <v>83</v>
      </c>
      <c r="S32" s="15">
        <f t="shared" si="51"/>
        <v>87</v>
      </c>
      <c r="T32" s="130">
        <f t="shared" si="59"/>
        <v>-0.90804597701149425</v>
      </c>
      <c r="U32" s="179">
        <v>0.625</v>
      </c>
      <c r="V32" s="15">
        <v>1</v>
      </c>
      <c r="W32" s="15">
        <v>46</v>
      </c>
      <c r="X32" s="15">
        <f t="shared" si="52"/>
        <v>47</v>
      </c>
      <c r="Y32" s="130">
        <f t="shared" si="60"/>
        <v>-0.95744680851063835</v>
      </c>
      <c r="Z32" s="179">
        <v>0.625</v>
      </c>
      <c r="AA32" s="15">
        <v>3</v>
      </c>
      <c r="AB32" s="15">
        <v>69</v>
      </c>
      <c r="AC32" s="15">
        <f t="shared" si="53"/>
        <v>72</v>
      </c>
      <c r="AD32" s="130">
        <f t="shared" si="61"/>
        <v>-0.91666666666666663</v>
      </c>
      <c r="AE32" s="179">
        <v>0.625</v>
      </c>
      <c r="AF32" s="15">
        <v>5</v>
      </c>
      <c r="AG32" s="15">
        <v>81</v>
      </c>
      <c r="AH32" s="15">
        <f t="shared" si="54"/>
        <v>86</v>
      </c>
      <c r="AI32" s="130">
        <f t="shared" si="62"/>
        <v>-0.88372093023255816</v>
      </c>
      <c r="AJ32" s="179">
        <v>0.625</v>
      </c>
      <c r="AK32" s="15">
        <v>3</v>
      </c>
      <c r="AL32" s="15">
        <v>84</v>
      </c>
      <c r="AM32" s="15">
        <f t="shared" si="55"/>
        <v>87</v>
      </c>
      <c r="AN32" s="130">
        <f t="shared" si="63"/>
        <v>-0.93103448275862066</v>
      </c>
    </row>
    <row r="33" spans="1:40" s="15" customFormat="1" x14ac:dyDescent="0.25">
      <c r="A33" s="178">
        <v>0.64583333333333304</v>
      </c>
      <c r="B33" s="15">
        <v>5</v>
      </c>
      <c r="C33" s="15">
        <v>76</v>
      </c>
      <c r="D33" s="15">
        <f t="shared" si="48"/>
        <v>81</v>
      </c>
      <c r="E33" s="130">
        <f t="shared" si="56"/>
        <v>-0.87654320987654322</v>
      </c>
      <c r="F33" s="178">
        <v>0.64583333333333304</v>
      </c>
      <c r="G33" s="15">
        <v>4</v>
      </c>
      <c r="H33" s="15">
        <v>84</v>
      </c>
      <c r="I33" s="15">
        <f t="shared" si="49"/>
        <v>88</v>
      </c>
      <c r="J33" s="130">
        <f t="shared" si="57"/>
        <v>-0.90909090909090906</v>
      </c>
      <c r="K33" s="178">
        <v>0.64583333333333304</v>
      </c>
      <c r="L33" s="15">
        <v>1</v>
      </c>
      <c r="M33" s="15">
        <v>82</v>
      </c>
      <c r="N33" s="15">
        <f t="shared" si="50"/>
        <v>83</v>
      </c>
      <c r="O33" s="130">
        <f t="shared" si="58"/>
        <v>-0.97590361445783136</v>
      </c>
      <c r="P33" s="178">
        <v>0.64583333333333304</v>
      </c>
      <c r="Q33" s="15">
        <v>7</v>
      </c>
      <c r="R33" s="15">
        <v>106</v>
      </c>
      <c r="S33" s="15">
        <f t="shared" si="51"/>
        <v>113</v>
      </c>
      <c r="T33" s="130">
        <f t="shared" si="59"/>
        <v>-0.87610619469026552</v>
      </c>
      <c r="U33" s="178">
        <v>0.64583333333333304</v>
      </c>
      <c r="V33" s="15">
        <v>2</v>
      </c>
      <c r="W33" s="15">
        <v>79</v>
      </c>
      <c r="X33" s="15">
        <f t="shared" si="52"/>
        <v>81</v>
      </c>
      <c r="Y33" s="130">
        <f t="shared" si="60"/>
        <v>-0.95061728395061729</v>
      </c>
      <c r="Z33" s="178">
        <v>0.64583333333333304</v>
      </c>
      <c r="AA33" s="15">
        <v>5</v>
      </c>
      <c r="AB33" s="15">
        <v>92</v>
      </c>
      <c r="AC33" s="15">
        <f t="shared" si="53"/>
        <v>97</v>
      </c>
      <c r="AD33" s="130">
        <f t="shared" si="61"/>
        <v>-0.89690721649484539</v>
      </c>
      <c r="AE33" s="178">
        <v>0.64583333333333304</v>
      </c>
      <c r="AF33" s="15">
        <v>5</v>
      </c>
      <c r="AG33" s="15">
        <v>116</v>
      </c>
      <c r="AH33" s="15">
        <f t="shared" si="54"/>
        <v>121</v>
      </c>
      <c r="AI33" s="130">
        <f t="shared" si="62"/>
        <v>-0.9173553719008265</v>
      </c>
      <c r="AJ33" s="178">
        <v>0.64583333333333304</v>
      </c>
      <c r="AK33" s="15">
        <v>5</v>
      </c>
      <c r="AL33" s="15">
        <v>126</v>
      </c>
      <c r="AM33" s="15">
        <f t="shared" si="55"/>
        <v>131</v>
      </c>
      <c r="AN33" s="130">
        <f t="shared" si="63"/>
        <v>-0.92366412213740456</v>
      </c>
    </row>
    <row r="34" spans="1:40" s="15" customFormat="1" x14ac:dyDescent="0.25">
      <c r="A34" s="179">
        <v>0.66666666666666596</v>
      </c>
      <c r="B34" s="15">
        <v>5</v>
      </c>
      <c r="C34" s="15">
        <v>84</v>
      </c>
      <c r="D34" s="15">
        <f t="shared" si="48"/>
        <v>89</v>
      </c>
      <c r="E34" s="130">
        <f t="shared" si="56"/>
        <v>-0.88764044943820219</v>
      </c>
      <c r="F34" s="179">
        <v>0.66666666666666596</v>
      </c>
      <c r="G34" s="15">
        <v>7</v>
      </c>
      <c r="H34" s="15">
        <v>98</v>
      </c>
      <c r="I34" s="15">
        <f t="shared" si="49"/>
        <v>105</v>
      </c>
      <c r="J34" s="130">
        <f t="shared" si="57"/>
        <v>-0.8666666666666667</v>
      </c>
      <c r="K34" s="179">
        <v>0.66666666666666596</v>
      </c>
      <c r="L34" s="15">
        <v>4</v>
      </c>
      <c r="M34" s="15">
        <v>107</v>
      </c>
      <c r="N34" s="15">
        <f t="shared" si="50"/>
        <v>111</v>
      </c>
      <c r="O34" s="130">
        <f t="shared" si="58"/>
        <v>-0.92792792792792789</v>
      </c>
      <c r="P34" s="179">
        <v>0.66666666666666596</v>
      </c>
      <c r="Q34" s="15">
        <v>7</v>
      </c>
      <c r="R34" s="15">
        <v>114</v>
      </c>
      <c r="S34" s="15">
        <f t="shared" si="51"/>
        <v>121</v>
      </c>
      <c r="T34" s="130">
        <f t="shared" si="59"/>
        <v>-0.88429752066115708</v>
      </c>
      <c r="U34" s="179">
        <v>0.66666666666666596</v>
      </c>
      <c r="V34" s="15">
        <v>2</v>
      </c>
      <c r="W34" s="15">
        <v>84</v>
      </c>
      <c r="X34" s="15">
        <f t="shared" si="52"/>
        <v>86</v>
      </c>
      <c r="Y34" s="130">
        <f t="shared" si="60"/>
        <v>-0.95348837209302328</v>
      </c>
      <c r="Z34" s="179">
        <v>0.66666666666666596</v>
      </c>
      <c r="AA34" s="15">
        <v>5</v>
      </c>
      <c r="AB34" s="15">
        <v>108</v>
      </c>
      <c r="AC34" s="15">
        <f t="shared" si="53"/>
        <v>113</v>
      </c>
      <c r="AD34" s="130">
        <f t="shared" si="61"/>
        <v>-0.91150442477876104</v>
      </c>
      <c r="AE34" s="179">
        <v>0.66666666666666596</v>
      </c>
      <c r="AF34" s="15">
        <v>7</v>
      </c>
      <c r="AG34" s="15">
        <v>128</v>
      </c>
      <c r="AH34" s="15">
        <f t="shared" si="54"/>
        <v>135</v>
      </c>
      <c r="AI34" s="130">
        <f t="shared" si="62"/>
        <v>-0.89629629629629626</v>
      </c>
      <c r="AJ34" s="179">
        <v>0.66666666666666596</v>
      </c>
      <c r="AK34" s="15">
        <v>5</v>
      </c>
      <c r="AL34" s="15">
        <v>139</v>
      </c>
      <c r="AM34" s="15">
        <f t="shared" si="55"/>
        <v>144</v>
      </c>
      <c r="AN34" s="130">
        <f t="shared" si="63"/>
        <v>-0.93055555555555558</v>
      </c>
    </row>
    <row r="35" spans="1:40" s="15" customFormat="1" x14ac:dyDescent="0.25">
      <c r="A35" s="179">
        <v>0.687499999999999</v>
      </c>
      <c r="B35" s="15">
        <v>8</v>
      </c>
      <c r="C35" s="15">
        <v>98</v>
      </c>
      <c r="D35" s="15">
        <f t="shared" si="48"/>
        <v>106</v>
      </c>
      <c r="E35" s="130">
        <f t="shared" si="56"/>
        <v>-0.84905660377358494</v>
      </c>
      <c r="F35" s="179">
        <v>0.687499999999999</v>
      </c>
      <c r="G35" s="15">
        <v>12</v>
      </c>
      <c r="H35" s="15">
        <v>106</v>
      </c>
      <c r="I35" s="15">
        <f t="shared" si="49"/>
        <v>118</v>
      </c>
      <c r="J35" s="130">
        <f t="shared" si="57"/>
        <v>-0.79661016949152541</v>
      </c>
      <c r="K35" s="179">
        <v>0.687499999999999</v>
      </c>
      <c r="L35" s="15">
        <v>6</v>
      </c>
      <c r="M35" s="15">
        <v>118</v>
      </c>
      <c r="N35" s="15">
        <f t="shared" si="50"/>
        <v>124</v>
      </c>
      <c r="O35" s="130">
        <f t="shared" si="58"/>
        <v>-0.90322580645161288</v>
      </c>
      <c r="P35" s="179">
        <v>0.687499999999999</v>
      </c>
      <c r="Q35" s="15">
        <v>9</v>
      </c>
      <c r="R35" s="15">
        <v>132</v>
      </c>
      <c r="S35" s="15">
        <f t="shared" si="51"/>
        <v>141</v>
      </c>
      <c r="T35" s="130">
        <f t="shared" si="59"/>
        <v>-0.87234042553191493</v>
      </c>
      <c r="U35" s="179">
        <v>0.687499999999999</v>
      </c>
      <c r="V35" s="15">
        <v>7</v>
      </c>
      <c r="W35" s="15">
        <v>102</v>
      </c>
      <c r="X35" s="15">
        <f t="shared" si="52"/>
        <v>109</v>
      </c>
      <c r="Y35" s="130">
        <f t="shared" si="60"/>
        <v>-0.87155963302752293</v>
      </c>
      <c r="Z35" s="179">
        <v>0.687499999999999</v>
      </c>
      <c r="AA35" s="15">
        <v>6</v>
      </c>
      <c r="AB35" s="15">
        <v>126</v>
      </c>
      <c r="AC35" s="15">
        <f t="shared" si="53"/>
        <v>132</v>
      </c>
      <c r="AD35" s="130">
        <f t="shared" si="61"/>
        <v>-0.90909090909090906</v>
      </c>
      <c r="AE35" s="179">
        <v>0.687499999999999</v>
      </c>
      <c r="AF35" s="15">
        <v>12</v>
      </c>
      <c r="AG35" s="15">
        <v>136</v>
      </c>
      <c r="AH35" s="15">
        <f t="shared" si="54"/>
        <v>148</v>
      </c>
      <c r="AI35" s="130">
        <f t="shared" si="62"/>
        <v>-0.83783783783783783</v>
      </c>
      <c r="AJ35" s="179">
        <v>0.687499999999999</v>
      </c>
      <c r="AK35" s="15">
        <v>6</v>
      </c>
      <c r="AL35" s="15">
        <v>150</v>
      </c>
      <c r="AM35" s="15">
        <f t="shared" si="55"/>
        <v>156</v>
      </c>
      <c r="AN35" s="130">
        <f t="shared" si="63"/>
        <v>-0.92307692307692313</v>
      </c>
    </row>
    <row r="36" spans="1:40" s="15" customFormat="1" x14ac:dyDescent="0.25">
      <c r="A36" s="180">
        <v>0.70833333333333304</v>
      </c>
      <c r="B36" s="172">
        <v>10</v>
      </c>
      <c r="C36" s="172">
        <v>105</v>
      </c>
      <c r="D36" s="172">
        <f t="shared" si="48"/>
        <v>115</v>
      </c>
      <c r="E36" s="173">
        <f t="shared" si="56"/>
        <v>-0.82608695652173914</v>
      </c>
      <c r="F36" s="180">
        <v>0.70833333333333304</v>
      </c>
      <c r="G36" s="172">
        <v>14</v>
      </c>
      <c r="H36" s="172">
        <v>121</v>
      </c>
      <c r="I36" s="172">
        <f t="shared" si="49"/>
        <v>135</v>
      </c>
      <c r="J36" s="173">
        <f t="shared" si="57"/>
        <v>-0.79259259259259263</v>
      </c>
      <c r="K36" s="180">
        <v>0.70833333333333304</v>
      </c>
      <c r="L36" s="172">
        <v>8</v>
      </c>
      <c r="M36" s="172">
        <v>126</v>
      </c>
      <c r="N36" s="172">
        <f t="shared" si="50"/>
        <v>134</v>
      </c>
      <c r="O36" s="173">
        <f t="shared" si="58"/>
        <v>-0.88059701492537312</v>
      </c>
      <c r="P36" s="180">
        <v>0.70833333333333304</v>
      </c>
      <c r="Q36" s="172">
        <v>12</v>
      </c>
      <c r="R36" s="172">
        <v>147</v>
      </c>
      <c r="S36" s="172">
        <f t="shared" si="51"/>
        <v>159</v>
      </c>
      <c r="T36" s="173">
        <f t="shared" si="59"/>
        <v>-0.84905660377358494</v>
      </c>
      <c r="U36" s="180">
        <v>0.70833333333333304</v>
      </c>
      <c r="V36" s="172">
        <v>9</v>
      </c>
      <c r="W36" s="172">
        <v>124</v>
      </c>
      <c r="X36" s="172">
        <f t="shared" si="52"/>
        <v>133</v>
      </c>
      <c r="Y36" s="173">
        <f t="shared" si="60"/>
        <v>-0.86466165413533835</v>
      </c>
      <c r="Z36" s="180">
        <v>0.70833333333333304</v>
      </c>
      <c r="AA36" s="172">
        <v>8</v>
      </c>
      <c r="AB36" s="172">
        <v>137</v>
      </c>
      <c r="AC36" s="172">
        <f t="shared" si="53"/>
        <v>145</v>
      </c>
      <c r="AD36" s="173">
        <f t="shared" si="61"/>
        <v>-0.8896551724137931</v>
      </c>
      <c r="AE36" s="180">
        <v>0.70833333333333304</v>
      </c>
      <c r="AF36" s="172">
        <v>14</v>
      </c>
      <c r="AG36" s="172">
        <v>148</v>
      </c>
      <c r="AH36" s="172">
        <f t="shared" si="54"/>
        <v>162</v>
      </c>
      <c r="AI36" s="173">
        <f t="shared" si="62"/>
        <v>-0.8271604938271605</v>
      </c>
      <c r="AJ36" s="180">
        <v>0.70833333333333304</v>
      </c>
      <c r="AK36" s="172">
        <v>9</v>
      </c>
      <c r="AL36" s="172">
        <v>163</v>
      </c>
      <c r="AM36" s="172">
        <f t="shared" si="55"/>
        <v>172</v>
      </c>
      <c r="AN36" s="173">
        <f t="shared" si="63"/>
        <v>-0.89534883720930236</v>
      </c>
    </row>
    <row r="38" spans="1:40" x14ac:dyDescent="0.25">
      <c r="A38" t="s">
        <v>184</v>
      </c>
    </row>
    <row r="39" spans="1:40" s="15" customFormat="1" x14ac:dyDescent="0.25">
      <c r="A39" s="352" t="s">
        <v>182</v>
      </c>
      <c r="B39" s="353"/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53"/>
      <c r="N39" s="353"/>
      <c r="O39" s="353"/>
      <c r="P39" s="353"/>
      <c r="Q39" s="353"/>
      <c r="R39" s="353"/>
      <c r="S39" s="353"/>
      <c r="T39" s="353"/>
      <c r="U39" s="354"/>
      <c r="V39" s="354"/>
      <c r="W39" s="354"/>
      <c r="X39" s="354"/>
      <c r="Y39" s="354"/>
      <c r="Z39" s="353"/>
      <c r="AA39" s="353"/>
      <c r="AB39" s="353"/>
      <c r="AC39" s="353"/>
      <c r="AD39" s="353"/>
      <c r="AE39" s="353"/>
      <c r="AF39" s="353"/>
      <c r="AG39" s="353"/>
      <c r="AH39" s="353"/>
      <c r="AI39" s="353"/>
      <c r="AJ39" s="353"/>
      <c r="AK39" s="353"/>
      <c r="AL39" s="353"/>
      <c r="AM39" s="353"/>
      <c r="AN39" s="355"/>
    </row>
    <row r="40" spans="1:40" s="2" customFormat="1" x14ac:dyDescent="0.25">
      <c r="A40" s="9" t="s">
        <v>180</v>
      </c>
      <c r="B40" s="10"/>
      <c r="C40" s="10"/>
      <c r="D40" s="10"/>
      <c r="E40" s="11"/>
      <c r="F40" s="9"/>
      <c r="G40" s="10"/>
      <c r="H40" s="10"/>
      <c r="I40" s="10"/>
      <c r="J40" s="11"/>
      <c r="K40" s="9"/>
      <c r="L40" s="10"/>
      <c r="M40" s="10"/>
      <c r="N40" s="10"/>
      <c r="O40" s="11"/>
      <c r="P40" s="161"/>
      <c r="Q40" s="162"/>
      <c r="R40" s="162"/>
      <c r="S40" s="162"/>
      <c r="T40" s="162"/>
      <c r="U40" s="161"/>
      <c r="V40" s="10"/>
      <c r="W40" s="10"/>
      <c r="X40" s="10"/>
      <c r="Y40" s="11"/>
      <c r="Z40" s="10"/>
      <c r="AA40" s="10"/>
      <c r="AB40" s="10"/>
      <c r="AC40" s="10"/>
      <c r="AD40" s="11"/>
      <c r="AE40" s="9"/>
      <c r="AF40" s="10"/>
      <c r="AG40" s="10"/>
      <c r="AH40" s="10"/>
      <c r="AI40" s="11"/>
      <c r="AJ40" s="9"/>
      <c r="AK40" s="10"/>
      <c r="AL40" s="10"/>
      <c r="AM40" s="10"/>
      <c r="AN40" s="11"/>
    </row>
    <row r="41" spans="1:40" s="2" customFormat="1" x14ac:dyDescent="0.25">
      <c r="A41" s="53" t="s">
        <v>177</v>
      </c>
      <c r="B41" s="18" t="s">
        <v>71</v>
      </c>
      <c r="C41" s="18" t="s">
        <v>130</v>
      </c>
      <c r="D41" s="18" t="s">
        <v>52</v>
      </c>
      <c r="E41" s="49" t="s">
        <v>113</v>
      </c>
      <c r="F41" s="53" t="s">
        <v>177</v>
      </c>
      <c r="G41" s="18" t="s">
        <v>71</v>
      </c>
      <c r="H41" s="18" t="s">
        <v>130</v>
      </c>
      <c r="I41" s="18" t="s">
        <v>52</v>
      </c>
      <c r="J41" s="49" t="s">
        <v>113</v>
      </c>
      <c r="K41" s="53" t="s">
        <v>177</v>
      </c>
      <c r="L41" s="18" t="s">
        <v>71</v>
      </c>
      <c r="M41" s="18" t="s">
        <v>130</v>
      </c>
      <c r="N41" s="18" t="s">
        <v>52</v>
      </c>
      <c r="O41" s="49" t="s">
        <v>113</v>
      </c>
      <c r="P41" s="53" t="s">
        <v>177</v>
      </c>
      <c r="Q41" s="18" t="s">
        <v>71</v>
      </c>
      <c r="R41" s="18" t="s">
        <v>130</v>
      </c>
      <c r="S41" s="18" t="s">
        <v>52</v>
      </c>
      <c r="T41" s="18" t="s">
        <v>113</v>
      </c>
      <c r="U41" s="53" t="s">
        <v>177</v>
      </c>
      <c r="V41" s="18" t="s">
        <v>71</v>
      </c>
      <c r="W41" s="18" t="s">
        <v>130</v>
      </c>
      <c r="X41" s="18" t="s">
        <v>52</v>
      </c>
      <c r="Y41" s="49" t="s">
        <v>113</v>
      </c>
      <c r="Z41" s="18" t="s">
        <v>177</v>
      </c>
      <c r="AA41" s="18" t="s">
        <v>71</v>
      </c>
      <c r="AB41" s="18" t="s">
        <v>130</v>
      </c>
      <c r="AC41" s="18" t="s">
        <v>52</v>
      </c>
      <c r="AD41" s="49" t="s">
        <v>113</v>
      </c>
      <c r="AE41" s="53" t="s">
        <v>177</v>
      </c>
      <c r="AF41" s="18" t="s">
        <v>71</v>
      </c>
      <c r="AG41" s="18" t="s">
        <v>130</v>
      </c>
      <c r="AH41" s="18" t="s">
        <v>52</v>
      </c>
      <c r="AI41" s="49" t="s">
        <v>113</v>
      </c>
      <c r="AJ41" s="53" t="s">
        <v>177</v>
      </c>
      <c r="AK41" s="18" t="s">
        <v>71</v>
      </c>
      <c r="AL41" s="18" t="s">
        <v>130</v>
      </c>
      <c r="AM41" s="18" t="s">
        <v>52</v>
      </c>
      <c r="AN41" s="49" t="s">
        <v>113</v>
      </c>
    </row>
    <row r="42" spans="1:40" x14ac:dyDescent="0.25">
      <c r="A42" s="183">
        <v>0.58333333333333337</v>
      </c>
      <c r="B42" s="139">
        <v>52</v>
      </c>
      <c r="C42" s="139">
        <v>2</v>
      </c>
      <c r="D42" s="18">
        <f t="shared" ref="D42:D48" si="64">SUM(B42:C42)</f>
        <v>54</v>
      </c>
      <c r="E42" s="49">
        <f t="shared" ref="E42:E48" si="65">(B42-C42)/D42</f>
        <v>0.92592592592592593</v>
      </c>
      <c r="F42" s="183">
        <v>0.58333333333333337</v>
      </c>
      <c r="G42" s="139">
        <v>57</v>
      </c>
      <c r="H42" s="139">
        <v>6</v>
      </c>
      <c r="I42" s="18">
        <f t="shared" ref="I42:I48" si="66">SUM(G42:H42)</f>
        <v>63</v>
      </c>
      <c r="J42" s="49">
        <f t="shared" ref="J42:J48" si="67">(G42-H42)/I42</f>
        <v>0.80952380952380953</v>
      </c>
      <c r="K42" s="183">
        <v>0.58333333333333337</v>
      </c>
      <c r="L42" s="139">
        <v>45</v>
      </c>
      <c r="M42" s="139">
        <v>3</v>
      </c>
      <c r="N42" s="18">
        <f t="shared" ref="N42:N48" si="68">SUM(L42:M42)</f>
        <v>48</v>
      </c>
      <c r="O42" s="49">
        <f t="shared" ref="O42:O48" si="69">(L42-M42)/N42</f>
        <v>0.875</v>
      </c>
      <c r="P42" s="183">
        <v>0.58333333333333337</v>
      </c>
      <c r="Q42" s="139">
        <v>43</v>
      </c>
      <c r="R42" s="139">
        <v>6</v>
      </c>
      <c r="S42" s="18">
        <f t="shared" ref="S42:S48" si="70">SUM(Q42:R42)</f>
        <v>49</v>
      </c>
      <c r="T42" s="18">
        <f t="shared" ref="T42:T48" si="71">(Q42-R42)/S42</f>
        <v>0.75510204081632648</v>
      </c>
      <c r="U42" s="183">
        <v>0.58333333333333337</v>
      </c>
      <c r="V42" s="139">
        <v>48</v>
      </c>
      <c r="W42" s="139">
        <v>7</v>
      </c>
      <c r="X42" s="18">
        <f t="shared" ref="X42:X48" si="72">SUM(V42:W42)</f>
        <v>55</v>
      </c>
      <c r="Y42" s="49">
        <f t="shared" ref="Y42:Y48" si="73">(V42-W42)/X42</f>
        <v>0.74545454545454548</v>
      </c>
      <c r="Z42" s="181">
        <v>0.58333333333333337</v>
      </c>
      <c r="AA42" s="139">
        <v>44</v>
      </c>
      <c r="AB42" s="139">
        <v>7</v>
      </c>
      <c r="AC42" s="18">
        <f t="shared" ref="AC42:AC48" si="74">SUM(AA42:AB42)</f>
        <v>51</v>
      </c>
      <c r="AD42" s="49">
        <f t="shared" ref="AD42:AD48" si="75">(AA42-AB42)/AC42</f>
        <v>0.72549019607843135</v>
      </c>
      <c r="AE42" s="183">
        <v>0.58333333333333337</v>
      </c>
      <c r="AF42" s="139">
        <v>57</v>
      </c>
      <c r="AG42" s="139">
        <v>5</v>
      </c>
      <c r="AH42" s="18">
        <f t="shared" ref="AH42:AH48" si="76">SUM(AF42:AG42)</f>
        <v>62</v>
      </c>
      <c r="AI42" s="49">
        <f t="shared" ref="AI42:AI48" si="77">(AF42-AG42)/AH42</f>
        <v>0.83870967741935487</v>
      </c>
      <c r="AJ42" s="183">
        <v>0.58333333333333337</v>
      </c>
      <c r="AK42" s="139">
        <v>45</v>
      </c>
      <c r="AL42" s="139">
        <v>5</v>
      </c>
      <c r="AM42" s="18">
        <f t="shared" ref="AM42:AM48" si="78">SUM(AK42:AL42)</f>
        <v>50</v>
      </c>
      <c r="AN42" s="49">
        <f t="shared" ref="AN42:AN48" si="79">(AK42-AL42)/AM42</f>
        <v>0.8</v>
      </c>
    </row>
    <row r="43" spans="1:40" x14ac:dyDescent="0.25">
      <c r="A43" s="184">
        <v>0.60416666666666663</v>
      </c>
      <c r="B43" s="139">
        <v>28</v>
      </c>
      <c r="C43" s="139">
        <v>1</v>
      </c>
      <c r="D43" s="18">
        <f t="shared" si="64"/>
        <v>29</v>
      </c>
      <c r="E43" s="49">
        <f t="shared" si="65"/>
        <v>0.93103448275862066</v>
      </c>
      <c r="F43" s="184">
        <v>0.60416666666666663</v>
      </c>
      <c r="G43" s="139">
        <v>54</v>
      </c>
      <c r="H43" s="139">
        <v>6</v>
      </c>
      <c r="I43" s="18">
        <f t="shared" si="66"/>
        <v>60</v>
      </c>
      <c r="J43" s="49">
        <f t="shared" si="67"/>
        <v>0.8</v>
      </c>
      <c r="K43" s="184">
        <v>0.60416666666666663</v>
      </c>
      <c r="L43" s="139">
        <v>42</v>
      </c>
      <c r="M43" s="139">
        <v>6</v>
      </c>
      <c r="N43" s="18">
        <f t="shared" si="68"/>
        <v>48</v>
      </c>
      <c r="O43" s="49">
        <f t="shared" si="69"/>
        <v>0.75</v>
      </c>
      <c r="P43" s="184">
        <v>0.60416666666666663</v>
      </c>
      <c r="Q43" s="139">
        <v>33</v>
      </c>
      <c r="R43" s="139">
        <v>9</v>
      </c>
      <c r="S43" s="18">
        <f t="shared" si="70"/>
        <v>42</v>
      </c>
      <c r="T43" s="18">
        <f t="shared" si="71"/>
        <v>0.5714285714285714</v>
      </c>
      <c r="U43" s="184">
        <v>0.60416666666666663</v>
      </c>
      <c r="V43" s="139">
        <v>22</v>
      </c>
      <c r="W43" s="139">
        <v>12</v>
      </c>
      <c r="X43" s="18">
        <f t="shared" si="72"/>
        <v>34</v>
      </c>
      <c r="Y43" s="49">
        <f t="shared" si="73"/>
        <v>0.29411764705882354</v>
      </c>
      <c r="Z43" s="182">
        <v>0.60416666666666663</v>
      </c>
      <c r="AA43" s="139">
        <v>39</v>
      </c>
      <c r="AB43" s="139">
        <v>6</v>
      </c>
      <c r="AC43" s="18">
        <f t="shared" si="74"/>
        <v>45</v>
      </c>
      <c r="AD43" s="49">
        <f t="shared" si="75"/>
        <v>0.73333333333333328</v>
      </c>
      <c r="AE43" s="184">
        <v>0.60416666666666663</v>
      </c>
      <c r="AF43" s="139">
        <v>34</v>
      </c>
      <c r="AG43" s="139">
        <v>11</v>
      </c>
      <c r="AH43" s="18">
        <f t="shared" si="76"/>
        <v>45</v>
      </c>
      <c r="AI43" s="49">
        <f t="shared" si="77"/>
        <v>0.51111111111111107</v>
      </c>
      <c r="AJ43" s="184">
        <v>0.60416666666666663</v>
      </c>
      <c r="AK43" s="139">
        <v>38</v>
      </c>
      <c r="AL43" s="139">
        <v>4</v>
      </c>
      <c r="AM43" s="18">
        <f t="shared" si="78"/>
        <v>42</v>
      </c>
      <c r="AN43" s="49">
        <f t="shared" si="79"/>
        <v>0.80952380952380953</v>
      </c>
    </row>
    <row r="44" spans="1:40" x14ac:dyDescent="0.25">
      <c r="A44" s="184">
        <v>0.625</v>
      </c>
      <c r="B44" s="139">
        <v>23</v>
      </c>
      <c r="C44" s="139">
        <v>8</v>
      </c>
      <c r="D44" s="18">
        <f t="shared" si="64"/>
        <v>31</v>
      </c>
      <c r="E44" s="49">
        <f t="shared" si="65"/>
        <v>0.4838709677419355</v>
      </c>
      <c r="F44" s="184">
        <v>0.625</v>
      </c>
      <c r="G44" s="139">
        <v>42</v>
      </c>
      <c r="H44" s="139">
        <v>9</v>
      </c>
      <c r="I44" s="18">
        <f t="shared" si="66"/>
        <v>51</v>
      </c>
      <c r="J44" s="49">
        <f t="shared" si="67"/>
        <v>0.6470588235294118</v>
      </c>
      <c r="K44" s="184">
        <v>0.625</v>
      </c>
      <c r="L44" s="139">
        <v>44</v>
      </c>
      <c r="M44" s="139">
        <v>4</v>
      </c>
      <c r="N44" s="18">
        <f t="shared" si="68"/>
        <v>48</v>
      </c>
      <c r="O44" s="49">
        <f t="shared" si="69"/>
        <v>0.83333333333333337</v>
      </c>
      <c r="P44" s="184">
        <v>0.625</v>
      </c>
      <c r="Q44" s="139">
        <v>31</v>
      </c>
      <c r="R44" s="139">
        <v>11</v>
      </c>
      <c r="S44" s="18">
        <f t="shared" si="70"/>
        <v>42</v>
      </c>
      <c r="T44" s="18">
        <f t="shared" si="71"/>
        <v>0.47619047619047616</v>
      </c>
      <c r="U44" s="184">
        <v>0.625</v>
      </c>
      <c r="V44" s="139">
        <v>28</v>
      </c>
      <c r="W44" s="139">
        <v>1</v>
      </c>
      <c r="X44" s="18">
        <f t="shared" si="72"/>
        <v>29</v>
      </c>
      <c r="Y44" s="49">
        <f t="shared" si="73"/>
        <v>0.93103448275862066</v>
      </c>
      <c r="Z44" s="182">
        <v>0.625</v>
      </c>
      <c r="AA44" s="139">
        <v>44</v>
      </c>
      <c r="AB44" s="139">
        <v>11</v>
      </c>
      <c r="AC44" s="18">
        <f t="shared" si="74"/>
        <v>55</v>
      </c>
      <c r="AD44" s="49">
        <f t="shared" si="75"/>
        <v>0.6</v>
      </c>
      <c r="AE44" s="184">
        <v>0.625</v>
      </c>
      <c r="AF44" s="139">
        <v>45</v>
      </c>
      <c r="AG44" s="139">
        <v>13</v>
      </c>
      <c r="AH44" s="18">
        <f t="shared" si="76"/>
        <v>58</v>
      </c>
      <c r="AI44" s="49">
        <f t="shared" si="77"/>
        <v>0.55172413793103448</v>
      </c>
      <c r="AJ44" s="184">
        <v>0.625</v>
      </c>
      <c r="AK44" s="139">
        <v>33</v>
      </c>
      <c r="AL44" s="139">
        <v>12</v>
      </c>
      <c r="AM44" s="18">
        <f t="shared" si="78"/>
        <v>45</v>
      </c>
      <c r="AN44" s="49">
        <f t="shared" si="79"/>
        <v>0.46666666666666667</v>
      </c>
    </row>
    <row r="45" spans="1:40" x14ac:dyDescent="0.25">
      <c r="A45" s="183">
        <v>0.64583333333333304</v>
      </c>
      <c r="B45" s="139">
        <v>27</v>
      </c>
      <c r="C45" s="139">
        <v>12</v>
      </c>
      <c r="D45" s="18">
        <f t="shared" si="64"/>
        <v>39</v>
      </c>
      <c r="E45" s="49">
        <f t="shared" si="65"/>
        <v>0.38461538461538464</v>
      </c>
      <c r="F45" s="183">
        <v>0.64583333333333304</v>
      </c>
      <c r="G45" s="139">
        <v>47</v>
      </c>
      <c r="H45" s="139">
        <v>12</v>
      </c>
      <c r="I45" s="18">
        <f t="shared" si="66"/>
        <v>59</v>
      </c>
      <c r="J45" s="49">
        <f t="shared" si="67"/>
        <v>0.59322033898305082</v>
      </c>
      <c r="K45" s="183">
        <v>0.64583333333333304</v>
      </c>
      <c r="L45" s="139">
        <v>38</v>
      </c>
      <c r="M45" s="139">
        <v>9</v>
      </c>
      <c r="N45" s="18">
        <f t="shared" si="68"/>
        <v>47</v>
      </c>
      <c r="O45" s="49">
        <f t="shared" si="69"/>
        <v>0.61702127659574468</v>
      </c>
      <c r="P45" s="183">
        <v>0.64583333333333304</v>
      </c>
      <c r="Q45" s="139">
        <v>29</v>
      </c>
      <c r="R45" s="139">
        <v>14</v>
      </c>
      <c r="S45" s="18">
        <f t="shared" si="70"/>
        <v>43</v>
      </c>
      <c r="T45" s="18">
        <f t="shared" si="71"/>
        <v>0.34883720930232559</v>
      </c>
      <c r="U45" s="183">
        <v>0.64583333333333304</v>
      </c>
      <c r="V45" s="139">
        <v>36</v>
      </c>
      <c r="W45" s="139">
        <v>9</v>
      </c>
      <c r="X45" s="18">
        <f t="shared" si="72"/>
        <v>45</v>
      </c>
      <c r="Y45" s="49">
        <f t="shared" si="73"/>
        <v>0.6</v>
      </c>
      <c r="Z45" s="181">
        <v>0.64583333333333304</v>
      </c>
      <c r="AA45" s="139">
        <v>41</v>
      </c>
      <c r="AB45" s="139">
        <v>6</v>
      </c>
      <c r="AC45" s="18">
        <f t="shared" si="74"/>
        <v>47</v>
      </c>
      <c r="AD45" s="49">
        <f t="shared" si="75"/>
        <v>0.74468085106382975</v>
      </c>
      <c r="AE45" s="183">
        <v>0.64583333333333304</v>
      </c>
      <c r="AF45" s="139">
        <v>38</v>
      </c>
      <c r="AG45" s="139">
        <v>6</v>
      </c>
      <c r="AH45" s="18">
        <f t="shared" si="76"/>
        <v>44</v>
      </c>
      <c r="AI45" s="49">
        <f t="shared" si="77"/>
        <v>0.72727272727272729</v>
      </c>
      <c r="AJ45" s="183">
        <v>0.64583333333333304</v>
      </c>
      <c r="AK45" s="139">
        <v>24</v>
      </c>
      <c r="AL45" s="139">
        <v>9</v>
      </c>
      <c r="AM45" s="18">
        <f t="shared" si="78"/>
        <v>33</v>
      </c>
      <c r="AN45" s="49">
        <f t="shared" si="79"/>
        <v>0.45454545454545453</v>
      </c>
    </row>
    <row r="46" spans="1:40" x14ac:dyDescent="0.25">
      <c r="A46" s="184">
        <v>0.66666666666666596</v>
      </c>
      <c r="B46" s="139">
        <v>21</v>
      </c>
      <c r="C46" s="139">
        <v>11</v>
      </c>
      <c r="D46" s="18">
        <f t="shared" si="64"/>
        <v>32</v>
      </c>
      <c r="E46" s="49">
        <f t="shared" si="65"/>
        <v>0.3125</v>
      </c>
      <c r="F46" s="184">
        <v>0.66666666666666596</v>
      </c>
      <c r="G46" s="139">
        <v>36</v>
      </c>
      <c r="H46" s="139">
        <v>14</v>
      </c>
      <c r="I46" s="18">
        <f t="shared" si="66"/>
        <v>50</v>
      </c>
      <c r="J46" s="49">
        <f t="shared" si="67"/>
        <v>0.44</v>
      </c>
      <c r="K46" s="184">
        <v>0.66666666666666596</v>
      </c>
      <c r="L46" s="139">
        <v>22</v>
      </c>
      <c r="M46" s="139">
        <v>11</v>
      </c>
      <c r="N46" s="18">
        <f t="shared" si="68"/>
        <v>33</v>
      </c>
      <c r="O46" s="49">
        <f t="shared" si="69"/>
        <v>0.33333333333333331</v>
      </c>
      <c r="P46" s="184">
        <v>0.66666666666666596</v>
      </c>
      <c r="Q46" s="139">
        <v>25</v>
      </c>
      <c r="R46" s="139">
        <v>15</v>
      </c>
      <c r="S46" s="18">
        <f t="shared" si="70"/>
        <v>40</v>
      </c>
      <c r="T46" s="18">
        <f t="shared" si="71"/>
        <v>0.25</v>
      </c>
      <c r="U46" s="184">
        <v>0.66666666666666596</v>
      </c>
      <c r="V46" s="139">
        <v>21</v>
      </c>
      <c r="W46" s="139">
        <v>11</v>
      </c>
      <c r="X46" s="18">
        <f t="shared" si="72"/>
        <v>32</v>
      </c>
      <c r="Y46" s="49">
        <f t="shared" si="73"/>
        <v>0.3125</v>
      </c>
      <c r="Z46" s="182">
        <v>0.66666666666666596</v>
      </c>
      <c r="AA46" s="139">
        <v>37</v>
      </c>
      <c r="AB46" s="139">
        <v>17</v>
      </c>
      <c r="AC46" s="18">
        <f t="shared" si="74"/>
        <v>54</v>
      </c>
      <c r="AD46" s="49">
        <f t="shared" si="75"/>
        <v>0.37037037037037035</v>
      </c>
      <c r="AE46" s="184">
        <v>0.66666666666666596</v>
      </c>
      <c r="AF46" s="139">
        <v>29</v>
      </c>
      <c r="AG46" s="139">
        <v>9</v>
      </c>
      <c r="AH46" s="18">
        <f t="shared" si="76"/>
        <v>38</v>
      </c>
      <c r="AI46" s="49">
        <f t="shared" si="77"/>
        <v>0.52631578947368418</v>
      </c>
      <c r="AJ46" s="184">
        <v>0.66666666666666596</v>
      </c>
      <c r="AK46" s="139">
        <v>28</v>
      </c>
      <c r="AL46" s="139">
        <v>15</v>
      </c>
      <c r="AM46" s="18">
        <f t="shared" si="78"/>
        <v>43</v>
      </c>
      <c r="AN46" s="49">
        <f t="shared" si="79"/>
        <v>0.30232558139534882</v>
      </c>
    </row>
    <row r="47" spans="1:40" x14ac:dyDescent="0.25">
      <c r="A47" s="184">
        <v>0.687499999999999</v>
      </c>
      <c r="B47" s="139">
        <v>29</v>
      </c>
      <c r="C47" s="139">
        <v>19</v>
      </c>
      <c r="D47" s="18">
        <f t="shared" si="64"/>
        <v>48</v>
      </c>
      <c r="E47" s="49">
        <f t="shared" si="65"/>
        <v>0.20833333333333334</v>
      </c>
      <c r="F47" s="184">
        <v>0.687499999999999</v>
      </c>
      <c r="G47" s="139">
        <v>28</v>
      </c>
      <c r="H47" s="139">
        <v>19</v>
      </c>
      <c r="I47" s="18">
        <f t="shared" si="66"/>
        <v>47</v>
      </c>
      <c r="J47" s="49">
        <f t="shared" si="67"/>
        <v>0.19148936170212766</v>
      </c>
      <c r="K47" s="184">
        <v>0.687499999999999</v>
      </c>
      <c r="L47" s="139">
        <v>29</v>
      </c>
      <c r="M47" s="139">
        <v>13</v>
      </c>
      <c r="N47" s="18">
        <f t="shared" si="68"/>
        <v>42</v>
      </c>
      <c r="O47" s="49">
        <f t="shared" si="69"/>
        <v>0.38095238095238093</v>
      </c>
      <c r="P47" s="184">
        <v>0.687499999999999</v>
      </c>
      <c r="Q47" s="139">
        <v>22</v>
      </c>
      <c r="R47" s="139">
        <v>12</v>
      </c>
      <c r="S47" s="18">
        <f t="shared" si="70"/>
        <v>34</v>
      </c>
      <c r="T47" s="18">
        <f t="shared" si="71"/>
        <v>0.29411764705882354</v>
      </c>
      <c r="U47" s="184">
        <v>0.687499999999999</v>
      </c>
      <c r="V47" s="139">
        <v>19</v>
      </c>
      <c r="W47" s="139">
        <v>16</v>
      </c>
      <c r="X47" s="18">
        <f t="shared" si="72"/>
        <v>35</v>
      </c>
      <c r="Y47" s="49">
        <f t="shared" si="73"/>
        <v>8.5714285714285715E-2</v>
      </c>
      <c r="Z47" s="182">
        <v>0.687499999999999</v>
      </c>
      <c r="AA47" s="139">
        <v>25</v>
      </c>
      <c r="AB47" s="139">
        <v>12</v>
      </c>
      <c r="AC47" s="18">
        <f t="shared" si="74"/>
        <v>37</v>
      </c>
      <c r="AD47" s="49">
        <f t="shared" si="75"/>
        <v>0.35135135135135137</v>
      </c>
      <c r="AE47" s="184">
        <v>0.687499999999999</v>
      </c>
      <c r="AF47" s="139">
        <v>26</v>
      </c>
      <c r="AG47" s="139">
        <v>14</v>
      </c>
      <c r="AH47" s="18">
        <f t="shared" si="76"/>
        <v>40</v>
      </c>
      <c r="AI47" s="49">
        <f t="shared" si="77"/>
        <v>0.3</v>
      </c>
      <c r="AJ47" s="184">
        <v>0.687499999999999</v>
      </c>
      <c r="AK47" s="139">
        <v>22</v>
      </c>
      <c r="AL47" s="139">
        <v>11</v>
      </c>
      <c r="AM47" s="18">
        <f t="shared" si="78"/>
        <v>33</v>
      </c>
      <c r="AN47" s="49">
        <f t="shared" si="79"/>
        <v>0.33333333333333331</v>
      </c>
    </row>
    <row r="48" spans="1:40" x14ac:dyDescent="0.25">
      <c r="A48" s="183">
        <v>0.70833333333333304</v>
      </c>
      <c r="B48" s="139">
        <v>24</v>
      </c>
      <c r="C48" s="139">
        <v>23</v>
      </c>
      <c r="D48" s="18">
        <f t="shared" si="64"/>
        <v>47</v>
      </c>
      <c r="E48" s="49">
        <f t="shared" si="65"/>
        <v>2.1276595744680851E-2</v>
      </c>
      <c r="F48" s="183">
        <v>0.70833333333333304</v>
      </c>
      <c r="G48" s="139">
        <v>30</v>
      </c>
      <c r="H48" s="139">
        <v>22</v>
      </c>
      <c r="I48" s="18">
        <f t="shared" si="66"/>
        <v>52</v>
      </c>
      <c r="J48" s="49">
        <f t="shared" si="67"/>
        <v>0.15384615384615385</v>
      </c>
      <c r="K48" s="183">
        <v>0.70833333333333304</v>
      </c>
      <c r="L48" s="139">
        <v>24</v>
      </c>
      <c r="M48" s="139">
        <v>16</v>
      </c>
      <c r="N48" s="18">
        <f t="shared" si="68"/>
        <v>40</v>
      </c>
      <c r="O48" s="49">
        <f t="shared" si="69"/>
        <v>0.2</v>
      </c>
      <c r="P48" s="183">
        <v>0.70833333333333304</v>
      </c>
      <c r="Q48" s="139">
        <v>26</v>
      </c>
      <c r="R48" s="139">
        <v>19</v>
      </c>
      <c r="S48" s="18">
        <f t="shared" si="70"/>
        <v>45</v>
      </c>
      <c r="T48" s="18">
        <f t="shared" si="71"/>
        <v>0.15555555555555556</v>
      </c>
      <c r="U48" s="183">
        <v>0.70833333333333304</v>
      </c>
      <c r="V48" s="139">
        <v>23</v>
      </c>
      <c r="W48" s="139">
        <v>13</v>
      </c>
      <c r="X48" s="18">
        <f t="shared" si="72"/>
        <v>36</v>
      </c>
      <c r="Y48" s="49">
        <f t="shared" si="73"/>
        <v>0.27777777777777779</v>
      </c>
      <c r="Z48" s="181">
        <v>0.70833333333333304</v>
      </c>
      <c r="AA48" s="139">
        <v>29</v>
      </c>
      <c r="AB48" s="139">
        <v>16</v>
      </c>
      <c r="AC48" s="18">
        <f t="shared" si="74"/>
        <v>45</v>
      </c>
      <c r="AD48" s="49">
        <f t="shared" si="75"/>
        <v>0.28888888888888886</v>
      </c>
      <c r="AE48" s="183">
        <v>0.70833333333333304</v>
      </c>
      <c r="AF48" s="139">
        <v>22</v>
      </c>
      <c r="AG48" s="139">
        <v>11</v>
      </c>
      <c r="AH48" s="18">
        <f t="shared" si="76"/>
        <v>33</v>
      </c>
      <c r="AI48" s="49">
        <f t="shared" si="77"/>
        <v>0.33333333333333331</v>
      </c>
      <c r="AJ48" s="183">
        <v>0.70833333333333304</v>
      </c>
      <c r="AK48" s="139">
        <v>29</v>
      </c>
      <c r="AL48" s="139">
        <v>17</v>
      </c>
      <c r="AM48" s="18">
        <f t="shared" si="78"/>
        <v>46</v>
      </c>
      <c r="AN48" s="49">
        <f t="shared" si="79"/>
        <v>0.2608695652173913</v>
      </c>
    </row>
    <row r="49" spans="1:40" x14ac:dyDescent="0.25">
      <c r="A49" s="53" t="s">
        <v>177</v>
      </c>
      <c r="B49" s="18" t="s">
        <v>46</v>
      </c>
      <c r="C49" s="18" t="s">
        <v>130</v>
      </c>
      <c r="D49" s="18" t="s">
        <v>52</v>
      </c>
      <c r="E49" s="49" t="s">
        <v>113</v>
      </c>
      <c r="F49" s="53" t="s">
        <v>177</v>
      </c>
      <c r="G49" s="18" t="s">
        <v>46</v>
      </c>
      <c r="H49" s="18" t="s">
        <v>130</v>
      </c>
      <c r="I49" s="18" t="s">
        <v>52</v>
      </c>
      <c r="J49" s="49" t="s">
        <v>113</v>
      </c>
      <c r="K49" s="53" t="s">
        <v>177</v>
      </c>
      <c r="L49" s="18" t="s">
        <v>46</v>
      </c>
      <c r="M49" s="18" t="s">
        <v>130</v>
      </c>
      <c r="N49" s="18" t="s">
        <v>52</v>
      </c>
      <c r="O49" s="49" t="s">
        <v>113</v>
      </c>
      <c r="P49" s="53" t="s">
        <v>177</v>
      </c>
      <c r="Q49" s="18" t="s">
        <v>46</v>
      </c>
      <c r="R49" s="18" t="s">
        <v>130</v>
      </c>
      <c r="S49" s="18" t="s">
        <v>52</v>
      </c>
      <c r="T49" s="18" t="s">
        <v>113</v>
      </c>
      <c r="U49" s="53" t="s">
        <v>177</v>
      </c>
      <c r="V49" s="18" t="s">
        <v>46</v>
      </c>
      <c r="W49" s="18" t="s">
        <v>130</v>
      </c>
      <c r="X49" s="18" t="s">
        <v>52</v>
      </c>
      <c r="Y49" s="49" t="s">
        <v>113</v>
      </c>
      <c r="Z49" s="18" t="s">
        <v>177</v>
      </c>
      <c r="AA49" s="18" t="s">
        <v>46</v>
      </c>
      <c r="AB49" s="18" t="s">
        <v>130</v>
      </c>
      <c r="AC49" s="18" t="s">
        <v>52</v>
      </c>
      <c r="AD49" s="49" t="s">
        <v>113</v>
      </c>
      <c r="AE49" s="53" t="s">
        <v>177</v>
      </c>
      <c r="AF49" s="18" t="s">
        <v>46</v>
      </c>
      <c r="AG49" s="18" t="s">
        <v>130</v>
      </c>
      <c r="AH49" s="18" t="s">
        <v>52</v>
      </c>
      <c r="AI49" s="49" t="s">
        <v>113</v>
      </c>
      <c r="AJ49" s="53" t="s">
        <v>177</v>
      </c>
      <c r="AK49" s="18" t="s">
        <v>46</v>
      </c>
      <c r="AL49" s="18" t="s">
        <v>130</v>
      </c>
      <c r="AM49" s="18" t="s">
        <v>52</v>
      </c>
      <c r="AN49" s="49" t="s">
        <v>113</v>
      </c>
    </row>
    <row r="50" spans="1:40" x14ac:dyDescent="0.25">
      <c r="A50" s="183">
        <v>0.58333333333333337</v>
      </c>
      <c r="B50" s="139">
        <v>43</v>
      </c>
      <c r="C50" s="139">
        <v>5</v>
      </c>
      <c r="D50" s="18">
        <f t="shared" ref="D50:D56" si="80">SUM(B50:C50)</f>
        <v>48</v>
      </c>
      <c r="E50" s="49">
        <f t="shared" ref="E50:E56" si="81">(B50-C50)/D50</f>
        <v>0.79166666666666663</v>
      </c>
      <c r="F50" s="183">
        <v>0.58333333333333337</v>
      </c>
      <c r="G50" s="139">
        <v>56</v>
      </c>
      <c r="H50" s="139">
        <v>3</v>
      </c>
      <c r="I50" s="18">
        <f t="shared" ref="I50:I56" si="82">SUM(G50:H50)</f>
        <v>59</v>
      </c>
      <c r="J50" s="49">
        <f t="shared" ref="J50:J56" si="83">(G50-H50)/I50</f>
        <v>0.89830508474576276</v>
      </c>
      <c r="K50" s="183">
        <v>0.58333333333333337</v>
      </c>
      <c r="L50" s="139">
        <v>49</v>
      </c>
      <c r="M50" s="139">
        <v>2</v>
      </c>
      <c r="N50" s="18">
        <f t="shared" ref="N50:N56" si="84">SUM(L50:M50)</f>
        <v>51</v>
      </c>
      <c r="O50" s="49">
        <f t="shared" ref="O50:O56" si="85">(L50-M50)/N50</f>
        <v>0.92156862745098034</v>
      </c>
      <c r="P50" s="183">
        <v>0.58333333333333337</v>
      </c>
      <c r="Q50" s="139">
        <v>46</v>
      </c>
      <c r="R50" s="139">
        <v>5</v>
      </c>
      <c r="S50" s="18">
        <f t="shared" ref="S50:S56" si="86">SUM(Q50:R50)</f>
        <v>51</v>
      </c>
      <c r="T50" s="18">
        <f t="shared" ref="T50:T56" si="87">(Q50-R50)/S50</f>
        <v>0.80392156862745101</v>
      </c>
      <c r="U50" s="183">
        <v>0.58333333333333337</v>
      </c>
      <c r="V50" s="139">
        <v>45</v>
      </c>
      <c r="W50" s="139">
        <v>4</v>
      </c>
      <c r="X50" s="18">
        <f t="shared" ref="X50:X56" si="88">SUM(V50:W50)</f>
        <v>49</v>
      </c>
      <c r="Y50" s="49">
        <f t="shared" ref="Y50:Y56" si="89">(V50-W50)/X50</f>
        <v>0.83673469387755106</v>
      </c>
      <c r="Z50" s="181">
        <v>0.58333333333333337</v>
      </c>
      <c r="AA50" s="139">
        <v>49</v>
      </c>
      <c r="AB50" s="139">
        <v>8</v>
      </c>
      <c r="AC50" s="18">
        <f t="shared" ref="AC50:AC56" si="90">SUM(AA50:AB50)</f>
        <v>57</v>
      </c>
      <c r="AD50" s="49">
        <f t="shared" ref="AD50:AD56" si="91">(AA50-AB50)/AC50</f>
        <v>0.7192982456140351</v>
      </c>
      <c r="AE50" s="183">
        <v>0.58333333333333337</v>
      </c>
      <c r="AF50" s="139">
        <v>45</v>
      </c>
      <c r="AG50" s="139">
        <v>4</v>
      </c>
      <c r="AH50" s="18">
        <f t="shared" ref="AH50:AH56" si="92">SUM(AF50:AG50)</f>
        <v>49</v>
      </c>
      <c r="AI50" s="49">
        <f t="shared" ref="AI50:AI56" si="93">(AF50-AG50)/AH50</f>
        <v>0.83673469387755106</v>
      </c>
      <c r="AJ50" s="183">
        <v>0.58333333333333337</v>
      </c>
      <c r="AK50" s="139">
        <v>39</v>
      </c>
      <c r="AL50" s="139">
        <v>2</v>
      </c>
      <c r="AM50" s="18">
        <f t="shared" ref="AM50:AM56" si="94">SUM(AK50:AL50)</f>
        <v>41</v>
      </c>
      <c r="AN50" s="49">
        <f t="shared" ref="AN50:AN56" si="95">(AK50-AL50)/AM50</f>
        <v>0.90243902439024393</v>
      </c>
    </row>
    <row r="51" spans="1:40" x14ac:dyDescent="0.25">
      <c r="A51" s="184">
        <v>0.60416666666666663</v>
      </c>
      <c r="B51" s="139">
        <v>38</v>
      </c>
      <c r="C51" s="139">
        <v>3</v>
      </c>
      <c r="D51" s="18">
        <f t="shared" si="80"/>
        <v>41</v>
      </c>
      <c r="E51" s="49">
        <f t="shared" si="81"/>
        <v>0.85365853658536583</v>
      </c>
      <c r="F51" s="184">
        <v>0.60416666666666663</v>
      </c>
      <c r="G51" s="139">
        <v>54</v>
      </c>
      <c r="H51" s="139">
        <v>5</v>
      </c>
      <c r="I51" s="18">
        <f t="shared" si="82"/>
        <v>59</v>
      </c>
      <c r="J51" s="49">
        <f t="shared" si="83"/>
        <v>0.83050847457627119</v>
      </c>
      <c r="K51" s="184">
        <v>0.60416666666666663</v>
      </c>
      <c r="L51" s="139">
        <v>45</v>
      </c>
      <c r="M51" s="139">
        <v>7</v>
      </c>
      <c r="N51" s="18">
        <f t="shared" si="84"/>
        <v>52</v>
      </c>
      <c r="O51" s="49">
        <f t="shared" si="85"/>
        <v>0.73076923076923073</v>
      </c>
      <c r="P51" s="184">
        <v>0.60416666666666663</v>
      </c>
      <c r="Q51" s="139">
        <v>38</v>
      </c>
      <c r="R51" s="139">
        <v>6</v>
      </c>
      <c r="S51" s="18">
        <f t="shared" si="86"/>
        <v>44</v>
      </c>
      <c r="T51" s="18">
        <f t="shared" si="87"/>
        <v>0.72727272727272729</v>
      </c>
      <c r="U51" s="184">
        <v>0.60416666666666663</v>
      </c>
      <c r="V51" s="139">
        <v>38</v>
      </c>
      <c r="W51" s="139">
        <v>1</v>
      </c>
      <c r="X51" s="18">
        <f t="shared" si="88"/>
        <v>39</v>
      </c>
      <c r="Y51" s="49">
        <f t="shared" si="89"/>
        <v>0.94871794871794868</v>
      </c>
      <c r="Z51" s="182">
        <v>0.60416666666666663</v>
      </c>
      <c r="AA51" s="139">
        <v>38</v>
      </c>
      <c r="AB51" s="139">
        <v>6</v>
      </c>
      <c r="AC51" s="18">
        <f t="shared" si="90"/>
        <v>44</v>
      </c>
      <c r="AD51" s="49">
        <f t="shared" si="91"/>
        <v>0.72727272727272729</v>
      </c>
      <c r="AE51" s="184">
        <v>0.60416666666666663</v>
      </c>
      <c r="AF51" s="139">
        <v>33</v>
      </c>
      <c r="AG51" s="139">
        <v>5</v>
      </c>
      <c r="AH51" s="18">
        <f t="shared" si="92"/>
        <v>38</v>
      </c>
      <c r="AI51" s="49">
        <f t="shared" si="93"/>
        <v>0.73684210526315785</v>
      </c>
      <c r="AJ51" s="184">
        <v>0.60416666666666663</v>
      </c>
      <c r="AK51" s="139">
        <v>37</v>
      </c>
      <c r="AL51" s="139">
        <v>6</v>
      </c>
      <c r="AM51" s="18">
        <f t="shared" si="94"/>
        <v>43</v>
      </c>
      <c r="AN51" s="49">
        <f t="shared" si="95"/>
        <v>0.72093023255813948</v>
      </c>
    </row>
    <row r="52" spans="1:40" x14ac:dyDescent="0.25">
      <c r="A52" s="184">
        <v>0.625</v>
      </c>
      <c r="B52" s="139">
        <v>32</v>
      </c>
      <c r="C52" s="139">
        <v>6</v>
      </c>
      <c r="D52" s="18">
        <f t="shared" si="80"/>
        <v>38</v>
      </c>
      <c r="E52" s="49">
        <f t="shared" si="81"/>
        <v>0.68421052631578949</v>
      </c>
      <c r="F52" s="184">
        <v>0.625</v>
      </c>
      <c r="G52" s="139">
        <v>43</v>
      </c>
      <c r="H52" s="139">
        <v>9</v>
      </c>
      <c r="I52" s="18">
        <f t="shared" si="82"/>
        <v>52</v>
      </c>
      <c r="J52" s="49">
        <f t="shared" si="83"/>
        <v>0.65384615384615385</v>
      </c>
      <c r="K52" s="184">
        <v>0.625</v>
      </c>
      <c r="L52" s="139">
        <v>39</v>
      </c>
      <c r="M52" s="139">
        <v>4</v>
      </c>
      <c r="N52" s="18">
        <f t="shared" si="84"/>
        <v>43</v>
      </c>
      <c r="O52" s="49">
        <f t="shared" si="85"/>
        <v>0.81395348837209303</v>
      </c>
      <c r="P52" s="184">
        <v>0.625</v>
      </c>
      <c r="Q52" s="139">
        <v>31</v>
      </c>
      <c r="R52" s="139">
        <v>11</v>
      </c>
      <c r="S52" s="18">
        <f t="shared" si="86"/>
        <v>42</v>
      </c>
      <c r="T52" s="18">
        <f t="shared" si="87"/>
        <v>0.47619047619047616</v>
      </c>
      <c r="U52" s="184">
        <v>0.625</v>
      </c>
      <c r="V52" s="139">
        <v>34</v>
      </c>
      <c r="W52" s="139">
        <v>3</v>
      </c>
      <c r="X52" s="18">
        <f t="shared" si="88"/>
        <v>37</v>
      </c>
      <c r="Y52" s="49">
        <f t="shared" si="89"/>
        <v>0.83783783783783783</v>
      </c>
      <c r="Z52" s="182">
        <v>0.625</v>
      </c>
      <c r="AA52" s="139">
        <v>43</v>
      </c>
      <c r="AB52" s="139">
        <v>12</v>
      </c>
      <c r="AC52" s="18">
        <f t="shared" si="90"/>
        <v>55</v>
      </c>
      <c r="AD52" s="49">
        <f t="shared" si="91"/>
        <v>0.5636363636363636</v>
      </c>
      <c r="AE52" s="184">
        <v>0.625</v>
      </c>
      <c r="AF52" s="139">
        <v>33</v>
      </c>
      <c r="AG52" s="139">
        <v>8</v>
      </c>
      <c r="AH52" s="18">
        <f t="shared" si="92"/>
        <v>41</v>
      </c>
      <c r="AI52" s="49">
        <f t="shared" si="93"/>
        <v>0.6097560975609756</v>
      </c>
      <c r="AJ52" s="184">
        <v>0.625</v>
      </c>
      <c r="AK52" s="139">
        <v>30</v>
      </c>
      <c r="AL52" s="139">
        <v>8</v>
      </c>
      <c r="AM52" s="18">
        <f t="shared" si="94"/>
        <v>38</v>
      </c>
      <c r="AN52" s="49">
        <f t="shared" si="95"/>
        <v>0.57894736842105265</v>
      </c>
    </row>
    <row r="53" spans="1:40" x14ac:dyDescent="0.25">
      <c r="A53" s="183">
        <v>0.64583333333333304</v>
      </c>
      <c r="B53" s="139">
        <v>27</v>
      </c>
      <c r="C53" s="139">
        <v>9</v>
      </c>
      <c r="D53" s="18">
        <f t="shared" si="80"/>
        <v>36</v>
      </c>
      <c r="E53" s="49">
        <f t="shared" si="81"/>
        <v>0.5</v>
      </c>
      <c r="F53" s="183">
        <v>0.64583333333333304</v>
      </c>
      <c r="G53" s="139">
        <v>47</v>
      </c>
      <c r="H53" s="139">
        <v>10</v>
      </c>
      <c r="I53" s="18">
        <f t="shared" si="82"/>
        <v>57</v>
      </c>
      <c r="J53" s="49">
        <f t="shared" si="83"/>
        <v>0.64912280701754388</v>
      </c>
      <c r="K53" s="183">
        <v>0.64583333333333304</v>
      </c>
      <c r="L53" s="139">
        <v>36</v>
      </c>
      <c r="M53" s="139">
        <v>12</v>
      </c>
      <c r="N53" s="18">
        <f t="shared" si="84"/>
        <v>48</v>
      </c>
      <c r="O53" s="49">
        <f t="shared" si="85"/>
        <v>0.5</v>
      </c>
      <c r="P53" s="183">
        <v>0.64583333333333304</v>
      </c>
      <c r="Q53" s="139">
        <v>28</v>
      </c>
      <c r="R53" s="139">
        <v>16</v>
      </c>
      <c r="S53" s="18">
        <f t="shared" si="86"/>
        <v>44</v>
      </c>
      <c r="T53" s="18">
        <f t="shared" si="87"/>
        <v>0.27272727272727271</v>
      </c>
      <c r="U53" s="183">
        <v>0.64583333333333304</v>
      </c>
      <c r="V53" s="139">
        <v>26</v>
      </c>
      <c r="W53" s="139">
        <v>8</v>
      </c>
      <c r="X53" s="18">
        <f t="shared" si="88"/>
        <v>34</v>
      </c>
      <c r="Y53" s="49">
        <f t="shared" si="89"/>
        <v>0.52941176470588236</v>
      </c>
      <c r="Z53" s="181">
        <v>0.64583333333333304</v>
      </c>
      <c r="AA53" s="139">
        <v>26</v>
      </c>
      <c r="AB53" s="139">
        <v>5</v>
      </c>
      <c r="AC53" s="18">
        <f t="shared" si="90"/>
        <v>31</v>
      </c>
      <c r="AD53" s="49">
        <f t="shared" si="91"/>
        <v>0.67741935483870963</v>
      </c>
      <c r="AE53" s="183">
        <v>0.64583333333333304</v>
      </c>
      <c r="AF53" s="139">
        <v>25</v>
      </c>
      <c r="AG53" s="139">
        <v>2</v>
      </c>
      <c r="AH53" s="18">
        <f t="shared" si="92"/>
        <v>27</v>
      </c>
      <c r="AI53" s="49">
        <f t="shared" si="93"/>
        <v>0.85185185185185186</v>
      </c>
      <c r="AJ53" s="183">
        <v>0.64583333333333304</v>
      </c>
      <c r="AK53" s="139">
        <v>26</v>
      </c>
      <c r="AL53" s="139">
        <v>12</v>
      </c>
      <c r="AM53" s="18">
        <f t="shared" si="94"/>
        <v>38</v>
      </c>
      <c r="AN53" s="49">
        <f t="shared" si="95"/>
        <v>0.36842105263157893</v>
      </c>
    </row>
    <row r="54" spans="1:40" x14ac:dyDescent="0.25">
      <c r="A54" s="184">
        <v>0.66666666666666596</v>
      </c>
      <c r="B54" s="139">
        <v>21</v>
      </c>
      <c r="C54" s="139">
        <v>12</v>
      </c>
      <c r="D54" s="18">
        <f t="shared" si="80"/>
        <v>33</v>
      </c>
      <c r="E54" s="49">
        <f t="shared" si="81"/>
        <v>0.27272727272727271</v>
      </c>
      <c r="F54" s="184">
        <v>0.66666666666666596</v>
      </c>
      <c r="G54" s="139">
        <v>36</v>
      </c>
      <c r="H54" s="139">
        <v>12</v>
      </c>
      <c r="I54" s="18">
        <f t="shared" si="82"/>
        <v>48</v>
      </c>
      <c r="J54" s="49">
        <f t="shared" si="83"/>
        <v>0.5</v>
      </c>
      <c r="K54" s="184">
        <v>0.66666666666666596</v>
      </c>
      <c r="L54" s="139">
        <v>24</v>
      </c>
      <c r="M54" s="139">
        <v>13</v>
      </c>
      <c r="N54" s="18">
        <f t="shared" si="84"/>
        <v>37</v>
      </c>
      <c r="O54" s="49">
        <f t="shared" si="85"/>
        <v>0.29729729729729731</v>
      </c>
      <c r="P54" s="184">
        <v>0.66666666666666596</v>
      </c>
      <c r="Q54" s="139">
        <v>25</v>
      </c>
      <c r="R54" s="139">
        <v>19</v>
      </c>
      <c r="S54" s="18">
        <f t="shared" si="86"/>
        <v>44</v>
      </c>
      <c r="T54" s="18">
        <f t="shared" si="87"/>
        <v>0.13636363636363635</v>
      </c>
      <c r="U54" s="184">
        <v>0.66666666666666596</v>
      </c>
      <c r="V54" s="139">
        <v>21</v>
      </c>
      <c r="W54" s="139">
        <v>11</v>
      </c>
      <c r="X54" s="18">
        <f t="shared" si="88"/>
        <v>32</v>
      </c>
      <c r="Y54" s="49">
        <f t="shared" si="89"/>
        <v>0.3125</v>
      </c>
      <c r="Z54" s="182">
        <v>0.66666666666666596</v>
      </c>
      <c r="AA54" s="139">
        <v>24</v>
      </c>
      <c r="AB54" s="139">
        <v>19</v>
      </c>
      <c r="AC54" s="18">
        <f t="shared" si="90"/>
        <v>43</v>
      </c>
      <c r="AD54" s="49">
        <f t="shared" si="91"/>
        <v>0.11627906976744186</v>
      </c>
      <c r="AE54" s="184">
        <v>0.66666666666666596</v>
      </c>
      <c r="AF54" s="139">
        <v>22</v>
      </c>
      <c r="AG54" s="139">
        <v>8</v>
      </c>
      <c r="AH54" s="18">
        <f t="shared" si="92"/>
        <v>30</v>
      </c>
      <c r="AI54" s="49">
        <f t="shared" si="93"/>
        <v>0.46666666666666667</v>
      </c>
      <c r="AJ54" s="184">
        <v>0.66666666666666596</v>
      </c>
      <c r="AK54" s="139">
        <v>22</v>
      </c>
      <c r="AL54" s="139">
        <v>9</v>
      </c>
      <c r="AM54" s="18">
        <f t="shared" si="94"/>
        <v>31</v>
      </c>
      <c r="AN54" s="49">
        <f t="shared" si="95"/>
        <v>0.41935483870967744</v>
      </c>
    </row>
    <row r="55" spans="1:40" x14ac:dyDescent="0.25">
      <c r="A55" s="184">
        <v>0.687499999999999</v>
      </c>
      <c r="B55" s="139">
        <v>28</v>
      </c>
      <c r="C55" s="139">
        <v>9</v>
      </c>
      <c r="D55" s="18">
        <f t="shared" si="80"/>
        <v>37</v>
      </c>
      <c r="E55" s="49">
        <f t="shared" si="81"/>
        <v>0.51351351351351349</v>
      </c>
      <c r="F55" s="184">
        <v>0.687499999999999</v>
      </c>
      <c r="G55" s="139">
        <v>29</v>
      </c>
      <c r="H55" s="139">
        <v>13</v>
      </c>
      <c r="I55" s="18">
        <f t="shared" si="82"/>
        <v>42</v>
      </c>
      <c r="J55" s="49">
        <f t="shared" si="83"/>
        <v>0.38095238095238093</v>
      </c>
      <c r="K55" s="184">
        <v>0.687499999999999</v>
      </c>
      <c r="L55" s="139">
        <v>27</v>
      </c>
      <c r="M55" s="139">
        <v>16</v>
      </c>
      <c r="N55" s="18">
        <f t="shared" si="84"/>
        <v>43</v>
      </c>
      <c r="O55" s="49">
        <f t="shared" si="85"/>
        <v>0.2558139534883721</v>
      </c>
      <c r="P55" s="184">
        <v>0.687499999999999</v>
      </c>
      <c r="Q55" s="139">
        <v>21</v>
      </c>
      <c r="R55" s="139">
        <v>17</v>
      </c>
      <c r="S55" s="18">
        <f t="shared" si="86"/>
        <v>38</v>
      </c>
      <c r="T55" s="18">
        <f t="shared" si="87"/>
        <v>0.10526315789473684</v>
      </c>
      <c r="U55" s="184">
        <v>0.687499999999999</v>
      </c>
      <c r="V55" s="139">
        <v>20</v>
      </c>
      <c r="W55" s="139">
        <v>14</v>
      </c>
      <c r="X55" s="18">
        <f t="shared" si="88"/>
        <v>34</v>
      </c>
      <c r="Y55" s="49">
        <f t="shared" si="89"/>
        <v>0.17647058823529413</v>
      </c>
      <c r="Z55" s="182">
        <v>0.687499999999999</v>
      </c>
      <c r="AA55" s="139">
        <v>25</v>
      </c>
      <c r="AB55" s="139">
        <v>14</v>
      </c>
      <c r="AC55" s="18">
        <f t="shared" si="90"/>
        <v>39</v>
      </c>
      <c r="AD55" s="49">
        <f t="shared" si="91"/>
        <v>0.28205128205128205</v>
      </c>
      <c r="AE55" s="184">
        <v>0.687499999999999</v>
      </c>
      <c r="AF55" s="139">
        <v>26</v>
      </c>
      <c r="AG55" s="139">
        <v>17</v>
      </c>
      <c r="AH55" s="18">
        <f t="shared" si="92"/>
        <v>43</v>
      </c>
      <c r="AI55" s="49">
        <f t="shared" si="93"/>
        <v>0.20930232558139536</v>
      </c>
      <c r="AJ55" s="184">
        <v>0.687499999999999</v>
      </c>
      <c r="AK55" s="139">
        <v>27</v>
      </c>
      <c r="AL55" s="139">
        <v>11</v>
      </c>
      <c r="AM55" s="18">
        <f t="shared" si="94"/>
        <v>38</v>
      </c>
      <c r="AN55" s="49">
        <f t="shared" si="95"/>
        <v>0.42105263157894735</v>
      </c>
    </row>
    <row r="56" spans="1:40" x14ac:dyDescent="0.25">
      <c r="A56" s="183">
        <v>0.70833333333333304</v>
      </c>
      <c r="B56" s="139">
        <v>25</v>
      </c>
      <c r="C56" s="139">
        <v>13</v>
      </c>
      <c r="D56" s="18">
        <f t="shared" si="80"/>
        <v>38</v>
      </c>
      <c r="E56" s="49">
        <f t="shared" si="81"/>
        <v>0.31578947368421051</v>
      </c>
      <c r="F56" s="183">
        <v>0.70833333333333304</v>
      </c>
      <c r="G56" s="139">
        <v>31</v>
      </c>
      <c r="H56" s="139">
        <v>13</v>
      </c>
      <c r="I56" s="18">
        <f t="shared" si="82"/>
        <v>44</v>
      </c>
      <c r="J56" s="49">
        <f t="shared" si="83"/>
        <v>0.40909090909090912</v>
      </c>
      <c r="K56" s="183">
        <v>0.70833333333333304</v>
      </c>
      <c r="L56" s="139">
        <v>26</v>
      </c>
      <c r="M56" s="139">
        <v>18</v>
      </c>
      <c r="N56" s="18">
        <f t="shared" si="84"/>
        <v>44</v>
      </c>
      <c r="O56" s="49">
        <f t="shared" si="85"/>
        <v>0.18181818181818182</v>
      </c>
      <c r="P56" s="183">
        <v>0.70833333333333304</v>
      </c>
      <c r="Q56" s="139">
        <v>19</v>
      </c>
      <c r="R56" s="139">
        <v>15</v>
      </c>
      <c r="S56" s="18">
        <f t="shared" si="86"/>
        <v>34</v>
      </c>
      <c r="T56" s="18">
        <f t="shared" si="87"/>
        <v>0.11764705882352941</v>
      </c>
      <c r="U56" s="183">
        <v>0.70833333333333304</v>
      </c>
      <c r="V56" s="139">
        <v>16</v>
      </c>
      <c r="W56" s="139">
        <v>13</v>
      </c>
      <c r="X56" s="18">
        <f t="shared" si="88"/>
        <v>29</v>
      </c>
      <c r="Y56" s="49">
        <f t="shared" si="89"/>
        <v>0.10344827586206896</v>
      </c>
      <c r="Z56" s="181">
        <v>0.70833333333333304</v>
      </c>
      <c r="AA56" s="139">
        <v>24</v>
      </c>
      <c r="AB56" s="139">
        <v>18</v>
      </c>
      <c r="AC56" s="18">
        <f t="shared" si="90"/>
        <v>42</v>
      </c>
      <c r="AD56" s="49">
        <f t="shared" si="91"/>
        <v>0.14285714285714285</v>
      </c>
      <c r="AE56" s="183">
        <v>0.70833333333333304</v>
      </c>
      <c r="AF56" s="139">
        <v>20</v>
      </c>
      <c r="AG56" s="139">
        <v>13</v>
      </c>
      <c r="AH56" s="18">
        <f t="shared" si="92"/>
        <v>33</v>
      </c>
      <c r="AI56" s="49">
        <f t="shared" si="93"/>
        <v>0.21212121212121213</v>
      </c>
      <c r="AJ56" s="183">
        <v>0.70833333333333304</v>
      </c>
      <c r="AK56" s="139">
        <v>24</v>
      </c>
      <c r="AL56" s="139">
        <v>15</v>
      </c>
      <c r="AM56" s="18">
        <f t="shared" si="94"/>
        <v>39</v>
      </c>
      <c r="AN56" s="49">
        <f t="shared" si="95"/>
        <v>0.23076923076923078</v>
      </c>
    </row>
    <row r="57" spans="1:40" x14ac:dyDescent="0.25">
      <c r="A57" s="88" t="s">
        <v>179</v>
      </c>
      <c r="B57" s="20"/>
      <c r="C57" s="20"/>
      <c r="D57" s="20"/>
      <c r="E57" s="87"/>
      <c r="F57" s="88"/>
      <c r="G57" s="20"/>
      <c r="H57" s="20"/>
      <c r="I57" s="20"/>
      <c r="J57" s="87"/>
      <c r="K57" s="88"/>
      <c r="L57" s="20"/>
      <c r="M57" s="20"/>
      <c r="N57" s="20"/>
      <c r="O57" s="87"/>
      <c r="P57" s="88"/>
      <c r="Q57" s="20"/>
      <c r="R57" s="20"/>
      <c r="S57" s="20"/>
      <c r="T57" s="20"/>
      <c r="U57" s="88"/>
      <c r="V57" s="20"/>
      <c r="W57" s="20"/>
      <c r="X57" s="20"/>
      <c r="Y57" s="87"/>
      <c r="Z57" s="20"/>
      <c r="AA57" s="20"/>
      <c r="AB57" s="20"/>
      <c r="AC57" s="20"/>
      <c r="AD57" s="87"/>
      <c r="AE57" s="88"/>
      <c r="AF57" s="20"/>
      <c r="AG57" s="20"/>
      <c r="AH57" s="20"/>
      <c r="AI57" s="87"/>
      <c r="AJ57" s="88"/>
      <c r="AK57" s="20"/>
      <c r="AL57" s="20"/>
      <c r="AM57" s="20"/>
      <c r="AN57" s="87"/>
    </row>
    <row r="58" spans="1:40" x14ac:dyDescent="0.25">
      <c r="A58" s="53" t="s">
        <v>177</v>
      </c>
      <c r="B58" s="18" t="s">
        <v>71</v>
      </c>
      <c r="C58" s="18" t="s">
        <v>130</v>
      </c>
      <c r="D58" s="18" t="s">
        <v>52</v>
      </c>
      <c r="E58" s="49" t="s">
        <v>113</v>
      </c>
      <c r="F58" s="53" t="s">
        <v>177</v>
      </c>
      <c r="G58" s="18" t="s">
        <v>71</v>
      </c>
      <c r="H58" s="18" t="s">
        <v>130</v>
      </c>
      <c r="I58" s="18" t="s">
        <v>52</v>
      </c>
      <c r="J58" s="49" t="s">
        <v>113</v>
      </c>
      <c r="K58" s="53" t="s">
        <v>177</v>
      </c>
      <c r="L58" s="18" t="s">
        <v>71</v>
      </c>
      <c r="M58" s="18" t="s">
        <v>130</v>
      </c>
      <c r="N58" s="18" t="s">
        <v>52</v>
      </c>
      <c r="O58" s="49" t="s">
        <v>113</v>
      </c>
      <c r="P58" s="53" t="s">
        <v>177</v>
      </c>
      <c r="Q58" s="18" t="s">
        <v>71</v>
      </c>
      <c r="R58" s="18" t="s">
        <v>130</v>
      </c>
      <c r="S58" s="18" t="s">
        <v>52</v>
      </c>
      <c r="T58" s="18" t="s">
        <v>113</v>
      </c>
      <c r="U58" s="53" t="s">
        <v>177</v>
      </c>
      <c r="V58" s="18" t="s">
        <v>71</v>
      </c>
      <c r="W58" s="18" t="s">
        <v>130</v>
      </c>
      <c r="X58" s="18" t="s">
        <v>52</v>
      </c>
      <c r="Y58" s="49" t="s">
        <v>113</v>
      </c>
      <c r="Z58" s="18" t="s">
        <v>177</v>
      </c>
      <c r="AA58" s="18" t="s">
        <v>71</v>
      </c>
      <c r="AB58" s="18" t="s">
        <v>130</v>
      </c>
      <c r="AC58" s="18" t="s">
        <v>52</v>
      </c>
      <c r="AD58" s="49" t="s">
        <v>113</v>
      </c>
      <c r="AE58" s="53" t="s">
        <v>177</v>
      </c>
      <c r="AF58" s="18" t="s">
        <v>71</v>
      </c>
      <c r="AG58" s="18" t="s">
        <v>130</v>
      </c>
      <c r="AH58" s="18" t="s">
        <v>52</v>
      </c>
      <c r="AI58" s="49" t="s">
        <v>113</v>
      </c>
      <c r="AJ58" s="53" t="s">
        <v>177</v>
      </c>
      <c r="AK58" s="18" t="s">
        <v>71</v>
      </c>
      <c r="AL58" s="18" t="s">
        <v>130</v>
      </c>
      <c r="AM58" s="18" t="s">
        <v>52</v>
      </c>
      <c r="AN58" s="49" t="s">
        <v>113</v>
      </c>
    </row>
    <row r="59" spans="1:40" x14ac:dyDescent="0.25">
      <c r="A59" s="183">
        <v>0.58333333333333337</v>
      </c>
      <c r="B59" s="18">
        <v>0</v>
      </c>
      <c r="C59" s="18">
        <v>0</v>
      </c>
      <c r="D59" s="18">
        <f t="shared" ref="D59:D65" si="96">SUM(B59:C59)</f>
        <v>0</v>
      </c>
      <c r="E59" s="49">
        <v>0</v>
      </c>
      <c r="F59" s="183">
        <v>0.58333333333333337</v>
      </c>
      <c r="G59" s="18">
        <v>0</v>
      </c>
      <c r="H59" s="18">
        <v>0</v>
      </c>
      <c r="I59" s="18">
        <f t="shared" ref="I59:I65" si="97">SUM(G59:H59)</f>
        <v>0</v>
      </c>
      <c r="J59" s="49">
        <v>0</v>
      </c>
      <c r="K59" s="183">
        <v>0.58333333333333337</v>
      </c>
      <c r="L59" s="18">
        <v>0</v>
      </c>
      <c r="M59" s="18">
        <v>0</v>
      </c>
      <c r="N59" s="18">
        <f t="shared" ref="N59:N65" si="98">SUM(L59:M59)</f>
        <v>0</v>
      </c>
      <c r="O59" s="49">
        <v>0</v>
      </c>
      <c r="P59" s="183">
        <v>0.58333333333333337</v>
      </c>
      <c r="Q59" s="18">
        <v>0</v>
      </c>
      <c r="R59" s="18">
        <v>0</v>
      </c>
      <c r="S59" s="18">
        <f t="shared" ref="S59:S65" si="99">SUM(Q59:R59)</f>
        <v>0</v>
      </c>
      <c r="T59" s="18">
        <v>0</v>
      </c>
      <c r="U59" s="183">
        <v>0.58333333333333337</v>
      </c>
      <c r="V59" s="18">
        <v>0</v>
      </c>
      <c r="W59" s="18">
        <v>0</v>
      </c>
      <c r="X59" s="18">
        <f t="shared" ref="X59:X65" si="100">SUM(V59:W59)</f>
        <v>0</v>
      </c>
      <c r="Y59" s="49">
        <v>0</v>
      </c>
      <c r="Z59" s="181">
        <v>0.58333333333333337</v>
      </c>
      <c r="AA59" s="18">
        <v>0</v>
      </c>
      <c r="AB59" s="18">
        <v>0</v>
      </c>
      <c r="AC59" s="18">
        <f t="shared" ref="AC59:AC65" si="101">SUM(AA59:AB59)</f>
        <v>0</v>
      </c>
      <c r="AD59" s="49">
        <v>0</v>
      </c>
      <c r="AE59" s="183">
        <v>0.58333333333333337</v>
      </c>
      <c r="AF59" s="18">
        <v>0</v>
      </c>
      <c r="AG59" s="18">
        <v>0</v>
      </c>
      <c r="AH59" s="18">
        <f t="shared" ref="AH59:AH65" si="102">SUM(AF59:AG59)</f>
        <v>0</v>
      </c>
      <c r="AI59" s="49">
        <v>0</v>
      </c>
      <c r="AJ59" s="183">
        <v>0.58333333333333337</v>
      </c>
      <c r="AK59" s="18">
        <v>0</v>
      </c>
      <c r="AL59" s="18">
        <v>0</v>
      </c>
      <c r="AM59" s="18">
        <f t="shared" ref="AM59:AM65" si="103">SUM(AK59:AL59)</f>
        <v>0</v>
      </c>
      <c r="AN59" s="49">
        <v>0</v>
      </c>
    </row>
    <row r="60" spans="1:40" x14ac:dyDescent="0.25">
      <c r="A60" s="184">
        <v>0.60416666666666663</v>
      </c>
      <c r="B60" s="18">
        <v>2</v>
      </c>
      <c r="C60" s="18">
        <v>3</v>
      </c>
      <c r="D60" s="18">
        <f t="shared" si="96"/>
        <v>5</v>
      </c>
      <c r="E60" s="49">
        <f t="shared" ref="E60:E65" si="104">(B60-C60)/D60</f>
        <v>-0.2</v>
      </c>
      <c r="F60" s="184">
        <v>0.60416666666666663</v>
      </c>
      <c r="G60" s="18">
        <v>2</v>
      </c>
      <c r="H60" s="18">
        <v>3</v>
      </c>
      <c r="I60" s="18">
        <f t="shared" si="97"/>
        <v>5</v>
      </c>
      <c r="J60" s="49">
        <f t="shared" ref="J60:J65" si="105">(G60-H60)/I60</f>
        <v>-0.2</v>
      </c>
      <c r="K60" s="184">
        <v>0.60416666666666663</v>
      </c>
      <c r="L60" s="18">
        <v>1</v>
      </c>
      <c r="M60" s="18">
        <v>2</v>
      </c>
      <c r="N60" s="18">
        <f t="shared" si="98"/>
        <v>3</v>
      </c>
      <c r="O60" s="49">
        <f t="shared" ref="O60:O65" si="106">(L60-M60)/N60</f>
        <v>-0.33333333333333331</v>
      </c>
      <c r="P60" s="184">
        <v>0.60416666666666663</v>
      </c>
      <c r="Q60" s="18">
        <v>1</v>
      </c>
      <c r="R60" s="18">
        <v>6</v>
      </c>
      <c r="S60" s="18">
        <f t="shared" si="99"/>
        <v>7</v>
      </c>
      <c r="T60" s="18">
        <f t="shared" ref="T60:T65" si="107">(Q60-R60)/S60</f>
        <v>-0.7142857142857143</v>
      </c>
      <c r="U60" s="184">
        <v>0.60416666666666663</v>
      </c>
      <c r="V60" s="18">
        <v>2</v>
      </c>
      <c r="W60" s="18">
        <v>1</v>
      </c>
      <c r="X60" s="18">
        <f t="shared" si="100"/>
        <v>3</v>
      </c>
      <c r="Y60" s="49">
        <f t="shared" ref="Y60:Y65" si="108">(V60-W60)/X60</f>
        <v>0.33333333333333331</v>
      </c>
      <c r="Z60" s="182">
        <v>0.60416666666666663</v>
      </c>
      <c r="AA60" s="18">
        <v>2</v>
      </c>
      <c r="AB60" s="18">
        <v>1</v>
      </c>
      <c r="AC60" s="18">
        <f t="shared" si="101"/>
        <v>3</v>
      </c>
      <c r="AD60" s="49">
        <f t="shared" ref="AD60:AD65" si="109">(AA60-AB60)/AC60</f>
        <v>0.33333333333333331</v>
      </c>
      <c r="AE60" s="184">
        <v>0.60416666666666663</v>
      </c>
      <c r="AF60" s="18">
        <v>3</v>
      </c>
      <c r="AG60" s="18">
        <v>0</v>
      </c>
      <c r="AH60" s="18">
        <f t="shared" si="102"/>
        <v>3</v>
      </c>
      <c r="AI60" s="49">
        <f t="shared" ref="AI60:AI65" si="110">(AF60-AG60)/AH60</f>
        <v>1</v>
      </c>
      <c r="AJ60" s="184">
        <v>0.60416666666666663</v>
      </c>
      <c r="AK60" s="18">
        <v>2</v>
      </c>
      <c r="AL60" s="18">
        <v>3</v>
      </c>
      <c r="AM60" s="18">
        <f t="shared" si="103"/>
        <v>5</v>
      </c>
      <c r="AN60" s="49">
        <f t="shared" ref="AN60:AN65" si="111">(AK60-AL60)/AM60</f>
        <v>-0.2</v>
      </c>
    </row>
    <row r="61" spans="1:40" x14ac:dyDescent="0.25">
      <c r="A61" s="184">
        <v>0.625</v>
      </c>
      <c r="B61" s="18">
        <v>2</v>
      </c>
      <c r="C61" s="18">
        <v>3</v>
      </c>
      <c r="D61" s="18">
        <f t="shared" si="96"/>
        <v>5</v>
      </c>
      <c r="E61" s="49">
        <f t="shared" si="104"/>
        <v>-0.2</v>
      </c>
      <c r="F61" s="184">
        <v>0.625</v>
      </c>
      <c r="G61" s="18">
        <v>4</v>
      </c>
      <c r="H61" s="18">
        <v>4</v>
      </c>
      <c r="I61" s="18">
        <f t="shared" si="97"/>
        <v>8</v>
      </c>
      <c r="J61" s="49">
        <f t="shared" si="105"/>
        <v>0</v>
      </c>
      <c r="K61" s="184">
        <v>0.625</v>
      </c>
      <c r="L61" s="18">
        <v>1</v>
      </c>
      <c r="M61" s="18">
        <v>3</v>
      </c>
      <c r="N61" s="18">
        <f t="shared" si="98"/>
        <v>4</v>
      </c>
      <c r="O61" s="49">
        <f t="shared" si="106"/>
        <v>-0.5</v>
      </c>
      <c r="P61" s="184">
        <v>0.625</v>
      </c>
      <c r="Q61" s="18">
        <v>2</v>
      </c>
      <c r="R61" s="18">
        <v>6</v>
      </c>
      <c r="S61" s="18">
        <f t="shared" si="99"/>
        <v>8</v>
      </c>
      <c r="T61" s="18">
        <f t="shared" si="107"/>
        <v>-0.5</v>
      </c>
      <c r="U61" s="184">
        <v>0.625</v>
      </c>
      <c r="V61" s="18">
        <v>2</v>
      </c>
      <c r="W61" s="18">
        <v>1</v>
      </c>
      <c r="X61" s="18">
        <f t="shared" si="100"/>
        <v>3</v>
      </c>
      <c r="Y61" s="49">
        <f t="shared" si="108"/>
        <v>0.33333333333333331</v>
      </c>
      <c r="Z61" s="182">
        <v>0.625</v>
      </c>
      <c r="AA61" s="18">
        <v>2</v>
      </c>
      <c r="AB61" s="18">
        <v>2</v>
      </c>
      <c r="AC61" s="18">
        <f t="shared" si="101"/>
        <v>4</v>
      </c>
      <c r="AD61" s="49">
        <f t="shared" si="109"/>
        <v>0</v>
      </c>
      <c r="AE61" s="184">
        <v>0.625</v>
      </c>
      <c r="AF61" s="18">
        <v>3</v>
      </c>
      <c r="AG61" s="18">
        <v>2</v>
      </c>
      <c r="AH61" s="18">
        <f t="shared" si="102"/>
        <v>5</v>
      </c>
      <c r="AI61" s="49">
        <f t="shared" si="110"/>
        <v>0.2</v>
      </c>
      <c r="AJ61" s="184">
        <v>0.625</v>
      </c>
      <c r="AK61" s="18">
        <v>6</v>
      </c>
      <c r="AL61" s="18">
        <v>7</v>
      </c>
      <c r="AM61" s="18">
        <f t="shared" si="103"/>
        <v>13</v>
      </c>
      <c r="AN61" s="49">
        <f t="shared" si="111"/>
        <v>-7.6923076923076927E-2</v>
      </c>
    </row>
    <row r="62" spans="1:40" x14ac:dyDescent="0.25">
      <c r="A62" s="183">
        <v>0.64583333333333304</v>
      </c>
      <c r="B62" s="18">
        <v>2</v>
      </c>
      <c r="C62" s="18">
        <v>4</v>
      </c>
      <c r="D62" s="18">
        <f t="shared" si="96"/>
        <v>6</v>
      </c>
      <c r="E62" s="49">
        <f t="shared" si="104"/>
        <v>-0.33333333333333331</v>
      </c>
      <c r="F62" s="183">
        <v>0.64583333333333304</v>
      </c>
      <c r="G62" s="18">
        <v>8</v>
      </c>
      <c r="H62" s="18">
        <v>5</v>
      </c>
      <c r="I62" s="18">
        <f t="shared" si="97"/>
        <v>13</v>
      </c>
      <c r="J62" s="49">
        <f t="shared" si="105"/>
        <v>0.23076923076923078</v>
      </c>
      <c r="K62" s="183">
        <v>0.64583333333333304</v>
      </c>
      <c r="L62" s="18">
        <v>1</v>
      </c>
      <c r="M62" s="18">
        <v>4</v>
      </c>
      <c r="N62" s="18">
        <f t="shared" si="98"/>
        <v>5</v>
      </c>
      <c r="O62" s="49">
        <f t="shared" si="106"/>
        <v>-0.6</v>
      </c>
      <c r="P62" s="183">
        <v>0.64583333333333304</v>
      </c>
      <c r="Q62" s="18">
        <v>2</v>
      </c>
      <c r="R62" s="18">
        <v>7</v>
      </c>
      <c r="S62" s="18">
        <f t="shared" si="99"/>
        <v>9</v>
      </c>
      <c r="T62" s="18">
        <f t="shared" si="107"/>
        <v>-0.55555555555555558</v>
      </c>
      <c r="U62" s="183">
        <v>0.64583333333333304</v>
      </c>
      <c r="V62" s="18">
        <v>4</v>
      </c>
      <c r="W62" s="18">
        <v>2</v>
      </c>
      <c r="X62" s="18">
        <f t="shared" si="100"/>
        <v>6</v>
      </c>
      <c r="Y62" s="49">
        <f t="shared" si="108"/>
        <v>0.33333333333333331</v>
      </c>
      <c r="Z62" s="181">
        <v>0.64583333333333304</v>
      </c>
      <c r="AA62" s="18">
        <v>3</v>
      </c>
      <c r="AB62" s="18">
        <v>5</v>
      </c>
      <c r="AC62" s="18">
        <f t="shared" si="101"/>
        <v>8</v>
      </c>
      <c r="AD62" s="49">
        <f t="shared" si="109"/>
        <v>-0.25</v>
      </c>
      <c r="AE62" s="183">
        <v>0.64583333333333304</v>
      </c>
      <c r="AF62" s="18">
        <v>4</v>
      </c>
      <c r="AG62" s="18">
        <v>6</v>
      </c>
      <c r="AH62" s="18">
        <f t="shared" si="102"/>
        <v>10</v>
      </c>
      <c r="AI62" s="49">
        <f t="shared" si="110"/>
        <v>-0.2</v>
      </c>
      <c r="AJ62" s="183">
        <v>0.64583333333333304</v>
      </c>
      <c r="AK62" s="18">
        <v>11</v>
      </c>
      <c r="AL62" s="18">
        <v>12</v>
      </c>
      <c r="AM62" s="18">
        <f t="shared" si="103"/>
        <v>23</v>
      </c>
      <c r="AN62" s="49">
        <f t="shared" si="111"/>
        <v>-4.3478260869565216E-2</v>
      </c>
    </row>
    <row r="63" spans="1:40" x14ac:dyDescent="0.25">
      <c r="A63" s="184">
        <v>0.66666666666666596</v>
      </c>
      <c r="B63" s="18">
        <v>6</v>
      </c>
      <c r="C63" s="18">
        <v>5</v>
      </c>
      <c r="D63" s="18">
        <f t="shared" si="96"/>
        <v>11</v>
      </c>
      <c r="E63" s="49">
        <f t="shared" si="104"/>
        <v>9.0909090909090912E-2</v>
      </c>
      <c r="F63" s="184">
        <v>0.66666666666666596</v>
      </c>
      <c r="G63" s="18">
        <v>8</v>
      </c>
      <c r="H63" s="18">
        <v>9</v>
      </c>
      <c r="I63" s="18">
        <f t="shared" si="97"/>
        <v>17</v>
      </c>
      <c r="J63" s="49">
        <f t="shared" si="105"/>
        <v>-5.8823529411764705E-2</v>
      </c>
      <c r="K63" s="184">
        <v>0.66666666666666596</v>
      </c>
      <c r="L63" s="18">
        <v>4</v>
      </c>
      <c r="M63" s="18">
        <v>5</v>
      </c>
      <c r="N63" s="18">
        <f t="shared" si="98"/>
        <v>9</v>
      </c>
      <c r="O63" s="49">
        <f t="shared" si="106"/>
        <v>-0.1111111111111111</v>
      </c>
      <c r="P63" s="184">
        <v>0.66666666666666596</v>
      </c>
      <c r="Q63" s="18">
        <v>4</v>
      </c>
      <c r="R63" s="18">
        <v>8</v>
      </c>
      <c r="S63" s="18">
        <f t="shared" si="99"/>
        <v>12</v>
      </c>
      <c r="T63" s="18">
        <f t="shared" si="107"/>
        <v>-0.33333333333333331</v>
      </c>
      <c r="U63" s="184">
        <v>0.66666666666666596</v>
      </c>
      <c r="V63" s="18">
        <v>4</v>
      </c>
      <c r="W63" s="18">
        <v>8</v>
      </c>
      <c r="X63" s="18">
        <f t="shared" si="100"/>
        <v>12</v>
      </c>
      <c r="Y63" s="49">
        <f t="shared" si="108"/>
        <v>-0.33333333333333331</v>
      </c>
      <c r="Z63" s="182">
        <v>0.66666666666666596</v>
      </c>
      <c r="AA63" s="18">
        <v>5</v>
      </c>
      <c r="AB63" s="18">
        <v>7</v>
      </c>
      <c r="AC63" s="18">
        <f t="shared" si="101"/>
        <v>12</v>
      </c>
      <c r="AD63" s="49">
        <f t="shared" si="109"/>
        <v>-0.16666666666666666</v>
      </c>
      <c r="AE63" s="184">
        <v>0.66666666666666596</v>
      </c>
      <c r="AF63" s="18">
        <v>6</v>
      </c>
      <c r="AG63" s="18">
        <v>6</v>
      </c>
      <c r="AH63" s="18">
        <f t="shared" si="102"/>
        <v>12</v>
      </c>
      <c r="AI63" s="49">
        <f t="shared" si="110"/>
        <v>0</v>
      </c>
      <c r="AJ63" s="184">
        <v>0.66666666666666596</v>
      </c>
      <c r="AK63" s="18">
        <v>14</v>
      </c>
      <c r="AL63" s="18">
        <v>15</v>
      </c>
      <c r="AM63" s="18">
        <f t="shared" si="103"/>
        <v>29</v>
      </c>
      <c r="AN63" s="49">
        <f t="shared" si="111"/>
        <v>-3.4482758620689655E-2</v>
      </c>
    </row>
    <row r="64" spans="1:40" x14ac:dyDescent="0.25">
      <c r="A64" s="184">
        <v>0.687499999999999</v>
      </c>
      <c r="B64" s="18">
        <v>9</v>
      </c>
      <c r="C64" s="18">
        <v>7</v>
      </c>
      <c r="D64" s="18">
        <f t="shared" si="96"/>
        <v>16</v>
      </c>
      <c r="E64" s="49">
        <f t="shared" si="104"/>
        <v>0.125</v>
      </c>
      <c r="F64" s="184">
        <v>0.687499999999999</v>
      </c>
      <c r="G64" s="18">
        <v>11</v>
      </c>
      <c r="H64" s="18">
        <v>11</v>
      </c>
      <c r="I64" s="18">
        <f t="shared" si="97"/>
        <v>22</v>
      </c>
      <c r="J64" s="49">
        <f t="shared" si="105"/>
        <v>0</v>
      </c>
      <c r="K64" s="184">
        <v>0.687499999999999</v>
      </c>
      <c r="L64" s="18">
        <v>5</v>
      </c>
      <c r="M64" s="18">
        <v>5</v>
      </c>
      <c r="N64" s="18">
        <f t="shared" si="98"/>
        <v>10</v>
      </c>
      <c r="O64" s="49">
        <f t="shared" si="106"/>
        <v>0</v>
      </c>
      <c r="P64" s="184">
        <v>0.687499999999999</v>
      </c>
      <c r="Q64" s="18">
        <v>12</v>
      </c>
      <c r="R64" s="18">
        <v>11</v>
      </c>
      <c r="S64" s="18">
        <f t="shared" si="99"/>
        <v>23</v>
      </c>
      <c r="T64" s="18">
        <f t="shared" si="107"/>
        <v>4.3478260869565216E-2</v>
      </c>
      <c r="U64" s="184">
        <v>0.687499999999999</v>
      </c>
      <c r="V64" s="18">
        <v>5</v>
      </c>
      <c r="W64" s="18">
        <v>8</v>
      </c>
      <c r="X64" s="18">
        <f t="shared" si="100"/>
        <v>13</v>
      </c>
      <c r="Y64" s="49">
        <f t="shared" si="108"/>
        <v>-0.23076923076923078</v>
      </c>
      <c r="Z64" s="182">
        <v>0.687499999999999</v>
      </c>
      <c r="AA64" s="18">
        <v>8</v>
      </c>
      <c r="AB64" s="18">
        <v>7</v>
      </c>
      <c r="AC64" s="18">
        <f t="shared" si="101"/>
        <v>15</v>
      </c>
      <c r="AD64" s="49">
        <f t="shared" si="109"/>
        <v>6.6666666666666666E-2</v>
      </c>
      <c r="AE64" s="184">
        <v>0.687499999999999</v>
      </c>
      <c r="AF64" s="18">
        <v>6</v>
      </c>
      <c r="AG64" s="18">
        <v>8</v>
      </c>
      <c r="AH64" s="18">
        <f t="shared" si="102"/>
        <v>14</v>
      </c>
      <c r="AI64" s="49">
        <f t="shared" si="110"/>
        <v>-0.14285714285714285</v>
      </c>
      <c r="AJ64" s="184">
        <v>0.687499999999999</v>
      </c>
      <c r="AK64" s="18">
        <v>13</v>
      </c>
      <c r="AL64" s="18">
        <v>18</v>
      </c>
      <c r="AM64" s="18">
        <f t="shared" si="103"/>
        <v>31</v>
      </c>
      <c r="AN64" s="49">
        <f t="shared" si="111"/>
        <v>-0.16129032258064516</v>
      </c>
    </row>
    <row r="65" spans="1:41" x14ac:dyDescent="0.25">
      <c r="A65" s="183">
        <v>0.70833333333333304</v>
      </c>
      <c r="B65" s="18">
        <v>12</v>
      </c>
      <c r="C65" s="18">
        <v>8</v>
      </c>
      <c r="D65" s="18">
        <f t="shared" si="96"/>
        <v>20</v>
      </c>
      <c r="E65" s="49">
        <f t="shared" si="104"/>
        <v>0.2</v>
      </c>
      <c r="F65" s="183">
        <v>0.70833333333333304</v>
      </c>
      <c r="G65" s="18">
        <v>15</v>
      </c>
      <c r="H65" s="18">
        <v>13</v>
      </c>
      <c r="I65" s="18">
        <f t="shared" si="97"/>
        <v>28</v>
      </c>
      <c r="J65" s="49">
        <f t="shared" si="105"/>
        <v>7.1428571428571425E-2</v>
      </c>
      <c r="K65" s="183">
        <v>0.70833333333333304</v>
      </c>
      <c r="L65" s="18">
        <v>7</v>
      </c>
      <c r="M65" s="18">
        <v>6</v>
      </c>
      <c r="N65" s="18">
        <f t="shared" si="98"/>
        <v>13</v>
      </c>
      <c r="O65" s="49">
        <f t="shared" si="106"/>
        <v>7.6923076923076927E-2</v>
      </c>
      <c r="P65" s="183">
        <v>0.70833333333333304</v>
      </c>
      <c r="Q65" s="18">
        <v>14</v>
      </c>
      <c r="R65" s="18">
        <v>13</v>
      </c>
      <c r="S65" s="18">
        <f t="shared" si="99"/>
        <v>27</v>
      </c>
      <c r="T65" s="18">
        <f t="shared" si="107"/>
        <v>3.7037037037037035E-2</v>
      </c>
      <c r="U65" s="183">
        <v>0.70833333333333304</v>
      </c>
      <c r="V65" s="18">
        <v>6</v>
      </c>
      <c r="W65" s="18">
        <v>10</v>
      </c>
      <c r="X65" s="18">
        <f t="shared" si="100"/>
        <v>16</v>
      </c>
      <c r="Y65" s="49">
        <f t="shared" si="108"/>
        <v>-0.25</v>
      </c>
      <c r="Z65" s="181">
        <v>0.70833333333333304</v>
      </c>
      <c r="AA65" s="18">
        <v>9</v>
      </c>
      <c r="AB65" s="18">
        <v>7</v>
      </c>
      <c r="AC65" s="18">
        <f t="shared" si="101"/>
        <v>16</v>
      </c>
      <c r="AD65" s="49">
        <f t="shared" si="109"/>
        <v>0.125</v>
      </c>
      <c r="AE65" s="183">
        <v>0.70833333333333304</v>
      </c>
      <c r="AF65" s="18">
        <v>7</v>
      </c>
      <c r="AG65" s="18">
        <v>8</v>
      </c>
      <c r="AH65" s="18">
        <f t="shared" si="102"/>
        <v>15</v>
      </c>
      <c r="AI65" s="49">
        <f t="shared" si="110"/>
        <v>-6.6666666666666666E-2</v>
      </c>
      <c r="AJ65" s="183">
        <v>0.70833333333333304</v>
      </c>
      <c r="AK65" s="18">
        <v>14</v>
      </c>
      <c r="AL65" s="18">
        <v>20</v>
      </c>
      <c r="AM65" s="18">
        <f t="shared" si="103"/>
        <v>34</v>
      </c>
      <c r="AN65" s="49">
        <f t="shared" si="111"/>
        <v>-0.17647058823529413</v>
      </c>
    </row>
    <row r="66" spans="1:41" x14ac:dyDescent="0.25">
      <c r="A66" s="53" t="s">
        <v>177</v>
      </c>
      <c r="B66" s="18" t="s">
        <v>46</v>
      </c>
      <c r="C66" s="18" t="s">
        <v>130</v>
      </c>
      <c r="D66" s="18" t="s">
        <v>52</v>
      </c>
      <c r="E66" s="49" t="s">
        <v>113</v>
      </c>
      <c r="F66" s="53" t="s">
        <v>177</v>
      </c>
      <c r="G66" s="18" t="s">
        <v>46</v>
      </c>
      <c r="H66" s="18" t="s">
        <v>130</v>
      </c>
      <c r="I66" s="18" t="s">
        <v>52</v>
      </c>
      <c r="J66" s="49" t="s">
        <v>113</v>
      </c>
      <c r="K66" s="53" t="s">
        <v>177</v>
      </c>
      <c r="L66" s="18" t="s">
        <v>46</v>
      </c>
      <c r="M66" s="18" t="s">
        <v>130</v>
      </c>
      <c r="N66" s="18" t="s">
        <v>52</v>
      </c>
      <c r="O66" s="49" t="s">
        <v>113</v>
      </c>
      <c r="P66" s="53" t="s">
        <v>177</v>
      </c>
      <c r="Q66" s="18" t="s">
        <v>46</v>
      </c>
      <c r="R66" s="18" t="s">
        <v>130</v>
      </c>
      <c r="S66" s="18" t="s">
        <v>52</v>
      </c>
      <c r="T66" s="18" t="s">
        <v>113</v>
      </c>
      <c r="U66" s="53" t="s">
        <v>177</v>
      </c>
      <c r="V66" s="18" t="s">
        <v>46</v>
      </c>
      <c r="W66" s="18" t="s">
        <v>130</v>
      </c>
      <c r="X66" s="18" t="s">
        <v>52</v>
      </c>
      <c r="Y66" s="49" t="s">
        <v>113</v>
      </c>
      <c r="Z66" s="18" t="s">
        <v>177</v>
      </c>
      <c r="AA66" s="18" t="s">
        <v>46</v>
      </c>
      <c r="AB66" s="18" t="s">
        <v>130</v>
      </c>
      <c r="AC66" s="18" t="s">
        <v>52</v>
      </c>
      <c r="AD66" s="49" t="s">
        <v>113</v>
      </c>
      <c r="AE66" s="53" t="s">
        <v>177</v>
      </c>
      <c r="AF66" s="18" t="s">
        <v>46</v>
      </c>
      <c r="AG66" s="18" t="s">
        <v>130</v>
      </c>
      <c r="AH66" s="18" t="s">
        <v>52</v>
      </c>
      <c r="AI66" s="49" t="s">
        <v>113</v>
      </c>
      <c r="AJ66" s="53" t="s">
        <v>177</v>
      </c>
      <c r="AK66" s="18" t="s">
        <v>46</v>
      </c>
      <c r="AL66" s="18" t="s">
        <v>130</v>
      </c>
      <c r="AM66" s="18" t="s">
        <v>52</v>
      </c>
      <c r="AN66" s="49" t="s">
        <v>113</v>
      </c>
    </row>
    <row r="67" spans="1:41" x14ac:dyDescent="0.25">
      <c r="A67" s="183">
        <v>0.58333333333333337</v>
      </c>
      <c r="B67" s="18">
        <v>0</v>
      </c>
      <c r="C67" s="18">
        <v>0</v>
      </c>
      <c r="D67" s="18">
        <f t="shared" ref="D67:D73" si="112">SUM(B67:C67)</f>
        <v>0</v>
      </c>
      <c r="E67" s="49">
        <v>0</v>
      </c>
      <c r="F67" s="183">
        <v>0.58333333333333337</v>
      </c>
      <c r="G67" s="18">
        <v>0</v>
      </c>
      <c r="H67" s="18">
        <v>0</v>
      </c>
      <c r="I67" s="18">
        <f t="shared" ref="I67:I73" si="113">SUM(G67:H67)</f>
        <v>0</v>
      </c>
      <c r="J67" s="49">
        <v>0</v>
      </c>
      <c r="K67" s="183">
        <v>0.58333333333333337</v>
      </c>
      <c r="L67" s="18">
        <v>0</v>
      </c>
      <c r="M67" s="18">
        <v>0</v>
      </c>
      <c r="N67" s="18">
        <f t="shared" ref="N67:N73" si="114">SUM(L67:M67)</f>
        <v>0</v>
      </c>
      <c r="O67" s="49">
        <v>0</v>
      </c>
      <c r="P67" s="183">
        <v>0.58333333333333337</v>
      </c>
      <c r="Q67" s="18">
        <v>0</v>
      </c>
      <c r="R67" s="18">
        <v>0</v>
      </c>
      <c r="S67" s="18">
        <f t="shared" ref="S67:S73" si="115">SUM(Q67:R67)</f>
        <v>0</v>
      </c>
      <c r="T67" s="18">
        <v>0</v>
      </c>
      <c r="U67" s="183">
        <v>0.58333333333333337</v>
      </c>
      <c r="V67" s="18">
        <v>0</v>
      </c>
      <c r="W67" s="18">
        <v>0</v>
      </c>
      <c r="X67" s="18">
        <f t="shared" ref="X67:X73" si="116">SUM(V67:W67)</f>
        <v>0</v>
      </c>
      <c r="Y67" s="49">
        <v>0</v>
      </c>
      <c r="Z67" s="181">
        <v>0.58333333333333337</v>
      </c>
      <c r="AA67" s="18">
        <v>0</v>
      </c>
      <c r="AB67" s="18">
        <v>0</v>
      </c>
      <c r="AC67" s="18">
        <f t="shared" ref="AC67:AC73" si="117">SUM(AA67:AB67)</f>
        <v>0</v>
      </c>
      <c r="AD67" s="49">
        <v>0</v>
      </c>
      <c r="AE67" s="183">
        <v>0.58333333333333337</v>
      </c>
      <c r="AF67" s="18">
        <v>0</v>
      </c>
      <c r="AG67" s="18">
        <v>0</v>
      </c>
      <c r="AH67" s="18">
        <f t="shared" ref="AH67:AH73" si="118">SUM(AF67:AG67)</f>
        <v>0</v>
      </c>
      <c r="AI67" s="49">
        <v>0</v>
      </c>
      <c r="AJ67" s="183">
        <v>0.58333333333333337</v>
      </c>
      <c r="AK67" s="18">
        <v>0</v>
      </c>
      <c r="AL67" s="18">
        <v>0</v>
      </c>
      <c r="AM67" s="18">
        <f t="shared" ref="AM67:AM73" si="119">SUM(AK67:AL67)</f>
        <v>0</v>
      </c>
      <c r="AN67" s="49">
        <v>0</v>
      </c>
    </row>
    <row r="68" spans="1:41" x14ac:dyDescent="0.25">
      <c r="A68" s="184">
        <v>0.60416666666666663</v>
      </c>
      <c r="B68" s="18">
        <v>2</v>
      </c>
      <c r="C68" s="18">
        <v>2</v>
      </c>
      <c r="D68" s="18">
        <f t="shared" si="112"/>
        <v>4</v>
      </c>
      <c r="E68" s="49">
        <f t="shared" ref="E68:E73" si="120">(B68-C68)/D68</f>
        <v>0</v>
      </c>
      <c r="F68" s="184">
        <v>0.60416666666666663</v>
      </c>
      <c r="G68" s="18">
        <v>3</v>
      </c>
      <c r="H68" s="18">
        <v>2</v>
      </c>
      <c r="I68" s="18">
        <f t="shared" si="113"/>
        <v>5</v>
      </c>
      <c r="J68" s="49">
        <f t="shared" ref="J68:J73" si="121">(G68-H68)/I68</f>
        <v>0.2</v>
      </c>
      <c r="K68" s="184">
        <v>0.60416666666666663</v>
      </c>
      <c r="L68" s="18">
        <v>2</v>
      </c>
      <c r="M68" s="18">
        <v>1</v>
      </c>
      <c r="N68" s="18">
        <f t="shared" si="114"/>
        <v>3</v>
      </c>
      <c r="O68" s="49">
        <f t="shared" ref="O68:O73" si="122">(L68-M68)/N68</f>
        <v>0.33333333333333331</v>
      </c>
      <c r="P68" s="184">
        <v>0.60416666666666663</v>
      </c>
      <c r="Q68" s="18">
        <v>2</v>
      </c>
      <c r="R68" s="18">
        <v>3</v>
      </c>
      <c r="S68" s="18">
        <f t="shared" si="115"/>
        <v>5</v>
      </c>
      <c r="T68" s="18">
        <f t="shared" ref="T68:T73" si="123">(Q68-R68)/S68</f>
        <v>-0.2</v>
      </c>
      <c r="U68" s="184">
        <v>0.60416666666666663</v>
      </c>
      <c r="V68" s="18">
        <v>2</v>
      </c>
      <c r="W68" s="18">
        <v>2</v>
      </c>
      <c r="X68" s="18">
        <f t="shared" si="116"/>
        <v>4</v>
      </c>
      <c r="Y68" s="49">
        <f t="shared" ref="Y68:Y73" si="124">(V68-W68)/X68</f>
        <v>0</v>
      </c>
      <c r="Z68" s="182">
        <v>0.60416666666666663</v>
      </c>
      <c r="AA68" s="18">
        <v>1</v>
      </c>
      <c r="AB68" s="18">
        <v>4</v>
      </c>
      <c r="AC68" s="18">
        <f t="shared" si="117"/>
        <v>5</v>
      </c>
      <c r="AD68" s="49">
        <f t="shared" ref="AD68:AD73" si="125">(AA68-AB68)/AC68</f>
        <v>-0.6</v>
      </c>
      <c r="AE68" s="184">
        <v>0.60416666666666663</v>
      </c>
      <c r="AF68" s="18">
        <v>3</v>
      </c>
      <c r="AG68" s="18">
        <v>5</v>
      </c>
      <c r="AH68" s="18">
        <f t="shared" si="118"/>
        <v>8</v>
      </c>
      <c r="AI68" s="49">
        <f t="shared" ref="AI68:AI73" si="126">(AF68-AG68)/AH68</f>
        <v>-0.25</v>
      </c>
      <c r="AJ68" s="184">
        <v>0.60416666666666663</v>
      </c>
      <c r="AK68" s="18">
        <v>2</v>
      </c>
      <c r="AL68" s="18">
        <v>3</v>
      </c>
      <c r="AM68" s="18">
        <f t="shared" si="119"/>
        <v>5</v>
      </c>
      <c r="AN68" s="49">
        <f t="shared" ref="AN68:AN73" si="127">(AK68-AL68)/AM68</f>
        <v>-0.2</v>
      </c>
    </row>
    <row r="69" spans="1:41" x14ac:dyDescent="0.25">
      <c r="A69" s="184">
        <v>0.625</v>
      </c>
      <c r="B69" s="18">
        <v>4</v>
      </c>
      <c r="C69" s="18">
        <v>5</v>
      </c>
      <c r="D69" s="18">
        <f t="shared" si="112"/>
        <v>9</v>
      </c>
      <c r="E69" s="49">
        <f t="shared" si="120"/>
        <v>-0.1111111111111111</v>
      </c>
      <c r="F69" s="184">
        <v>0.625</v>
      </c>
      <c r="G69" s="18">
        <v>3</v>
      </c>
      <c r="H69" s="18">
        <v>4</v>
      </c>
      <c r="I69" s="18">
        <f t="shared" si="113"/>
        <v>7</v>
      </c>
      <c r="J69" s="49">
        <f t="shared" si="121"/>
        <v>-0.14285714285714285</v>
      </c>
      <c r="K69" s="184">
        <v>0.625</v>
      </c>
      <c r="L69" s="18">
        <v>2</v>
      </c>
      <c r="M69" s="18">
        <v>2</v>
      </c>
      <c r="N69" s="18">
        <f t="shared" si="114"/>
        <v>4</v>
      </c>
      <c r="O69" s="49">
        <f t="shared" si="122"/>
        <v>0</v>
      </c>
      <c r="P69" s="184">
        <v>0.625</v>
      </c>
      <c r="Q69" s="18">
        <v>2</v>
      </c>
      <c r="R69" s="18">
        <v>3</v>
      </c>
      <c r="S69" s="18">
        <f t="shared" si="115"/>
        <v>5</v>
      </c>
      <c r="T69" s="18">
        <f t="shared" si="123"/>
        <v>-0.2</v>
      </c>
      <c r="U69" s="184">
        <v>0.625</v>
      </c>
      <c r="V69" s="18">
        <v>2</v>
      </c>
      <c r="W69" s="18">
        <v>2</v>
      </c>
      <c r="X69" s="18">
        <f t="shared" si="116"/>
        <v>4</v>
      </c>
      <c r="Y69" s="49">
        <f t="shared" si="124"/>
        <v>0</v>
      </c>
      <c r="Z69" s="182">
        <v>0.625</v>
      </c>
      <c r="AA69" s="18">
        <v>2</v>
      </c>
      <c r="AB69" s="18">
        <v>3</v>
      </c>
      <c r="AC69" s="18">
        <f t="shared" si="117"/>
        <v>5</v>
      </c>
      <c r="AD69" s="49">
        <f t="shared" si="125"/>
        <v>-0.2</v>
      </c>
      <c r="AE69" s="184">
        <v>0.625</v>
      </c>
      <c r="AF69" s="18">
        <v>5</v>
      </c>
      <c r="AG69" s="18">
        <v>5</v>
      </c>
      <c r="AH69" s="18">
        <f t="shared" si="118"/>
        <v>10</v>
      </c>
      <c r="AI69" s="49">
        <f t="shared" si="126"/>
        <v>0</v>
      </c>
      <c r="AJ69" s="184">
        <v>0.625</v>
      </c>
      <c r="AK69" s="18">
        <v>3</v>
      </c>
      <c r="AL69" s="18">
        <v>3</v>
      </c>
      <c r="AM69" s="18">
        <f t="shared" si="119"/>
        <v>6</v>
      </c>
      <c r="AN69" s="49">
        <f t="shared" si="127"/>
        <v>0</v>
      </c>
    </row>
    <row r="70" spans="1:41" x14ac:dyDescent="0.25">
      <c r="A70" s="183">
        <v>0.64583333333333304</v>
      </c>
      <c r="B70" s="18">
        <v>4</v>
      </c>
      <c r="C70" s="18">
        <v>5</v>
      </c>
      <c r="D70" s="18">
        <f t="shared" si="112"/>
        <v>9</v>
      </c>
      <c r="E70" s="49">
        <f t="shared" si="120"/>
        <v>-0.1111111111111111</v>
      </c>
      <c r="F70" s="183">
        <v>0.64583333333333304</v>
      </c>
      <c r="G70" s="18">
        <v>5</v>
      </c>
      <c r="H70" s="18">
        <v>7</v>
      </c>
      <c r="I70" s="18">
        <f t="shared" si="113"/>
        <v>12</v>
      </c>
      <c r="J70" s="49">
        <f t="shared" si="121"/>
        <v>-0.16666666666666666</v>
      </c>
      <c r="K70" s="183">
        <v>0.64583333333333304</v>
      </c>
      <c r="L70" s="18">
        <v>5</v>
      </c>
      <c r="M70" s="18">
        <v>4</v>
      </c>
      <c r="N70" s="18">
        <f t="shared" si="114"/>
        <v>9</v>
      </c>
      <c r="O70" s="49">
        <f t="shared" si="122"/>
        <v>0.1111111111111111</v>
      </c>
      <c r="P70" s="183">
        <v>0.64583333333333304</v>
      </c>
      <c r="Q70" s="18">
        <v>4</v>
      </c>
      <c r="R70" s="18">
        <v>6</v>
      </c>
      <c r="S70" s="18">
        <f t="shared" si="115"/>
        <v>10</v>
      </c>
      <c r="T70" s="18">
        <f t="shared" si="123"/>
        <v>-0.2</v>
      </c>
      <c r="U70" s="183">
        <v>0.64583333333333304</v>
      </c>
      <c r="V70" s="18">
        <v>4</v>
      </c>
      <c r="W70" s="18">
        <v>4</v>
      </c>
      <c r="X70" s="18">
        <f t="shared" si="116"/>
        <v>8</v>
      </c>
      <c r="Y70" s="49">
        <f t="shared" si="124"/>
        <v>0</v>
      </c>
      <c r="Z70" s="181">
        <v>0.64583333333333304</v>
      </c>
      <c r="AA70" s="18">
        <v>4</v>
      </c>
      <c r="AB70" s="18">
        <v>3</v>
      </c>
      <c r="AC70" s="18">
        <f t="shared" si="117"/>
        <v>7</v>
      </c>
      <c r="AD70" s="49">
        <f t="shared" si="125"/>
        <v>0.14285714285714285</v>
      </c>
      <c r="AE70" s="183">
        <v>0.64583333333333304</v>
      </c>
      <c r="AF70" s="18">
        <v>6</v>
      </c>
      <c r="AG70" s="18">
        <v>7</v>
      </c>
      <c r="AH70" s="18">
        <f t="shared" si="118"/>
        <v>13</v>
      </c>
      <c r="AI70" s="49">
        <f t="shared" si="126"/>
        <v>-7.6923076923076927E-2</v>
      </c>
      <c r="AJ70" s="183">
        <v>0.64583333333333304</v>
      </c>
      <c r="AK70" s="18">
        <v>5</v>
      </c>
      <c r="AL70" s="18">
        <v>4</v>
      </c>
      <c r="AM70" s="18">
        <f t="shared" si="119"/>
        <v>9</v>
      </c>
      <c r="AN70" s="49">
        <f t="shared" si="127"/>
        <v>0.1111111111111111</v>
      </c>
    </row>
    <row r="71" spans="1:41" x14ac:dyDescent="0.25">
      <c r="A71" s="184">
        <v>0.66666666666666596</v>
      </c>
      <c r="B71" s="18">
        <v>6</v>
      </c>
      <c r="C71" s="18">
        <v>8</v>
      </c>
      <c r="D71" s="18">
        <f t="shared" si="112"/>
        <v>14</v>
      </c>
      <c r="E71" s="49">
        <f t="shared" si="120"/>
        <v>-0.14285714285714285</v>
      </c>
      <c r="F71" s="184">
        <v>0.66666666666666596</v>
      </c>
      <c r="G71" s="18">
        <v>6</v>
      </c>
      <c r="H71" s="18">
        <v>8</v>
      </c>
      <c r="I71" s="18">
        <f t="shared" si="113"/>
        <v>14</v>
      </c>
      <c r="J71" s="49">
        <f t="shared" si="121"/>
        <v>-0.14285714285714285</v>
      </c>
      <c r="K71" s="184">
        <v>0.66666666666666596</v>
      </c>
      <c r="L71" s="18">
        <v>5</v>
      </c>
      <c r="M71" s="18">
        <v>6</v>
      </c>
      <c r="N71" s="18">
        <f t="shared" si="114"/>
        <v>11</v>
      </c>
      <c r="O71" s="49">
        <f t="shared" si="122"/>
        <v>-9.0909090909090912E-2</v>
      </c>
      <c r="P71" s="184">
        <v>0.66666666666666596</v>
      </c>
      <c r="Q71" s="18">
        <v>5</v>
      </c>
      <c r="R71" s="18">
        <v>6</v>
      </c>
      <c r="S71" s="18">
        <f t="shared" si="115"/>
        <v>11</v>
      </c>
      <c r="T71" s="18">
        <f t="shared" si="123"/>
        <v>-9.0909090909090912E-2</v>
      </c>
      <c r="U71" s="184">
        <v>0.66666666666666596</v>
      </c>
      <c r="V71" s="18">
        <v>5</v>
      </c>
      <c r="W71" s="18">
        <v>4</v>
      </c>
      <c r="X71" s="18">
        <f t="shared" si="116"/>
        <v>9</v>
      </c>
      <c r="Y71" s="49">
        <f t="shared" si="124"/>
        <v>0.1111111111111111</v>
      </c>
      <c r="Z71" s="182">
        <v>0.66666666666666596</v>
      </c>
      <c r="AA71" s="18">
        <v>4</v>
      </c>
      <c r="AB71" s="18">
        <v>4</v>
      </c>
      <c r="AC71" s="18">
        <f t="shared" si="117"/>
        <v>8</v>
      </c>
      <c r="AD71" s="49">
        <f t="shared" si="125"/>
        <v>0</v>
      </c>
      <c r="AE71" s="184">
        <v>0.66666666666666596</v>
      </c>
      <c r="AF71" s="18">
        <v>6</v>
      </c>
      <c r="AG71" s="18">
        <v>8</v>
      </c>
      <c r="AH71" s="18">
        <f t="shared" si="118"/>
        <v>14</v>
      </c>
      <c r="AI71" s="49">
        <f t="shared" si="126"/>
        <v>-0.14285714285714285</v>
      </c>
      <c r="AJ71" s="184">
        <v>0.66666666666666596</v>
      </c>
      <c r="AK71" s="18">
        <v>6</v>
      </c>
      <c r="AL71" s="18">
        <v>7</v>
      </c>
      <c r="AM71" s="18">
        <f t="shared" si="119"/>
        <v>13</v>
      </c>
      <c r="AN71" s="49">
        <f t="shared" si="127"/>
        <v>-7.6923076923076927E-2</v>
      </c>
    </row>
    <row r="72" spans="1:41" x14ac:dyDescent="0.25">
      <c r="A72" s="184">
        <v>0.687499999999999</v>
      </c>
      <c r="B72" s="18">
        <v>8</v>
      </c>
      <c r="C72" s="18">
        <v>11</v>
      </c>
      <c r="D72" s="18">
        <f t="shared" si="112"/>
        <v>19</v>
      </c>
      <c r="E72" s="49">
        <f t="shared" si="120"/>
        <v>-0.15789473684210525</v>
      </c>
      <c r="F72" s="184">
        <v>0.687499999999999</v>
      </c>
      <c r="G72" s="18">
        <v>7</v>
      </c>
      <c r="H72" s="18">
        <v>8</v>
      </c>
      <c r="I72" s="18">
        <f t="shared" si="113"/>
        <v>15</v>
      </c>
      <c r="J72" s="49">
        <f t="shared" si="121"/>
        <v>-6.6666666666666666E-2</v>
      </c>
      <c r="K72" s="184">
        <v>0.687499999999999</v>
      </c>
      <c r="L72" s="18">
        <v>6</v>
      </c>
      <c r="M72" s="18">
        <v>6</v>
      </c>
      <c r="N72" s="18">
        <f t="shared" si="114"/>
        <v>12</v>
      </c>
      <c r="O72" s="49">
        <f t="shared" si="122"/>
        <v>0</v>
      </c>
      <c r="P72" s="184">
        <v>0.687499999999999</v>
      </c>
      <c r="Q72" s="18">
        <v>6</v>
      </c>
      <c r="R72" s="18">
        <v>8</v>
      </c>
      <c r="S72" s="18">
        <f t="shared" si="115"/>
        <v>14</v>
      </c>
      <c r="T72" s="18">
        <f t="shared" si="123"/>
        <v>-0.14285714285714285</v>
      </c>
      <c r="U72" s="184">
        <v>0.687499999999999</v>
      </c>
      <c r="V72" s="18">
        <v>5</v>
      </c>
      <c r="W72" s="18">
        <v>6</v>
      </c>
      <c r="X72" s="18">
        <f t="shared" si="116"/>
        <v>11</v>
      </c>
      <c r="Y72" s="49">
        <f t="shared" si="124"/>
        <v>-9.0909090909090912E-2</v>
      </c>
      <c r="Z72" s="182">
        <v>0.687499999999999</v>
      </c>
      <c r="AA72" s="18">
        <v>4</v>
      </c>
      <c r="AB72" s="18">
        <v>5</v>
      </c>
      <c r="AC72" s="18">
        <f t="shared" si="117"/>
        <v>9</v>
      </c>
      <c r="AD72" s="49">
        <f t="shared" si="125"/>
        <v>-0.1111111111111111</v>
      </c>
      <c r="AE72" s="184">
        <v>0.687499999999999</v>
      </c>
      <c r="AF72" s="18">
        <v>7</v>
      </c>
      <c r="AG72" s="18">
        <v>9</v>
      </c>
      <c r="AH72" s="18">
        <f t="shared" si="118"/>
        <v>16</v>
      </c>
      <c r="AI72" s="49">
        <f t="shared" si="126"/>
        <v>-0.125</v>
      </c>
      <c r="AJ72" s="184">
        <v>0.687499999999999</v>
      </c>
      <c r="AK72" s="18">
        <v>7</v>
      </c>
      <c r="AL72" s="18">
        <v>8</v>
      </c>
      <c r="AM72" s="18">
        <f t="shared" si="119"/>
        <v>15</v>
      </c>
      <c r="AN72" s="49">
        <f t="shared" si="127"/>
        <v>-6.6666666666666666E-2</v>
      </c>
    </row>
    <row r="73" spans="1:41" x14ac:dyDescent="0.25">
      <c r="A73" s="185">
        <v>0.70833333333333304</v>
      </c>
      <c r="B73" s="166">
        <v>9</v>
      </c>
      <c r="C73" s="166">
        <v>12</v>
      </c>
      <c r="D73" s="166">
        <f t="shared" si="112"/>
        <v>21</v>
      </c>
      <c r="E73" s="186">
        <f t="shared" si="120"/>
        <v>-0.14285714285714285</v>
      </c>
      <c r="F73" s="185">
        <v>0.70833333333333304</v>
      </c>
      <c r="G73" s="166">
        <v>9</v>
      </c>
      <c r="H73" s="166">
        <v>11</v>
      </c>
      <c r="I73" s="166">
        <f t="shared" si="113"/>
        <v>20</v>
      </c>
      <c r="J73" s="186">
        <f t="shared" si="121"/>
        <v>-0.1</v>
      </c>
      <c r="K73" s="185">
        <v>0.70833333333333304</v>
      </c>
      <c r="L73" s="166">
        <v>8</v>
      </c>
      <c r="M73" s="166">
        <v>7</v>
      </c>
      <c r="N73" s="166">
        <f t="shared" si="114"/>
        <v>15</v>
      </c>
      <c r="O73" s="186">
        <f t="shared" si="122"/>
        <v>6.6666666666666666E-2</v>
      </c>
      <c r="P73" s="185">
        <v>0.70833333333333304</v>
      </c>
      <c r="Q73" s="166">
        <v>8</v>
      </c>
      <c r="R73" s="166">
        <v>9</v>
      </c>
      <c r="S73" s="166">
        <f t="shared" si="115"/>
        <v>17</v>
      </c>
      <c r="T73" s="166">
        <f t="shared" si="123"/>
        <v>-5.8823529411764705E-2</v>
      </c>
      <c r="U73" s="185">
        <v>0.70833333333333304</v>
      </c>
      <c r="V73" s="166">
        <v>6</v>
      </c>
      <c r="W73" s="166">
        <v>7</v>
      </c>
      <c r="X73" s="166">
        <f t="shared" si="116"/>
        <v>13</v>
      </c>
      <c r="Y73" s="186">
        <f t="shared" si="124"/>
        <v>-7.6923076923076927E-2</v>
      </c>
      <c r="Z73" s="187">
        <v>0.70833333333333304</v>
      </c>
      <c r="AA73" s="166">
        <v>4</v>
      </c>
      <c r="AB73" s="166">
        <v>6</v>
      </c>
      <c r="AC73" s="166">
        <f t="shared" si="117"/>
        <v>10</v>
      </c>
      <c r="AD73" s="186">
        <f t="shared" si="125"/>
        <v>-0.2</v>
      </c>
      <c r="AE73" s="185">
        <v>0.70833333333333304</v>
      </c>
      <c r="AF73" s="166">
        <v>9</v>
      </c>
      <c r="AG73" s="166">
        <v>11</v>
      </c>
      <c r="AH73" s="166">
        <f t="shared" si="118"/>
        <v>20</v>
      </c>
      <c r="AI73" s="186">
        <f t="shared" si="126"/>
        <v>-0.1</v>
      </c>
      <c r="AJ73" s="185">
        <v>0.70833333333333304</v>
      </c>
      <c r="AK73" s="166">
        <v>11</v>
      </c>
      <c r="AL73" s="166">
        <v>10</v>
      </c>
      <c r="AM73" s="166">
        <f t="shared" si="119"/>
        <v>21</v>
      </c>
      <c r="AN73" s="186">
        <f t="shared" si="127"/>
        <v>4.7619047619047616E-2</v>
      </c>
    </row>
    <row r="74" spans="1:41" x14ac:dyDescent="0.25">
      <c r="A74" s="348" t="s">
        <v>183</v>
      </c>
      <c r="B74" s="349"/>
      <c r="C74" s="349"/>
      <c r="D74" s="349"/>
      <c r="E74" s="349"/>
      <c r="F74" s="349"/>
      <c r="G74" s="349"/>
      <c r="H74" s="349"/>
      <c r="I74" s="349"/>
      <c r="J74" s="349"/>
      <c r="K74" s="349"/>
      <c r="L74" s="349"/>
      <c r="M74" s="349"/>
      <c r="N74" s="349"/>
      <c r="O74" s="349"/>
      <c r="P74" s="349"/>
      <c r="Q74" s="349"/>
      <c r="R74" s="349"/>
      <c r="S74" s="349"/>
      <c r="T74" s="349"/>
      <c r="U74" s="350"/>
      <c r="V74" s="350"/>
      <c r="W74" s="350"/>
      <c r="X74" s="350"/>
      <c r="Y74" s="350"/>
      <c r="Z74" s="349"/>
      <c r="AA74" s="349"/>
      <c r="AB74" s="349"/>
      <c r="AC74" s="349"/>
      <c r="AD74" s="349"/>
      <c r="AE74" s="349"/>
      <c r="AF74" s="349"/>
      <c r="AG74" s="349"/>
      <c r="AH74" s="349"/>
      <c r="AI74" s="349"/>
      <c r="AJ74" s="349"/>
      <c r="AK74" s="349"/>
      <c r="AL74" s="349"/>
      <c r="AM74" s="349"/>
      <c r="AN74" s="349"/>
      <c r="AO74" s="351"/>
    </row>
    <row r="75" spans="1:41" x14ac:dyDescent="0.25">
      <c r="A75" s="191" t="s">
        <v>180</v>
      </c>
      <c r="B75" s="192"/>
      <c r="C75" s="192"/>
      <c r="D75" s="192"/>
      <c r="E75" s="193"/>
      <c r="F75" s="191"/>
      <c r="G75" s="192"/>
      <c r="H75" s="192"/>
      <c r="I75" s="192"/>
      <c r="J75" s="193"/>
      <c r="K75" s="191"/>
      <c r="L75" s="192"/>
      <c r="M75" s="192"/>
      <c r="N75" s="192"/>
      <c r="O75" s="193"/>
      <c r="P75" s="191"/>
      <c r="Q75" s="192"/>
      <c r="R75" s="192"/>
      <c r="S75" s="192"/>
      <c r="T75" s="193"/>
      <c r="U75" s="191"/>
      <c r="V75" s="192"/>
      <c r="W75" s="192"/>
      <c r="X75" s="192"/>
      <c r="Y75" s="193"/>
      <c r="Z75" s="191"/>
      <c r="AA75" s="192"/>
      <c r="AB75" s="192"/>
      <c r="AC75" s="192"/>
      <c r="AD75" s="193"/>
      <c r="AE75" s="191"/>
      <c r="AF75" s="192"/>
      <c r="AG75" s="192"/>
      <c r="AH75" s="192"/>
      <c r="AI75" s="193"/>
      <c r="AJ75" s="191"/>
      <c r="AK75" s="192"/>
      <c r="AL75" s="192"/>
      <c r="AM75" s="192"/>
      <c r="AN75" s="193"/>
    </row>
    <row r="76" spans="1:41" x14ac:dyDescent="0.25">
      <c r="A76" s="53" t="s">
        <v>177</v>
      </c>
      <c r="B76" s="18" t="s">
        <v>71</v>
      </c>
      <c r="C76" s="18" t="s">
        <v>130</v>
      </c>
      <c r="D76" s="18" t="s">
        <v>52</v>
      </c>
      <c r="E76" s="49" t="s">
        <v>113</v>
      </c>
      <c r="F76" s="53" t="s">
        <v>177</v>
      </c>
      <c r="G76" s="18" t="s">
        <v>71</v>
      </c>
      <c r="H76" s="18" t="s">
        <v>130</v>
      </c>
      <c r="I76" s="18" t="s">
        <v>52</v>
      </c>
      <c r="J76" s="49" t="s">
        <v>113</v>
      </c>
      <c r="K76" s="53" t="s">
        <v>177</v>
      </c>
      <c r="L76" s="18" t="s">
        <v>71</v>
      </c>
      <c r="M76" s="18" t="s">
        <v>130</v>
      </c>
      <c r="N76" s="18" t="s">
        <v>52</v>
      </c>
      <c r="O76" s="49" t="s">
        <v>113</v>
      </c>
      <c r="P76" s="53" t="s">
        <v>177</v>
      </c>
      <c r="Q76" s="18" t="s">
        <v>71</v>
      </c>
      <c r="R76" s="18" t="s">
        <v>130</v>
      </c>
      <c r="S76" s="18" t="s">
        <v>52</v>
      </c>
      <c r="T76" s="49" t="s">
        <v>113</v>
      </c>
      <c r="U76" s="53" t="s">
        <v>177</v>
      </c>
      <c r="V76" s="18" t="s">
        <v>71</v>
      </c>
      <c r="W76" s="18" t="s">
        <v>130</v>
      </c>
      <c r="X76" s="18" t="s">
        <v>52</v>
      </c>
      <c r="Y76" s="49" t="s">
        <v>113</v>
      </c>
      <c r="Z76" s="53" t="s">
        <v>177</v>
      </c>
      <c r="AA76" s="18" t="s">
        <v>71</v>
      </c>
      <c r="AB76" s="18" t="s">
        <v>130</v>
      </c>
      <c r="AC76" s="18" t="s">
        <v>52</v>
      </c>
      <c r="AD76" s="49" t="s">
        <v>113</v>
      </c>
      <c r="AE76" s="53" t="s">
        <v>177</v>
      </c>
      <c r="AF76" s="18" t="s">
        <v>71</v>
      </c>
      <c r="AG76" s="18" t="s">
        <v>130</v>
      </c>
      <c r="AH76" s="18" t="s">
        <v>52</v>
      </c>
      <c r="AI76" s="49" t="s">
        <v>113</v>
      </c>
      <c r="AJ76" s="53" t="s">
        <v>177</v>
      </c>
      <c r="AK76" s="18" t="s">
        <v>71</v>
      </c>
      <c r="AL76" s="18" t="s">
        <v>130</v>
      </c>
      <c r="AM76" s="18" t="s">
        <v>52</v>
      </c>
      <c r="AN76" s="49" t="s">
        <v>113</v>
      </c>
    </row>
    <row r="77" spans="1:41" x14ac:dyDescent="0.25">
      <c r="A77" s="183">
        <v>0.58333333333333337</v>
      </c>
      <c r="B77" s="139">
        <v>52</v>
      </c>
      <c r="C77" s="139">
        <v>2</v>
      </c>
      <c r="D77" s="18">
        <f t="shared" ref="D77:D83" si="128">SUM(B77:C77)</f>
        <v>54</v>
      </c>
      <c r="E77" s="49">
        <f t="shared" ref="E77:E83" si="129">(B77-C77)/D77</f>
        <v>0.92592592592592593</v>
      </c>
      <c r="F77" s="183">
        <v>0.58333333333333337</v>
      </c>
      <c r="G77" s="139">
        <v>55</v>
      </c>
      <c r="H77" s="139">
        <v>3</v>
      </c>
      <c r="I77" s="18">
        <f t="shared" ref="I77:I83" si="130">SUM(G77:H77)</f>
        <v>58</v>
      </c>
      <c r="J77" s="49">
        <f t="shared" ref="J77:J83" si="131">(G77-H77)/I77</f>
        <v>0.89655172413793105</v>
      </c>
      <c r="K77" s="183">
        <v>0.58333333333333337</v>
      </c>
      <c r="L77" s="139">
        <v>56</v>
      </c>
      <c r="M77" s="139">
        <v>5</v>
      </c>
      <c r="N77" s="18">
        <f t="shared" ref="N77:N83" si="132">SUM(L77:M77)</f>
        <v>61</v>
      </c>
      <c r="O77" s="49">
        <f t="shared" ref="O77:O83" si="133">(L77-M77)/N77</f>
        <v>0.83606557377049184</v>
      </c>
      <c r="P77" s="183">
        <v>0.58333333333333337</v>
      </c>
      <c r="Q77" s="139">
        <v>52</v>
      </c>
      <c r="R77" s="139">
        <v>2</v>
      </c>
      <c r="S77" s="18">
        <f t="shared" ref="S77:S83" si="134">SUM(Q77:R77)</f>
        <v>54</v>
      </c>
      <c r="T77" s="49">
        <f t="shared" ref="T77:T83" si="135">(Q77-R77)/S77</f>
        <v>0.92592592592592593</v>
      </c>
      <c r="U77" s="183">
        <v>0.58333333333333337</v>
      </c>
      <c r="V77" s="139">
        <v>38</v>
      </c>
      <c r="W77" s="139">
        <v>3</v>
      </c>
      <c r="X77" s="18">
        <f t="shared" ref="X77:X83" si="136">SUM(V77:W77)</f>
        <v>41</v>
      </c>
      <c r="Y77" s="49">
        <f t="shared" ref="Y77:Y83" si="137">(V77-W77)/X77</f>
        <v>0.85365853658536583</v>
      </c>
      <c r="Z77" s="183">
        <v>0.58333333333333337</v>
      </c>
      <c r="AA77" s="139">
        <v>54</v>
      </c>
      <c r="AB77" s="139">
        <v>8</v>
      </c>
      <c r="AC77" s="18">
        <f t="shared" ref="AC77:AC83" si="138">SUM(AA77:AB77)</f>
        <v>62</v>
      </c>
      <c r="AD77" s="49">
        <f t="shared" ref="AD77:AD83" si="139">(AA77-AB77)/AC77</f>
        <v>0.74193548387096775</v>
      </c>
      <c r="AE77" s="183">
        <v>0.58333333333333337</v>
      </c>
      <c r="AF77" s="139">
        <v>54</v>
      </c>
      <c r="AG77" s="139">
        <v>2</v>
      </c>
      <c r="AH77" s="18">
        <f t="shared" ref="AH77:AH83" si="140">SUM(AF77:AG77)</f>
        <v>56</v>
      </c>
      <c r="AI77" s="49">
        <f t="shared" ref="AI77:AI83" si="141">(AF77-AG77)/AH77</f>
        <v>0.9285714285714286</v>
      </c>
      <c r="AJ77" s="183">
        <v>0.58333333333333337</v>
      </c>
      <c r="AK77" s="139">
        <v>50</v>
      </c>
      <c r="AL77" s="139">
        <v>2</v>
      </c>
      <c r="AM77" s="18">
        <f t="shared" ref="AM77:AM83" si="142">SUM(AK77:AL77)</f>
        <v>52</v>
      </c>
      <c r="AN77" s="49">
        <f t="shared" ref="AN77:AN83" si="143">(AK77-AL77)/AM77</f>
        <v>0.92307692307692313</v>
      </c>
    </row>
    <row r="78" spans="1:41" x14ac:dyDescent="0.25">
      <c r="A78" s="184">
        <v>0.60416666666666663</v>
      </c>
      <c r="B78" s="139">
        <v>48</v>
      </c>
      <c r="C78" s="139">
        <v>8</v>
      </c>
      <c r="D78" s="18">
        <f t="shared" si="128"/>
        <v>56</v>
      </c>
      <c r="E78" s="49">
        <f t="shared" si="129"/>
        <v>0.7142857142857143</v>
      </c>
      <c r="F78" s="184">
        <v>0.60416666666666663</v>
      </c>
      <c r="G78" s="139">
        <v>41</v>
      </c>
      <c r="H78" s="139">
        <v>6</v>
      </c>
      <c r="I78" s="18">
        <f t="shared" si="130"/>
        <v>47</v>
      </c>
      <c r="J78" s="49">
        <f t="shared" si="131"/>
        <v>0.74468085106382975</v>
      </c>
      <c r="K78" s="184">
        <v>0.60416666666666663</v>
      </c>
      <c r="L78" s="139">
        <v>47</v>
      </c>
      <c r="M78" s="139">
        <v>4</v>
      </c>
      <c r="N78" s="18">
        <f t="shared" si="132"/>
        <v>51</v>
      </c>
      <c r="O78" s="49">
        <f t="shared" si="133"/>
        <v>0.84313725490196079</v>
      </c>
      <c r="P78" s="184">
        <v>0.60416666666666663</v>
      </c>
      <c r="Q78" s="139">
        <v>49</v>
      </c>
      <c r="R78" s="139">
        <v>6</v>
      </c>
      <c r="S78" s="18">
        <f t="shared" si="134"/>
        <v>55</v>
      </c>
      <c r="T78" s="49">
        <f t="shared" si="135"/>
        <v>0.78181818181818186</v>
      </c>
      <c r="U78" s="184">
        <v>0.60416666666666663</v>
      </c>
      <c r="V78" s="139">
        <v>34</v>
      </c>
      <c r="W78" s="139">
        <v>5</v>
      </c>
      <c r="X78" s="18">
        <f t="shared" si="136"/>
        <v>39</v>
      </c>
      <c r="Y78" s="49">
        <f t="shared" si="137"/>
        <v>0.74358974358974361</v>
      </c>
      <c r="Z78" s="184">
        <v>0.60416666666666663</v>
      </c>
      <c r="AA78" s="139">
        <v>42</v>
      </c>
      <c r="AB78" s="139">
        <v>11</v>
      </c>
      <c r="AC78" s="18">
        <f t="shared" si="138"/>
        <v>53</v>
      </c>
      <c r="AD78" s="49">
        <f t="shared" si="139"/>
        <v>0.58490566037735847</v>
      </c>
      <c r="AE78" s="184">
        <v>0.60416666666666663</v>
      </c>
      <c r="AF78" s="139">
        <v>49</v>
      </c>
      <c r="AG78" s="139">
        <v>7</v>
      </c>
      <c r="AH78" s="18">
        <f t="shared" si="140"/>
        <v>56</v>
      </c>
      <c r="AI78" s="49">
        <f t="shared" si="141"/>
        <v>0.75</v>
      </c>
      <c r="AJ78" s="184">
        <v>0.60416666666666663</v>
      </c>
      <c r="AK78" s="139">
        <v>44</v>
      </c>
      <c r="AL78" s="139">
        <v>5</v>
      </c>
      <c r="AM78" s="18">
        <f t="shared" si="142"/>
        <v>49</v>
      </c>
      <c r="AN78" s="49">
        <f t="shared" si="143"/>
        <v>0.79591836734693877</v>
      </c>
    </row>
    <row r="79" spans="1:41" x14ac:dyDescent="0.25">
      <c r="A79" s="184">
        <v>0.625</v>
      </c>
      <c r="B79" s="139">
        <v>28</v>
      </c>
      <c r="C79" s="139">
        <v>9</v>
      </c>
      <c r="D79" s="18">
        <f t="shared" si="128"/>
        <v>37</v>
      </c>
      <c r="E79" s="49">
        <f t="shared" si="129"/>
        <v>0.51351351351351349</v>
      </c>
      <c r="F79" s="184">
        <v>0.625</v>
      </c>
      <c r="G79" s="139">
        <v>45</v>
      </c>
      <c r="H79" s="139">
        <v>4</v>
      </c>
      <c r="I79" s="18">
        <f t="shared" si="130"/>
        <v>49</v>
      </c>
      <c r="J79" s="49">
        <f t="shared" si="131"/>
        <v>0.83673469387755106</v>
      </c>
      <c r="K79" s="184">
        <v>0.625</v>
      </c>
      <c r="L79" s="139">
        <v>32</v>
      </c>
      <c r="M79" s="139">
        <v>8</v>
      </c>
      <c r="N79" s="18">
        <f t="shared" si="132"/>
        <v>40</v>
      </c>
      <c r="O79" s="49">
        <f t="shared" si="133"/>
        <v>0.6</v>
      </c>
      <c r="P79" s="184">
        <v>0.625</v>
      </c>
      <c r="Q79" s="139">
        <v>26</v>
      </c>
      <c r="R79" s="139">
        <v>6</v>
      </c>
      <c r="S79" s="18">
        <f t="shared" si="134"/>
        <v>32</v>
      </c>
      <c r="T79" s="49">
        <f t="shared" si="135"/>
        <v>0.625</v>
      </c>
      <c r="U79" s="184">
        <v>0.625</v>
      </c>
      <c r="V79" s="139">
        <v>39</v>
      </c>
      <c r="W79" s="139">
        <v>4</v>
      </c>
      <c r="X79" s="18">
        <f t="shared" si="136"/>
        <v>43</v>
      </c>
      <c r="Y79" s="49">
        <f t="shared" si="137"/>
        <v>0.81395348837209303</v>
      </c>
      <c r="Z79" s="184">
        <v>0.625</v>
      </c>
      <c r="AA79" s="139">
        <v>36</v>
      </c>
      <c r="AB79" s="139">
        <v>9</v>
      </c>
      <c r="AC79" s="18">
        <f t="shared" si="138"/>
        <v>45</v>
      </c>
      <c r="AD79" s="49">
        <f t="shared" si="139"/>
        <v>0.6</v>
      </c>
      <c r="AE79" s="184">
        <v>0.625</v>
      </c>
      <c r="AF79" s="139">
        <v>47</v>
      </c>
      <c r="AG79" s="139">
        <v>6</v>
      </c>
      <c r="AH79" s="18">
        <f t="shared" si="140"/>
        <v>53</v>
      </c>
      <c r="AI79" s="49">
        <f t="shared" si="141"/>
        <v>0.77358490566037741</v>
      </c>
      <c r="AJ79" s="184">
        <v>0.625</v>
      </c>
      <c r="AK79" s="139">
        <v>41</v>
      </c>
      <c r="AL79" s="139">
        <v>6</v>
      </c>
      <c r="AM79" s="18">
        <f t="shared" si="142"/>
        <v>47</v>
      </c>
      <c r="AN79" s="49">
        <f t="shared" si="143"/>
        <v>0.74468085106382975</v>
      </c>
    </row>
    <row r="80" spans="1:41" x14ac:dyDescent="0.25">
      <c r="A80" s="183">
        <v>0.64583333333333304</v>
      </c>
      <c r="B80" s="139">
        <v>33</v>
      </c>
      <c r="C80" s="139">
        <v>12</v>
      </c>
      <c r="D80" s="18">
        <f t="shared" si="128"/>
        <v>45</v>
      </c>
      <c r="E80" s="49">
        <f t="shared" si="129"/>
        <v>0.46666666666666667</v>
      </c>
      <c r="F80" s="183">
        <v>0.64583333333333304</v>
      </c>
      <c r="G80" s="139">
        <v>39</v>
      </c>
      <c r="H80" s="139">
        <v>9</v>
      </c>
      <c r="I80" s="18">
        <f t="shared" si="130"/>
        <v>48</v>
      </c>
      <c r="J80" s="49">
        <f t="shared" si="131"/>
        <v>0.625</v>
      </c>
      <c r="K80" s="183">
        <v>0.64583333333333304</v>
      </c>
      <c r="L80" s="139">
        <v>30</v>
      </c>
      <c r="M80" s="139">
        <v>11</v>
      </c>
      <c r="N80" s="18">
        <f t="shared" si="132"/>
        <v>41</v>
      </c>
      <c r="O80" s="49">
        <f t="shared" si="133"/>
        <v>0.46341463414634149</v>
      </c>
      <c r="P80" s="183">
        <v>0.64583333333333304</v>
      </c>
      <c r="Q80" s="139">
        <v>15</v>
      </c>
      <c r="R80" s="139">
        <v>8</v>
      </c>
      <c r="S80" s="18">
        <f t="shared" si="134"/>
        <v>23</v>
      </c>
      <c r="T80" s="49">
        <f t="shared" si="135"/>
        <v>0.30434782608695654</v>
      </c>
      <c r="U80" s="183">
        <v>0.64583333333333304</v>
      </c>
      <c r="V80" s="139">
        <v>34</v>
      </c>
      <c r="W80" s="139">
        <v>6</v>
      </c>
      <c r="X80" s="18">
        <f t="shared" si="136"/>
        <v>40</v>
      </c>
      <c r="Y80" s="49">
        <f t="shared" si="137"/>
        <v>0.7</v>
      </c>
      <c r="Z80" s="183">
        <v>0.64583333333333304</v>
      </c>
      <c r="AA80" s="139">
        <v>46</v>
      </c>
      <c r="AB80" s="139">
        <v>12</v>
      </c>
      <c r="AC80" s="18">
        <f t="shared" si="138"/>
        <v>58</v>
      </c>
      <c r="AD80" s="49">
        <f t="shared" si="139"/>
        <v>0.58620689655172409</v>
      </c>
      <c r="AE80" s="183">
        <v>0.64583333333333304</v>
      </c>
      <c r="AF80" s="139">
        <v>38</v>
      </c>
      <c r="AG80" s="139">
        <v>8</v>
      </c>
      <c r="AH80" s="18">
        <f t="shared" si="140"/>
        <v>46</v>
      </c>
      <c r="AI80" s="49">
        <f t="shared" si="141"/>
        <v>0.65217391304347827</v>
      </c>
      <c r="AJ80" s="183">
        <v>0.64583333333333304</v>
      </c>
      <c r="AK80" s="139">
        <v>28</v>
      </c>
      <c r="AL80" s="139">
        <v>12</v>
      </c>
      <c r="AM80" s="18">
        <f t="shared" si="142"/>
        <v>40</v>
      </c>
      <c r="AN80" s="49">
        <f t="shared" si="143"/>
        <v>0.4</v>
      </c>
    </row>
    <row r="81" spans="1:40" x14ac:dyDescent="0.25">
      <c r="A81" s="184">
        <v>0.66666666666666596</v>
      </c>
      <c r="B81" s="139">
        <v>25</v>
      </c>
      <c r="C81" s="139">
        <v>18</v>
      </c>
      <c r="D81" s="18">
        <f t="shared" si="128"/>
        <v>43</v>
      </c>
      <c r="E81" s="49">
        <f t="shared" si="129"/>
        <v>0.16279069767441862</v>
      </c>
      <c r="F81" s="184">
        <v>0.66666666666666596</v>
      </c>
      <c r="G81" s="139">
        <v>26</v>
      </c>
      <c r="H81" s="139">
        <v>11</v>
      </c>
      <c r="I81" s="18">
        <f t="shared" si="130"/>
        <v>37</v>
      </c>
      <c r="J81" s="49">
        <f t="shared" si="131"/>
        <v>0.40540540540540543</v>
      </c>
      <c r="K81" s="184">
        <v>0.66666666666666596</v>
      </c>
      <c r="L81" s="139">
        <v>26</v>
      </c>
      <c r="M81" s="139">
        <v>13</v>
      </c>
      <c r="N81" s="18">
        <f t="shared" si="132"/>
        <v>39</v>
      </c>
      <c r="O81" s="49">
        <f t="shared" si="133"/>
        <v>0.33333333333333331</v>
      </c>
      <c r="P81" s="184">
        <v>0.66666666666666596</v>
      </c>
      <c r="Q81" s="139">
        <v>28</v>
      </c>
      <c r="R81" s="139">
        <v>12</v>
      </c>
      <c r="S81" s="18">
        <f t="shared" si="134"/>
        <v>40</v>
      </c>
      <c r="T81" s="49">
        <f t="shared" si="135"/>
        <v>0.4</v>
      </c>
      <c r="U81" s="184">
        <v>0.66666666666666596</v>
      </c>
      <c r="V81" s="139">
        <v>18</v>
      </c>
      <c r="W81" s="139">
        <v>12</v>
      </c>
      <c r="X81" s="18">
        <f t="shared" si="136"/>
        <v>30</v>
      </c>
      <c r="Y81" s="49">
        <f t="shared" si="137"/>
        <v>0.2</v>
      </c>
      <c r="Z81" s="184">
        <v>0.66666666666666596</v>
      </c>
      <c r="AA81" s="139">
        <v>26</v>
      </c>
      <c r="AB81" s="139">
        <v>8</v>
      </c>
      <c r="AC81" s="18">
        <f t="shared" si="138"/>
        <v>34</v>
      </c>
      <c r="AD81" s="49">
        <f t="shared" si="139"/>
        <v>0.52941176470588236</v>
      </c>
      <c r="AE81" s="184">
        <v>0.66666666666666596</v>
      </c>
      <c r="AF81" s="139">
        <v>26</v>
      </c>
      <c r="AG81" s="139">
        <v>12</v>
      </c>
      <c r="AH81" s="18">
        <f t="shared" si="140"/>
        <v>38</v>
      </c>
      <c r="AI81" s="49">
        <f t="shared" si="141"/>
        <v>0.36842105263157893</v>
      </c>
      <c r="AJ81" s="184">
        <v>0.66666666666666596</v>
      </c>
      <c r="AK81" s="139">
        <v>23</v>
      </c>
      <c r="AL81" s="139">
        <v>9</v>
      </c>
      <c r="AM81" s="18">
        <f t="shared" si="142"/>
        <v>32</v>
      </c>
      <c r="AN81" s="49">
        <f t="shared" si="143"/>
        <v>0.4375</v>
      </c>
    </row>
    <row r="82" spans="1:40" x14ac:dyDescent="0.25">
      <c r="A82" s="184">
        <v>0.687499999999999</v>
      </c>
      <c r="B82" s="139">
        <v>21</v>
      </c>
      <c r="C82" s="139">
        <v>12</v>
      </c>
      <c r="D82" s="18">
        <f t="shared" si="128"/>
        <v>33</v>
      </c>
      <c r="E82" s="49">
        <f t="shared" si="129"/>
        <v>0.27272727272727271</v>
      </c>
      <c r="F82" s="184">
        <v>0.687499999999999</v>
      </c>
      <c r="G82" s="139">
        <v>31</v>
      </c>
      <c r="H82" s="139">
        <v>13</v>
      </c>
      <c r="I82" s="18">
        <f t="shared" si="130"/>
        <v>44</v>
      </c>
      <c r="J82" s="49">
        <f t="shared" si="131"/>
        <v>0.40909090909090912</v>
      </c>
      <c r="K82" s="184">
        <v>0.687499999999999</v>
      </c>
      <c r="L82" s="139">
        <v>24</v>
      </c>
      <c r="M82" s="139">
        <v>15</v>
      </c>
      <c r="N82" s="18">
        <f t="shared" si="132"/>
        <v>39</v>
      </c>
      <c r="O82" s="49">
        <f t="shared" si="133"/>
        <v>0.23076923076923078</v>
      </c>
      <c r="P82" s="184">
        <v>0.687499999999999</v>
      </c>
      <c r="Q82" s="139">
        <v>26</v>
      </c>
      <c r="R82" s="139">
        <v>11</v>
      </c>
      <c r="S82" s="18">
        <f t="shared" si="134"/>
        <v>37</v>
      </c>
      <c r="T82" s="49">
        <f t="shared" si="135"/>
        <v>0.40540540540540543</v>
      </c>
      <c r="U82" s="184">
        <v>0.687499999999999</v>
      </c>
      <c r="V82" s="139">
        <v>22</v>
      </c>
      <c r="W82" s="139">
        <v>7</v>
      </c>
      <c r="X82" s="18">
        <f t="shared" si="136"/>
        <v>29</v>
      </c>
      <c r="Y82" s="49">
        <f t="shared" si="137"/>
        <v>0.51724137931034486</v>
      </c>
      <c r="Z82" s="184">
        <v>0.687499999999999</v>
      </c>
      <c r="AA82" s="139">
        <v>28</v>
      </c>
      <c r="AB82" s="139">
        <v>13</v>
      </c>
      <c r="AC82" s="18">
        <f t="shared" si="138"/>
        <v>41</v>
      </c>
      <c r="AD82" s="49">
        <f t="shared" si="139"/>
        <v>0.36585365853658536</v>
      </c>
      <c r="AE82" s="184">
        <v>0.687499999999999</v>
      </c>
      <c r="AF82" s="139">
        <v>16</v>
      </c>
      <c r="AG82" s="139">
        <v>8</v>
      </c>
      <c r="AH82" s="18">
        <f t="shared" si="140"/>
        <v>24</v>
      </c>
      <c r="AI82" s="49">
        <f t="shared" si="141"/>
        <v>0.33333333333333331</v>
      </c>
      <c r="AJ82" s="184">
        <v>0.687499999999999</v>
      </c>
      <c r="AK82" s="139">
        <v>29</v>
      </c>
      <c r="AL82" s="139">
        <v>12</v>
      </c>
      <c r="AM82" s="18">
        <f t="shared" si="142"/>
        <v>41</v>
      </c>
      <c r="AN82" s="49">
        <f t="shared" si="143"/>
        <v>0.41463414634146339</v>
      </c>
    </row>
    <row r="83" spans="1:40" x14ac:dyDescent="0.25">
      <c r="A83" s="183">
        <v>0.70833333333333304</v>
      </c>
      <c r="B83" s="139">
        <v>19</v>
      </c>
      <c r="C83" s="139">
        <v>16</v>
      </c>
      <c r="D83" s="18">
        <f t="shared" si="128"/>
        <v>35</v>
      </c>
      <c r="E83" s="49">
        <f t="shared" si="129"/>
        <v>8.5714285714285715E-2</v>
      </c>
      <c r="F83" s="183">
        <v>0.70833333333333304</v>
      </c>
      <c r="G83" s="139">
        <v>24</v>
      </c>
      <c r="H83" s="139">
        <v>11</v>
      </c>
      <c r="I83" s="18">
        <f t="shared" si="130"/>
        <v>35</v>
      </c>
      <c r="J83" s="49">
        <f t="shared" si="131"/>
        <v>0.37142857142857144</v>
      </c>
      <c r="K83" s="183">
        <v>0.70833333333333304</v>
      </c>
      <c r="L83" s="139">
        <v>19</v>
      </c>
      <c r="M83" s="139">
        <v>16</v>
      </c>
      <c r="N83" s="18">
        <f t="shared" si="132"/>
        <v>35</v>
      </c>
      <c r="O83" s="49">
        <f t="shared" si="133"/>
        <v>8.5714285714285715E-2</v>
      </c>
      <c r="P83" s="183">
        <v>0.70833333333333304</v>
      </c>
      <c r="Q83" s="139">
        <v>27</v>
      </c>
      <c r="R83" s="139">
        <v>13</v>
      </c>
      <c r="S83" s="18">
        <f t="shared" si="134"/>
        <v>40</v>
      </c>
      <c r="T83" s="49">
        <f t="shared" si="135"/>
        <v>0.35</v>
      </c>
      <c r="U83" s="183">
        <v>0.70833333333333304</v>
      </c>
      <c r="V83" s="139">
        <v>29</v>
      </c>
      <c r="W83" s="139">
        <v>9</v>
      </c>
      <c r="X83" s="18">
        <f t="shared" si="136"/>
        <v>38</v>
      </c>
      <c r="Y83" s="49">
        <f t="shared" si="137"/>
        <v>0.52631578947368418</v>
      </c>
      <c r="Z83" s="183">
        <v>0.70833333333333304</v>
      </c>
      <c r="AA83" s="139">
        <v>23</v>
      </c>
      <c r="AB83" s="139">
        <v>12</v>
      </c>
      <c r="AC83" s="18">
        <f t="shared" si="138"/>
        <v>35</v>
      </c>
      <c r="AD83" s="49">
        <f t="shared" si="139"/>
        <v>0.31428571428571428</v>
      </c>
      <c r="AE83" s="183">
        <v>0.70833333333333304</v>
      </c>
      <c r="AF83" s="139">
        <v>19</v>
      </c>
      <c r="AG83" s="139">
        <v>17</v>
      </c>
      <c r="AH83" s="18">
        <f t="shared" si="140"/>
        <v>36</v>
      </c>
      <c r="AI83" s="49">
        <f t="shared" si="141"/>
        <v>5.5555555555555552E-2</v>
      </c>
      <c r="AJ83" s="183">
        <v>0.70833333333333304</v>
      </c>
      <c r="AK83" s="139">
        <v>12</v>
      </c>
      <c r="AL83" s="139">
        <v>19</v>
      </c>
      <c r="AM83" s="18">
        <f t="shared" si="142"/>
        <v>31</v>
      </c>
      <c r="AN83" s="49">
        <f t="shared" si="143"/>
        <v>-0.22580645161290322</v>
      </c>
    </row>
    <row r="84" spans="1:40" x14ac:dyDescent="0.25">
      <c r="A84" s="53" t="s">
        <v>177</v>
      </c>
      <c r="B84" s="18" t="s">
        <v>46</v>
      </c>
      <c r="C84" s="18" t="s">
        <v>130</v>
      </c>
      <c r="D84" s="18" t="s">
        <v>52</v>
      </c>
      <c r="E84" s="49" t="s">
        <v>113</v>
      </c>
      <c r="F84" s="53" t="s">
        <v>177</v>
      </c>
      <c r="G84" s="18" t="s">
        <v>46</v>
      </c>
      <c r="H84" s="18" t="s">
        <v>130</v>
      </c>
      <c r="I84" s="18" t="s">
        <v>52</v>
      </c>
      <c r="J84" s="49" t="s">
        <v>113</v>
      </c>
      <c r="K84" s="53" t="s">
        <v>177</v>
      </c>
      <c r="L84" s="18" t="s">
        <v>46</v>
      </c>
      <c r="M84" s="18" t="s">
        <v>130</v>
      </c>
      <c r="N84" s="18" t="s">
        <v>52</v>
      </c>
      <c r="O84" s="49" t="s">
        <v>113</v>
      </c>
      <c r="P84" s="53" t="s">
        <v>177</v>
      </c>
      <c r="Q84" s="18" t="s">
        <v>46</v>
      </c>
      <c r="R84" s="18" t="s">
        <v>130</v>
      </c>
      <c r="S84" s="18" t="s">
        <v>52</v>
      </c>
      <c r="T84" s="49" t="s">
        <v>113</v>
      </c>
      <c r="U84" s="53" t="s">
        <v>177</v>
      </c>
      <c r="V84" s="18" t="s">
        <v>46</v>
      </c>
      <c r="W84" s="18" t="s">
        <v>130</v>
      </c>
      <c r="X84" s="18" t="s">
        <v>52</v>
      </c>
      <c r="Y84" s="49" t="s">
        <v>113</v>
      </c>
      <c r="Z84" s="53" t="s">
        <v>177</v>
      </c>
      <c r="AA84" s="18" t="s">
        <v>46</v>
      </c>
      <c r="AB84" s="18" t="s">
        <v>130</v>
      </c>
      <c r="AC84" s="18" t="s">
        <v>52</v>
      </c>
      <c r="AD84" s="49" t="s">
        <v>113</v>
      </c>
      <c r="AE84" s="53" t="s">
        <v>177</v>
      </c>
      <c r="AF84" s="18" t="s">
        <v>46</v>
      </c>
      <c r="AG84" s="18" t="s">
        <v>130</v>
      </c>
      <c r="AH84" s="18" t="s">
        <v>52</v>
      </c>
      <c r="AI84" s="49" t="s">
        <v>113</v>
      </c>
      <c r="AJ84" s="53" t="s">
        <v>177</v>
      </c>
      <c r="AK84" s="18" t="s">
        <v>46</v>
      </c>
      <c r="AL84" s="18" t="s">
        <v>130</v>
      </c>
      <c r="AM84" s="18" t="s">
        <v>52</v>
      </c>
      <c r="AN84" s="49" t="s">
        <v>113</v>
      </c>
    </row>
    <row r="85" spans="1:40" x14ac:dyDescent="0.25">
      <c r="A85" s="183">
        <v>0.58333333333333337</v>
      </c>
      <c r="B85" s="139">
        <v>50</v>
      </c>
      <c r="C85" s="139">
        <v>2</v>
      </c>
      <c r="D85" s="18">
        <f t="shared" ref="D85:D91" si="144">SUM(B85:C85)</f>
        <v>52</v>
      </c>
      <c r="E85" s="49">
        <f t="shared" ref="E85:E91" si="145">(B85-C85)/D85</f>
        <v>0.92307692307692313</v>
      </c>
      <c r="F85" s="183">
        <v>0.58333333333333337</v>
      </c>
      <c r="G85" s="139">
        <v>55</v>
      </c>
      <c r="H85" s="139">
        <v>2</v>
      </c>
      <c r="I85" s="18">
        <f t="shared" ref="I85:I91" si="146">SUM(G85:H85)</f>
        <v>57</v>
      </c>
      <c r="J85" s="49">
        <f t="shared" ref="J85:J91" si="147">(G85-H85)/I85</f>
        <v>0.92982456140350878</v>
      </c>
      <c r="K85" s="183">
        <v>0.58333333333333337</v>
      </c>
      <c r="L85" s="139">
        <v>52</v>
      </c>
      <c r="M85" s="139">
        <v>1</v>
      </c>
      <c r="N85" s="18">
        <f t="shared" ref="N85:N91" si="148">SUM(L85:M85)</f>
        <v>53</v>
      </c>
      <c r="O85" s="49">
        <f t="shared" ref="O85:O91" si="149">(L85-M85)/N85</f>
        <v>0.96226415094339623</v>
      </c>
      <c r="P85" s="183">
        <v>0.58333333333333337</v>
      </c>
      <c r="Q85" s="139">
        <v>46</v>
      </c>
      <c r="R85" s="139">
        <v>3</v>
      </c>
      <c r="S85" s="18">
        <f t="shared" ref="S85:S91" si="150">SUM(Q85:R85)</f>
        <v>49</v>
      </c>
      <c r="T85" s="49">
        <f t="shared" ref="T85:T91" si="151">(Q85-R85)/S85</f>
        <v>0.87755102040816324</v>
      </c>
      <c r="U85" s="183">
        <v>0.58333333333333337</v>
      </c>
      <c r="V85" s="139">
        <v>49</v>
      </c>
      <c r="W85" s="139">
        <v>4</v>
      </c>
      <c r="X85" s="18">
        <f t="shared" ref="X85:X91" si="152">SUM(V85:W85)</f>
        <v>53</v>
      </c>
      <c r="Y85" s="49">
        <f t="shared" ref="Y85:Y91" si="153">(V85-W85)/X85</f>
        <v>0.84905660377358494</v>
      </c>
      <c r="Z85" s="183">
        <v>0.58333333333333337</v>
      </c>
      <c r="AA85" s="139">
        <v>48</v>
      </c>
      <c r="AB85" s="139">
        <v>2</v>
      </c>
      <c r="AC85" s="18">
        <f t="shared" ref="AC85:AC91" si="154">SUM(AA85:AB85)</f>
        <v>50</v>
      </c>
      <c r="AD85" s="49">
        <f t="shared" ref="AD85:AD91" si="155">(AA85-AB85)/AC85</f>
        <v>0.92</v>
      </c>
      <c r="AE85" s="183">
        <v>0.58333333333333337</v>
      </c>
      <c r="AF85" s="139">
        <v>52</v>
      </c>
      <c r="AG85" s="139">
        <v>1</v>
      </c>
      <c r="AH85" s="18">
        <f t="shared" ref="AH85:AH91" si="156">SUM(AF85:AG85)</f>
        <v>53</v>
      </c>
      <c r="AI85" s="49">
        <f t="shared" ref="AI85:AI91" si="157">(AF85-AG85)/AH85</f>
        <v>0.96226415094339623</v>
      </c>
      <c r="AJ85" s="183">
        <v>0.58333333333333337</v>
      </c>
      <c r="AK85" s="139">
        <v>51</v>
      </c>
      <c r="AL85" s="139">
        <v>1</v>
      </c>
      <c r="AM85" s="18">
        <f t="shared" ref="AM85:AM91" si="158">SUM(AK85:AL85)</f>
        <v>52</v>
      </c>
      <c r="AN85" s="49">
        <f t="shared" ref="AN85:AN91" si="159">(AK85-AL85)/AM85</f>
        <v>0.96153846153846156</v>
      </c>
    </row>
    <row r="86" spans="1:40" x14ac:dyDescent="0.25">
      <c r="A86" s="184">
        <v>0.60416666666666663</v>
      </c>
      <c r="B86" s="139">
        <v>48</v>
      </c>
      <c r="C86" s="139">
        <v>2</v>
      </c>
      <c r="D86" s="18">
        <f t="shared" si="144"/>
        <v>50</v>
      </c>
      <c r="E86" s="49">
        <f t="shared" si="145"/>
        <v>0.92</v>
      </c>
      <c r="F86" s="184">
        <v>0.60416666666666663</v>
      </c>
      <c r="G86" s="139">
        <v>47</v>
      </c>
      <c r="H86" s="139">
        <v>5</v>
      </c>
      <c r="I86" s="18">
        <f t="shared" si="146"/>
        <v>52</v>
      </c>
      <c r="J86" s="49">
        <f t="shared" si="147"/>
        <v>0.80769230769230771</v>
      </c>
      <c r="K86" s="184">
        <v>0.60416666666666663</v>
      </c>
      <c r="L86" s="139">
        <v>49</v>
      </c>
      <c r="M86" s="139">
        <v>4</v>
      </c>
      <c r="N86" s="18">
        <f t="shared" si="148"/>
        <v>53</v>
      </c>
      <c r="O86" s="49">
        <f t="shared" si="149"/>
        <v>0.84905660377358494</v>
      </c>
      <c r="P86" s="184">
        <v>0.60416666666666663</v>
      </c>
      <c r="Q86" s="139">
        <v>25</v>
      </c>
      <c r="R86" s="139">
        <v>4</v>
      </c>
      <c r="S86" s="18">
        <f t="shared" si="150"/>
        <v>29</v>
      </c>
      <c r="T86" s="49">
        <f t="shared" si="151"/>
        <v>0.72413793103448276</v>
      </c>
      <c r="U86" s="184">
        <v>0.60416666666666663</v>
      </c>
      <c r="V86" s="139">
        <v>43</v>
      </c>
      <c r="W86" s="139">
        <v>7</v>
      </c>
      <c r="X86" s="18">
        <f t="shared" si="152"/>
        <v>50</v>
      </c>
      <c r="Y86" s="49">
        <f t="shared" si="153"/>
        <v>0.72</v>
      </c>
      <c r="Z86" s="184">
        <v>0.60416666666666663</v>
      </c>
      <c r="AA86" s="139">
        <v>41</v>
      </c>
      <c r="AB86" s="139">
        <v>4</v>
      </c>
      <c r="AC86" s="18">
        <f t="shared" si="154"/>
        <v>45</v>
      </c>
      <c r="AD86" s="49">
        <f t="shared" si="155"/>
        <v>0.82222222222222219</v>
      </c>
      <c r="AE86" s="184">
        <v>0.60416666666666663</v>
      </c>
      <c r="AF86" s="139">
        <v>49</v>
      </c>
      <c r="AG86" s="139">
        <v>3</v>
      </c>
      <c r="AH86" s="18">
        <f t="shared" si="156"/>
        <v>52</v>
      </c>
      <c r="AI86" s="49">
        <f t="shared" si="157"/>
        <v>0.88461538461538458</v>
      </c>
      <c r="AJ86" s="184">
        <v>0.60416666666666663</v>
      </c>
      <c r="AK86" s="139">
        <v>46</v>
      </c>
      <c r="AL86" s="139">
        <v>6</v>
      </c>
      <c r="AM86" s="18">
        <f t="shared" si="158"/>
        <v>52</v>
      </c>
      <c r="AN86" s="49">
        <f t="shared" si="159"/>
        <v>0.76923076923076927</v>
      </c>
    </row>
    <row r="87" spans="1:40" x14ac:dyDescent="0.25">
      <c r="A87" s="184">
        <v>0.625</v>
      </c>
      <c r="B87" s="139">
        <v>34</v>
      </c>
      <c r="C87" s="139">
        <v>5</v>
      </c>
      <c r="D87" s="18">
        <f t="shared" si="144"/>
        <v>39</v>
      </c>
      <c r="E87" s="49">
        <f t="shared" si="145"/>
        <v>0.74358974358974361</v>
      </c>
      <c r="F87" s="184">
        <v>0.625</v>
      </c>
      <c r="G87" s="139">
        <v>39</v>
      </c>
      <c r="H87" s="139">
        <v>7</v>
      </c>
      <c r="I87" s="18">
        <f t="shared" si="146"/>
        <v>46</v>
      </c>
      <c r="J87" s="49">
        <f t="shared" si="147"/>
        <v>0.69565217391304346</v>
      </c>
      <c r="K87" s="184">
        <v>0.625</v>
      </c>
      <c r="L87" s="139">
        <v>42</v>
      </c>
      <c r="M87" s="139">
        <v>8</v>
      </c>
      <c r="N87" s="18">
        <f t="shared" si="148"/>
        <v>50</v>
      </c>
      <c r="O87" s="49">
        <f t="shared" si="149"/>
        <v>0.68</v>
      </c>
      <c r="P87" s="184">
        <v>0.625</v>
      </c>
      <c r="Q87" s="139">
        <v>19</v>
      </c>
      <c r="R87" s="139">
        <v>5</v>
      </c>
      <c r="S87" s="18">
        <f t="shared" si="150"/>
        <v>24</v>
      </c>
      <c r="T87" s="49">
        <f t="shared" si="151"/>
        <v>0.58333333333333337</v>
      </c>
      <c r="U87" s="184">
        <v>0.625</v>
      </c>
      <c r="V87" s="139">
        <v>37</v>
      </c>
      <c r="W87" s="139">
        <v>13</v>
      </c>
      <c r="X87" s="18">
        <f t="shared" si="152"/>
        <v>50</v>
      </c>
      <c r="Y87" s="49">
        <f t="shared" si="153"/>
        <v>0.48</v>
      </c>
      <c r="Z87" s="184">
        <v>0.625</v>
      </c>
      <c r="AA87" s="139">
        <v>44</v>
      </c>
      <c r="AB87" s="139">
        <v>9</v>
      </c>
      <c r="AC87" s="18">
        <f t="shared" si="154"/>
        <v>53</v>
      </c>
      <c r="AD87" s="49">
        <f t="shared" si="155"/>
        <v>0.660377358490566</v>
      </c>
      <c r="AE87" s="184">
        <v>0.625</v>
      </c>
      <c r="AF87" s="139">
        <v>43</v>
      </c>
      <c r="AG87" s="139">
        <v>5</v>
      </c>
      <c r="AH87" s="18">
        <f t="shared" si="156"/>
        <v>48</v>
      </c>
      <c r="AI87" s="49">
        <f t="shared" si="157"/>
        <v>0.79166666666666663</v>
      </c>
      <c r="AJ87" s="184">
        <v>0.625</v>
      </c>
      <c r="AK87" s="139">
        <v>45</v>
      </c>
      <c r="AL87" s="139">
        <v>11</v>
      </c>
      <c r="AM87" s="18">
        <f t="shared" si="158"/>
        <v>56</v>
      </c>
      <c r="AN87" s="49">
        <f t="shared" si="159"/>
        <v>0.6071428571428571</v>
      </c>
    </row>
    <row r="88" spans="1:40" x14ac:dyDescent="0.25">
      <c r="A88" s="183">
        <v>0.64583333333333304</v>
      </c>
      <c r="B88" s="139">
        <v>26</v>
      </c>
      <c r="C88" s="139">
        <v>5</v>
      </c>
      <c r="D88" s="18">
        <f t="shared" si="144"/>
        <v>31</v>
      </c>
      <c r="E88" s="49">
        <f t="shared" si="145"/>
        <v>0.67741935483870963</v>
      </c>
      <c r="F88" s="183">
        <v>0.64583333333333304</v>
      </c>
      <c r="G88" s="139">
        <v>32</v>
      </c>
      <c r="H88" s="139">
        <v>18</v>
      </c>
      <c r="I88" s="18">
        <f t="shared" si="146"/>
        <v>50</v>
      </c>
      <c r="J88" s="49">
        <f t="shared" si="147"/>
        <v>0.28000000000000003</v>
      </c>
      <c r="K88" s="183">
        <v>0.64583333333333304</v>
      </c>
      <c r="L88" s="139">
        <v>39</v>
      </c>
      <c r="M88" s="139">
        <v>11</v>
      </c>
      <c r="N88" s="18">
        <f t="shared" si="148"/>
        <v>50</v>
      </c>
      <c r="O88" s="49">
        <f t="shared" si="149"/>
        <v>0.56000000000000005</v>
      </c>
      <c r="P88" s="183">
        <v>0.64583333333333304</v>
      </c>
      <c r="Q88" s="139">
        <v>27</v>
      </c>
      <c r="R88" s="139">
        <v>12</v>
      </c>
      <c r="S88" s="18">
        <f t="shared" si="150"/>
        <v>39</v>
      </c>
      <c r="T88" s="49">
        <f t="shared" si="151"/>
        <v>0.38461538461538464</v>
      </c>
      <c r="U88" s="183">
        <v>0.64583333333333304</v>
      </c>
      <c r="V88" s="139">
        <v>28</v>
      </c>
      <c r="W88" s="139">
        <v>8</v>
      </c>
      <c r="X88" s="18">
        <f t="shared" si="152"/>
        <v>36</v>
      </c>
      <c r="Y88" s="49">
        <f t="shared" si="153"/>
        <v>0.55555555555555558</v>
      </c>
      <c r="Z88" s="183">
        <v>0.64583333333333304</v>
      </c>
      <c r="AA88" s="139">
        <v>26</v>
      </c>
      <c r="AB88" s="139">
        <v>11</v>
      </c>
      <c r="AC88" s="18">
        <f t="shared" si="154"/>
        <v>37</v>
      </c>
      <c r="AD88" s="49">
        <f t="shared" si="155"/>
        <v>0.40540540540540543</v>
      </c>
      <c r="AE88" s="183">
        <v>0.64583333333333304</v>
      </c>
      <c r="AF88" s="139">
        <v>26</v>
      </c>
      <c r="AG88" s="139">
        <v>7</v>
      </c>
      <c r="AH88" s="18">
        <f t="shared" si="156"/>
        <v>33</v>
      </c>
      <c r="AI88" s="49">
        <f t="shared" si="157"/>
        <v>0.5757575757575758</v>
      </c>
      <c r="AJ88" s="183">
        <v>0.64583333333333304</v>
      </c>
      <c r="AK88" s="139">
        <v>41</v>
      </c>
      <c r="AL88" s="139">
        <v>16</v>
      </c>
      <c r="AM88" s="18">
        <f t="shared" si="158"/>
        <v>57</v>
      </c>
      <c r="AN88" s="49">
        <f t="shared" si="159"/>
        <v>0.43859649122807015</v>
      </c>
    </row>
    <row r="89" spans="1:40" x14ac:dyDescent="0.25">
      <c r="A89" s="184">
        <v>0.66666666666666596</v>
      </c>
      <c r="B89" s="139">
        <v>22</v>
      </c>
      <c r="C89" s="139">
        <v>11</v>
      </c>
      <c r="D89" s="18">
        <f t="shared" si="144"/>
        <v>33</v>
      </c>
      <c r="E89" s="49">
        <f t="shared" si="145"/>
        <v>0.33333333333333331</v>
      </c>
      <c r="F89" s="184">
        <v>0.66666666666666596</v>
      </c>
      <c r="G89" s="139">
        <v>20</v>
      </c>
      <c r="H89" s="139">
        <v>19</v>
      </c>
      <c r="I89" s="18">
        <f t="shared" si="146"/>
        <v>39</v>
      </c>
      <c r="J89" s="49">
        <f t="shared" si="147"/>
        <v>2.564102564102564E-2</v>
      </c>
      <c r="K89" s="184">
        <v>0.66666666666666596</v>
      </c>
      <c r="L89" s="139">
        <v>21</v>
      </c>
      <c r="M89" s="139">
        <v>9</v>
      </c>
      <c r="N89" s="18">
        <f t="shared" si="148"/>
        <v>30</v>
      </c>
      <c r="O89" s="49">
        <f t="shared" si="149"/>
        <v>0.4</v>
      </c>
      <c r="P89" s="184">
        <v>0.66666666666666596</v>
      </c>
      <c r="Q89" s="139">
        <v>15</v>
      </c>
      <c r="R89" s="139">
        <v>13</v>
      </c>
      <c r="S89" s="18">
        <f t="shared" si="150"/>
        <v>28</v>
      </c>
      <c r="T89" s="49">
        <f t="shared" si="151"/>
        <v>7.1428571428571425E-2</v>
      </c>
      <c r="U89" s="184">
        <v>0.66666666666666596</v>
      </c>
      <c r="V89" s="139">
        <v>22</v>
      </c>
      <c r="W89" s="139">
        <v>9</v>
      </c>
      <c r="X89" s="18">
        <f t="shared" si="152"/>
        <v>31</v>
      </c>
      <c r="Y89" s="49">
        <f t="shared" si="153"/>
        <v>0.41935483870967744</v>
      </c>
      <c r="Z89" s="184">
        <v>0.66666666666666596</v>
      </c>
      <c r="AA89" s="139">
        <v>33</v>
      </c>
      <c r="AB89" s="139">
        <v>13</v>
      </c>
      <c r="AC89" s="18">
        <f t="shared" si="154"/>
        <v>46</v>
      </c>
      <c r="AD89" s="49">
        <f t="shared" si="155"/>
        <v>0.43478260869565216</v>
      </c>
      <c r="AE89" s="184">
        <v>0.66666666666666596</v>
      </c>
      <c r="AF89" s="139">
        <v>22</v>
      </c>
      <c r="AG89" s="139">
        <v>11</v>
      </c>
      <c r="AH89" s="18">
        <f t="shared" si="156"/>
        <v>33</v>
      </c>
      <c r="AI89" s="49">
        <f t="shared" si="157"/>
        <v>0.33333333333333331</v>
      </c>
      <c r="AJ89" s="184">
        <v>0.66666666666666596</v>
      </c>
      <c r="AK89" s="139">
        <v>28</v>
      </c>
      <c r="AL89" s="139">
        <v>15</v>
      </c>
      <c r="AM89" s="18">
        <f t="shared" si="158"/>
        <v>43</v>
      </c>
      <c r="AN89" s="49">
        <f t="shared" si="159"/>
        <v>0.30232558139534882</v>
      </c>
    </row>
    <row r="90" spans="1:40" x14ac:dyDescent="0.25">
      <c r="A90" s="184">
        <v>0.687499999999999</v>
      </c>
      <c r="B90" s="139">
        <v>20</v>
      </c>
      <c r="C90" s="139">
        <v>13</v>
      </c>
      <c r="D90" s="18">
        <f t="shared" si="144"/>
        <v>33</v>
      </c>
      <c r="E90" s="49">
        <f t="shared" si="145"/>
        <v>0.21212121212121213</v>
      </c>
      <c r="F90" s="184">
        <v>0.687499999999999</v>
      </c>
      <c r="G90" s="139">
        <v>18</v>
      </c>
      <c r="H90" s="139">
        <v>16</v>
      </c>
      <c r="I90" s="18">
        <f t="shared" si="146"/>
        <v>34</v>
      </c>
      <c r="J90" s="49">
        <f t="shared" si="147"/>
        <v>5.8823529411764705E-2</v>
      </c>
      <c r="K90" s="184">
        <v>0.687499999999999</v>
      </c>
      <c r="L90" s="139">
        <v>26</v>
      </c>
      <c r="M90" s="139">
        <v>12</v>
      </c>
      <c r="N90" s="18">
        <f t="shared" si="148"/>
        <v>38</v>
      </c>
      <c r="O90" s="49">
        <f t="shared" si="149"/>
        <v>0.36842105263157893</v>
      </c>
      <c r="P90" s="184">
        <v>0.687499999999999</v>
      </c>
      <c r="Q90" s="139">
        <v>21</v>
      </c>
      <c r="R90" s="139">
        <v>17</v>
      </c>
      <c r="S90" s="18">
        <f t="shared" si="150"/>
        <v>38</v>
      </c>
      <c r="T90" s="49">
        <f t="shared" si="151"/>
        <v>0.10526315789473684</v>
      </c>
      <c r="U90" s="184">
        <v>0.687499999999999</v>
      </c>
      <c r="V90" s="139">
        <v>25</v>
      </c>
      <c r="W90" s="139">
        <v>10</v>
      </c>
      <c r="X90" s="18">
        <f t="shared" si="152"/>
        <v>35</v>
      </c>
      <c r="Y90" s="49">
        <f t="shared" si="153"/>
        <v>0.42857142857142855</v>
      </c>
      <c r="Z90" s="184">
        <v>0.687499999999999</v>
      </c>
      <c r="AA90" s="139">
        <v>27</v>
      </c>
      <c r="AB90" s="139">
        <v>10</v>
      </c>
      <c r="AC90" s="18">
        <f t="shared" si="154"/>
        <v>37</v>
      </c>
      <c r="AD90" s="49">
        <f t="shared" si="155"/>
        <v>0.45945945945945948</v>
      </c>
      <c r="AE90" s="184">
        <v>0.687499999999999</v>
      </c>
      <c r="AF90" s="139">
        <v>20</v>
      </c>
      <c r="AG90" s="139">
        <v>9</v>
      </c>
      <c r="AH90" s="18">
        <f t="shared" si="156"/>
        <v>29</v>
      </c>
      <c r="AI90" s="49">
        <f t="shared" si="157"/>
        <v>0.37931034482758619</v>
      </c>
      <c r="AJ90" s="184">
        <v>0.687499999999999</v>
      </c>
      <c r="AK90" s="139">
        <v>19</v>
      </c>
      <c r="AL90" s="139">
        <v>12</v>
      </c>
      <c r="AM90" s="18">
        <f t="shared" si="158"/>
        <v>31</v>
      </c>
      <c r="AN90" s="49">
        <f t="shared" si="159"/>
        <v>0.22580645161290322</v>
      </c>
    </row>
    <row r="91" spans="1:40" x14ac:dyDescent="0.25">
      <c r="A91" s="183">
        <v>0.70833333333333304</v>
      </c>
      <c r="B91" s="139">
        <v>16</v>
      </c>
      <c r="C91" s="139">
        <v>19</v>
      </c>
      <c r="D91" s="18">
        <f t="shared" si="144"/>
        <v>35</v>
      </c>
      <c r="E91" s="49">
        <f t="shared" si="145"/>
        <v>-8.5714285714285715E-2</v>
      </c>
      <c r="F91" s="183">
        <v>0.70833333333333304</v>
      </c>
      <c r="G91" s="139">
        <v>17</v>
      </c>
      <c r="H91" s="139">
        <v>17</v>
      </c>
      <c r="I91" s="18">
        <f t="shared" si="146"/>
        <v>34</v>
      </c>
      <c r="J91" s="49">
        <f t="shared" si="147"/>
        <v>0</v>
      </c>
      <c r="K91" s="183">
        <v>0.70833333333333304</v>
      </c>
      <c r="L91" s="139">
        <v>19</v>
      </c>
      <c r="M91" s="139">
        <v>15</v>
      </c>
      <c r="N91" s="18">
        <f t="shared" si="148"/>
        <v>34</v>
      </c>
      <c r="O91" s="49">
        <f t="shared" si="149"/>
        <v>0.11764705882352941</v>
      </c>
      <c r="P91" s="183">
        <v>0.70833333333333304</v>
      </c>
      <c r="Q91" s="139">
        <v>18</v>
      </c>
      <c r="R91" s="139">
        <v>16</v>
      </c>
      <c r="S91" s="18">
        <f t="shared" si="150"/>
        <v>34</v>
      </c>
      <c r="T91" s="49">
        <f t="shared" si="151"/>
        <v>5.8823529411764705E-2</v>
      </c>
      <c r="U91" s="183">
        <v>0.70833333333333304</v>
      </c>
      <c r="V91" s="139">
        <v>28</v>
      </c>
      <c r="W91" s="139">
        <v>16</v>
      </c>
      <c r="X91" s="18">
        <f t="shared" si="152"/>
        <v>44</v>
      </c>
      <c r="Y91" s="49">
        <f t="shared" si="153"/>
        <v>0.27272727272727271</v>
      </c>
      <c r="Z91" s="183">
        <v>0.70833333333333304</v>
      </c>
      <c r="AA91" s="139">
        <v>21</v>
      </c>
      <c r="AB91" s="139">
        <v>12</v>
      </c>
      <c r="AC91" s="18">
        <f t="shared" si="154"/>
        <v>33</v>
      </c>
      <c r="AD91" s="49">
        <f t="shared" si="155"/>
        <v>0.27272727272727271</v>
      </c>
      <c r="AE91" s="183">
        <v>0.70833333333333304</v>
      </c>
      <c r="AF91" s="139">
        <v>17</v>
      </c>
      <c r="AG91" s="139">
        <v>14</v>
      </c>
      <c r="AH91" s="18">
        <f t="shared" si="156"/>
        <v>31</v>
      </c>
      <c r="AI91" s="49">
        <f t="shared" si="157"/>
        <v>9.6774193548387094E-2</v>
      </c>
      <c r="AJ91" s="183">
        <v>0.70833333333333304</v>
      </c>
      <c r="AK91" s="139">
        <v>22</v>
      </c>
      <c r="AL91" s="139">
        <v>17</v>
      </c>
      <c r="AM91" s="18">
        <f t="shared" si="158"/>
        <v>39</v>
      </c>
      <c r="AN91" s="49">
        <f t="shared" si="159"/>
        <v>0.12820512820512819</v>
      </c>
    </row>
    <row r="92" spans="1:40" x14ac:dyDescent="0.25">
      <c r="A92" s="88" t="s">
        <v>179</v>
      </c>
      <c r="B92" s="20"/>
      <c r="C92" s="20"/>
      <c r="D92" s="20"/>
      <c r="E92" s="87"/>
      <c r="F92" s="88"/>
      <c r="G92" s="20"/>
      <c r="H92" s="20"/>
      <c r="I92" s="20"/>
      <c r="J92" s="87"/>
      <c r="K92" s="88"/>
      <c r="L92" s="20"/>
      <c r="M92" s="20"/>
      <c r="N92" s="20"/>
      <c r="O92" s="87"/>
      <c r="P92" s="88"/>
      <c r="Q92" s="20"/>
      <c r="R92" s="20"/>
      <c r="S92" s="20"/>
      <c r="T92" s="87"/>
      <c r="U92" s="88"/>
      <c r="V92" s="20"/>
      <c r="W92" s="20"/>
      <c r="X92" s="20"/>
      <c r="Y92" s="87"/>
      <c r="Z92" s="88"/>
      <c r="AA92" s="20"/>
      <c r="AB92" s="20"/>
      <c r="AC92" s="20"/>
      <c r="AD92" s="87"/>
      <c r="AE92" s="88"/>
      <c r="AF92" s="20"/>
      <c r="AG92" s="20"/>
      <c r="AH92" s="20"/>
      <c r="AI92" s="87"/>
      <c r="AJ92" s="88"/>
      <c r="AK92" s="20"/>
      <c r="AL92" s="20"/>
      <c r="AM92" s="20"/>
      <c r="AN92" s="87"/>
    </row>
    <row r="93" spans="1:40" x14ac:dyDescent="0.25">
      <c r="A93" s="53" t="s">
        <v>177</v>
      </c>
      <c r="B93" s="18" t="s">
        <v>71</v>
      </c>
      <c r="C93" s="18" t="s">
        <v>130</v>
      </c>
      <c r="D93" s="18" t="s">
        <v>52</v>
      </c>
      <c r="E93" s="49" t="s">
        <v>113</v>
      </c>
      <c r="F93" s="53" t="s">
        <v>177</v>
      </c>
      <c r="G93" s="18" t="s">
        <v>71</v>
      </c>
      <c r="H93" s="18" t="s">
        <v>130</v>
      </c>
      <c r="I93" s="18" t="s">
        <v>52</v>
      </c>
      <c r="J93" s="49" t="s">
        <v>113</v>
      </c>
      <c r="K93" s="53" t="s">
        <v>177</v>
      </c>
      <c r="L93" s="18" t="s">
        <v>71</v>
      </c>
      <c r="M93" s="18" t="s">
        <v>130</v>
      </c>
      <c r="N93" s="18" t="s">
        <v>52</v>
      </c>
      <c r="O93" s="49" t="s">
        <v>113</v>
      </c>
      <c r="P93" s="53" t="s">
        <v>177</v>
      </c>
      <c r="Q93" s="18" t="s">
        <v>71</v>
      </c>
      <c r="R93" s="18" t="s">
        <v>130</v>
      </c>
      <c r="S93" s="18" t="s">
        <v>52</v>
      </c>
      <c r="T93" s="49" t="s">
        <v>113</v>
      </c>
      <c r="U93" s="53" t="s">
        <v>177</v>
      </c>
      <c r="V93" s="18" t="s">
        <v>71</v>
      </c>
      <c r="W93" s="18" t="s">
        <v>130</v>
      </c>
      <c r="X93" s="18" t="s">
        <v>52</v>
      </c>
      <c r="Y93" s="49" t="s">
        <v>113</v>
      </c>
      <c r="Z93" s="53" t="s">
        <v>177</v>
      </c>
      <c r="AA93" s="18" t="s">
        <v>71</v>
      </c>
      <c r="AB93" s="18" t="s">
        <v>130</v>
      </c>
      <c r="AC93" s="18" t="s">
        <v>52</v>
      </c>
      <c r="AD93" s="49" t="s">
        <v>113</v>
      </c>
      <c r="AE93" s="53" t="s">
        <v>177</v>
      </c>
      <c r="AF93" s="18" t="s">
        <v>71</v>
      </c>
      <c r="AG93" s="18" t="s">
        <v>130</v>
      </c>
      <c r="AH93" s="18" t="s">
        <v>52</v>
      </c>
      <c r="AI93" s="49" t="s">
        <v>113</v>
      </c>
      <c r="AJ93" s="53" t="s">
        <v>177</v>
      </c>
      <c r="AK93" s="18" t="s">
        <v>71</v>
      </c>
      <c r="AL93" s="18" t="s">
        <v>130</v>
      </c>
      <c r="AM93" s="18" t="s">
        <v>52</v>
      </c>
      <c r="AN93" s="49" t="s">
        <v>113</v>
      </c>
    </row>
    <row r="94" spans="1:40" x14ac:dyDescent="0.25">
      <c r="A94" s="183">
        <v>0.58333333333333337</v>
      </c>
      <c r="B94" s="18">
        <v>0</v>
      </c>
      <c r="C94" s="18">
        <v>0</v>
      </c>
      <c r="D94" s="18">
        <f t="shared" ref="D94:D100" si="160">SUM(B94:C94)</f>
        <v>0</v>
      </c>
      <c r="E94" s="49">
        <v>0</v>
      </c>
      <c r="F94" s="183">
        <v>0.58333333333333337</v>
      </c>
      <c r="G94" s="18">
        <v>0</v>
      </c>
      <c r="H94" s="18">
        <v>0</v>
      </c>
      <c r="I94" s="18">
        <f t="shared" ref="I94:I100" si="161">SUM(G94:H94)</f>
        <v>0</v>
      </c>
      <c r="J94" s="49">
        <v>0</v>
      </c>
      <c r="K94" s="183">
        <v>0.58333333333333337</v>
      </c>
      <c r="L94" s="18">
        <v>0</v>
      </c>
      <c r="M94" s="18">
        <v>0</v>
      </c>
      <c r="N94" s="18">
        <f t="shared" ref="N94:N100" si="162">SUM(L94:M94)</f>
        <v>0</v>
      </c>
      <c r="O94" s="49">
        <v>0</v>
      </c>
      <c r="P94" s="183">
        <v>0.58333333333333337</v>
      </c>
      <c r="Q94" s="18">
        <v>0</v>
      </c>
      <c r="R94" s="18">
        <v>0</v>
      </c>
      <c r="S94" s="18">
        <f t="shared" ref="S94:S100" si="163">SUM(Q94:R94)</f>
        <v>0</v>
      </c>
      <c r="T94" s="49">
        <v>0</v>
      </c>
      <c r="U94" s="183">
        <v>0.58333333333333337</v>
      </c>
      <c r="V94" s="18">
        <v>0</v>
      </c>
      <c r="W94" s="18">
        <v>0</v>
      </c>
      <c r="X94" s="18">
        <f t="shared" ref="X94:X100" si="164">SUM(V94:W94)</f>
        <v>0</v>
      </c>
      <c r="Y94" s="49">
        <v>0</v>
      </c>
      <c r="Z94" s="183">
        <v>0.58333333333333337</v>
      </c>
      <c r="AA94" s="18">
        <v>0</v>
      </c>
      <c r="AB94" s="18">
        <v>0</v>
      </c>
      <c r="AC94" s="18">
        <f t="shared" ref="AC94:AC100" si="165">SUM(AA94:AB94)</f>
        <v>0</v>
      </c>
      <c r="AD94" s="49">
        <v>0</v>
      </c>
      <c r="AE94" s="183">
        <v>0.58333333333333337</v>
      </c>
      <c r="AF94" s="18">
        <v>0</v>
      </c>
      <c r="AG94" s="18">
        <v>0</v>
      </c>
      <c r="AH94" s="18">
        <f t="shared" ref="AH94:AH100" si="166">SUM(AF94:AG94)</f>
        <v>0</v>
      </c>
      <c r="AI94" s="49">
        <v>0</v>
      </c>
      <c r="AJ94" s="183">
        <v>0.58333333333333337</v>
      </c>
      <c r="AK94" s="18">
        <v>0</v>
      </c>
      <c r="AL94" s="18">
        <v>0</v>
      </c>
      <c r="AM94" s="18">
        <f t="shared" ref="AM94:AM100" si="167">SUM(AK94:AL94)</f>
        <v>0</v>
      </c>
      <c r="AN94" s="49">
        <v>0</v>
      </c>
    </row>
    <row r="95" spans="1:40" x14ac:dyDescent="0.25">
      <c r="A95" s="184">
        <v>0.60416666666666663</v>
      </c>
      <c r="B95" s="18">
        <v>2</v>
      </c>
      <c r="C95" s="18">
        <v>22</v>
      </c>
      <c r="D95" s="18">
        <f t="shared" si="160"/>
        <v>24</v>
      </c>
      <c r="E95" s="49">
        <f t="shared" ref="E95:E100" si="168">(B95-C95)/D95</f>
        <v>-0.83333333333333337</v>
      </c>
      <c r="F95" s="184">
        <v>0.60416666666666663</v>
      </c>
      <c r="G95" s="18">
        <v>4</v>
      </c>
      <c r="H95" s="18">
        <v>7</v>
      </c>
      <c r="I95" s="18">
        <f t="shared" si="161"/>
        <v>11</v>
      </c>
      <c r="J95" s="49">
        <f t="shared" ref="J95:J100" si="169">(G95-H95)/I95</f>
        <v>-0.27272727272727271</v>
      </c>
      <c r="K95" s="184">
        <v>0.60416666666666663</v>
      </c>
      <c r="L95" s="18">
        <v>1</v>
      </c>
      <c r="M95" s="18">
        <v>19</v>
      </c>
      <c r="N95" s="18">
        <f t="shared" si="162"/>
        <v>20</v>
      </c>
      <c r="O95" s="49">
        <f t="shared" ref="O95:O100" si="170">(L95-M95)/N95</f>
        <v>-0.9</v>
      </c>
      <c r="P95" s="184">
        <v>0.60416666666666663</v>
      </c>
      <c r="Q95" s="18">
        <v>2</v>
      </c>
      <c r="R95" s="18">
        <v>3</v>
      </c>
      <c r="S95" s="18">
        <f t="shared" si="163"/>
        <v>5</v>
      </c>
      <c r="T95" s="49">
        <f t="shared" ref="T95:T100" si="171">(Q95-R95)/S95</f>
        <v>-0.2</v>
      </c>
      <c r="U95" s="184">
        <v>0.60416666666666663</v>
      </c>
      <c r="V95" s="18">
        <v>3</v>
      </c>
      <c r="W95" s="18">
        <v>22</v>
      </c>
      <c r="X95" s="18">
        <f t="shared" si="164"/>
        <v>25</v>
      </c>
      <c r="Y95" s="49">
        <f t="shared" ref="Y95:Y100" si="172">(V95-W95)/X95</f>
        <v>-0.76</v>
      </c>
      <c r="Z95" s="184">
        <v>0.60416666666666663</v>
      </c>
      <c r="AA95" s="18">
        <v>2</v>
      </c>
      <c r="AB95" s="18">
        <v>15</v>
      </c>
      <c r="AC95" s="18">
        <f t="shared" si="165"/>
        <v>17</v>
      </c>
      <c r="AD95" s="49">
        <f t="shared" ref="AD95:AD100" si="173">(AA95-AB95)/AC95</f>
        <v>-0.76470588235294112</v>
      </c>
      <c r="AE95" s="184">
        <v>0.60416666666666663</v>
      </c>
      <c r="AF95" s="18">
        <v>3</v>
      </c>
      <c r="AG95" s="18">
        <v>13</v>
      </c>
      <c r="AH95" s="18">
        <f t="shared" si="166"/>
        <v>16</v>
      </c>
      <c r="AI95" s="49">
        <f t="shared" ref="AI95:AI100" si="174">(AF95-AG95)/AH95</f>
        <v>-0.625</v>
      </c>
      <c r="AJ95" s="184">
        <v>0.60416666666666663</v>
      </c>
      <c r="AK95" s="18">
        <v>2</v>
      </c>
      <c r="AL95" s="18">
        <v>24</v>
      </c>
      <c r="AM95" s="18">
        <f t="shared" si="167"/>
        <v>26</v>
      </c>
      <c r="AN95" s="49">
        <f t="shared" ref="AN95:AN100" si="175">(AK95-AL95)/AM95</f>
        <v>-0.84615384615384615</v>
      </c>
    </row>
    <row r="96" spans="1:40" x14ac:dyDescent="0.25">
      <c r="A96" s="184">
        <v>0.625</v>
      </c>
      <c r="B96" s="18">
        <v>4</v>
      </c>
      <c r="C96" s="18">
        <v>45</v>
      </c>
      <c r="D96" s="18">
        <f t="shared" si="160"/>
        <v>49</v>
      </c>
      <c r="E96" s="49">
        <f t="shared" si="168"/>
        <v>-0.83673469387755106</v>
      </c>
      <c r="F96" s="184">
        <v>0.625</v>
      </c>
      <c r="G96" s="18">
        <v>7</v>
      </c>
      <c r="H96" s="18">
        <v>36</v>
      </c>
      <c r="I96" s="18">
        <f t="shared" si="161"/>
        <v>43</v>
      </c>
      <c r="J96" s="49">
        <f t="shared" si="169"/>
        <v>-0.67441860465116277</v>
      </c>
      <c r="K96" s="184">
        <v>0.625</v>
      </c>
      <c r="L96" s="18">
        <v>3</v>
      </c>
      <c r="M96" s="18">
        <v>31</v>
      </c>
      <c r="N96" s="18">
        <f t="shared" si="162"/>
        <v>34</v>
      </c>
      <c r="O96" s="49">
        <f t="shared" si="170"/>
        <v>-0.82352941176470584</v>
      </c>
      <c r="P96" s="184">
        <v>0.625</v>
      </c>
      <c r="Q96" s="18">
        <v>6</v>
      </c>
      <c r="R96" s="18">
        <v>17</v>
      </c>
      <c r="S96" s="18">
        <f t="shared" si="163"/>
        <v>23</v>
      </c>
      <c r="T96" s="49">
        <f t="shared" si="171"/>
        <v>-0.47826086956521741</v>
      </c>
      <c r="U96" s="184">
        <v>0.625</v>
      </c>
      <c r="V96" s="18">
        <v>4</v>
      </c>
      <c r="W96" s="18">
        <v>35</v>
      </c>
      <c r="X96" s="18">
        <f t="shared" si="164"/>
        <v>39</v>
      </c>
      <c r="Y96" s="49">
        <f t="shared" si="172"/>
        <v>-0.79487179487179482</v>
      </c>
      <c r="Z96" s="184">
        <v>0.625</v>
      </c>
      <c r="AA96" s="18">
        <v>3</v>
      </c>
      <c r="AB96" s="18">
        <v>38</v>
      </c>
      <c r="AC96" s="18">
        <f t="shared" si="165"/>
        <v>41</v>
      </c>
      <c r="AD96" s="49">
        <f t="shared" si="173"/>
        <v>-0.85365853658536583</v>
      </c>
      <c r="AE96" s="184">
        <v>0.625</v>
      </c>
      <c r="AF96" s="18">
        <v>5</v>
      </c>
      <c r="AG96" s="18">
        <v>24</v>
      </c>
      <c r="AH96" s="18">
        <f t="shared" si="166"/>
        <v>29</v>
      </c>
      <c r="AI96" s="49">
        <f t="shared" si="174"/>
        <v>-0.65517241379310343</v>
      </c>
      <c r="AJ96" s="184">
        <v>0.625</v>
      </c>
      <c r="AK96" s="18">
        <v>4</v>
      </c>
      <c r="AL96" s="18">
        <v>37</v>
      </c>
      <c r="AM96" s="18">
        <f t="shared" si="167"/>
        <v>41</v>
      </c>
      <c r="AN96" s="49">
        <f t="shared" si="175"/>
        <v>-0.80487804878048785</v>
      </c>
    </row>
    <row r="97" spans="1:40" x14ac:dyDescent="0.25">
      <c r="A97" s="183">
        <v>0.64583333333333304</v>
      </c>
      <c r="B97" s="18">
        <v>5</v>
      </c>
      <c r="C97" s="18">
        <v>72</v>
      </c>
      <c r="D97" s="18">
        <f t="shared" si="160"/>
        <v>77</v>
      </c>
      <c r="E97" s="49">
        <f t="shared" si="168"/>
        <v>-0.87012987012987009</v>
      </c>
      <c r="F97" s="183">
        <v>0.64583333333333304</v>
      </c>
      <c r="G97" s="18">
        <v>12</v>
      </c>
      <c r="H97" s="18">
        <v>74</v>
      </c>
      <c r="I97" s="18">
        <f t="shared" si="161"/>
        <v>86</v>
      </c>
      <c r="J97" s="49">
        <f t="shared" si="169"/>
        <v>-0.72093023255813948</v>
      </c>
      <c r="K97" s="183">
        <v>0.64583333333333304</v>
      </c>
      <c r="L97" s="18">
        <v>3</v>
      </c>
      <c r="M97" s="18">
        <v>48</v>
      </c>
      <c r="N97" s="18">
        <f t="shared" si="162"/>
        <v>51</v>
      </c>
      <c r="O97" s="49">
        <f t="shared" si="170"/>
        <v>-0.88235294117647056</v>
      </c>
      <c r="P97" s="183">
        <v>0.64583333333333304</v>
      </c>
      <c r="Q97" s="18">
        <v>14</v>
      </c>
      <c r="R97" s="18">
        <v>29</v>
      </c>
      <c r="S97" s="18">
        <f t="shared" si="163"/>
        <v>43</v>
      </c>
      <c r="T97" s="49">
        <f t="shared" si="171"/>
        <v>-0.34883720930232559</v>
      </c>
      <c r="U97" s="183">
        <v>0.64583333333333304</v>
      </c>
      <c r="V97" s="18">
        <v>12</v>
      </c>
      <c r="W97" s="18">
        <v>48</v>
      </c>
      <c r="X97" s="18">
        <f t="shared" si="164"/>
        <v>60</v>
      </c>
      <c r="Y97" s="49">
        <f t="shared" si="172"/>
        <v>-0.6</v>
      </c>
      <c r="Z97" s="183">
        <v>0.64583333333333304</v>
      </c>
      <c r="AA97" s="18">
        <v>6</v>
      </c>
      <c r="AB97" s="18">
        <v>56</v>
      </c>
      <c r="AC97" s="18">
        <f t="shared" si="165"/>
        <v>62</v>
      </c>
      <c r="AD97" s="49">
        <f t="shared" si="173"/>
        <v>-0.80645161290322576</v>
      </c>
      <c r="AE97" s="183">
        <v>0.64583333333333304</v>
      </c>
      <c r="AF97" s="18">
        <v>5</v>
      </c>
      <c r="AG97" s="18">
        <v>45</v>
      </c>
      <c r="AH97" s="18">
        <f t="shared" si="166"/>
        <v>50</v>
      </c>
      <c r="AI97" s="49">
        <f t="shared" si="174"/>
        <v>-0.8</v>
      </c>
      <c r="AJ97" s="183">
        <v>0.64583333333333304</v>
      </c>
      <c r="AK97" s="18">
        <v>5</v>
      </c>
      <c r="AL97" s="18">
        <v>56</v>
      </c>
      <c r="AM97" s="18">
        <f t="shared" si="167"/>
        <v>61</v>
      </c>
      <c r="AN97" s="49">
        <f t="shared" si="175"/>
        <v>-0.83606557377049184</v>
      </c>
    </row>
    <row r="98" spans="1:40" x14ac:dyDescent="0.25">
      <c r="A98" s="184">
        <v>0.66666666666666596</v>
      </c>
      <c r="B98" s="18">
        <v>7</v>
      </c>
      <c r="C98" s="18">
        <v>81</v>
      </c>
      <c r="D98" s="18">
        <f t="shared" si="160"/>
        <v>88</v>
      </c>
      <c r="E98" s="49">
        <f t="shared" si="168"/>
        <v>-0.84090909090909094</v>
      </c>
      <c r="F98" s="184">
        <v>0.66666666666666596</v>
      </c>
      <c r="G98" s="18">
        <v>15</v>
      </c>
      <c r="H98" s="18">
        <v>82</v>
      </c>
      <c r="I98" s="18">
        <f t="shared" si="161"/>
        <v>97</v>
      </c>
      <c r="J98" s="49">
        <f t="shared" si="169"/>
        <v>-0.69072164948453607</v>
      </c>
      <c r="K98" s="184">
        <v>0.66666666666666596</v>
      </c>
      <c r="L98" s="18">
        <v>5</v>
      </c>
      <c r="M98" s="18">
        <v>67</v>
      </c>
      <c r="N98" s="18">
        <f t="shared" si="162"/>
        <v>72</v>
      </c>
      <c r="O98" s="49">
        <f t="shared" si="170"/>
        <v>-0.86111111111111116</v>
      </c>
      <c r="P98" s="184">
        <v>0.66666666666666596</v>
      </c>
      <c r="Q98" s="18">
        <v>17</v>
      </c>
      <c r="R98" s="18">
        <v>44</v>
      </c>
      <c r="S98" s="18">
        <f t="shared" si="163"/>
        <v>61</v>
      </c>
      <c r="T98" s="49">
        <f t="shared" si="171"/>
        <v>-0.44262295081967212</v>
      </c>
      <c r="U98" s="184">
        <v>0.66666666666666596</v>
      </c>
      <c r="V98" s="18">
        <v>17</v>
      </c>
      <c r="W98" s="18">
        <v>57</v>
      </c>
      <c r="X98" s="18">
        <f t="shared" si="164"/>
        <v>74</v>
      </c>
      <c r="Y98" s="49">
        <f t="shared" si="172"/>
        <v>-0.54054054054054057</v>
      </c>
      <c r="Z98" s="184">
        <v>0.66666666666666596</v>
      </c>
      <c r="AA98" s="18">
        <v>7</v>
      </c>
      <c r="AB98" s="18">
        <v>62</v>
      </c>
      <c r="AC98" s="18">
        <f t="shared" si="165"/>
        <v>69</v>
      </c>
      <c r="AD98" s="49">
        <f t="shared" si="173"/>
        <v>-0.79710144927536231</v>
      </c>
      <c r="AE98" s="184">
        <v>0.66666666666666596</v>
      </c>
      <c r="AF98" s="18">
        <v>13</v>
      </c>
      <c r="AG98" s="18">
        <v>69</v>
      </c>
      <c r="AH98" s="18">
        <f t="shared" si="166"/>
        <v>82</v>
      </c>
      <c r="AI98" s="49">
        <f t="shared" si="174"/>
        <v>-0.68292682926829273</v>
      </c>
      <c r="AJ98" s="184">
        <v>0.66666666666666596</v>
      </c>
      <c r="AK98" s="18">
        <v>6</v>
      </c>
      <c r="AL98" s="18">
        <v>61</v>
      </c>
      <c r="AM98" s="18">
        <f t="shared" si="167"/>
        <v>67</v>
      </c>
      <c r="AN98" s="49">
        <f t="shared" si="175"/>
        <v>-0.82089552238805974</v>
      </c>
    </row>
    <row r="99" spans="1:40" x14ac:dyDescent="0.25">
      <c r="A99" s="184">
        <v>0.687499999999999</v>
      </c>
      <c r="B99" s="18">
        <v>7</v>
      </c>
      <c r="C99" s="18">
        <v>94</v>
      </c>
      <c r="D99" s="18">
        <f t="shared" si="160"/>
        <v>101</v>
      </c>
      <c r="E99" s="49">
        <f t="shared" si="168"/>
        <v>-0.86138613861386137</v>
      </c>
      <c r="F99" s="184">
        <v>0.687499999999999</v>
      </c>
      <c r="G99" s="18">
        <v>18</v>
      </c>
      <c r="H99" s="18">
        <v>99</v>
      </c>
      <c r="I99" s="18">
        <f t="shared" si="161"/>
        <v>117</v>
      </c>
      <c r="J99" s="49">
        <f t="shared" si="169"/>
        <v>-0.69230769230769229</v>
      </c>
      <c r="K99" s="184">
        <v>0.687499999999999</v>
      </c>
      <c r="L99" s="18">
        <v>7</v>
      </c>
      <c r="M99" s="18">
        <v>79</v>
      </c>
      <c r="N99" s="18">
        <f t="shared" si="162"/>
        <v>86</v>
      </c>
      <c r="O99" s="49">
        <f t="shared" si="170"/>
        <v>-0.83720930232558144</v>
      </c>
      <c r="P99" s="184">
        <v>0.687499999999999</v>
      </c>
      <c r="Q99" s="18">
        <v>18</v>
      </c>
      <c r="R99" s="18">
        <v>53</v>
      </c>
      <c r="S99" s="18">
        <f t="shared" si="163"/>
        <v>71</v>
      </c>
      <c r="T99" s="49">
        <f t="shared" si="171"/>
        <v>-0.49295774647887325</v>
      </c>
      <c r="U99" s="184">
        <v>0.687499999999999</v>
      </c>
      <c r="V99" s="18">
        <v>19</v>
      </c>
      <c r="W99" s="18">
        <v>68</v>
      </c>
      <c r="X99" s="18">
        <f t="shared" si="164"/>
        <v>87</v>
      </c>
      <c r="Y99" s="49">
        <f t="shared" si="172"/>
        <v>-0.56321839080459768</v>
      </c>
      <c r="Z99" s="184">
        <v>0.687499999999999</v>
      </c>
      <c r="AA99" s="18">
        <v>9</v>
      </c>
      <c r="AB99" s="18">
        <v>71</v>
      </c>
      <c r="AC99" s="18">
        <f t="shared" si="165"/>
        <v>80</v>
      </c>
      <c r="AD99" s="49">
        <f t="shared" si="173"/>
        <v>-0.77500000000000002</v>
      </c>
      <c r="AE99" s="184">
        <v>0.687499999999999</v>
      </c>
      <c r="AF99" s="18">
        <v>16</v>
      </c>
      <c r="AG99" s="18">
        <v>71</v>
      </c>
      <c r="AH99" s="18">
        <f t="shared" si="166"/>
        <v>87</v>
      </c>
      <c r="AI99" s="49">
        <f t="shared" si="174"/>
        <v>-0.63218390804597702</v>
      </c>
      <c r="AJ99" s="184">
        <v>0.687499999999999</v>
      </c>
      <c r="AK99" s="18">
        <v>6</v>
      </c>
      <c r="AL99" s="18">
        <v>76</v>
      </c>
      <c r="AM99" s="18">
        <f t="shared" si="167"/>
        <v>82</v>
      </c>
      <c r="AN99" s="49">
        <f t="shared" si="175"/>
        <v>-0.85365853658536583</v>
      </c>
    </row>
    <row r="100" spans="1:40" x14ac:dyDescent="0.25">
      <c r="A100" s="183">
        <v>0.70833333333333304</v>
      </c>
      <c r="B100" s="18">
        <v>9</v>
      </c>
      <c r="C100" s="18">
        <v>99</v>
      </c>
      <c r="D100" s="18">
        <f t="shared" si="160"/>
        <v>108</v>
      </c>
      <c r="E100" s="49">
        <f t="shared" si="168"/>
        <v>-0.83333333333333337</v>
      </c>
      <c r="F100" s="183">
        <v>0.70833333333333304</v>
      </c>
      <c r="G100" s="18">
        <v>18</v>
      </c>
      <c r="H100" s="18">
        <v>103</v>
      </c>
      <c r="I100" s="18">
        <f t="shared" si="161"/>
        <v>121</v>
      </c>
      <c r="J100" s="49">
        <f t="shared" si="169"/>
        <v>-0.7024793388429752</v>
      </c>
      <c r="K100" s="183">
        <v>0.70833333333333304</v>
      </c>
      <c r="L100" s="18">
        <v>10</v>
      </c>
      <c r="M100" s="18">
        <v>82</v>
      </c>
      <c r="N100" s="18">
        <f t="shared" si="162"/>
        <v>92</v>
      </c>
      <c r="O100" s="49">
        <f t="shared" si="170"/>
        <v>-0.78260869565217395</v>
      </c>
      <c r="P100" s="183">
        <v>0.70833333333333304</v>
      </c>
      <c r="Q100" s="18">
        <v>18</v>
      </c>
      <c r="R100" s="18">
        <v>67</v>
      </c>
      <c r="S100" s="18">
        <f t="shared" si="163"/>
        <v>85</v>
      </c>
      <c r="T100" s="49">
        <f t="shared" si="171"/>
        <v>-0.57647058823529407</v>
      </c>
      <c r="U100" s="183">
        <v>0.70833333333333304</v>
      </c>
      <c r="V100" s="18">
        <v>22</v>
      </c>
      <c r="W100" s="18">
        <v>74</v>
      </c>
      <c r="X100" s="18">
        <f t="shared" si="164"/>
        <v>96</v>
      </c>
      <c r="Y100" s="49">
        <f t="shared" si="172"/>
        <v>-0.54166666666666663</v>
      </c>
      <c r="Z100" s="183">
        <v>0.70833333333333304</v>
      </c>
      <c r="AA100" s="18">
        <v>11</v>
      </c>
      <c r="AB100" s="18">
        <v>82</v>
      </c>
      <c r="AC100" s="18">
        <f t="shared" si="165"/>
        <v>93</v>
      </c>
      <c r="AD100" s="49">
        <f t="shared" si="173"/>
        <v>-0.76344086021505375</v>
      </c>
      <c r="AE100" s="183">
        <v>0.70833333333333304</v>
      </c>
      <c r="AF100" s="18">
        <v>17</v>
      </c>
      <c r="AG100" s="18">
        <v>72</v>
      </c>
      <c r="AH100" s="18">
        <f t="shared" si="166"/>
        <v>89</v>
      </c>
      <c r="AI100" s="49">
        <f t="shared" si="174"/>
        <v>-0.6179775280898876</v>
      </c>
      <c r="AJ100" s="183">
        <v>0.70833333333333304</v>
      </c>
      <c r="AK100" s="18">
        <v>8</v>
      </c>
      <c r="AL100" s="18">
        <v>88</v>
      </c>
      <c r="AM100" s="18">
        <f t="shared" si="167"/>
        <v>96</v>
      </c>
      <c r="AN100" s="49">
        <f t="shared" si="175"/>
        <v>-0.83333333333333337</v>
      </c>
    </row>
    <row r="101" spans="1:40" x14ac:dyDescent="0.25">
      <c r="A101" s="53" t="s">
        <v>177</v>
      </c>
      <c r="B101" s="18" t="s">
        <v>46</v>
      </c>
      <c r="C101" s="18" t="s">
        <v>130</v>
      </c>
      <c r="D101" s="18" t="s">
        <v>52</v>
      </c>
      <c r="E101" s="49" t="s">
        <v>113</v>
      </c>
      <c r="F101" s="53" t="s">
        <v>177</v>
      </c>
      <c r="G101" s="18" t="s">
        <v>46</v>
      </c>
      <c r="H101" s="18" t="s">
        <v>130</v>
      </c>
      <c r="I101" s="18" t="s">
        <v>52</v>
      </c>
      <c r="J101" s="49" t="s">
        <v>113</v>
      </c>
      <c r="K101" s="53" t="s">
        <v>177</v>
      </c>
      <c r="L101" s="18" t="s">
        <v>46</v>
      </c>
      <c r="M101" s="18" t="s">
        <v>130</v>
      </c>
      <c r="N101" s="18" t="s">
        <v>52</v>
      </c>
      <c r="O101" s="49" t="s">
        <v>113</v>
      </c>
      <c r="P101" s="53" t="s">
        <v>177</v>
      </c>
      <c r="Q101" s="18" t="s">
        <v>46</v>
      </c>
      <c r="R101" s="18" t="s">
        <v>130</v>
      </c>
      <c r="S101" s="18" t="s">
        <v>52</v>
      </c>
      <c r="T101" s="49" t="s">
        <v>113</v>
      </c>
      <c r="U101" s="53" t="s">
        <v>177</v>
      </c>
      <c r="V101" s="18" t="s">
        <v>46</v>
      </c>
      <c r="W101" s="18" t="s">
        <v>130</v>
      </c>
      <c r="X101" s="18" t="s">
        <v>52</v>
      </c>
      <c r="Y101" s="49" t="s">
        <v>113</v>
      </c>
      <c r="Z101" s="53" t="s">
        <v>177</v>
      </c>
      <c r="AA101" s="18" t="s">
        <v>46</v>
      </c>
      <c r="AB101" s="18" t="s">
        <v>130</v>
      </c>
      <c r="AC101" s="18" t="s">
        <v>52</v>
      </c>
      <c r="AD101" s="49" t="s">
        <v>113</v>
      </c>
      <c r="AE101" s="53" t="s">
        <v>177</v>
      </c>
      <c r="AF101" s="18" t="s">
        <v>46</v>
      </c>
      <c r="AG101" s="18" t="s">
        <v>130</v>
      </c>
      <c r="AH101" s="18" t="s">
        <v>52</v>
      </c>
      <c r="AI101" s="49" t="s">
        <v>113</v>
      </c>
      <c r="AJ101" s="53" t="s">
        <v>177</v>
      </c>
      <c r="AK101" s="18" t="s">
        <v>46</v>
      </c>
      <c r="AL101" s="18" t="s">
        <v>130</v>
      </c>
      <c r="AM101" s="18" t="s">
        <v>52</v>
      </c>
      <c r="AN101" s="49" t="s">
        <v>113</v>
      </c>
    </row>
    <row r="102" spans="1:40" x14ac:dyDescent="0.25">
      <c r="A102" s="183">
        <v>0.58333333333333337</v>
      </c>
      <c r="B102" s="18">
        <v>0</v>
      </c>
      <c r="C102" s="18">
        <v>0</v>
      </c>
      <c r="D102" s="18">
        <f t="shared" ref="D102:D108" si="176">SUM(B102:C102)</f>
        <v>0</v>
      </c>
      <c r="E102" s="49">
        <v>0</v>
      </c>
      <c r="F102" s="183">
        <v>0.58333333333333337</v>
      </c>
      <c r="G102" s="18">
        <v>0</v>
      </c>
      <c r="H102" s="18">
        <v>0</v>
      </c>
      <c r="I102" s="18">
        <f t="shared" ref="I102:I108" si="177">SUM(G102:H102)</f>
        <v>0</v>
      </c>
      <c r="J102" s="49">
        <v>0</v>
      </c>
      <c r="K102" s="183">
        <v>0.58333333333333337</v>
      </c>
      <c r="L102" s="18">
        <v>0</v>
      </c>
      <c r="M102" s="18">
        <v>0</v>
      </c>
      <c r="N102" s="18">
        <f t="shared" ref="N102:N108" si="178">SUM(L102:M102)</f>
        <v>0</v>
      </c>
      <c r="O102" s="49">
        <v>0</v>
      </c>
      <c r="P102" s="183">
        <v>0.58333333333333337</v>
      </c>
      <c r="Q102" s="18">
        <v>0</v>
      </c>
      <c r="R102" s="18">
        <v>0</v>
      </c>
      <c r="S102" s="18">
        <f t="shared" ref="S102:S108" si="179">SUM(Q102:R102)</f>
        <v>0</v>
      </c>
      <c r="T102" s="49">
        <v>0</v>
      </c>
      <c r="U102" s="183">
        <v>0.58333333333333337</v>
      </c>
      <c r="V102" s="18">
        <v>0</v>
      </c>
      <c r="W102" s="18">
        <v>0</v>
      </c>
      <c r="X102" s="18">
        <f t="shared" ref="X102:X108" si="180">SUM(V102:W102)</f>
        <v>0</v>
      </c>
      <c r="Y102" s="49">
        <v>0</v>
      </c>
      <c r="Z102" s="183">
        <v>0.58333333333333337</v>
      </c>
      <c r="AA102" s="18">
        <v>0</v>
      </c>
      <c r="AB102" s="18">
        <v>0</v>
      </c>
      <c r="AC102" s="18">
        <f t="shared" ref="AC102:AC108" si="181">SUM(AA102:AB102)</f>
        <v>0</v>
      </c>
      <c r="AD102" s="49">
        <v>0</v>
      </c>
      <c r="AE102" s="183">
        <v>0.58333333333333337</v>
      </c>
      <c r="AF102" s="18">
        <v>0</v>
      </c>
      <c r="AG102" s="18">
        <v>0</v>
      </c>
      <c r="AH102" s="18">
        <f t="shared" ref="AH102:AH108" si="182">SUM(AF102:AG102)</f>
        <v>0</v>
      </c>
      <c r="AI102" s="49">
        <v>0</v>
      </c>
      <c r="AJ102" s="183">
        <v>0.58333333333333337</v>
      </c>
      <c r="AK102" s="18">
        <v>0</v>
      </c>
      <c r="AL102" s="18">
        <v>0</v>
      </c>
      <c r="AM102" s="18">
        <f t="shared" ref="AM102:AM108" si="183">SUM(AK102:AL102)</f>
        <v>0</v>
      </c>
      <c r="AN102" s="49">
        <v>0</v>
      </c>
    </row>
    <row r="103" spans="1:40" x14ac:dyDescent="0.25">
      <c r="A103" s="184">
        <v>0.60416666666666663</v>
      </c>
      <c r="B103" s="18">
        <v>1</v>
      </c>
      <c r="C103" s="18">
        <v>23</v>
      </c>
      <c r="D103" s="18">
        <f t="shared" si="176"/>
        <v>24</v>
      </c>
      <c r="E103" s="49">
        <f t="shared" ref="E103:E108" si="184">(B103-C103)/D103</f>
        <v>-0.91666666666666663</v>
      </c>
      <c r="F103" s="184">
        <v>0.60416666666666663</v>
      </c>
      <c r="G103" s="18">
        <v>2</v>
      </c>
      <c r="H103" s="18">
        <v>29</v>
      </c>
      <c r="I103" s="18">
        <f t="shared" si="177"/>
        <v>31</v>
      </c>
      <c r="J103" s="49">
        <f t="shared" ref="J103:J108" si="185">(G103-H103)/I103</f>
        <v>-0.87096774193548387</v>
      </c>
      <c r="K103" s="184">
        <v>0.60416666666666663</v>
      </c>
      <c r="L103" s="18">
        <v>0</v>
      </c>
      <c r="M103" s="18">
        <v>14</v>
      </c>
      <c r="N103" s="18">
        <f t="shared" si="178"/>
        <v>14</v>
      </c>
      <c r="O103" s="49">
        <f t="shared" ref="O103:O108" si="186">(L103-M103)/N103</f>
        <v>-1</v>
      </c>
      <c r="P103" s="184">
        <v>0.60416666666666663</v>
      </c>
      <c r="Q103" s="18">
        <v>4</v>
      </c>
      <c r="R103" s="18">
        <v>12</v>
      </c>
      <c r="S103" s="18">
        <f t="shared" si="179"/>
        <v>16</v>
      </c>
      <c r="T103" s="49">
        <f t="shared" ref="T103:T108" si="187">(Q103-R103)/S103</f>
        <v>-0.5</v>
      </c>
      <c r="U103" s="184">
        <v>0.60416666666666663</v>
      </c>
      <c r="V103" s="18">
        <v>0</v>
      </c>
      <c r="W103" s="18">
        <v>16</v>
      </c>
      <c r="X103" s="18">
        <f t="shared" si="180"/>
        <v>16</v>
      </c>
      <c r="Y103" s="49">
        <f t="shared" ref="Y103:Y108" si="188">(V103-W103)/X103</f>
        <v>-1</v>
      </c>
      <c r="Z103" s="184">
        <v>0.60416666666666663</v>
      </c>
      <c r="AA103" s="18">
        <v>0</v>
      </c>
      <c r="AB103" s="18">
        <v>13</v>
      </c>
      <c r="AC103" s="18">
        <f t="shared" si="181"/>
        <v>13</v>
      </c>
      <c r="AD103" s="49">
        <f t="shared" ref="AD103:AD108" si="189">(AA103-AB103)/AC103</f>
        <v>-1</v>
      </c>
      <c r="AE103" s="184">
        <v>0.60416666666666663</v>
      </c>
      <c r="AF103" s="18">
        <v>4</v>
      </c>
      <c r="AG103" s="18">
        <v>43</v>
      </c>
      <c r="AH103" s="18">
        <f t="shared" si="182"/>
        <v>47</v>
      </c>
      <c r="AI103" s="49">
        <f t="shared" ref="AI103:AI108" si="190">(AF103-AG103)/AH103</f>
        <v>-0.82978723404255317</v>
      </c>
      <c r="AJ103" s="184">
        <v>0.60416666666666663</v>
      </c>
      <c r="AK103" s="18">
        <v>5</v>
      </c>
      <c r="AL103" s="18">
        <v>14</v>
      </c>
      <c r="AM103" s="18">
        <f t="shared" si="183"/>
        <v>19</v>
      </c>
      <c r="AN103" s="49">
        <f t="shared" ref="AN103:AN108" si="191">(AK103-AL103)/AM103</f>
        <v>-0.47368421052631576</v>
      </c>
    </row>
    <row r="104" spans="1:40" x14ac:dyDescent="0.25">
      <c r="A104" s="184">
        <v>0.625</v>
      </c>
      <c r="B104" s="18">
        <v>3</v>
      </c>
      <c r="C104" s="18">
        <v>49</v>
      </c>
      <c r="D104" s="18">
        <f t="shared" si="176"/>
        <v>52</v>
      </c>
      <c r="E104" s="49">
        <f t="shared" si="184"/>
        <v>-0.88461538461538458</v>
      </c>
      <c r="F104" s="184">
        <v>0.625</v>
      </c>
      <c r="G104" s="18">
        <v>4</v>
      </c>
      <c r="H104" s="18">
        <v>35</v>
      </c>
      <c r="I104" s="18">
        <f t="shared" si="177"/>
        <v>39</v>
      </c>
      <c r="J104" s="49">
        <f t="shared" si="185"/>
        <v>-0.79487179487179482</v>
      </c>
      <c r="K104" s="184">
        <v>0.625</v>
      </c>
      <c r="L104" s="18">
        <v>4</v>
      </c>
      <c r="M104" s="18">
        <v>34</v>
      </c>
      <c r="N104" s="18">
        <f t="shared" si="178"/>
        <v>38</v>
      </c>
      <c r="O104" s="49">
        <f t="shared" si="186"/>
        <v>-0.78947368421052633</v>
      </c>
      <c r="P104" s="184">
        <v>0.625</v>
      </c>
      <c r="Q104" s="18">
        <v>4</v>
      </c>
      <c r="R104" s="18">
        <v>33</v>
      </c>
      <c r="S104" s="18">
        <f t="shared" si="179"/>
        <v>37</v>
      </c>
      <c r="T104" s="49">
        <f t="shared" si="187"/>
        <v>-0.78378378378378377</v>
      </c>
      <c r="U104" s="184">
        <v>0.625</v>
      </c>
      <c r="V104" s="18">
        <v>5</v>
      </c>
      <c r="W104" s="18">
        <v>36</v>
      </c>
      <c r="X104" s="18">
        <f t="shared" si="180"/>
        <v>41</v>
      </c>
      <c r="Y104" s="49">
        <f t="shared" si="188"/>
        <v>-0.75609756097560976</v>
      </c>
      <c r="Z104" s="184">
        <v>0.625</v>
      </c>
      <c r="AA104" s="18">
        <v>3</v>
      </c>
      <c r="AB104" s="18">
        <v>39</v>
      </c>
      <c r="AC104" s="18">
        <f t="shared" si="181"/>
        <v>42</v>
      </c>
      <c r="AD104" s="49">
        <f t="shared" si="189"/>
        <v>-0.8571428571428571</v>
      </c>
      <c r="AE104" s="184">
        <v>0.625</v>
      </c>
      <c r="AF104" s="18">
        <v>5</v>
      </c>
      <c r="AG104" s="18">
        <v>81</v>
      </c>
      <c r="AH104" s="18">
        <f t="shared" si="182"/>
        <v>86</v>
      </c>
      <c r="AI104" s="49">
        <f t="shared" si="190"/>
        <v>-0.88372093023255816</v>
      </c>
      <c r="AJ104" s="184">
        <v>0.625</v>
      </c>
      <c r="AK104" s="18">
        <v>6</v>
      </c>
      <c r="AL104" s="18">
        <v>35</v>
      </c>
      <c r="AM104" s="18">
        <f t="shared" si="183"/>
        <v>41</v>
      </c>
      <c r="AN104" s="49">
        <f t="shared" si="191"/>
        <v>-0.70731707317073167</v>
      </c>
    </row>
    <row r="105" spans="1:40" x14ac:dyDescent="0.25">
      <c r="A105" s="183">
        <v>0.64583333333333304</v>
      </c>
      <c r="B105" s="18">
        <v>3</v>
      </c>
      <c r="C105" s="18">
        <v>76</v>
      </c>
      <c r="D105" s="18">
        <f t="shared" si="176"/>
        <v>79</v>
      </c>
      <c r="E105" s="49">
        <f t="shared" si="184"/>
        <v>-0.92405063291139244</v>
      </c>
      <c r="F105" s="183">
        <v>0.64583333333333304</v>
      </c>
      <c r="G105" s="18">
        <v>4</v>
      </c>
      <c r="H105" s="18">
        <v>56</v>
      </c>
      <c r="I105" s="18">
        <f t="shared" si="177"/>
        <v>60</v>
      </c>
      <c r="J105" s="49">
        <f t="shared" si="185"/>
        <v>-0.8666666666666667</v>
      </c>
      <c r="K105" s="183">
        <v>0.64583333333333304</v>
      </c>
      <c r="L105" s="18">
        <v>6</v>
      </c>
      <c r="M105" s="18">
        <v>55</v>
      </c>
      <c r="N105" s="18">
        <f t="shared" si="178"/>
        <v>61</v>
      </c>
      <c r="O105" s="49">
        <f t="shared" si="186"/>
        <v>-0.80327868852459017</v>
      </c>
      <c r="P105" s="183">
        <v>0.64583333333333304</v>
      </c>
      <c r="Q105" s="18">
        <v>7</v>
      </c>
      <c r="R105" s="18">
        <v>46</v>
      </c>
      <c r="S105" s="18">
        <f t="shared" si="179"/>
        <v>53</v>
      </c>
      <c r="T105" s="49">
        <f t="shared" si="187"/>
        <v>-0.73584905660377353</v>
      </c>
      <c r="U105" s="183">
        <v>0.64583333333333304</v>
      </c>
      <c r="V105" s="18">
        <v>6</v>
      </c>
      <c r="W105" s="18">
        <v>41</v>
      </c>
      <c r="X105" s="18">
        <f t="shared" si="180"/>
        <v>47</v>
      </c>
      <c r="Y105" s="49">
        <f t="shared" si="188"/>
        <v>-0.74468085106382975</v>
      </c>
      <c r="Z105" s="183">
        <v>0.64583333333333304</v>
      </c>
      <c r="AA105" s="18">
        <v>5</v>
      </c>
      <c r="AB105" s="18">
        <v>52</v>
      </c>
      <c r="AC105" s="18">
        <f t="shared" si="181"/>
        <v>57</v>
      </c>
      <c r="AD105" s="49">
        <f t="shared" si="189"/>
        <v>-0.82456140350877194</v>
      </c>
      <c r="AE105" s="183">
        <v>0.64583333333333304</v>
      </c>
      <c r="AF105" s="18">
        <v>5</v>
      </c>
      <c r="AG105" s="18">
        <v>116</v>
      </c>
      <c r="AH105" s="18">
        <f t="shared" si="182"/>
        <v>121</v>
      </c>
      <c r="AI105" s="49">
        <f t="shared" si="190"/>
        <v>-0.9173553719008265</v>
      </c>
      <c r="AJ105" s="183">
        <v>0.64583333333333304</v>
      </c>
      <c r="AK105" s="18">
        <v>8</v>
      </c>
      <c r="AL105" s="18">
        <v>56</v>
      </c>
      <c r="AM105" s="18">
        <f t="shared" si="183"/>
        <v>64</v>
      </c>
      <c r="AN105" s="49">
        <f t="shared" si="191"/>
        <v>-0.75</v>
      </c>
    </row>
    <row r="106" spans="1:40" x14ac:dyDescent="0.25">
      <c r="A106" s="184">
        <v>0.66666666666666596</v>
      </c>
      <c r="B106" s="18">
        <v>5</v>
      </c>
      <c r="C106" s="18">
        <v>88</v>
      </c>
      <c r="D106" s="18">
        <f t="shared" si="176"/>
        <v>93</v>
      </c>
      <c r="E106" s="49">
        <f t="shared" si="184"/>
        <v>-0.89247311827956988</v>
      </c>
      <c r="F106" s="184">
        <v>0.66666666666666596</v>
      </c>
      <c r="G106" s="18">
        <v>7</v>
      </c>
      <c r="H106" s="18">
        <v>79</v>
      </c>
      <c r="I106" s="18">
        <f t="shared" si="177"/>
        <v>86</v>
      </c>
      <c r="J106" s="49">
        <f t="shared" si="185"/>
        <v>-0.83720930232558144</v>
      </c>
      <c r="K106" s="184">
        <v>0.66666666666666596</v>
      </c>
      <c r="L106" s="18">
        <v>9</v>
      </c>
      <c r="M106" s="18">
        <v>67</v>
      </c>
      <c r="N106" s="18">
        <f t="shared" si="178"/>
        <v>76</v>
      </c>
      <c r="O106" s="49">
        <f t="shared" si="186"/>
        <v>-0.76315789473684215</v>
      </c>
      <c r="P106" s="184">
        <v>0.66666666666666596</v>
      </c>
      <c r="Q106" s="18">
        <v>7</v>
      </c>
      <c r="R106" s="18">
        <v>55</v>
      </c>
      <c r="S106" s="18">
        <f t="shared" si="179"/>
        <v>62</v>
      </c>
      <c r="T106" s="49">
        <f t="shared" si="187"/>
        <v>-0.77419354838709675</v>
      </c>
      <c r="U106" s="184">
        <v>0.66666666666666596</v>
      </c>
      <c r="V106" s="18">
        <v>8</v>
      </c>
      <c r="W106" s="18">
        <v>56</v>
      </c>
      <c r="X106" s="18">
        <f t="shared" si="180"/>
        <v>64</v>
      </c>
      <c r="Y106" s="49">
        <f t="shared" si="188"/>
        <v>-0.75</v>
      </c>
      <c r="Z106" s="184">
        <v>0.66666666666666596</v>
      </c>
      <c r="AA106" s="18">
        <v>5</v>
      </c>
      <c r="AB106" s="18">
        <v>69</v>
      </c>
      <c r="AC106" s="18">
        <f t="shared" si="181"/>
        <v>74</v>
      </c>
      <c r="AD106" s="49">
        <f t="shared" si="189"/>
        <v>-0.86486486486486491</v>
      </c>
      <c r="AE106" s="184">
        <v>0.66666666666666596</v>
      </c>
      <c r="AF106" s="18">
        <v>7</v>
      </c>
      <c r="AG106" s="18">
        <v>128</v>
      </c>
      <c r="AH106" s="18">
        <f t="shared" si="182"/>
        <v>135</v>
      </c>
      <c r="AI106" s="49">
        <f t="shared" si="190"/>
        <v>-0.89629629629629626</v>
      </c>
      <c r="AJ106" s="184">
        <v>0.66666666666666596</v>
      </c>
      <c r="AK106" s="18">
        <v>10</v>
      </c>
      <c r="AL106" s="18">
        <v>69</v>
      </c>
      <c r="AM106" s="18">
        <f t="shared" si="183"/>
        <v>79</v>
      </c>
      <c r="AN106" s="49">
        <f t="shared" si="191"/>
        <v>-0.74683544303797467</v>
      </c>
    </row>
    <row r="107" spans="1:40" x14ac:dyDescent="0.25">
      <c r="A107" s="184">
        <v>0.687499999999999</v>
      </c>
      <c r="B107" s="18">
        <v>8</v>
      </c>
      <c r="C107" s="18">
        <v>91</v>
      </c>
      <c r="D107" s="18">
        <f t="shared" si="176"/>
        <v>99</v>
      </c>
      <c r="E107" s="49">
        <f t="shared" si="184"/>
        <v>-0.83838383838383834</v>
      </c>
      <c r="F107" s="184">
        <v>0.687499999999999</v>
      </c>
      <c r="G107" s="18">
        <v>11</v>
      </c>
      <c r="H107" s="18">
        <v>81</v>
      </c>
      <c r="I107" s="18">
        <f t="shared" si="177"/>
        <v>92</v>
      </c>
      <c r="J107" s="49">
        <f t="shared" si="185"/>
        <v>-0.76086956521739135</v>
      </c>
      <c r="K107" s="184">
        <v>0.687499999999999</v>
      </c>
      <c r="L107" s="18">
        <v>12</v>
      </c>
      <c r="M107" s="18">
        <v>71</v>
      </c>
      <c r="N107" s="18">
        <f t="shared" si="178"/>
        <v>83</v>
      </c>
      <c r="O107" s="49">
        <f t="shared" si="186"/>
        <v>-0.71084337349397586</v>
      </c>
      <c r="P107" s="184">
        <v>0.687499999999999</v>
      </c>
      <c r="Q107" s="18">
        <v>9</v>
      </c>
      <c r="R107" s="18">
        <v>62</v>
      </c>
      <c r="S107" s="18">
        <f t="shared" si="179"/>
        <v>71</v>
      </c>
      <c r="T107" s="49">
        <f t="shared" si="187"/>
        <v>-0.74647887323943662</v>
      </c>
      <c r="U107" s="184">
        <v>0.687499999999999</v>
      </c>
      <c r="V107" s="18">
        <v>11</v>
      </c>
      <c r="W107" s="18">
        <v>61</v>
      </c>
      <c r="X107" s="18">
        <f t="shared" si="180"/>
        <v>72</v>
      </c>
      <c r="Y107" s="49">
        <f t="shared" si="188"/>
        <v>-0.69444444444444442</v>
      </c>
      <c r="Z107" s="184">
        <v>0.687499999999999</v>
      </c>
      <c r="AA107" s="18">
        <v>6</v>
      </c>
      <c r="AB107" s="18">
        <v>76</v>
      </c>
      <c r="AC107" s="18">
        <f t="shared" si="181"/>
        <v>82</v>
      </c>
      <c r="AD107" s="49">
        <f t="shared" si="189"/>
        <v>-0.85365853658536583</v>
      </c>
      <c r="AE107" s="184">
        <v>0.687499999999999</v>
      </c>
      <c r="AF107" s="18">
        <v>12</v>
      </c>
      <c r="AG107" s="18">
        <v>136</v>
      </c>
      <c r="AH107" s="18">
        <f t="shared" si="182"/>
        <v>148</v>
      </c>
      <c r="AI107" s="49">
        <f t="shared" si="190"/>
        <v>-0.83783783783783783</v>
      </c>
      <c r="AJ107" s="184">
        <v>0.687499999999999</v>
      </c>
      <c r="AK107" s="18">
        <v>11</v>
      </c>
      <c r="AL107" s="18">
        <v>71</v>
      </c>
      <c r="AM107" s="18">
        <f t="shared" si="183"/>
        <v>82</v>
      </c>
      <c r="AN107" s="49">
        <f t="shared" si="191"/>
        <v>-0.73170731707317072</v>
      </c>
    </row>
    <row r="108" spans="1:40" x14ac:dyDescent="0.25">
      <c r="A108" s="185">
        <v>0.70833333333333304</v>
      </c>
      <c r="B108" s="166">
        <v>11</v>
      </c>
      <c r="C108" s="166">
        <v>97</v>
      </c>
      <c r="D108" s="166">
        <f t="shared" si="176"/>
        <v>108</v>
      </c>
      <c r="E108" s="186">
        <f t="shared" si="184"/>
        <v>-0.79629629629629628</v>
      </c>
      <c r="F108" s="185">
        <v>0.70833333333333304</v>
      </c>
      <c r="G108" s="166">
        <v>13</v>
      </c>
      <c r="H108" s="166">
        <v>102</v>
      </c>
      <c r="I108" s="166">
        <f t="shared" si="177"/>
        <v>115</v>
      </c>
      <c r="J108" s="186">
        <f t="shared" si="185"/>
        <v>-0.77391304347826084</v>
      </c>
      <c r="K108" s="185">
        <v>0.70833333333333304</v>
      </c>
      <c r="L108" s="166">
        <v>12</v>
      </c>
      <c r="M108" s="166">
        <v>78</v>
      </c>
      <c r="N108" s="166">
        <f t="shared" si="178"/>
        <v>90</v>
      </c>
      <c r="O108" s="186">
        <f t="shared" si="186"/>
        <v>-0.73333333333333328</v>
      </c>
      <c r="P108" s="185">
        <v>0.70833333333333304</v>
      </c>
      <c r="Q108" s="166">
        <v>12</v>
      </c>
      <c r="R108" s="166">
        <v>67</v>
      </c>
      <c r="S108" s="166">
        <f t="shared" si="179"/>
        <v>79</v>
      </c>
      <c r="T108" s="186">
        <f t="shared" si="187"/>
        <v>-0.69620253164556967</v>
      </c>
      <c r="U108" s="185">
        <v>0.70833333333333304</v>
      </c>
      <c r="V108" s="166">
        <v>13</v>
      </c>
      <c r="W108" s="166">
        <v>74</v>
      </c>
      <c r="X108" s="166">
        <f t="shared" si="180"/>
        <v>87</v>
      </c>
      <c r="Y108" s="186">
        <f t="shared" si="188"/>
        <v>-0.70114942528735635</v>
      </c>
      <c r="Z108" s="185">
        <v>0.70833333333333304</v>
      </c>
      <c r="AA108" s="166">
        <v>8</v>
      </c>
      <c r="AB108" s="166">
        <v>87</v>
      </c>
      <c r="AC108" s="166">
        <f t="shared" si="181"/>
        <v>95</v>
      </c>
      <c r="AD108" s="186">
        <f t="shared" si="189"/>
        <v>-0.83157894736842108</v>
      </c>
      <c r="AE108" s="185">
        <v>0.70833333333333304</v>
      </c>
      <c r="AF108" s="166">
        <v>14</v>
      </c>
      <c r="AG108" s="166">
        <v>148</v>
      </c>
      <c r="AH108" s="166">
        <f t="shared" si="182"/>
        <v>162</v>
      </c>
      <c r="AI108" s="186">
        <f t="shared" si="190"/>
        <v>-0.8271604938271605</v>
      </c>
      <c r="AJ108" s="185">
        <v>0.70833333333333304</v>
      </c>
      <c r="AK108" s="166">
        <v>11</v>
      </c>
      <c r="AL108" s="166">
        <v>76</v>
      </c>
      <c r="AM108" s="166">
        <f t="shared" si="183"/>
        <v>87</v>
      </c>
      <c r="AN108" s="186">
        <f t="shared" si="191"/>
        <v>-0.74712643678160917</v>
      </c>
    </row>
    <row r="110" spans="1:40" x14ac:dyDescent="0.25">
      <c r="A110" t="s">
        <v>185</v>
      </c>
    </row>
    <row r="111" spans="1:40" x14ac:dyDescent="0.25">
      <c r="A111" s="356" t="s">
        <v>103</v>
      </c>
      <c r="B111" s="357"/>
      <c r="C111" s="357"/>
      <c r="D111" s="357"/>
      <c r="E111" s="357"/>
      <c r="F111" s="357"/>
      <c r="G111" s="357"/>
      <c r="H111" s="357"/>
      <c r="I111" s="357"/>
      <c r="J111" s="357"/>
      <c r="K111" s="357"/>
      <c r="L111" s="357"/>
      <c r="M111" s="357"/>
      <c r="N111" s="357"/>
      <c r="O111" s="357"/>
      <c r="P111" s="357"/>
      <c r="Q111" s="357"/>
      <c r="R111" s="357"/>
      <c r="S111" s="357"/>
      <c r="T111" s="357"/>
      <c r="U111" s="357"/>
      <c r="V111" s="357"/>
      <c r="W111" s="357"/>
      <c r="X111" s="357"/>
      <c r="Y111" s="357"/>
      <c r="Z111" s="357"/>
      <c r="AA111" s="357"/>
      <c r="AB111" s="357"/>
      <c r="AC111" s="357"/>
      <c r="AD111" s="357"/>
      <c r="AE111" s="357"/>
      <c r="AF111" s="357"/>
      <c r="AG111" s="357"/>
      <c r="AH111" s="357"/>
      <c r="AI111" s="357"/>
      <c r="AJ111" s="357"/>
      <c r="AK111" s="357"/>
      <c r="AL111" s="357"/>
      <c r="AM111" s="357"/>
      <c r="AN111" s="358"/>
    </row>
    <row r="112" spans="1:40" s="160" customFormat="1" x14ac:dyDescent="0.25">
      <c r="A112" s="76" t="s">
        <v>180</v>
      </c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74"/>
    </row>
    <row r="113" spans="1:40" x14ac:dyDescent="0.25">
      <c r="A113" s="176" t="s">
        <v>177</v>
      </c>
      <c r="B113" s="168" t="s">
        <v>71</v>
      </c>
      <c r="C113" s="168" t="s">
        <v>130</v>
      </c>
      <c r="D113" s="168" t="s">
        <v>52</v>
      </c>
      <c r="E113" s="168" t="s">
        <v>113</v>
      </c>
      <c r="F113" s="168" t="s">
        <v>177</v>
      </c>
      <c r="G113" s="168" t="s">
        <v>71</v>
      </c>
      <c r="H113" s="168" t="s">
        <v>130</v>
      </c>
      <c r="I113" s="168" t="s">
        <v>52</v>
      </c>
      <c r="J113" s="168" t="s">
        <v>113</v>
      </c>
      <c r="K113" s="168" t="s">
        <v>177</v>
      </c>
      <c r="L113" s="168" t="s">
        <v>71</v>
      </c>
      <c r="M113" s="168" t="s">
        <v>130</v>
      </c>
      <c r="N113" s="168" t="s">
        <v>52</v>
      </c>
      <c r="O113" s="168" t="s">
        <v>113</v>
      </c>
      <c r="P113" s="168" t="s">
        <v>177</v>
      </c>
      <c r="Q113" s="168" t="s">
        <v>71</v>
      </c>
      <c r="R113" s="168" t="s">
        <v>130</v>
      </c>
      <c r="S113" s="168" t="s">
        <v>52</v>
      </c>
      <c r="T113" s="168" t="s">
        <v>113</v>
      </c>
      <c r="U113" s="168" t="s">
        <v>177</v>
      </c>
      <c r="V113" s="168" t="s">
        <v>71</v>
      </c>
      <c r="W113" s="168" t="s">
        <v>130</v>
      </c>
      <c r="X113" s="168" t="s">
        <v>52</v>
      </c>
      <c r="Y113" s="168" t="s">
        <v>113</v>
      </c>
      <c r="Z113" s="168" t="s">
        <v>177</v>
      </c>
      <c r="AA113" s="168" t="s">
        <v>71</v>
      </c>
      <c r="AB113" s="168" t="s">
        <v>130</v>
      </c>
      <c r="AC113" s="168" t="s">
        <v>52</v>
      </c>
      <c r="AD113" s="168" t="s">
        <v>113</v>
      </c>
      <c r="AE113" s="168" t="s">
        <v>177</v>
      </c>
      <c r="AF113" s="168" t="s">
        <v>71</v>
      </c>
      <c r="AG113" s="168" t="s">
        <v>130</v>
      </c>
      <c r="AH113" s="168" t="s">
        <v>52</v>
      </c>
      <c r="AI113" s="168" t="s">
        <v>113</v>
      </c>
      <c r="AJ113" s="168" t="s">
        <v>177</v>
      </c>
      <c r="AK113" s="168" t="s">
        <v>71</v>
      </c>
      <c r="AL113" s="168" t="s">
        <v>130</v>
      </c>
      <c r="AM113" s="168" t="s">
        <v>52</v>
      </c>
      <c r="AN113" s="169" t="s">
        <v>113</v>
      </c>
    </row>
    <row r="114" spans="1:40" x14ac:dyDescent="0.25">
      <c r="A114" s="194">
        <v>0.58333333333333337</v>
      </c>
      <c r="B114" s="33">
        <v>51</v>
      </c>
      <c r="C114" s="33">
        <v>2</v>
      </c>
      <c r="D114" s="168">
        <f t="shared" ref="D114:D120" si="192">SUM(B114:C114)</f>
        <v>53</v>
      </c>
      <c r="E114" s="168">
        <f t="shared" ref="E114:E120" si="193">(B114-C114)/D114</f>
        <v>0.92452830188679247</v>
      </c>
      <c r="F114" s="195">
        <v>0.58333333333333337</v>
      </c>
      <c r="G114" s="33">
        <v>55</v>
      </c>
      <c r="H114" s="33">
        <v>4</v>
      </c>
      <c r="I114" s="168">
        <f t="shared" ref="I114:I120" si="194">SUM(G114:H114)</f>
        <v>59</v>
      </c>
      <c r="J114" s="168">
        <f t="shared" ref="J114:J120" si="195">(G114-H114)/I114</f>
        <v>0.86440677966101698</v>
      </c>
      <c r="K114" s="195">
        <v>0.58333333333333337</v>
      </c>
      <c r="L114" s="33">
        <v>39</v>
      </c>
      <c r="M114" s="33">
        <v>6</v>
      </c>
      <c r="N114" s="168">
        <f t="shared" ref="N114:N120" si="196">SUM(L114:M114)</f>
        <v>45</v>
      </c>
      <c r="O114" s="168">
        <f t="shared" ref="O114:O120" si="197">(L114-M114)/N114</f>
        <v>0.73333333333333328</v>
      </c>
      <c r="P114" s="195">
        <v>0.58333333333333337</v>
      </c>
      <c r="Q114" s="33">
        <v>56</v>
      </c>
      <c r="R114" s="33">
        <v>2</v>
      </c>
      <c r="S114" s="168">
        <f t="shared" ref="S114:S120" si="198">SUM(Q114:R114)</f>
        <v>58</v>
      </c>
      <c r="T114" s="168">
        <f t="shared" ref="T114:T120" si="199">(Q114-R114)/S114</f>
        <v>0.93103448275862066</v>
      </c>
      <c r="U114" s="195">
        <v>0.58333333333333337</v>
      </c>
      <c r="V114" s="33">
        <v>42</v>
      </c>
      <c r="W114" s="33">
        <v>7</v>
      </c>
      <c r="X114" s="168">
        <f t="shared" ref="X114:X120" si="200">SUM(V114:W114)</f>
        <v>49</v>
      </c>
      <c r="Y114" s="168">
        <f t="shared" ref="Y114:Y120" si="201">(V114-W114)/X114</f>
        <v>0.7142857142857143</v>
      </c>
      <c r="Z114" s="195">
        <v>0.58333333333333337</v>
      </c>
      <c r="AA114" s="33">
        <v>47</v>
      </c>
      <c r="AB114" s="33">
        <v>6</v>
      </c>
      <c r="AC114" s="168">
        <f t="shared" ref="AC114:AC120" si="202">SUM(AA114:AB114)</f>
        <v>53</v>
      </c>
      <c r="AD114" s="168">
        <f t="shared" ref="AD114:AD120" si="203">(AA114-AB114)/AC114</f>
        <v>0.77358490566037741</v>
      </c>
      <c r="AE114" s="195">
        <v>0.58333333333333337</v>
      </c>
      <c r="AF114" s="33">
        <v>42</v>
      </c>
      <c r="AG114" s="33">
        <v>5</v>
      </c>
      <c r="AH114" s="168">
        <f>SUM(AF114:AG114)</f>
        <v>47</v>
      </c>
      <c r="AI114" s="168">
        <f t="shared" ref="AI114:AI120" si="204">(AF114-AG114)/AH114</f>
        <v>0.78723404255319152</v>
      </c>
      <c r="AJ114" s="195">
        <v>0.58333333333333337</v>
      </c>
      <c r="AK114" s="33">
        <v>39</v>
      </c>
      <c r="AL114" s="33">
        <v>1</v>
      </c>
      <c r="AM114" s="168">
        <f t="shared" ref="AM114:AM120" si="205">SUM(AK114:AL114)</f>
        <v>40</v>
      </c>
      <c r="AN114" s="169">
        <f t="shared" ref="AN114:AN120" si="206">(AK114-AL114)/AM114</f>
        <v>0.95</v>
      </c>
    </row>
    <row r="115" spans="1:40" x14ac:dyDescent="0.25">
      <c r="A115" s="196">
        <v>0.60416666666666663</v>
      </c>
      <c r="B115" s="33">
        <v>43</v>
      </c>
      <c r="C115" s="33">
        <v>4</v>
      </c>
      <c r="D115" s="168">
        <f t="shared" si="192"/>
        <v>47</v>
      </c>
      <c r="E115" s="168">
        <f t="shared" si="193"/>
        <v>0.82978723404255317</v>
      </c>
      <c r="F115" s="197">
        <v>0.60416666666666663</v>
      </c>
      <c r="G115" s="33">
        <v>47</v>
      </c>
      <c r="H115" s="33">
        <v>2</v>
      </c>
      <c r="I115" s="168">
        <f t="shared" si="194"/>
        <v>49</v>
      </c>
      <c r="J115" s="168">
        <f t="shared" si="195"/>
        <v>0.91836734693877553</v>
      </c>
      <c r="K115" s="197">
        <v>0.60416666666666663</v>
      </c>
      <c r="L115" s="33">
        <v>41</v>
      </c>
      <c r="M115" s="33">
        <v>2</v>
      </c>
      <c r="N115" s="168">
        <f t="shared" si="196"/>
        <v>43</v>
      </c>
      <c r="O115" s="168">
        <f t="shared" si="197"/>
        <v>0.90697674418604646</v>
      </c>
      <c r="P115" s="197">
        <v>0.60416666666666663</v>
      </c>
      <c r="Q115" s="33">
        <v>58</v>
      </c>
      <c r="R115" s="33">
        <v>1</v>
      </c>
      <c r="S115" s="168">
        <f t="shared" si="198"/>
        <v>59</v>
      </c>
      <c r="T115" s="168">
        <f t="shared" si="199"/>
        <v>0.96610169491525422</v>
      </c>
      <c r="U115" s="197">
        <v>0.60416666666666663</v>
      </c>
      <c r="V115" s="33">
        <v>37</v>
      </c>
      <c r="W115" s="33">
        <v>9</v>
      </c>
      <c r="X115" s="168">
        <f t="shared" si="200"/>
        <v>46</v>
      </c>
      <c r="Y115" s="168">
        <f t="shared" si="201"/>
        <v>0.60869565217391308</v>
      </c>
      <c r="Z115" s="197">
        <v>0.60416666666666663</v>
      </c>
      <c r="AA115" s="33">
        <v>42</v>
      </c>
      <c r="AB115" s="33">
        <v>8</v>
      </c>
      <c r="AC115" s="168">
        <f t="shared" si="202"/>
        <v>50</v>
      </c>
      <c r="AD115" s="168">
        <f t="shared" si="203"/>
        <v>0.68</v>
      </c>
      <c r="AE115" s="197">
        <v>0.60416666666666663</v>
      </c>
      <c r="AF115" s="33">
        <v>46</v>
      </c>
      <c r="AG115" s="33">
        <v>7</v>
      </c>
      <c r="AH115" s="168">
        <f t="shared" ref="AH115:AH120" si="207">SUM(AF115:AG115)</f>
        <v>53</v>
      </c>
      <c r="AI115" s="168">
        <f t="shared" si="204"/>
        <v>0.73584905660377353</v>
      </c>
      <c r="AJ115" s="197">
        <v>0.60416666666666663</v>
      </c>
      <c r="AK115" s="33">
        <v>26</v>
      </c>
      <c r="AL115" s="33">
        <v>4</v>
      </c>
      <c r="AM115" s="168">
        <f t="shared" si="205"/>
        <v>30</v>
      </c>
      <c r="AN115" s="169">
        <f t="shared" si="206"/>
        <v>0.73333333333333328</v>
      </c>
    </row>
    <row r="116" spans="1:40" x14ac:dyDescent="0.25">
      <c r="A116" s="196">
        <v>0.625</v>
      </c>
      <c r="B116" s="33">
        <v>35</v>
      </c>
      <c r="C116" s="33">
        <v>3</v>
      </c>
      <c r="D116" s="168">
        <f t="shared" si="192"/>
        <v>38</v>
      </c>
      <c r="E116" s="168">
        <f t="shared" si="193"/>
        <v>0.84210526315789469</v>
      </c>
      <c r="F116" s="197">
        <v>0.625</v>
      </c>
      <c r="G116" s="33">
        <v>34</v>
      </c>
      <c r="H116" s="33">
        <v>7</v>
      </c>
      <c r="I116" s="168">
        <f t="shared" si="194"/>
        <v>41</v>
      </c>
      <c r="J116" s="168">
        <f t="shared" si="195"/>
        <v>0.65853658536585369</v>
      </c>
      <c r="K116" s="197">
        <v>0.625</v>
      </c>
      <c r="L116" s="33">
        <v>39</v>
      </c>
      <c r="M116" s="33">
        <v>5</v>
      </c>
      <c r="N116" s="168">
        <f t="shared" si="196"/>
        <v>44</v>
      </c>
      <c r="O116" s="168">
        <f t="shared" si="197"/>
        <v>0.77272727272727271</v>
      </c>
      <c r="P116" s="197">
        <v>0.625</v>
      </c>
      <c r="Q116" s="33">
        <v>41</v>
      </c>
      <c r="R116" s="33">
        <v>7</v>
      </c>
      <c r="S116" s="168">
        <f t="shared" si="198"/>
        <v>48</v>
      </c>
      <c r="T116" s="168">
        <f t="shared" si="199"/>
        <v>0.70833333333333337</v>
      </c>
      <c r="U116" s="197">
        <v>0.625</v>
      </c>
      <c r="V116" s="33">
        <v>45</v>
      </c>
      <c r="W116" s="33">
        <v>8</v>
      </c>
      <c r="X116" s="168">
        <f t="shared" si="200"/>
        <v>53</v>
      </c>
      <c r="Y116" s="168">
        <f t="shared" si="201"/>
        <v>0.69811320754716977</v>
      </c>
      <c r="Z116" s="197">
        <v>0.625</v>
      </c>
      <c r="AA116" s="33">
        <v>38</v>
      </c>
      <c r="AB116" s="33">
        <v>11</v>
      </c>
      <c r="AC116" s="168">
        <f t="shared" si="202"/>
        <v>49</v>
      </c>
      <c r="AD116" s="168">
        <f t="shared" si="203"/>
        <v>0.55102040816326525</v>
      </c>
      <c r="AE116" s="197">
        <v>0.625</v>
      </c>
      <c r="AF116" s="33">
        <v>28</v>
      </c>
      <c r="AG116" s="33">
        <v>7</v>
      </c>
      <c r="AH116" s="168">
        <f t="shared" si="207"/>
        <v>35</v>
      </c>
      <c r="AI116" s="168">
        <f t="shared" si="204"/>
        <v>0.6</v>
      </c>
      <c r="AJ116" s="197">
        <v>0.625</v>
      </c>
      <c r="AK116" s="33">
        <v>33</v>
      </c>
      <c r="AL116" s="33">
        <v>6</v>
      </c>
      <c r="AM116" s="168">
        <f t="shared" si="205"/>
        <v>39</v>
      </c>
      <c r="AN116" s="169">
        <f t="shared" si="206"/>
        <v>0.69230769230769229</v>
      </c>
    </row>
    <row r="117" spans="1:40" x14ac:dyDescent="0.25">
      <c r="A117" s="194">
        <v>0.64583333333333304</v>
      </c>
      <c r="B117" s="33">
        <v>42</v>
      </c>
      <c r="C117" s="33">
        <v>8</v>
      </c>
      <c r="D117" s="168">
        <f t="shared" si="192"/>
        <v>50</v>
      </c>
      <c r="E117" s="168">
        <f t="shared" si="193"/>
        <v>0.68</v>
      </c>
      <c r="F117" s="195">
        <v>0.64583333333333304</v>
      </c>
      <c r="G117" s="33">
        <v>37</v>
      </c>
      <c r="H117" s="33">
        <v>11</v>
      </c>
      <c r="I117" s="168">
        <f t="shared" si="194"/>
        <v>48</v>
      </c>
      <c r="J117" s="168">
        <f t="shared" si="195"/>
        <v>0.54166666666666663</v>
      </c>
      <c r="K117" s="195">
        <v>0.64583333333333304</v>
      </c>
      <c r="L117" s="33">
        <v>41</v>
      </c>
      <c r="M117" s="33">
        <v>9</v>
      </c>
      <c r="N117" s="168">
        <f t="shared" si="196"/>
        <v>50</v>
      </c>
      <c r="O117" s="168">
        <f t="shared" si="197"/>
        <v>0.64</v>
      </c>
      <c r="P117" s="195">
        <v>0.64583333333333304</v>
      </c>
      <c r="Q117" s="33">
        <v>38</v>
      </c>
      <c r="R117" s="33">
        <v>11</v>
      </c>
      <c r="S117" s="168">
        <f t="shared" si="198"/>
        <v>49</v>
      </c>
      <c r="T117" s="168">
        <f t="shared" si="199"/>
        <v>0.55102040816326525</v>
      </c>
      <c r="U117" s="195">
        <v>0.64583333333333304</v>
      </c>
      <c r="V117" s="33">
        <v>31</v>
      </c>
      <c r="W117" s="33">
        <v>11</v>
      </c>
      <c r="X117" s="168">
        <f t="shared" si="200"/>
        <v>42</v>
      </c>
      <c r="Y117" s="168">
        <f t="shared" si="201"/>
        <v>0.47619047619047616</v>
      </c>
      <c r="Z117" s="195">
        <v>0.64583333333333304</v>
      </c>
      <c r="AA117" s="33">
        <v>35</v>
      </c>
      <c r="AB117" s="33">
        <v>17</v>
      </c>
      <c r="AC117" s="168">
        <f t="shared" si="202"/>
        <v>52</v>
      </c>
      <c r="AD117" s="168">
        <f t="shared" si="203"/>
        <v>0.34615384615384615</v>
      </c>
      <c r="AE117" s="195">
        <v>0.64583333333333304</v>
      </c>
      <c r="AF117" s="33">
        <v>37</v>
      </c>
      <c r="AG117" s="33">
        <v>13</v>
      </c>
      <c r="AH117" s="168">
        <f t="shared" si="207"/>
        <v>50</v>
      </c>
      <c r="AI117" s="168">
        <f t="shared" si="204"/>
        <v>0.48</v>
      </c>
      <c r="AJ117" s="195">
        <v>0.64583333333333304</v>
      </c>
      <c r="AK117" s="33">
        <v>38</v>
      </c>
      <c r="AL117" s="33">
        <v>12</v>
      </c>
      <c r="AM117" s="168">
        <f t="shared" si="205"/>
        <v>50</v>
      </c>
      <c r="AN117" s="169">
        <f t="shared" si="206"/>
        <v>0.52</v>
      </c>
    </row>
    <row r="118" spans="1:40" x14ac:dyDescent="0.25">
      <c r="A118" s="196">
        <v>0.66666666666666596</v>
      </c>
      <c r="B118" s="33">
        <v>28</v>
      </c>
      <c r="C118" s="33">
        <v>10</v>
      </c>
      <c r="D118" s="168">
        <f t="shared" si="192"/>
        <v>38</v>
      </c>
      <c r="E118" s="168">
        <f t="shared" si="193"/>
        <v>0.47368421052631576</v>
      </c>
      <c r="F118" s="197">
        <v>0.66666666666666596</v>
      </c>
      <c r="G118" s="33">
        <v>33</v>
      </c>
      <c r="H118" s="33">
        <v>15</v>
      </c>
      <c r="I118" s="168">
        <f t="shared" si="194"/>
        <v>48</v>
      </c>
      <c r="J118" s="168">
        <f t="shared" si="195"/>
        <v>0.375</v>
      </c>
      <c r="K118" s="197">
        <v>0.66666666666666596</v>
      </c>
      <c r="L118" s="33">
        <v>26</v>
      </c>
      <c r="M118" s="33">
        <v>12</v>
      </c>
      <c r="N118" s="168">
        <f t="shared" si="196"/>
        <v>38</v>
      </c>
      <c r="O118" s="168">
        <f t="shared" si="197"/>
        <v>0.36842105263157893</v>
      </c>
      <c r="P118" s="197">
        <v>0.66666666666666596</v>
      </c>
      <c r="Q118" s="33">
        <v>24</v>
      </c>
      <c r="R118" s="33">
        <v>9</v>
      </c>
      <c r="S118" s="168">
        <f t="shared" si="198"/>
        <v>33</v>
      </c>
      <c r="T118" s="168">
        <f t="shared" si="199"/>
        <v>0.45454545454545453</v>
      </c>
      <c r="U118" s="197">
        <v>0.66666666666666596</v>
      </c>
      <c r="V118" s="33">
        <v>22</v>
      </c>
      <c r="W118" s="33">
        <v>15</v>
      </c>
      <c r="X118" s="168">
        <f t="shared" si="200"/>
        <v>37</v>
      </c>
      <c r="Y118" s="168">
        <f t="shared" si="201"/>
        <v>0.1891891891891892</v>
      </c>
      <c r="Z118" s="197">
        <v>0.66666666666666596</v>
      </c>
      <c r="AA118" s="33">
        <v>25</v>
      </c>
      <c r="AB118" s="33">
        <v>14</v>
      </c>
      <c r="AC118" s="168">
        <f t="shared" si="202"/>
        <v>39</v>
      </c>
      <c r="AD118" s="168">
        <f t="shared" si="203"/>
        <v>0.28205128205128205</v>
      </c>
      <c r="AE118" s="197">
        <v>0.66666666666666596</v>
      </c>
      <c r="AF118" s="33">
        <v>39</v>
      </c>
      <c r="AG118" s="33">
        <v>16</v>
      </c>
      <c r="AH118" s="168">
        <f t="shared" si="207"/>
        <v>55</v>
      </c>
      <c r="AI118" s="168">
        <f t="shared" si="204"/>
        <v>0.41818181818181815</v>
      </c>
      <c r="AJ118" s="197">
        <v>0.66666666666666596</v>
      </c>
      <c r="AK118" s="33">
        <v>26</v>
      </c>
      <c r="AL118" s="33">
        <v>8</v>
      </c>
      <c r="AM118" s="168">
        <f t="shared" si="205"/>
        <v>34</v>
      </c>
      <c r="AN118" s="169">
        <f t="shared" si="206"/>
        <v>0.52941176470588236</v>
      </c>
    </row>
    <row r="119" spans="1:40" x14ac:dyDescent="0.25">
      <c r="A119" s="196">
        <v>0.687499999999999</v>
      </c>
      <c r="B119" s="33">
        <v>31</v>
      </c>
      <c r="C119" s="33">
        <v>12</v>
      </c>
      <c r="D119" s="168">
        <f t="shared" si="192"/>
        <v>43</v>
      </c>
      <c r="E119" s="168">
        <f t="shared" si="193"/>
        <v>0.44186046511627908</v>
      </c>
      <c r="F119" s="197">
        <v>0.687499999999999</v>
      </c>
      <c r="G119" s="33">
        <v>21</v>
      </c>
      <c r="H119" s="33">
        <v>12</v>
      </c>
      <c r="I119" s="168">
        <f t="shared" si="194"/>
        <v>33</v>
      </c>
      <c r="J119" s="168">
        <f t="shared" si="195"/>
        <v>0.27272727272727271</v>
      </c>
      <c r="K119" s="197">
        <v>0.687499999999999</v>
      </c>
      <c r="L119" s="33">
        <v>33</v>
      </c>
      <c r="M119" s="33">
        <v>24</v>
      </c>
      <c r="N119" s="168">
        <f t="shared" si="196"/>
        <v>57</v>
      </c>
      <c r="O119" s="168">
        <f t="shared" si="197"/>
        <v>0.15789473684210525</v>
      </c>
      <c r="P119" s="197">
        <v>0.687499999999999</v>
      </c>
      <c r="Q119" s="33">
        <v>25</v>
      </c>
      <c r="R119" s="33">
        <v>17</v>
      </c>
      <c r="S119" s="168">
        <f t="shared" si="198"/>
        <v>42</v>
      </c>
      <c r="T119" s="168">
        <f t="shared" si="199"/>
        <v>0.19047619047619047</v>
      </c>
      <c r="U119" s="197">
        <v>0.687499999999999</v>
      </c>
      <c r="V119" s="33">
        <v>16</v>
      </c>
      <c r="W119" s="33">
        <v>12</v>
      </c>
      <c r="X119" s="168">
        <f t="shared" si="200"/>
        <v>28</v>
      </c>
      <c r="Y119" s="168">
        <f t="shared" si="201"/>
        <v>0.14285714285714285</v>
      </c>
      <c r="Z119" s="197">
        <v>0.687499999999999</v>
      </c>
      <c r="AA119" s="33">
        <v>22</v>
      </c>
      <c r="AB119" s="33">
        <v>12</v>
      </c>
      <c r="AC119" s="168">
        <f t="shared" si="202"/>
        <v>34</v>
      </c>
      <c r="AD119" s="168">
        <f t="shared" si="203"/>
        <v>0.29411764705882354</v>
      </c>
      <c r="AE119" s="197">
        <v>0.687499999999999</v>
      </c>
      <c r="AF119" s="33">
        <v>26</v>
      </c>
      <c r="AG119" s="33">
        <v>15</v>
      </c>
      <c r="AH119" s="168">
        <f t="shared" si="207"/>
        <v>41</v>
      </c>
      <c r="AI119" s="168">
        <f t="shared" si="204"/>
        <v>0.26829268292682928</v>
      </c>
      <c r="AJ119" s="197">
        <v>0.687499999999999</v>
      </c>
      <c r="AK119" s="33">
        <v>18</v>
      </c>
      <c r="AL119" s="33">
        <v>13</v>
      </c>
      <c r="AM119" s="168">
        <f t="shared" si="205"/>
        <v>31</v>
      </c>
      <c r="AN119" s="169">
        <f t="shared" si="206"/>
        <v>0.16129032258064516</v>
      </c>
    </row>
    <row r="120" spans="1:40" x14ac:dyDescent="0.25">
      <c r="A120" s="194">
        <v>0.70833333333333304</v>
      </c>
      <c r="B120" s="33">
        <v>28</v>
      </c>
      <c r="C120" s="33">
        <v>15</v>
      </c>
      <c r="D120" s="168">
        <f t="shared" si="192"/>
        <v>43</v>
      </c>
      <c r="E120" s="168">
        <f t="shared" si="193"/>
        <v>0.30232558139534882</v>
      </c>
      <c r="F120" s="195">
        <v>0.70833333333333304</v>
      </c>
      <c r="G120" s="33">
        <v>19</v>
      </c>
      <c r="H120" s="33">
        <v>16</v>
      </c>
      <c r="I120" s="168">
        <f t="shared" si="194"/>
        <v>35</v>
      </c>
      <c r="J120" s="168">
        <f t="shared" si="195"/>
        <v>8.5714285714285715E-2</v>
      </c>
      <c r="K120" s="195">
        <v>0.70833333333333304</v>
      </c>
      <c r="L120" s="33">
        <v>22</v>
      </c>
      <c r="M120" s="33">
        <v>19</v>
      </c>
      <c r="N120" s="168">
        <f t="shared" si="196"/>
        <v>41</v>
      </c>
      <c r="O120" s="168">
        <f t="shared" si="197"/>
        <v>7.3170731707317069E-2</v>
      </c>
      <c r="P120" s="195">
        <v>0.70833333333333304</v>
      </c>
      <c r="Q120" s="33">
        <v>29</v>
      </c>
      <c r="R120" s="33">
        <v>26</v>
      </c>
      <c r="S120" s="168">
        <f t="shared" si="198"/>
        <v>55</v>
      </c>
      <c r="T120" s="168">
        <f t="shared" si="199"/>
        <v>5.4545454545454543E-2</v>
      </c>
      <c r="U120" s="195">
        <v>0.70833333333333304</v>
      </c>
      <c r="V120" s="33">
        <v>29</v>
      </c>
      <c r="W120" s="33">
        <v>17</v>
      </c>
      <c r="X120" s="168">
        <f t="shared" si="200"/>
        <v>46</v>
      </c>
      <c r="Y120" s="168">
        <f t="shared" si="201"/>
        <v>0.2608695652173913</v>
      </c>
      <c r="Z120" s="195">
        <v>0.70833333333333304</v>
      </c>
      <c r="AA120" s="33">
        <v>20</v>
      </c>
      <c r="AB120" s="33">
        <v>16</v>
      </c>
      <c r="AC120" s="168">
        <f t="shared" si="202"/>
        <v>36</v>
      </c>
      <c r="AD120" s="168">
        <f t="shared" si="203"/>
        <v>0.1111111111111111</v>
      </c>
      <c r="AE120" s="195">
        <v>0.70833333333333304</v>
      </c>
      <c r="AF120" s="33">
        <v>12</v>
      </c>
      <c r="AG120" s="33">
        <v>16</v>
      </c>
      <c r="AH120" s="168">
        <f t="shared" si="207"/>
        <v>28</v>
      </c>
      <c r="AI120" s="168">
        <f t="shared" si="204"/>
        <v>-0.14285714285714285</v>
      </c>
      <c r="AJ120" s="195">
        <v>0.70833333333333304</v>
      </c>
      <c r="AK120" s="33">
        <v>22</v>
      </c>
      <c r="AL120" s="33">
        <v>16</v>
      </c>
      <c r="AM120" s="168">
        <f t="shared" si="205"/>
        <v>38</v>
      </c>
      <c r="AN120" s="169">
        <f t="shared" si="206"/>
        <v>0.15789473684210525</v>
      </c>
    </row>
    <row r="121" spans="1:40" x14ac:dyDescent="0.25">
      <c r="A121" s="176" t="s">
        <v>177</v>
      </c>
      <c r="B121" s="168" t="s">
        <v>46</v>
      </c>
      <c r="C121" s="168" t="s">
        <v>130</v>
      </c>
      <c r="D121" s="168" t="s">
        <v>52</v>
      </c>
      <c r="E121" s="168" t="s">
        <v>113</v>
      </c>
      <c r="F121" s="168" t="s">
        <v>177</v>
      </c>
      <c r="G121" s="168" t="s">
        <v>46</v>
      </c>
      <c r="H121" s="168" t="s">
        <v>130</v>
      </c>
      <c r="I121" s="168" t="s">
        <v>52</v>
      </c>
      <c r="J121" s="168" t="s">
        <v>113</v>
      </c>
      <c r="K121" s="168" t="s">
        <v>177</v>
      </c>
      <c r="L121" s="168" t="s">
        <v>46</v>
      </c>
      <c r="M121" s="168" t="s">
        <v>130</v>
      </c>
      <c r="N121" s="168" t="s">
        <v>52</v>
      </c>
      <c r="O121" s="168" t="s">
        <v>113</v>
      </c>
      <c r="P121" s="168" t="s">
        <v>177</v>
      </c>
      <c r="Q121" s="168" t="s">
        <v>46</v>
      </c>
      <c r="R121" s="168" t="s">
        <v>130</v>
      </c>
      <c r="S121" s="168" t="s">
        <v>52</v>
      </c>
      <c r="T121" s="168" t="s">
        <v>113</v>
      </c>
      <c r="U121" s="168" t="s">
        <v>177</v>
      </c>
      <c r="V121" s="168" t="s">
        <v>46</v>
      </c>
      <c r="W121" s="168" t="s">
        <v>130</v>
      </c>
      <c r="X121" s="168" t="s">
        <v>52</v>
      </c>
      <c r="Y121" s="168" t="s">
        <v>113</v>
      </c>
      <c r="Z121" s="168" t="s">
        <v>177</v>
      </c>
      <c r="AA121" s="168" t="s">
        <v>46</v>
      </c>
      <c r="AB121" s="168" t="s">
        <v>130</v>
      </c>
      <c r="AC121" s="168" t="s">
        <v>52</v>
      </c>
      <c r="AD121" s="168" t="s">
        <v>113</v>
      </c>
      <c r="AE121" s="168" t="s">
        <v>177</v>
      </c>
      <c r="AF121" s="168" t="s">
        <v>46</v>
      </c>
      <c r="AG121" s="168" t="s">
        <v>130</v>
      </c>
      <c r="AH121" s="168" t="s">
        <v>52</v>
      </c>
      <c r="AI121" s="168" t="s">
        <v>113</v>
      </c>
      <c r="AJ121" s="168" t="s">
        <v>177</v>
      </c>
      <c r="AK121" s="168" t="s">
        <v>46</v>
      </c>
      <c r="AL121" s="168" t="s">
        <v>130</v>
      </c>
      <c r="AM121" s="168" t="s">
        <v>52</v>
      </c>
      <c r="AN121" s="169" t="s">
        <v>113</v>
      </c>
    </row>
    <row r="122" spans="1:40" x14ac:dyDescent="0.25">
      <c r="A122" s="194">
        <v>0.58333333333333337</v>
      </c>
      <c r="B122" s="33">
        <v>56</v>
      </c>
      <c r="C122" s="33">
        <v>7</v>
      </c>
      <c r="D122" s="168">
        <f t="shared" ref="D122:D128" si="208">SUM(B122:C122)</f>
        <v>63</v>
      </c>
      <c r="E122" s="168">
        <f t="shared" ref="E122:E128" si="209">(B122-C122)/D122</f>
        <v>0.77777777777777779</v>
      </c>
      <c r="F122" s="195">
        <v>0.58333333333333337</v>
      </c>
      <c r="G122" s="33">
        <v>57</v>
      </c>
      <c r="H122" s="33">
        <v>3</v>
      </c>
      <c r="I122" s="168">
        <f t="shared" ref="I122:I128" si="210">SUM(G122:H122)</f>
        <v>60</v>
      </c>
      <c r="J122" s="168">
        <f t="shared" ref="J122:J128" si="211">(G122-H122)/I122</f>
        <v>0.9</v>
      </c>
      <c r="K122" s="195">
        <v>0.58333333333333337</v>
      </c>
      <c r="L122" s="33">
        <v>42</v>
      </c>
      <c r="M122" s="33">
        <v>6</v>
      </c>
      <c r="N122" s="168">
        <f t="shared" ref="N122:N128" si="212">SUM(L122:M122)</f>
        <v>48</v>
      </c>
      <c r="O122" s="168">
        <f t="shared" ref="O122:O128" si="213">(L122-M122)/N122</f>
        <v>0.75</v>
      </c>
      <c r="P122" s="195">
        <v>0.58333333333333337</v>
      </c>
      <c r="Q122" s="33">
        <v>42</v>
      </c>
      <c r="R122" s="33">
        <v>1</v>
      </c>
      <c r="S122" s="168">
        <f t="shared" ref="S122:S128" si="214">SUM(Q122:R122)</f>
        <v>43</v>
      </c>
      <c r="T122" s="168">
        <f t="shared" ref="T122:T128" si="215">(Q122-R122)/S122</f>
        <v>0.95348837209302328</v>
      </c>
      <c r="U122" s="195">
        <v>0.58333333333333337</v>
      </c>
      <c r="V122" s="33">
        <v>51</v>
      </c>
      <c r="W122" s="33">
        <v>7</v>
      </c>
      <c r="X122" s="168">
        <f t="shared" ref="X122:X128" si="216">SUM(V122:W122)</f>
        <v>58</v>
      </c>
      <c r="Y122" s="168">
        <f t="shared" ref="Y122:Y128" si="217">(V122-W122)/X122</f>
        <v>0.75862068965517238</v>
      </c>
      <c r="Z122" s="195">
        <v>0.58333333333333337</v>
      </c>
      <c r="AA122" s="33">
        <v>52</v>
      </c>
      <c r="AB122" s="33">
        <v>6</v>
      </c>
      <c r="AC122" s="168">
        <f t="shared" ref="AC122:AC128" si="218">SUM(AA122:AB122)</f>
        <v>58</v>
      </c>
      <c r="AD122" s="168">
        <f t="shared" ref="AD122:AD128" si="219">(AA122-AB122)/AC122</f>
        <v>0.7931034482758621</v>
      </c>
      <c r="AE122" s="195">
        <v>0.58333333333333337</v>
      </c>
      <c r="AF122" s="33">
        <v>47</v>
      </c>
      <c r="AG122" s="33">
        <v>2</v>
      </c>
      <c r="AH122" s="168">
        <f>SUM(AF122:AG122)</f>
        <v>49</v>
      </c>
      <c r="AI122" s="168">
        <f t="shared" ref="AI122:AI128" si="220">(AF122-AG122)/AH122</f>
        <v>0.91836734693877553</v>
      </c>
      <c r="AJ122" s="195">
        <v>0.58333333333333337</v>
      </c>
      <c r="AK122" s="33">
        <v>38</v>
      </c>
      <c r="AL122" s="33">
        <v>12</v>
      </c>
      <c r="AM122" s="168">
        <f t="shared" ref="AM122:AM128" si="221">SUM(AK122:AL122)</f>
        <v>50</v>
      </c>
      <c r="AN122" s="169">
        <f t="shared" ref="AN122:AN128" si="222">(AK122-AL122)/AM122</f>
        <v>0.52</v>
      </c>
    </row>
    <row r="123" spans="1:40" x14ac:dyDescent="0.25">
      <c r="A123" s="196">
        <v>0.60416666666666663</v>
      </c>
      <c r="B123" s="33">
        <v>48</v>
      </c>
      <c r="C123" s="33">
        <v>5</v>
      </c>
      <c r="D123" s="168">
        <f t="shared" si="208"/>
        <v>53</v>
      </c>
      <c r="E123" s="168">
        <f t="shared" si="209"/>
        <v>0.81132075471698117</v>
      </c>
      <c r="F123" s="197">
        <v>0.60416666666666663</v>
      </c>
      <c r="G123" s="33">
        <v>38</v>
      </c>
      <c r="H123" s="33">
        <v>8</v>
      </c>
      <c r="I123" s="168">
        <f t="shared" si="210"/>
        <v>46</v>
      </c>
      <c r="J123" s="168">
        <f t="shared" si="211"/>
        <v>0.65217391304347827</v>
      </c>
      <c r="K123" s="197">
        <v>0.60416666666666663</v>
      </c>
      <c r="L123" s="33">
        <v>40</v>
      </c>
      <c r="M123" s="33">
        <v>3</v>
      </c>
      <c r="N123" s="168">
        <f t="shared" si="212"/>
        <v>43</v>
      </c>
      <c r="O123" s="168">
        <f t="shared" si="213"/>
        <v>0.86046511627906974</v>
      </c>
      <c r="P123" s="197">
        <v>0.60416666666666663</v>
      </c>
      <c r="Q123" s="33">
        <v>46</v>
      </c>
      <c r="R123" s="33">
        <v>7</v>
      </c>
      <c r="S123" s="168">
        <f t="shared" si="214"/>
        <v>53</v>
      </c>
      <c r="T123" s="168">
        <f t="shared" si="215"/>
        <v>0.73584905660377353</v>
      </c>
      <c r="U123" s="197">
        <v>0.60416666666666663</v>
      </c>
      <c r="V123" s="33">
        <v>45</v>
      </c>
      <c r="W123" s="33">
        <v>12</v>
      </c>
      <c r="X123" s="168">
        <f t="shared" si="216"/>
        <v>57</v>
      </c>
      <c r="Y123" s="168">
        <f t="shared" si="217"/>
        <v>0.57894736842105265</v>
      </c>
      <c r="Z123" s="197">
        <v>0.60416666666666663</v>
      </c>
      <c r="AA123" s="33">
        <v>45</v>
      </c>
      <c r="AB123" s="33">
        <v>8</v>
      </c>
      <c r="AC123" s="168">
        <f t="shared" si="218"/>
        <v>53</v>
      </c>
      <c r="AD123" s="168">
        <f t="shared" si="219"/>
        <v>0.69811320754716977</v>
      </c>
      <c r="AE123" s="197">
        <v>0.60416666666666663</v>
      </c>
      <c r="AF123" s="33">
        <v>56</v>
      </c>
      <c r="AG123" s="33">
        <v>6</v>
      </c>
      <c r="AH123" s="168">
        <f t="shared" ref="AH123:AH128" si="223">SUM(AF123:AG123)</f>
        <v>62</v>
      </c>
      <c r="AI123" s="168">
        <f t="shared" si="220"/>
        <v>0.80645161290322576</v>
      </c>
      <c r="AJ123" s="197">
        <v>0.60416666666666663</v>
      </c>
      <c r="AK123" s="33">
        <v>36</v>
      </c>
      <c r="AL123" s="33">
        <v>8</v>
      </c>
      <c r="AM123" s="168">
        <f t="shared" si="221"/>
        <v>44</v>
      </c>
      <c r="AN123" s="169">
        <f t="shared" si="222"/>
        <v>0.63636363636363635</v>
      </c>
    </row>
    <row r="124" spans="1:40" x14ac:dyDescent="0.25">
      <c r="A124" s="196">
        <v>0.625</v>
      </c>
      <c r="B124" s="33">
        <v>51</v>
      </c>
      <c r="C124" s="33">
        <v>11</v>
      </c>
      <c r="D124" s="168">
        <f t="shared" si="208"/>
        <v>62</v>
      </c>
      <c r="E124" s="168">
        <f t="shared" si="209"/>
        <v>0.64516129032258063</v>
      </c>
      <c r="F124" s="197">
        <v>0.625</v>
      </c>
      <c r="G124" s="33">
        <v>45</v>
      </c>
      <c r="H124" s="33">
        <v>7</v>
      </c>
      <c r="I124" s="168">
        <f t="shared" si="210"/>
        <v>52</v>
      </c>
      <c r="J124" s="168">
        <f t="shared" si="211"/>
        <v>0.73076923076923073</v>
      </c>
      <c r="K124" s="197">
        <v>0.625</v>
      </c>
      <c r="L124" s="33">
        <v>28</v>
      </c>
      <c r="M124" s="33">
        <v>5</v>
      </c>
      <c r="N124" s="168">
        <f t="shared" si="212"/>
        <v>33</v>
      </c>
      <c r="O124" s="168">
        <f t="shared" si="213"/>
        <v>0.69696969696969702</v>
      </c>
      <c r="P124" s="197">
        <v>0.625</v>
      </c>
      <c r="Q124" s="33">
        <v>33</v>
      </c>
      <c r="R124" s="33">
        <v>3</v>
      </c>
      <c r="S124" s="168">
        <f t="shared" si="214"/>
        <v>36</v>
      </c>
      <c r="T124" s="168">
        <f t="shared" si="215"/>
        <v>0.83333333333333337</v>
      </c>
      <c r="U124" s="197">
        <v>0.625</v>
      </c>
      <c r="V124" s="33">
        <v>41</v>
      </c>
      <c r="W124" s="33">
        <v>4</v>
      </c>
      <c r="X124" s="168">
        <f t="shared" si="216"/>
        <v>45</v>
      </c>
      <c r="Y124" s="168">
        <f t="shared" si="217"/>
        <v>0.82222222222222219</v>
      </c>
      <c r="Z124" s="197">
        <v>0.625</v>
      </c>
      <c r="AA124" s="33">
        <v>39</v>
      </c>
      <c r="AB124" s="33">
        <v>12</v>
      </c>
      <c r="AC124" s="168">
        <f t="shared" si="218"/>
        <v>51</v>
      </c>
      <c r="AD124" s="168">
        <f t="shared" si="219"/>
        <v>0.52941176470588236</v>
      </c>
      <c r="AE124" s="197">
        <v>0.625</v>
      </c>
      <c r="AF124" s="33">
        <v>41</v>
      </c>
      <c r="AG124" s="33">
        <v>12</v>
      </c>
      <c r="AH124" s="168">
        <f t="shared" si="223"/>
        <v>53</v>
      </c>
      <c r="AI124" s="168">
        <f t="shared" si="220"/>
        <v>0.54716981132075471</v>
      </c>
      <c r="AJ124" s="197">
        <v>0.625</v>
      </c>
      <c r="AK124" s="33">
        <v>33</v>
      </c>
      <c r="AL124" s="33">
        <v>11</v>
      </c>
      <c r="AM124" s="168">
        <f t="shared" si="221"/>
        <v>44</v>
      </c>
      <c r="AN124" s="169">
        <f t="shared" si="222"/>
        <v>0.5</v>
      </c>
    </row>
    <row r="125" spans="1:40" x14ac:dyDescent="0.25">
      <c r="A125" s="194">
        <v>0.64583333333333304</v>
      </c>
      <c r="B125" s="33">
        <v>39</v>
      </c>
      <c r="C125" s="33">
        <v>14</v>
      </c>
      <c r="D125" s="168">
        <f t="shared" si="208"/>
        <v>53</v>
      </c>
      <c r="E125" s="168">
        <f t="shared" si="209"/>
        <v>0.47169811320754718</v>
      </c>
      <c r="F125" s="195">
        <v>0.64583333333333304</v>
      </c>
      <c r="G125" s="33">
        <v>27</v>
      </c>
      <c r="H125" s="33">
        <v>13</v>
      </c>
      <c r="I125" s="168">
        <f t="shared" si="210"/>
        <v>40</v>
      </c>
      <c r="J125" s="168">
        <f t="shared" si="211"/>
        <v>0.35</v>
      </c>
      <c r="K125" s="195">
        <v>0.64583333333333304</v>
      </c>
      <c r="L125" s="33">
        <v>36</v>
      </c>
      <c r="M125" s="33">
        <v>9</v>
      </c>
      <c r="N125" s="168">
        <f t="shared" si="212"/>
        <v>45</v>
      </c>
      <c r="O125" s="168">
        <f t="shared" si="213"/>
        <v>0.6</v>
      </c>
      <c r="P125" s="195">
        <v>0.64583333333333304</v>
      </c>
      <c r="Q125" s="33">
        <v>36</v>
      </c>
      <c r="R125" s="33">
        <v>9</v>
      </c>
      <c r="S125" s="168">
        <f t="shared" si="214"/>
        <v>45</v>
      </c>
      <c r="T125" s="168">
        <f t="shared" si="215"/>
        <v>0.6</v>
      </c>
      <c r="U125" s="195">
        <v>0.64583333333333304</v>
      </c>
      <c r="V125" s="33">
        <v>36</v>
      </c>
      <c r="W125" s="33">
        <v>11</v>
      </c>
      <c r="X125" s="168">
        <f t="shared" si="216"/>
        <v>47</v>
      </c>
      <c r="Y125" s="168">
        <f t="shared" si="217"/>
        <v>0.53191489361702127</v>
      </c>
      <c r="Z125" s="195">
        <v>0.64583333333333304</v>
      </c>
      <c r="AA125" s="33">
        <v>36</v>
      </c>
      <c r="AB125" s="33">
        <v>9</v>
      </c>
      <c r="AC125" s="168">
        <f t="shared" si="218"/>
        <v>45</v>
      </c>
      <c r="AD125" s="168">
        <f t="shared" si="219"/>
        <v>0.6</v>
      </c>
      <c r="AE125" s="195">
        <v>0.64583333333333304</v>
      </c>
      <c r="AF125" s="33">
        <v>31</v>
      </c>
      <c r="AG125" s="33">
        <v>8</v>
      </c>
      <c r="AH125" s="168">
        <f t="shared" si="223"/>
        <v>39</v>
      </c>
      <c r="AI125" s="168">
        <f t="shared" si="220"/>
        <v>0.58974358974358976</v>
      </c>
      <c r="AJ125" s="195">
        <v>0.64583333333333304</v>
      </c>
      <c r="AK125" s="33">
        <v>27</v>
      </c>
      <c r="AL125" s="33">
        <v>10</v>
      </c>
      <c r="AM125" s="168">
        <f t="shared" si="221"/>
        <v>37</v>
      </c>
      <c r="AN125" s="169">
        <f t="shared" si="222"/>
        <v>0.45945945945945948</v>
      </c>
    </row>
    <row r="126" spans="1:40" x14ac:dyDescent="0.25">
      <c r="A126" s="196">
        <v>0.66666666666666596</v>
      </c>
      <c r="B126" s="33">
        <v>34</v>
      </c>
      <c r="C126" s="33">
        <v>12</v>
      </c>
      <c r="D126" s="168">
        <f t="shared" si="208"/>
        <v>46</v>
      </c>
      <c r="E126" s="168">
        <f t="shared" si="209"/>
        <v>0.47826086956521741</v>
      </c>
      <c r="F126" s="197">
        <v>0.66666666666666596</v>
      </c>
      <c r="G126" s="33">
        <v>33</v>
      </c>
      <c r="H126" s="33">
        <v>7</v>
      </c>
      <c r="I126" s="168">
        <f t="shared" si="210"/>
        <v>40</v>
      </c>
      <c r="J126" s="168">
        <f t="shared" si="211"/>
        <v>0.65</v>
      </c>
      <c r="K126" s="197">
        <v>0.66666666666666596</v>
      </c>
      <c r="L126" s="33">
        <v>23</v>
      </c>
      <c r="M126" s="33">
        <v>11</v>
      </c>
      <c r="N126" s="168">
        <f t="shared" si="212"/>
        <v>34</v>
      </c>
      <c r="O126" s="168">
        <f t="shared" si="213"/>
        <v>0.35294117647058826</v>
      </c>
      <c r="P126" s="197">
        <v>0.66666666666666596</v>
      </c>
      <c r="Q126" s="33">
        <v>41</v>
      </c>
      <c r="R126" s="33">
        <v>10</v>
      </c>
      <c r="S126" s="168">
        <f t="shared" si="214"/>
        <v>51</v>
      </c>
      <c r="T126" s="168">
        <f t="shared" si="215"/>
        <v>0.60784313725490191</v>
      </c>
      <c r="U126" s="197">
        <v>0.66666666666666596</v>
      </c>
      <c r="V126" s="33">
        <v>30</v>
      </c>
      <c r="W126" s="33">
        <v>9</v>
      </c>
      <c r="X126" s="168">
        <f t="shared" si="216"/>
        <v>39</v>
      </c>
      <c r="Y126" s="168">
        <f t="shared" si="217"/>
        <v>0.53846153846153844</v>
      </c>
      <c r="Z126" s="197">
        <v>0.66666666666666596</v>
      </c>
      <c r="AA126" s="33">
        <v>21</v>
      </c>
      <c r="AB126" s="33">
        <v>16</v>
      </c>
      <c r="AC126" s="168">
        <f t="shared" si="218"/>
        <v>37</v>
      </c>
      <c r="AD126" s="168">
        <f t="shared" si="219"/>
        <v>0.13513513513513514</v>
      </c>
      <c r="AE126" s="197">
        <v>0.66666666666666596</v>
      </c>
      <c r="AF126" s="33">
        <v>27</v>
      </c>
      <c r="AG126" s="33">
        <v>14</v>
      </c>
      <c r="AH126" s="168">
        <f t="shared" si="223"/>
        <v>41</v>
      </c>
      <c r="AI126" s="168">
        <f t="shared" si="220"/>
        <v>0.31707317073170732</v>
      </c>
      <c r="AJ126" s="197">
        <v>0.66666666666666596</v>
      </c>
      <c r="AK126" s="33">
        <v>22</v>
      </c>
      <c r="AL126" s="33">
        <v>14</v>
      </c>
      <c r="AM126" s="168">
        <f t="shared" si="221"/>
        <v>36</v>
      </c>
      <c r="AN126" s="169">
        <f t="shared" si="222"/>
        <v>0.22222222222222221</v>
      </c>
    </row>
    <row r="127" spans="1:40" x14ac:dyDescent="0.25">
      <c r="A127" s="196">
        <v>0.687499999999999</v>
      </c>
      <c r="B127" s="33">
        <v>32</v>
      </c>
      <c r="C127" s="33">
        <v>17</v>
      </c>
      <c r="D127" s="168">
        <f t="shared" si="208"/>
        <v>49</v>
      </c>
      <c r="E127" s="168">
        <f t="shared" si="209"/>
        <v>0.30612244897959184</v>
      </c>
      <c r="F127" s="197">
        <v>0.687499999999999</v>
      </c>
      <c r="G127" s="33">
        <v>23</v>
      </c>
      <c r="H127" s="33">
        <v>16</v>
      </c>
      <c r="I127" s="168">
        <f t="shared" si="210"/>
        <v>39</v>
      </c>
      <c r="J127" s="168">
        <f t="shared" si="211"/>
        <v>0.17948717948717949</v>
      </c>
      <c r="K127" s="197">
        <v>0.687499999999999</v>
      </c>
      <c r="L127" s="33">
        <v>27</v>
      </c>
      <c r="M127" s="33">
        <v>17</v>
      </c>
      <c r="N127" s="168">
        <f t="shared" si="212"/>
        <v>44</v>
      </c>
      <c r="O127" s="168">
        <f t="shared" si="213"/>
        <v>0.22727272727272727</v>
      </c>
      <c r="P127" s="197">
        <v>0.687499999999999</v>
      </c>
      <c r="Q127" s="33">
        <v>26</v>
      </c>
      <c r="R127" s="33">
        <v>14</v>
      </c>
      <c r="S127" s="168">
        <f t="shared" si="214"/>
        <v>40</v>
      </c>
      <c r="T127" s="168">
        <f t="shared" si="215"/>
        <v>0.3</v>
      </c>
      <c r="U127" s="197">
        <v>0.687499999999999</v>
      </c>
      <c r="V127" s="33">
        <v>28</v>
      </c>
      <c r="W127" s="33">
        <v>13</v>
      </c>
      <c r="X127" s="168">
        <f t="shared" si="216"/>
        <v>41</v>
      </c>
      <c r="Y127" s="168">
        <f t="shared" si="217"/>
        <v>0.36585365853658536</v>
      </c>
      <c r="Z127" s="197">
        <v>0.687499999999999</v>
      </c>
      <c r="AA127" s="33">
        <v>19</v>
      </c>
      <c r="AB127" s="33">
        <v>13</v>
      </c>
      <c r="AC127" s="168">
        <f t="shared" si="218"/>
        <v>32</v>
      </c>
      <c r="AD127" s="168">
        <f t="shared" si="219"/>
        <v>0.1875</v>
      </c>
      <c r="AE127" s="197">
        <v>0.687499999999999</v>
      </c>
      <c r="AF127" s="33">
        <v>22</v>
      </c>
      <c r="AG127" s="33">
        <v>11</v>
      </c>
      <c r="AH127" s="168">
        <f t="shared" si="223"/>
        <v>33</v>
      </c>
      <c r="AI127" s="168">
        <f t="shared" si="220"/>
        <v>0.33333333333333331</v>
      </c>
      <c r="AJ127" s="197">
        <v>0.687499999999999</v>
      </c>
      <c r="AK127" s="33">
        <v>19</v>
      </c>
      <c r="AL127" s="33">
        <v>8</v>
      </c>
      <c r="AM127" s="168">
        <f t="shared" si="221"/>
        <v>27</v>
      </c>
      <c r="AN127" s="169">
        <f t="shared" si="222"/>
        <v>0.40740740740740738</v>
      </c>
    </row>
    <row r="128" spans="1:40" x14ac:dyDescent="0.25">
      <c r="A128" s="194">
        <v>0.70833333333333304</v>
      </c>
      <c r="B128" s="33">
        <v>21</v>
      </c>
      <c r="C128" s="33">
        <v>15</v>
      </c>
      <c r="D128" s="168">
        <f t="shared" si="208"/>
        <v>36</v>
      </c>
      <c r="E128" s="168">
        <f t="shared" si="209"/>
        <v>0.16666666666666666</v>
      </c>
      <c r="F128" s="195">
        <v>0.70833333333333304</v>
      </c>
      <c r="G128" s="33">
        <v>19</v>
      </c>
      <c r="H128" s="33">
        <v>13</v>
      </c>
      <c r="I128" s="168">
        <f t="shared" si="210"/>
        <v>32</v>
      </c>
      <c r="J128" s="168">
        <f t="shared" si="211"/>
        <v>0.1875</v>
      </c>
      <c r="K128" s="195">
        <v>0.70833333333333304</v>
      </c>
      <c r="L128" s="33">
        <v>21</v>
      </c>
      <c r="M128" s="33">
        <v>13</v>
      </c>
      <c r="N128" s="168">
        <f t="shared" si="212"/>
        <v>34</v>
      </c>
      <c r="O128" s="168">
        <f t="shared" si="213"/>
        <v>0.23529411764705882</v>
      </c>
      <c r="P128" s="195">
        <v>0.70833333333333304</v>
      </c>
      <c r="Q128" s="33">
        <v>22</v>
      </c>
      <c r="R128" s="33">
        <v>16</v>
      </c>
      <c r="S128" s="168">
        <f t="shared" si="214"/>
        <v>38</v>
      </c>
      <c r="T128" s="168">
        <f t="shared" si="215"/>
        <v>0.15789473684210525</v>
      </c>
      <c r="U128" s="195">
        <v>0.70833333333333304</v>
      </c>
      <c r="V128" s="33">
        <v>21</v>
      </c>
      <c r="W128" s="33">
        <v>14</v>
      </c>
      <c r="X128" s="168">
        <f t="shared" si="216"/>
        <v>35</v>
      </c>
      <c r="Y128" s="168">
        <f t="shared" si="217"/>
        <v>0.2</v>
      </c>
      <c r="Z128" s="195">
        <v>0.70833333333333304</v>
      </c>
      <c r="AA128" s="33">
        <v>23</v>
      </c>
      <c r="AB128" s="33">
        <v>17</v>
      </c>
      <c r="AC128" s="168">
        <f t="shared" si="218"/>
        <v>40</v>
      </c>
      <c r="AD128" s="168">
        <f t="shared" si="219"/>
        <v>0.15</v>
      </c>
      <c r="AE128" s="195">
        <v>0.70833333333333304</v>
      </c>
      <c r="AF128" s="33">
        <v>18</v>
      </c>
      <c r="AG128" s="33">
        <v>10</v>
      </c>
      <c r="AH128" s="168">
        <f t="shared" si="223"/>
        <v>28</v>
      </c>
      <c r="AI128" s="168">
        <f t="shared" si="220"/>
        <v>0.2857142857142857</v>
      </c>
      <c r="AJ128" s="195">
        <v>0.70833333333333304</v>
      </c>
      <c r="AK128" s="33">
        <v>25</v>
      </c>
      <c r="AL128" s="33">
        <v>17</v>
      </c>
      <c r="AM128" s="168">
        <f t="shared" si="221"/>
        <v>42</v>
      </c>
      <c r="AN128" s="169">
        <f t="shared" si="222"/>
        <v>0.19047619047619047</v>
      </c>
    </row>
    <row r="129" spans="1:46" x14ac:dyDescent="0.25">
      <c r="A129" s="198" t="s">
        <v>179</v>
      </c>
      <c r="B129" s="199"/>
      <c r="C129" s="199"/>
      <c r="D129" s="199"/>
      <c r="E129" s="199"/>
      <c r="F129" s="199"/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  <c r="S129" s="199"/>
      <c r="T129" s="199"/>
      <c r="U129" s="199"/>
      <c r="V129" s="199"/>
      <c r="W129" s="199"/>
      <c r="X129" s="199"/>
      <c r="Y129" s="199"/>
      <c r="Z129" s="199"/>
      <c r="AA129" s="199"/>
      <c r="AB129" s="199"/>
      <c r="AC129" s="199"/>
      <c r="AD129" s="199"/>
      <c r="AE129" s="199"/>
      <c r="AF129" s="199"/>
      <c r="AG129" s="199"/>
      <c r="AH129" s="199"/>
      <c r="AI129" s="199"/>
      <c r="AJ129" s="199"/>
      <c r="AK129" s="199"/>
      <c r="AL129" s="199"/>
      <c r="AM129" s="199"/>
      <c r="AN129" s="200"/>
    </row>
    <row r="130" spans="1:46" x14ac:dyDescent="0.25">
      <c r="A130" s="176" t="s">
        <v>177</v>
      </c>
      <c r="B130" s="168" t="s">
        <v>71</v>
      </c>
      <c r="C130" s="168" t="s">
        <v>130</v>
      </c>
      <c r="D130" s="168" t="s">
        <v>52</v>
      </c>
      <c r="E130" s="168" t="s">
        <v>113</v>
      </c>
      <c r="F130" s="168" t="s">
        <v>177</v>
      </c>
      <c r="G130" s="168" t="s">
        <v>71</v>
      </c>
      <c r="H130" s="168" t="s">
        <v>130</v>
      </c>
      <c r="I130" s="168" t="s">
        <v>52</v>
      </c>
      <c r="J130" s="168" t="s">
        <v>113</v>
      </c>
      <c r="K130" s="168" t="s">
        <v>177</v>
      </c>
      <c r="L130" s="168" t="s">
        <v>71</v>
      </c>
      <c r="M130" s="168" t="s">
        <v>130</v>
      </c>
      <c r="N130" s="168" t="s">
        <v>52</v>
      </c>
      <c r="O130" s="168" t="s">
        <v>113</v>
      </c>
      <c r="P130" s="168" t="s">
        <v>177</v>
      </c>
      <c r="Q130" s="168" t="s">
        <v>71</v>
      </c>
      <c r="R130" s="168" t="s">
        <v>130</v>
      </c>
      <c r="S130" s="168" t="s">
        <v>52</v>
      </c>
      <c r="T130" s="168" t="s">
        <v>113</v>
      </c>
      <c r="U130" s="168" t="s">
        <v>177</v>
      </c>
      <c r="V130" s="168" t="s">
        <v>71</v>
      </c>
      <c r="W130" s="168" t="s">
        <v>130</v>
      </c>
      <c r="X130" s="168" t="s">
        <v>52</v>
      </c>
      <c r="Y130" s="168" t="s">
        <v>113</v>
      </c>
      <c r="Z130" s="168" t="s">
        <v>177</v>
      </c>
      <c r="AA130" s="168" t="s">
        <v>71</v>
      </c>
      <c r="AB130" s="168" t="s">
        <v>130</v>
      </c>
      <c r="AC130" s="168" t="s">
        <v>52</v>
      </c>
      <c r="AD130" s="168" t="s">
        <v>113</v>
      </c>
      <c r="AE130" s="168" t="s">
        <v>177</v>
      </c>
      <c r="AF130" s="168" t="s">
        <v>71</v>
      </c>
      <c r="AG130" s="168" t="s">
        <v>130</v>
      </c>
      <c r="AH130" s="168" t="s">
        <v>52</v>
      </c>
      <c r="AI130" s="168" t="s">
        <v>113</v>
      </c>
      <c r="AJ130" s="168" t="s">
        <v>177</v>
      </c>
      <c r="AK130" s="168" t="s">
        <v>71</v>
      </c>
      <c r="AL130" s="168" t="s">
        <v>130</v>
      </c>
      <c r="AM130" s="168" t="s">
        <v>52</v>
      </c>
      <c r="AN130" s="169" t="s">
        <v>113</v>
      </c>
    </row>
    <row r="131" spans="1:46" x14ac:dyDescent="0.25">
      <c r="A131" s="194">
        <v>0.58333333333333337</v>
      </c>
      <c r="B131" s="168">
        <v>0</v>
      </c>
      <c r="C131" s="168">
        <v>0</v>
      </c>
      <c r="D131" s="168">
        <f t="shared" ref="D131:D137" si="224">SUM(B131:C131)</f>
        <v>0</v>
      </c>
      <c r="E131" s="168">
        <v>0</v>
      </c>
      <c r="F131" s="195">
        <v>0.58333333333333337</v>
      </c>
      <c r="G131" s="168">
        <v>0</v>
      </c>
      <c r="H131" s="168">
        <v>0</v>
      </c>
      <c r="I131" s="168">
        <f t="shared" ref="I131:I137" si="225">SUM(G131:H131)</f>
        <v>0</v>
      </c>
      <c r="J131" s="168">
        <v>0</v>
      </c>
      <c r="K131" s="195">
        <v>0.58333333333333337</v>
      </c>
      <c r="L131" s="168">
        <v>0</v>
      </c>
      <c r="M131" s="168">
        <v>0</v>
      </c>
      <c r="N131" s="168">
        <f t="shared" ref="N131:N137" si="226">SUM(L131:M131)</f>
        <v>0</v>
      </c>
      <c r="O131" s="168">
        <v>0</v>
      </c>
      <c r="P131" s="195">
        <v>0.58333333333333337</v>
      </c>
      <c r="Q131" s="168">
        <v>0</v>
      </c>
      <c r="R131" s="168">
        <v>0</v>
      </c>
      <c r="S131" s="168">
        <f t="shared" ref="S131:S137" si="227">SUM(Q131:R131)</f>
        <v>0</v>
      </c>
      <c r="T131" s="168">
        <v>0</v>
      </c>
      <c r="U131" s="195">
        <v>0.58333333333333337</v>
      </c>
      <c r="V131" s="168">
        <v>0</v>
      </c>
      <c r="W131" s="168">
        <v>0</v>
      </c>
      <c r="X131" s="168">
        <f t="shared" ref="X131:X137" si="228">SUM(V131:W131)</f>
        <v>0</v>
      </c>
      <c r="Y131" s="168">
        <v>0</v>
      </c>
      <c r="Z131" s="195">
        <v>0.58333333333333337</v>
      </c>
      <c r="AA131" s="168">
        <v>0</v>
      </c>
      <c r="AB131" s="168">
        <v>0</v>
      </c>
      <c r="AC131" s="168">
        <f>SUM(AA131:AB131)</f>
        <v>0</v>
      </c>
      <c r="AD131" s="168">
        <v>0</v>
      </c>
      <c r="AE131" s="195">
        <v>0.58333333333333337</v>
      </c>
      <c r="AF131" s="168">
        <v>0</v>
      </c>
      <c r="AG131" s="168">
        <v>0</v>
      </c>
      <c r="AH131" s="168">
        <f>SUM(AF131:AG131)</f>
        <v>0</v>
      </c>
      <c r="AI131" s="168">
        <v>0</v>
      </c>
      <c r="AJ131" s="195">
        <v>0.58333333333333337</v>
      </c>
      <c r="AK131" s="168">
        <v>0</v>
      </c>
      <c r="AL131" s="168">
        <v>0</v>
      </c>
      <c r="AM131" s="168">
        <f t="shared" ref="AM131:AM137" si="229">SUM(AK131:AL131)</f>
        <v>0</v>
      </c>
      <c r="AN131" s="169">
        <v>0</v>
      </c>
    </row>
    <row r="132" spans="1:46" x14ac:dyDescent="0.25">
      <c r="A132" s="196">
        <v>0.60416666666666663</v>
      </c>
      <c r="B132" s="168">
        <v>1</v>
      </c>
      <c r="C132" s="168">
        <v>6</v>
      </c>
      <c r="D132" s="168">
        <f t="shared" si="224"/>
        <v>7</v>
      </c>
      <c r="E132" s="168">
        <f t="shared" ref="E132:E137" si="230">(B132-C132)/D132</f>
        <v>-0.7142857142857143</v>
      </c>
      <c r="F132" s="197">
        <v>0.60416666666666663</v>
      </c>
      <c r="G132" s="168">
        <v>1</v>
      </c>
      <c r="H132" s="168">
        <v>22</v>
      </c>
      <c r="I132" s="168">
        <f t="shared" si="225"/>
        <v>23</v>
      </c>
      <c r="J132" s="168">
        <f t="shared" ref="J132:J137" si="231">(G132-H132)/I132</f>
        <v>-0.91304347826086951</v>
      </c>
      <c r="K132" s="197">
        <v>0.60416666666666663</v>
      </c>
      <c r="L132" s="168">
        <v>1</v>
      </c>
      <c r="M132" s="168">
        <v>27</v>
      </c>
      <c r="N132" s="168">
        <f t="shared" si="226"/>
        <v>28</v>
      </c>
      <c r="O132" s="168">
        <f t="shared" ref="O132:O137" si="232">(L132-M132)/N132</f>
        <v>-0.9285714285714286</v>
      </c>
      <c r="P132" s="197">
        <v>0.60416666666666663</v>
      </c>
      <c r="Q132" s="168">
        <v>3</v>
      </c>
      <c r="R132" s="168">
        <v>12</v>
      </c>
      <c r="S132" s="168">
        <f t="shared" si="227"/>
        <v>15</v>
      </c>
      <c r="T132" s="168">
        <f t="shared" ref="T132:T137" si="233">(Q132-R132)/S132</f>
        <v>-0.6</v>
      </c>
      <c r="U132" s="197">
        <v>0.60416666666666663</v>
      </c>
      <c r="V132" s="168">
        <v>1</v>
      </c>
      <c r="W132" s="168">
        <v>27</v>
      </c>
      <c r="X132" s="168">
        <f t="shared" si="228"/>
        <v>28</v>
      </c>
      <c r="Y132" s="168">
        <f t="shared" ref="Y132:Y137" si="234">(V132-W132)/X132</f>
        <v>-0.9285714285714286</v>
      </c>
      <c r="Z132" s="197">
        <v>0.60416666666666663</v>
      </c>
      <c r="AA132" s="168">
        <v>3</v>
      </c>
      <c r="AB132" s="168">
        <v>51</v>
      </c>
      <c r="AC132" s="168">
        <f t="shared" ref="AC132:AC137" si="235">SUM(AA132,AB132)</f>
        <v>54</v>
      </c>
      <c r="AD132" s="168">
        <f t="shared" ref="AD132:AD137" si="236">(AA132-AB132)/AC132</f>
        <v>-0.88888888888888884</v>
      </c>
      <c r="AE132" s="197">
        <v>0.60416666666666663</v>
      </c>
      <c r="AF132" s="168">
        <v>1</v>
      </c>
      <c r="AG132" s="168">
        <v>8</v>
      </c>
      <c r="AH132" s="168">
        <f t="shared" ref="AH132:AH137" si="237">SUM(AF132:AG132)</f>
        <v>9</v>
      </c>
      <c r="AI132" s="168">
        <f t="shared" ref="AI132:AI137" si="238">(AF132-AG132)/AH132</f>
        <v>-0.77777777777777779</v>
      </c>
      <c r="AJ132" s="197">
        <v>0.60416666666666663</v>
      </c>
      <c r="AK132" s="168">
        <v>4</v>
      </c>
      <c r="AL132" s="168">
        <v>29</v>
      </c>
      <c r="AM132" s="168">
        <f t="shared" si="229"/>
        <v>33</v>
      </c>
      <c r="AN132" s="169">
        <f t="shared" ref="AN132:AN137" si="239">(AK132-AL132)/AM132</f>
        <v>-0.75757575757575757</v>
      </c>
    </row>
    <row r="133" spans="1:46" x14ac:dyDescent="0.25">
      <c r="A133" s="196">
        <v>0.625</v>
      </c>
      <c r="B133" s="168">
        <v>5</v>
      </c>
      <c r="C133" s="168">
        <v>29</v>
      </c>
      <c r="D133" s="168">
        <f t="shared" si="224"/>
        <v>34</v>
      </c>
      <c r="E133" s="168">
        <f t="shared" si="230"/>
        <v>-0.70588235294117652</v>
      </c>
      <c r="F133" s="197">
        <v>0.625</v>
      </c>
      <c r="G133" s="168">
        <v>3</v>
      </c>
      <c r="H133" s="168">
        <v>45</v>
      </c>
      <c r="I133" s="168">
        <f t="shared" si="225"/>
        <v>48</v>
      </c>
      <c r="J133" s="168">
        <f t="shared" si="231"/>
        <v>-0.875</v>
      </c>
      <c r="K133" s="197">
        <v>0.625</v>
      </c>
      <c r="L133" s="168">
        <v>2</v>
      </c>
      <c r="M133" s="168">
        <v>39</v>
      </c>
      <c r="N133" s="168">
        <f t="shared" si="226"/>
        <v>41</v>
      </c>
      <c r="O133" s="168">
        <f t="shared" si="232"/>
        <v>-0.90243902439024393</v>
      </c>
      <c r="P133" s="197">
        <v>0.625</v>
      </c>
      <c r="Q133" s="168">
        <v>3</v>
      </c>
      <c r="R133" s="168">
        <v>23</v>
      </c>
      <c r="S133" s="168">
        <f t="shared" si="227"/>
        <v>26</v>
      </c>
      <c r="T133" s="168">
        <f t="shared" si="233"/>
        <v>-0.76923076923076927</v>
      </c>
      <c r="U133" s="197">
        <v>0.625</v>
      </c>
      <c r="V133" s="168">
        <v>3</v>
      </c>
      <c r="W133" s="168">
        <v>39</v>
      </c>
      <c r="X133" s="168">
        <f t="shared" si="228"/>
        <v>42</v>
      </c>
      <c r="Y133" s="168">
        <f t="shared" si="234"/>
        <v>-0.8571428571428571</v>
      </c>
      <c r="Z133" s="197">
        <v>0.625</v>
      </c>
      <c r="AA133" s="168">
        <v>5</v>
      </c>
      <c r="AB133" s="168">
        <v>46</v>
      </c>
      <c r="AC133" s="168">
        <f t="shared" si="235"/>
        <v>51</v>
      </c>
      <c r="AD133" s="168">
        <f t="shared" si="236"/>
        <v>-0.80392156862745101</v>
      </c>
      <c r="AE133" s="197">
        <v>0.625</v>
      </c>
      <c r="AF133" s="168">
        <v>3</v>
      </c>
      <c r="AG133" s="168">
        <v>9</v>
      </c>
      <c r="AH133" s="168">
        <f t="shared" si="237"/>
        <v>12</v>
      </c>
      <c r="AI133" s="168">
        <f t="shared" si="238"/>
        <v>-0.5</v>
      </c>
      <c r="AJ133" s="197">
        <v>0.625</v>
      </c>
      <c r="AK133" s="168">
        <v>7</v>
      </c>
      <c r="AL133" s="168">
        <v>38</v>
      </c>
      <c r="AM133" s="168">
        <f t="shared" si="229"/>
        <v>45</v>
      </c>
      <c r="AN133" s="169">
        <f t="shared" si="239"/>
        <v>-0.68888888888888888</v>
      </c>
      <c r="AO133" s="160"/>
      <c r="AP133" s="160"/>
      <c r="AQ133" s="160"/>
      <c r="AR133" s="160"/>
      <c r="AS133" s="160"/>
      <c r="AT133" s="160"/>
    </row>
    <row r="134" spans="1:46" x14ac:dyDescent="0.25">
      <c r="A134" s="194">
        <v>0.64583333333333304</v>
      </c>
      <c r="B134" s="168">
        <v>7</v>
      </c>
      <c r="C134" s="168">
        <v>42</v>
      </c>
      <c r="D134" s="168">
        <f t="shared" si="224"/>
        <v>49</v>
      </c>
      <c r="E134" s="168">
        <f t="shared" si="230"/>
        <v>-0.7142857142857143</v>
      </c>
      <c r="F134" s="195">
        <v>0.64583333333333304</v>
      </c>
      <c r="G134" s="168">
        <v>4</v>
      </c>
      <c r="H134" s="168">
        <v>67</v>
      </c>
      <c r="I134" s="168">
        <f t="shared" si="225"/>
        <v>71</v>
      </c>
      <c r="J134" s="168">
        <f t="shared" si="231"/>
        <v>-0.88732394366197187</v>
      </c>
      <c r="K134" s="195">
        <v>0.64583333333333304</v>
      </c>
      <c r="L134" s="168">
        <v>7</v>
      </c>
      <c r="M134" s="168">
        <v>48</v>
      </c>
      <c r="N134" s="168">
        <f t="shared" si="226"/>
        <v>55</v>
      </c>
      <c r="O134" s="168">
        <f t="shared" si="232"/>
        <v>-0.74545454545454548</v>
      </c>
      <c r="P134" s="195">
        <v>0.64583333333333304</v>
      </c>
      <c r="Q134" s="168">
        <v>3</v>
      </c>
      <c r="R134" s="168">
        <v>48</v>
      </c>
      <c r="S134" s="168">
        <f t="shared" si="227"/>
        <v>51</v>
      </c>
      <c r="T134" s="168">
        <f t="shared" si="233"/>
        <v>-0.88235294117647056</v>
      </c>
      <c r="U134" s="195">
        <v>0.64583333333333304</v>
      </c>
      <c r="V134" s="168">
        <v>7</v>
      </c>
      <c r="W134" s="168">
        <v>56</v>
      </c>
      <c r="X134" s="168">
        <f t="shared" si="228"/>
        <v>63</v>
      </c>
      <c r="Y134" s="168">
        <f t="shared" si="234"/>
        <v>-0.77777777777777779</v>
      </c>
      <c r="Z134" s="195">
        <v>0.64583333333333304</v>
      </c>
      <c r="AA134" s="168">
        <v>5</v>
      </c>
      <c r="AB134" s="168">
        <v>55</v>
      </c>
      <c r="AC134" s="168">
        <f t="shared" si="235"/>
        <v>60</v>
      </c>
      <c r="AD134" s="168">
        <f t="shared" si="236"/>
        <v>-0.83333333333333337</v>
      </c>
      <c r="AE134" s="195">
        <v>0.64583333333333304</v>
      </c>
      <c r="AF134" s="168">
        <v>5</v>
      </c>
      <c r="AG134" s="168">
        <v>35</v>
      </c>
      <c r="AH134" s="168">
        <f t="shared" si="237"/>
        <v>40</v>
      </c>
      <c r="AI134" s="168">
        <f t="shared" si="238"/>
        <v>-0.75</v>
      </c>
      <c r="AJ134" s="195">
        <v>0.64583333333333304</v>
      </c>
      <c r="AK134" s="168">
        <v>7</v>
      </c>
      <c r="AL134" s="168">
        <v>54</v>
      </c>
      <c r="AM134" s="168">
        <f t="shared" si="229"/>
        <v>61</v>
      </c>
      <c r="AN134" s="169">
        <f t="shared" si="239"/>
        <v>-0.77049180327868849</v>
      </c>
      <c r="AO134" s="160"/>
      <c r="AP134" s="160"/>
      <c r="AQ134" s="160"/>
      <c r="AR134" s="160"/>
      <c r="AS134" s="160"/>
      <c r="AT134" s="160"/>
    </row>
    <row r="135" spans="1:46" x14ac:dyDescent="0.25">
      <c r="A135" s="196">
        <v>0.66666666666666596</v>
      </c>
      <c r="B135" s="168">
        <v>9</v>
      </c>
      <c r="C135" s="168">
        <v>74</v>
      </c>
      <c r="D135" s="168">
        <f t="shared" si="224"/>
        <v>83</v>
      </c>
      <c r="E135" s="168">
        <f t="shared" si="230"/>
        <v>-0.7831325301204819</v>
      </c>
      <c r="F135" s="197">
        <v>0.66666666666666596</v>
      </c>
      <c r="G135" s="168">
        <v>8</v>
      </c>
      <c r="H135" s="168">
        <v>72</v>
      </c>
      <c r="I135" s="168">
        <f t="shared" si="225"/>
        <v>80</v>
      </c>
      <c r="J135" s="168">
        <f t="shared" si="231"/>
        <v>-0.8</v>
      </c>
      <c r="K135" s="197">
        <v>0.66666666666666596</v>
      </c>
      <c r="L135" s="168">
        <v>11</v>
      </c>
      <c r="M135" s="168">
        <v>74</v>
      </c>
      <c r="N135" s="168">
        <f t="shared" si="226"/>
        <v>85</v>
      </c>
      <c r="O135" s="168">
        <f t="shared" si="232"/>
        <v>-0.74117647058823533</v>
      </c>
      <c r="P135" s="197">
        <v>0.66666666666666596</v>
      </c>
      <c r="Q135" s="168">
        <v>12</v>
      </c>
      <c r="R135" s="168">
        <v>71</v>
      </c>
      <c r="S135" s="168">
        <f t="shared" si="227"/>
        <v>83</v>
      </c>
      <c r="T135" s="168">
        <f t="shared" si="233"/>
        <v>-0.71084337349397586</v>
      </c>
      <c r="U135" s="197">
        <v>0.66666666666666596</v>
      </c>
      <c r="V135" s="168">
        <v>9</v>
      </c>
      <c r="W135" s="168">
        <v>79</v>
      </c>
      <c r="X135" s="168">
        <f t="shared" si="228"/>
        <v>88</v>
      </c>
      <c r="Y135" s="168">
        <f t="shared" si="234"/>
        <v>-0.79545454545454541</v>
      </c>
      <c r="Z135" s="197">
        <v>0.66666666666666596</v>
      </c>
      <c r="AA135" s="168">
        <v>9</v>
      </c>
      <c r="AB135" s="168">
        <v>59</v>
      </c>
      <c r="AC135" s="168">
        <f t="shared" si="235"/>
        <v>68</v>
      </c>
      <c r="AD135" s="168">
        <f t="shared" si="236"/>
        <v>-0.73529411764705888</v>
      </c>
      <c r="AE135" s="197">
        <v>0.66666666666666596</v>
      </c>
      <c r="AF135" s="168">
        <v>7</v>
      </c>
      <c r="AG135" s="168">
        <v>59</v>
      </c>
      <c r="AH135" s="168">
        <f t="shared" si="237"/>
        <v>66</v>
      </c>
      <c r="AI135" s="168">
        <f t="shared" si="238"/>
        <v>-0.78787878787878785</v>
      </c>
      <c r="AJ135" s="197">
        <v>0.66666666666666596</v>
      </c>
      <c r="AK135" s="168">
        <v>11</v>
      </c>
      <c r="AL135" s="168">
        <v>67</v>
      </c>
      <c r="AM135" s="168">
        <f t="shared" si="229"/>
        <v>78</v>
      </c>
      <c r="AN135" s="169">
        <f t="shared" si="239"/>
        <v>-0.71794871794871795</v>
      </c>
      <c r="AO135" s="160"/>
      <c r="AP135" s="160"/>
      <c r="AQ135" s="160"/>
      <c r="AR135" s="160"/>
      <c r="AS135" s="160"/>
      <c r="AT135" s="160"/>
    </row>
    <row r="136" spans="1:46" x14ac:dyDescent="0.25">
      <c r="A136" s="196">
        <v>0.687499999999999</v>
      </c>
      <c r="B136" s="168">
        <v>14</v>
      </c>
      <c r="C136" s="168">
        <v>112</v>
      </c>
      <c r="D136" s="168">
        <f t="shared" si="224"/>
        <v>126</v>
      </c>
      <c r="E136" s="168">
        <f t="shared" si="230"/>
        <v>-0.77777777777777779</v>
      </c>
      <c r="F136" s="197">
        <v>0.687499999999999</v>
      </c>
      <c r="G136" s="168">
        <v>12</v>
      </c>
      <c r="H136" s="168">
        <v>98</v>
      </c>
      <c r="I136" s="168">
        <f t="shared" si="225"/>
        <v>110</v>
      </c>
      <c r="J136" s="168">
        <f t="shared" si="231"/>
        <v>-0.78181818181818186</v>
      </c>
      <c r="K136" s="197">
        <v>0.687499999999999</v>
      </c>
      <c r="L136" s="168">
        <v>11</v>
      </c>
      <c r="M136" s="168">
        <v>112</v>
      </c>
      <c r="N136" s="168">
        <f t="shared" si="226"/>
        <v>123</v>
      </c>
      <c r="O136" s="168">
        <f t="shared" si="232"/>
        <v>-0.82113821138211385</v>
      </c>
      <c r="P136" s="197">
        <v>0.687499999999999</v>
      </c>
      <c r="Q136" s="168">
        <v>13</v>
      </c>
      <c r="R136" s="168">
        <v>109</v>
      </c>
      <c r="S136" s="168">
        <f t="shared" si="227"/>
        <v>122</v>
      </c>
      <c r="T136" s="168">
        <f t="shared" si="233"/>
        <v>-0.78688524590163933</v>
      </c>
      <c r="U136" s="197">
        <v>0.687499999999999</v>
      </c>
      <c r="V136" s="168">
        <v>14</v>
      </c>
      <c r="W136" s="168">
        <v>101</v>
      </c>
      <c r="X136" s="168">
        <f t="shared" si="228"/>
        <v>115</v>
      </c>
      <c r="Y136" s="168">
        <f t="shared" si="234"/>
        <v>-0.75652173913043474</v>
      </c>
      <c r="Z136" s="197">
        <v>0.687499999999999</v>
      </c>
      <c r="AA136" s="168">
        <v>14</v>
      </c>
      <c r="AB136" s="168">
        <v>71</v>
      </c>
      <c r="AC136" s="168">
        <f t="shared" si="235"/>
        <v>85</v>
      </c>
      <c r="AD136" s="168">
        <f t="shared" si="236"/>
        <v>-0.6705882352941176</v>
      </c>
      <c r="AE136" s="197">
        <v>0.687499999999999</v>
      </c>
      <c r="AF136" s="168">
        <v>7</v>
      </c>
      <c r="AG136" s="168">
        <v>73</v>
      </c>
      <c r="AH136" s="168">
        <f t="shared" si="237"/>
        <v>80</v>
      </c>
      <c r="AI136" s="168">
        <f t="shared" si="238"/>
        <v>-0.82499999999999996</v>
      </c>
      <c r="AJ136" s="197">
        <v>0.687499999999999</v>
      </c>
      <c r="AK136" s="168">
        <v>14</v>
      </c>
      <c r="AL136" s="168">
        <v>124</v>
      </c>
      <c r="AM136" s="168">
        <f t="shared" si="229"/>
        <v>138</v>
      </c>
      <c r="AN136" s="169">
        <f t="shared" si="239"/>
        <v>-0.79710144927536231</v>
      </c>
      <c r="AO136" s="160"/>
      <c r="AP136" s="160"/>
      <c r="AQ136" s="160"/>
      <c r="AR136" s="160"/>
      <c r="AS136" s="160"/>
      <c r="AT136" s="160"/>
    </row>
    <row r="137" spans="1:46" x14ac:dyDescent="0.25">
      <c r="A137" s="194">
        <v>0.70833333333333304</v>
      </c>
      <c r="B137" s="168">
        <v>17</v>
      </c>
      <c r="C137" s="168">
        <v>118</v>
      </c>
      <c r="D137" s="168">
        <f t="shared" si="224"/>
        <v>135</v>
      </c>
      <c r="E137" s="168">
        <f t="shared" si="230"/>
        <v>-0.74814814814814812</v>
      </c>
      <c r="F137" s="195">
        <v>0.70833333333333304</v>
      </c>
      <c r="G137" s="168">
        <v>12</v>
      </c>
      <c r="H137" s="168">
        <v>107</v>
      </c>
      <c r="I137" s="168">
        <f t="shared" si="225"/>
        <v>119</v>
      </c>
      <c r="J137" s="168">
        <f t="shared" si="231"/>
        <v>-0.79831932773109249</v>
      </c>
      <c r="K137" s="195">
        <v>0.70833333333333304</v>
      </c>
      <c r="L137" s="168">
        <v>11</v>
      </c>
      <c r="M137" s="168">
        <v>118</v>
      </c>
      <c r="N137" s="168">
        <f t="shared" si="226"/>
        <v>129</v>
      </c>
      <c r="O137" s="168">
        <f t="shared" si="232"/>
        <v>-0.8294573643410853</v>
      </c>
      <c r="P137" s="195">
        <v>0.70833333333333304</v>
      </c>
      <c r="Q137" s="168">
        <v>13</v>
      </c>
      <c r="R137" s="168">
        <v>114</v>
      </c>
      <c r="S137" s="168">
        <f t="shared" si="227"/>
        <v>127</v>
      </c>
      <c r="T137" s="168">
        <f t="shared" si="233"/>
        <v>-0.79527559055118113</v>
      </c>
      <c r="U137" s="195">
        <v>0.70833333333333304</v>
      </c>
      <c r="V137" s="168">
        <v>15</v>
      </c>
      <c r="W137" s="168">
        <v>105</v>
      </c>
      <c r="X137" s="168">
        <f t="shared" si="228"/>
        <v>120</v>
      </c>
      <c r="Y137" s="168">
        <f t="shared" si="234"/>
        <v>-0.75</v>
      </c>
      <c r="Z137" s="195">
        <v>0.70833333333333304</v>
      </c>
      <c r="AA137" s="168">
        <v>14</v>
      </c>
      <c r="AB137" s="168">
        <v>89</v>
      </c>
      <c r="AC137" s="168">
        <f t="shared" si="235"/>
        <v>103</v>
      </c>
      <c r="AD137" s="168">
        <f t="shared" si="236"/>
        <v>-0.72815533980582525</v>
      </c>
      <c r="AE137" s="195">
        <v>0.70833333333333304</v>
      </c>
      <c r="AF137" s="168">
        <v>9</v>
      </c>
      <c r="AG137" s="168">
        <v>95</v>
      </c>
      <c r="AH137" s="168">
        <f t="shared" si="237"/>
        <v>104</v>
      </c>
      <c r="AI137" s="168">
        <f t="shared" si="238"/>
        <v>-0.82692307692307687</v>
      </c>
      <c r="AJ137" s="195">
        <v>0.70833333333333304</v>
      </c>
      <c r="AK137" s="168">
        <v>17</v>
      </c>
      <c r="AL137" s="168">
        <v>128</v>
      </c>
      <c r="AM137" s="168">
        <f t="shared" si="229"/>
        <v>145</v>
      </c>
      <c r="AN137" s="169">
        <f t="shared" si="239"/>
        <v>-0.76551724137931032</v>
      </c>
      <c r="AO137" s="160"/>
      <c r="AP137" s="160"/>
      <c r="AQ137" s="160"/>
      <c r="AR137" s="160"/>
      <c r="AS137" s="160"/>
      <c r="AT137" s="160"/>
    </row>
    <row r="138" spans="1:46" x14ac:dyDescent="0.25">
      <c r="A138" s="176" t="s">
        <v>177</v>
      </c>
      <c r="B138" s="168" t="s">
        <v>46</v>
      </c>
      <c r="C138" s="168" t="s">
        <v>130</v>
      </c>
      <c r="D138" s="168" t="s">
        <v>52</v>
      </c>
      <c r="E138" s="168" t="s">
        <v>113</v>
      </c>
      <c r="F138" s="168" t="s">
        <v>177</v>
      </c>
      <c r="G138" s="168" t="s">
        <v>46</v>
      </c>
      <c r="H138" s="168" t="s">
        <v>130</v>
      </c>
      <c r="I138" s="168" t="s">
        <v>52</v>
      </c>
      <c r="J138" s="168" t="s">
        <v>113</v>
      </c>
      <c r="K138" s="168" t="s">
        <v>177</v>
      </c>
      <c r="L138" s="168" t="s">
        <v>46</v>
      </c>
      <c r="M138" s="168" t="s">
        <v>130</v>
      </c>
      <c r="N138" s="168" t="s">
        <v>52</v>
      </c>
      <c r="O138" s="168" t="s">
        <v>113</v>
      </c>
      <c r="P138" s="168" t="s">
        <v>177</v>
      </c>
      <c r="Q138" s="168" t="s">
        <v>46</v>
      </c>
      <c r="R138" s="168" t="s">
        <v>130</v>
      </c>
      <c r="S138" s="168" t="s">
        <v>52</v>
      </c>
      <c r="T138" s="168" t="s">
        <v>113</v>
      </c>
      <c r="U138" s="168" t="s">
        <v>177</v>
      </c>
      <c r="V138" s="168" t="s">
        <v>46</v>
      </c>
      <c r="W138" s="168" t="s">
        <v>130</v>
      </c>
      <c r="X138" s="168" t="s">
        <v>52</v>
      </c>
      <c r="Y138" s="168" t="s">
        <v>113</v>
      </c>
      <c r="Z138" s="168" t="s">
        <v>177</v>
      </c>
      <c r="AA138" s="168" t="s">
        <v>46</v>
      </c>
      <c r="AB138" s="168" t="s">
        <v>130</v>
      </c>
      <c r="AC138" s="168" t="s">
        <v>52</v>
      </c>
      <c r="AD138" s="168" t="s">
        <v>113</v>
      </c>
      <c r="AE138" s="168" t="s">
        <v>177</v>
      </c>
      <c r="AF138" s="168" t="s">
        <v>46</v>
      </c>
      <c r="AG138" s="168" t="s">
        <v>130</v>
      </c>
      <c r="AH138" s="168" t="s">
        <v>52</v>
      </c>
      <c r="AI138" s="168" t="s">
        <v>113</v>
      </c>
      <c r="AJ138" s="168" t="s">
        <v>177</v>
      </c>
      <c r="AK138" s="168" t="s">
        <v>46</v>
      </c>
      <c r="AL138" s="168" t="s">
        <v>130</v>
      </c>
      <c r="AM138" s="168" t="s">
        <v>52</v>
      </c>
      <c r="AN138" s="169" t="s">
        <v>113</v>
      </c>
      <c r="AO138" s="160"/>
      <c r="AP138" s="160"/>
      <c r="AQ138" s="160"/>
      <c r="AR138" s="160"/>
      <c r="AS138" s="160"/>
      <c r="AT138" s="160"/>
    </row>
    <row r="139" spans="1:46" x14ac:dyDescent="0.25">
      <c r="A139" s="194">
        <v>0.58333333333333337</v>
      </c>
      <c r="B139" s="168">
        <v>0</v>
      </c>
      <c r="C139" s="168">
        <v>0</v>
      </c>
      <c r="D139" s="168">
        <f t="shared" ref="D139:D145" si="240">SUM(B139:C139)</f>
        <v>0</v>
      </c>
      <c r="E139" s="168">
        <v>0</v>
      </c>
      <c r="F139" s="195">
        <v>0.58333333333333337</v>
      </c>
      <c r="G139" s="168">
        <v>0</v>
      </c>
      <c r="H139" s="168">
        <v>0</v>
      </c>
      <c r="I139" s="168">
        <f t="shared" ref="I139:I145" si="241">SUM(G139:H139)</f>
        <v>0</v>
      </c>
      <c r="J139" s="168">
        <v>0</v>
      </c>
      <c r="K139" s="195">
        <v>0.58333333333333337</v>
      </c>
      <c r="L139" s="168">
        <v>0</v>
      </c>
      <c r="M139" s="168">
        <v>0</v>
      </c>
      <c r="N139" s="168">
        <f t="shared" ref="N139:N145" si="242">SUM(L139:M139)</f>
        <v>0</v>
      </c>
      <c r="O139" s="168">
        <v>0</v>
      </c>
      <c r="P139" s="195">
        <v>0.58333333333333337</v>
      </c>
      <c r="Q139" s="168">
        <v>1</v>
      </c>
      <c r="R139" s="168">
        <v>0</v>
      </c>
      <c r="S139" s="168">
        <f t="shared" ref="S139:S145" si="243">SUM(Q139:R139)</f>
        <v>1</v>
      </c>
      <c r="T139" s="168">
        <v>0</v>
      </c>
      <c r="U139" s="195">
        <v>0.58333333333333337</v>
      </c>
      <c r="V139" s="168">
        <v>0</v>
      </c>
      <c r="W139" s="168">
        <v>0</v>
      </c>
      <c r="X139" s="168">
        <f t="shared" ref="X139:X145" si="244">SUM(V139:W139)</f>
        <v>0</v>
      </c>
      <c r="Y139" s="168">
        <v>0</v>
      </c>
      <c r="Z139" s="195">
        <v>0.58333333333333337</v>
      </c>
      <c r="AA139" s="168">
        <v>0</v>
      </c>
      <c r="AB139" s="168">
        <v>0</v>
      </c>
      <c r="AC139" s="168">
        <f>SUM(AA139:AB139)</f>
        <v>0</v>
      </c>
      <c r="AD139" s="168">
        <v>0</v>
      </c>
      <c r="AE139" s="195">
        <v>0.58333333333333337</v>
      </c>
      <c r="AF139" s="168">
        <v>0</v>
      </c>
      <c r="AG139" s="168">
        <v>0</v>
      </c>
      <c r="AH139" s="168">
        <f>SUM(AF139:AG139)</f>
        <v>0</v>
      </c>
      <c r="AI139" s="168">
        <v>0</v>
      </c>
      <c r="AJ139" s="195">
        <v>0.58333333333333337</v>
      </c>
      <c r="AK139" s="168">
        <v>0</v>
      </c>
      <c r="AL139" s="168">
        <v>0</v>
      </c>
      <c r="AM139" s="168">
        <f t="shared" ref="AM139:AM145" si="245">SUM(AK139:AL139)</f>
        <v>0</v>
      </c>
      <c r="AN139" s="169">
        <v>0</v>
      </c>
      <c r="AO139" s="160"/>
      <c r="AP139" s="160"/>
      <c r="AQ139" s="160"/>
      <c r="AR139" s="160"/>
      <c r="AS139" s="160"/>
      <c r="AT139" s="160"/>
    </row>
    <row r="140" spans="1:46" x14ac:dyDescent="0.25">
      <c r="A140" s="196">
        <v>0.60416666666666663</v>
      </c>
      <c r="B140" s="168">
        <v>1</v>
      </c>
      <c r="C140" s="168">
        <v>14</v>
      </c>
      <c r="D140" s="168">
        <f t="shared" si="240"/>
        <v>15</v>
      </c>
      <c r="E140" s="168">
        <f t="shared" ref="E140:E145" si="246">(B140-C140)/D140</f>
        <v>-0.8666666666666667</v>
      </c>
      <c r="F140" s="197">
        <v>0.60416666666666663</v>
      </c>
      <c r="G140" s="168">
        <v>0</v>
      </c>
      <c r="H140" s="168">
        <v>22</v>
      </c>
      <c r="I140" s="168">
        <f t="shared" si="241"/>
        <v>22</v>
      </c>
      <c r="J140" s="168">
        <f t="shared" ref="J140:J145" si="247">(G140-H140)/I140</f>
        <v>-1</v>
      </c>
      <c r="K140" s="197">
        <v>0.60416666666666663</v>
      </c>
      <c r="L140" s="168">
        <v>2</v>
      </c>
      <c r="M140" s="168">
        <v>14</v>
      </c>
      <c r="N140" s="168">
        <f t="shared" si="242"/>
        <v>16</v>
      </c>
      <c r="O140" s="168">
        <f t="shared" ref="O140:O145" si="248">(L140-M140)/N140</f>
        <v>-0.75</v>
      </c>
      <c r="P140" s="197">
        <v>0.60416666666666663</v>
      </c>
      <c r="Q140" s="168">
        <v>3</v>
      </c>
      <c r="R140" s="168">
        <v>23</v>
      </c>
      <c r="S140" s="168">
        <f t="shared" si="243"/>
        <v>26</v>
      </c>
      <c r="T140" s="168">
        <f t="shared" ref="T140:T145" si="249">(Q140-R140)/S140</f>
        <v>-0.76923076923076927</v>
      </c>
      <c r="U140" s="197">
        <v>0.60416666666666663</v>
      </c>
      <c r="V140" s="168">
        <v>1</v>
      </c>
      <c r="W140" s="168">
        <v>24</v>
      </c>
      <c r="X140" s="168">
        <f t="shared" si="244"/>
        <v>25</v>
      </c>
      <c r="Y140" s="168">
        <f t="shared" ref="Y140:Y145" si="250">(V140-W140)/X140</f>
        <v>-0.92</v>
      </c>
      <c r="Z140" s="197">
        <v>0.60416666666666663</v>
      </c>
      <c r="AA140" s="168">
        <v>1</v>
      </c>
      <c r="AB140" s="168">
        <v>31</v>
      </c>
      <c r="AC140" s="168">
        <f t="shared" ref="AC140:AC145" si="251">SUM(AA140,AB140)</f>
        <v>32</v>
      </c>
      <c r="AD140" s="168">
        <f t="shared" ref="AD140:AD145" si="252">(AA140-AB140)/AC140</f>
        <v>-0.9375</v>
      </c>
      <c r="AE140" s="197">
        <v>0.60416666666666663</v>
      </c>
      <c r="AF140" s="168">
        <v>4</v>
      </c>
      <c r="AG140" s="168">
        <v>34</v>
      </c>
      <c r="AH140" s="168">
        <f t="shared" ref="AH140:AH145" si="253">SUM(AF140:AG140)</f>
        <v>38</v>
      </c>
      <c r="AI140" s="168">
        <f t="shared" ref="AI140:AI145" si="254">(AF140-AG140)/AH140</f>
        <v>-0.78947368421052633</v>
      </c>
      <c r="AJ140" s="197">
        <v>0.60416666666666663</v>
      </c>
      <c r="AK140" s="168">
        <v>5</v>
      </c>
      <c r="AL140" s="168">
        <v>24</v>
      </c>
      <c r="AM140" s="168">
        <f t="shared" si="245"/>
        <v>29</v>
      </c>
      <c r="AN140" s="169">
        <f t="shared" ref="AN140:AN145" si="255">(AK140-AL140)/AM140</f>
        <v>-0.65517241379310343</v>
      </c>
      <c r="AO140" s="160"/>
      <c r="AP140" s="160"/>
      <c r="AQ140" s="160"/>
      <c r="AR140" s="160"/>
      <c r="AS140" s="160"/>
      <c r="AT140" s="160"/>
    </row>
    <row r="141" spans="1:46" x14ac:dyDescent="0.25">
      <c r="A141" s="196">
        <v>0.625</v>
      </c>
      <c r="B141" s="168">
        <v>4</v>
      </c>
      <c r="C141" s="168">
        <v>29</v>
      </c>
      <c r="D141" s="168">
        <f t="shared" si="240"/>
        <v>33</v>
      </c>
      <c r="E141" s="168">
        <f t="shared" si="246"/>
        <v>-0.75757575757575757</v>
      </c>
      <c r="F141" s="197">
        <v>0.625</v>
      </c>
      <c r="G141" s="168">
        <v>4</v>
      </c>
      <c r="H141" s="168">
        <v>34</v>
      </c>
      <c r="I141" s="168">
        <f t="shared" si="241"/>
        <v>38</v>
      </c>
      <c r="J141" s="168">
        <f t="shared" si="247"/>
        <v>-0.78947368421052633</v>
      </c>
      <c r="K141" s="197">
        <v>0.625</v>
      </c>
      <c r="L141" s="168">
        <v>3</v>
      </c>
      <c r="M141" s="168">
        <v>29</v>
      </c>
      <c r="N141" s="168">
        <f t="shared" si="242"/>
        <v>32</v>
      </c>
      <c r="O141" s="168">
        <f t="shared" si="248"/>
        <v>-0.8125</v>
      </c>
      <c r="P141" s="197">
        <v>0.625</v>
      </c>
      <c r="Q141" s="168">
        <v>3</v>
      </c>
      <c r="R141" s="168">
        <v>38</v>
      </c>
      <c r="S141" s="168">
        <f t="shared" si="243"/>
        <v>41</v>
      </c>
      <c r="T141" s="168">
        <f t="shared" si="249"/>
        <v>-0.85365853658536583</v>
      </c>
      <c r="U141" s="197">
        <v>0.625</v>
      </c>
      <c r="V141" s="168">
        <v>2</v>
      </c>
      <c r="W141" s="168">
        <v>39</v>
      </c>
      <c r="X141" s="168">
        <f t="shared" si="244"/>
        <v>41</v>
      </c>
      <c r="Y141" s="168">
        <f t="shared" si="250"/>
        <v>-0.90243902439024393</v>
      </c>
      <c r="Z141" s="197">
        <v>0.625</v>
      </c>
      <c r="AA141" s="168">
        <v>4</v>
      </c>
      <c r="AB141" s="168">
        <v>47</v>
      </c>
      <c r="AC141" s="168">
        <f t="shared" si="251"/>
        <v>51</v>
      </c>
      <c r="AD141" s="168">
        <f t="shared" si="252"/>
        <v>-0.84313725490196079</v>
      </c>
      <c r="AE141" s="197">
        <v>0.625</v>
      </c>
      <c r="AF141" s="168">
        <v>7</v>
      </c>
      <c r="AG141" s="168">
        <v>39</v>
      </c>
      <c r="AH141" s="168">
        <f t="shared" si="253"/>
        <v>46</v>
      </c>
      <c r="AI141" s="168">
        <f t="shared" si="254"/>
        <v>-0.69565217391304346</v>
      </c>
      <c r="AJ141" s="197">
        <v>0.625</v>
      </c>
      <c r="AK141" s="168">
        <v>8</v>
      </c>
      <c r="AL141" s="168">
        <v>45</v>
      </c>
      <c r="AM141" s="168">
        <f t="shared" si="245"/>
        <v>53</v>
      </c>
      <c r="AN141" s="169">
        <f t="shared" si="255"/>
        <v>-0.69811320754716977</v>
      </c>
      <c r="AO141" s="160"/>
      <c r="AP141" s="160"/>
      <c r="AQ141" s="160"/>
      <c r="AR141" s="160"/>
      <c r="AS141" s="160"/>
      <c r="AT141" s="160"/>
    </row>
    <row r="142" spans="1:46" x14ac:dyDescent="0.25">
      <c r="A142" s="194">
        <v>0.64583333333333304</v>
      </c>
      <c r="B142" s="168">
        <v>7</v>
      </c>
      <c r="C142" s="168">
        <v>46</v>
      </c>
      <c r="D142" s="168">
        <f t="shared" si="240"/>
        <v>53</v>
      </c>
      <c r="E142" s="168">
        <f t="shared" si="246"/>
        <v>-0.73584905660377353</v>
      </c>
      <c r="F142" s="195">
        <v>0.64583333333333304</v>
      </c>
      <c r="G142" s="168">
        <v>4</v>
      </c>
      <c r="H142" s="168">
        <v>65</v>
      </c>
      <c r="I142" s="168">
        <f t="shared" si="241"/>
        <v>69</v>
      </c>
      <c r="J142" s="168">
        <f t="shared" si="247"/>
        <v>-0.88405797101449279</v>
      </c>
      <c r="K142" s="195">
        <v>0.64583333333333304</v>
      </c>
      <c r="L142" s="168">
        <v>7</v>
      </c>
      <c r="M142" s="168">
        <v>46</v>
      </c>
      <c r="N142" s="168">
        <f t="shared" si="242"/>
        <v>53</v>
      </c>
      <c r="O142" s="168">
        <f t="shared" si="248"/>
        <v>-0.73584905660377353</v>
      </c>
      <c r="P142" s="195">
        <v>0.64583333333333304</v>
      </c>
      <c r="Q142" s="168">
        <v>7</v>
      </c>
      <c r="R142" s="168">
        <v>65</v>
      </c>
      <c r="S142" s="168">
        <f t="shared" si="243"/>
        <v>72</v>
      </c>
      <c r="T142" s="168">
        <f t="shared" si="249"/>
        <v>-0.80555555555555558</v>
      </c>
      <c r="U142" s="195">
        <v>0.64583333333333304</v>
      </c>
      <c r="V142" s="168">
        <v>5</v>
      </c>
      <c r="W142" s="168">
        <v>65</v>
      </c>
      <c r="X142" s="168">
        <f t="shared" si="244"/>
        <v>70</v>
      </c>
      <c r="Y142" s="168">
        <f t="shared" si="250"/>
        <v>-0.8571428571428571</v>
      </c>
      <c r="Z142" s="195">
        <v>0.64583333333333304</v>
      </c>
      <c r="AA142" s="168">
        <v>7</v>
      </c>
      <c r="AB142" s="168">
        <v>66</v>
      </c>
      <c r="AC142" s="168">
        <f t="shared" si="251"/>
        <v>73</v>
      </c>
      <c r="AD142" s="168">
        <f t="shared" si="252"/>
        <v>-0.80821917808219179</v>
      </c>
      <c r="AE142" s="195">
        <v>0.64583333333333304</v>
      </c>
      <c r="AF142" s="168">
        <v>8</v>
      </c>
      <c r="AG142" s="168">
        <v>43</v>
      </c>
      <c r="AH142" s="168">
        <f t="shared" si="253"/>
        <v>51</v>
      </c>
      <c r="AI142" s="168">
        <f t="shared" si="254"/>
        <v>-0.68627450980392157</v>
      </c>
      <c r="AJ142" s="195">
        <v>0.64583333333333304</v>
      </c>
      <c r="AK142" s="168">
        <v>8</v>
      </c>
      <c r="AL142" s="168">
        <v>67</v>
      </c>
      <c r="AM142" s="168">
        <f t="shared" si="245"/>
        <v>75</v>
      </c>
      <c r="AN142" s="169">
        <f t="shared" si="255"/>
        <v>-0.78666666666666663</v>
      </c>
      <c r="AO142" s="160"/>
      <c r="AP142" s="160"/>
      <c r="AQ142" s="160"/>
      <c r="AR142" s="160"/>
      <c r="AS142" s="160"/>
      <c r="AT142" s="160"/>
    </row>
    <row r="143" spans="1:46" x14ac:dyDescent="0.25">
      <c r="A143" s="196">
        <v>0.66666666666666596</v>
      </c>
      <c r="B143" s="168">
        <v>11</v>
      </c>
      <c r="C143" s="168">
        <v>69</v>
      </c>
      <c r="D143" s="168">
        <f t="shared" si="240"/>
        <v>80</v>
      </c>
      <c r="E143" s="168">
        <f t="shared" si="246"/>
        <v>-0.72499999999999998</v>
      </c>
      <c r="F143" s="197">
        <v>0.66666666666666596</v>
      </c>
      <c r="G143" s="168">
        <v>8</v>
      </c>
      <c r="H143" s="168">
        <v>89</v>
      </c>
      <c r="I143" s="168">
        <f t="shared" si="241"/>
        <v>97</v>
      </c>
      <c r="J143" s="168">
        <f t="shared" si="247"/>
        <v>-0.83505154639175261</v>
      </c>
      <c r="K143" s="197">
        <v>0.66666666666666596</v>
      </c>
      <c r="L143" s="168">
        <v>7</v>
      </c>
      <c r="M143" s="168">
        <v>69</v>
      </c>
      <c r="N143" s="168">
        <f t="shared" si="242"/>
        <v>76</v>
      </c>
      <c r="O143" s="168">
        <f t="shared" si="248"/>
        <v>-0.81578947368421051</v>
      </c>
      <c r="P143" s="197">
        <v>0.66666666666666596</v>
      </c>
      <c r="Q143" s="168">
        <v>9</v>
      </c>
      <c r="R143" s="168">
        <v>78</v>
      </c>
      <c r="S143" s="168">
        <f t="shared" si="243"/>
        <v>87</v>
      </c>
      <c r="T143" s="168">
        <f t="shared" si="249"/>
        <v>-0.7931034482758621</v>
      </c>
      <c r="U143" s="197">
        <v>0.66666666666666596</v>
      </c>
      <c r="V143" s="168">
        <v>9</v>
      </c>
      <c r="W143" s="168">
        <v>78</v>
      </c>
      <c r="X143" s="168">
        <f t="shared" si="244"/>
        <v>87</v>
      </c>
      <c r="Y143" s="168">
        <f t="shared" si="250"/>
        <v>-0.7931034482758621</v>
      </c>
      <c r="Z143" s="197">
        <v>0.66666666666666596</v>
      </c>
      <c r="AA143" s="168">
        <v>13</v>
      </c>
      <c r="AB143" s="168">
        <v>69</v>
      </c>
      <c r="AC143" s="168">
        <f t="shared" si="251"/>
        <v>82</v>
      </c>
      <c r="AD143" s="168">
        <f t="shared" si="252"/>
        <v>-0.68292682926829273</v>
      </c>
      <c r="AE143" s="197">
        <v>0.66666666666666596</v>
      </c>
      <c r="AF143" s="168">
        <v>8</v>
      </c>
      <c r="AG143" s="168">
        <v>56</v>
      </c>
      <c r="AH143" s="168">
        <f t="shared" si="253"/>
        <v>64</v>
      </c>
      <c r="AI143" s="168">
        <f t="shared" si="254"/>
        <v>-0.75</v>
      </c>
      <c r="AJ143" s="197">
        <v>0.66666666666666596</v>
      </c>
      <c r="AK143" s="168">
        <v>12</v>
      </c>
      <c r="AL143" s="168">
        <v>81</v>
      </c>
      <c r="AM143" s="168">
        <f t="shared" si="245"/>
        <v>93</v>
      </c>
      <c r="AN143" s="169">
        <f t="shared" si="255"/>
        <v>-0.74193548387096775</v>
      </c>
      <c r="AO143" s="160"/>
      <c r="AP143" s="160"/>
      <c r="AQ143" s="160"/>
      <c r="AR143" s="160"/>
      <c r="AS143" s="160"/>
      <c r="AT143" s="160"/>
    </row>
    <row r="144" spans="1:46" x14ac:dyDescent="0.25">
      <c r="A144" s="196">
        <v>0.687499999999999</v>
      </c>
      <c r="B144" s="168">
        <v>11</v>
      </c>
      <c r="C144" s="168">
        <v>78</v>
      </c>
      <c r="D144" s="168">
        <f t="shared" si="240"/>
        <v>89</v>
      </c>
      <c r="E144" s="168">
        <f t="shared" si="246"/>
        <v>-0.7528089887640449</v>
      </c>
      <c r="F144" s="197">
        <v>0.687499999999999</v>
      </c>
      <c r="G144" s="168">
        <v>9</v>
      </c>
      <c r="H144" s="168">
        <v>95</v>
      </c>
      <c r="I144" s="168">
        <f t="shared" si="241"/>
        <v>104</v>
      </c>
      <c r="J144" s="168">
        <f t="shared" si="247"/>
        <v>-0.82692307692307687</v>
      </c>
      <c r="K144" s="197">
        <v>0.687499999999999</v>
      </c>
      <c r="L144" s="168">
        <v>11</v>
      </c>
      <c r="M144" s="168">
        <v>78</v>
      </c>
      <c r="N144" s="168">
        <f t="shared" si="242"/>
        <v>89</v>
      </c>
      <c r="O144" s="168">
        <f t="shared" si="248"/>
        <v>-0.7528089887640449</v>
      </c>
      <c r="P144" s="197">
        <v>0.687499999999999</v>
      </c>
      <c r="Q144" s="168">
        <v>11</v>
      </c>
      <c r="R144" s="168">
        <v>89</v>
      </c>
      <c r="S144" s="168">
        <f t="shared" si="243"/>
        <v>100</v>
      </c>
      <c r="T144" s="168">
        <f t="shared" si="249"/>
        <v>-0.78</v>
      </c>
      <c r="U144" s="197">
        <v>0.687499999999999</v>
      </c>
      <c r="V144" s="168">
        <v>11</v>
      </c>
      <c r="W144" s="168">
        <v>92</v>
      </c>
      <c r="X144" s="168">
        <f t="shared" si="244"/>
        <v>103</v>
      </c>
      <c r="Y144" s="168">
        <f t="shared" si="250"/>
        <v>-0.78640776699029125</v>
      </c>
      <c r="Z144" s="197">
        <v>0.687499999999999</v>
      </c>
      <c r="AA144" s="168">
        <v>13</v>
      </c>
      <c r="AB144" s="168">
        <v>72</v>
      </c>
      <c r="AC144" s="168">
        <f t="shared" si="251"/>
        <v>85</v>
      </c>
      <c r="AD144" s="168">
        <f t="shared" si="252"/>
        <v>-0.69411764705882351</v>
      </c>
      <c r="AE144" s="197">
        <v>0.687499999999999</v>
      </c>
      <c r="AF144" s="168">
        <v>12</v>
      </c>
      <c r="AG144" s="168">
        <v>76</v>
      </c>
      <c r="AH144" s="168">
        <f t="shared" si="253"/>
        <v>88</v>
      </c>
      <c r="AI144" s="168">
        <f t="shared" si="254"/>
        <v>-0.72727272727272729</v>
      </c>
      <c r="AJ144" s="197">
        <v>0.687499999999999</v>
      </c>
      <c r="AK144" s="168">
        <v>15</v>
      </c>
      <c r="AL144" s="168">
        <v>109</v>
      </c>
      <c r="AM144" s="168">
        <f t="shared" si="245"/>
        <v>124</v>
      </c>
      <c r="AN144" s="169">
        <f t="shared" si="255"/>
        <v>-0.75806451612903225</v>
      </c>
      <c r="AO144" s="160"/>
      <c r="AP144" s="160"/>
      <c r="AQ144" s="160"/>
      <c r="AR144" s="160"/>
      <c r="AS144" s="160"/>
      <c r="AT144" s="160"/>
    </row>
    <row r="145" spans="1:46" x14ac:dyDescent="0.25">
      <c r="A145" s="201">
        <v>0.70833333333333304</v>
      </c>
      <c r="B145" s="170">
        <v>11</v>
      </c>
      <c r="C145" s="170">
        <v>121</v>
      </c>
      <c r="D145" s="170">
        <f t="shared" si="240"/>
        <v>132</v>
      </c>
      <c r="E145" s="170">
        <f t="shared" si="246"/>
        <v>-0.83333333333333337</v>
      </c>
      <c r="F145" s="202">
        <v>0.70833333333333304</v>
      </c>
      <c r="G145" s="170">
        <v>9</v>
      </c>
      <c r="H145" s="170">
        <v>111</v>
      </c>
      <c r="I145" s="170">
        <f t="shared" si="241"/>
        <v>120</v>
      </c>
      <c r="J145" s="170">
        <f t="shared" si="247"/>
        <v>-0.85</v>
      </c>
      <c r="K145" s="202">
        <v>0.70833333333333304</v>
      </c>
      <c r="L145" s="170">
        <v>12</v>
      </c>
      <c r="M145" s="170">
        <v>121</v>
      </c>
      <c r="N145" s="170">
        <f t="shared" si="242"/>
        <v>133</v>
      </c>
      <c r="O145" s="170">
        <f t="shared" si="248"/>
        <v>-0.81954887218045114</v>
      </c>
      <c r="P145" s="202">
        <v>0.70833333333333304</v>
      </c>
      <c r="Q145" s="170">
        <v>11</v>
      </c>
      <c r="R145" s="170">
        <v>103</v>
      </c>
      <c r="S145" s="170">
        <f t="shared" si="243"/>
        <v>114</v>
      </c>
      <c r="T145" s="170">
        <f t="shared" si="249"/>
        <v>-0.80701754385964908</v>
      </c>
      <c r="U145" s="202">
        <v>0.70833333333333304</v>
      </c>
      <c r="V145" s="170">
        <v>12</v>
      </c>
      <c r="W145" s="170">
        <v>101</v>
      </c>
      <c r="X145" s="170">
        <f t="shared" si="244"/>
        <v>113</v>
      </c>
      <c r="Y145" s="170">
        <f t="shared" si="250"/>
        <v>-0.78761061946902655</v>
      </c>
      <c r="Z145" s="202">
        <v>0.70833333333333304</v>
      </c>
      <c r="AA145" s="170">
        <v>15</v>
      </c>
      <c r="AB145" s="170">
        <v>90</v>
      </c>
      <c r="AC145" s="170">
        <f t="shared" si="251"/>
        <v>105</v>
      </c>
      <c r="AD145" s="170">
        <f t="shared" si="252"/>
        <v>-0.7142857142857143</v>
      </c>
      <c r="AE145" s="202">
        <v>0.70833333333333304</v>
      </c>
      <c r="AF145" s="170">
        <v>13</v>
      </c>
      <c r="AG145" s="170">
        <v>82</v>
      </c>
      <c r="AH145" s="170">
        <f t="shared" si="253"/>
        <v>95</v>
      </c>
      <c r="AI145" s="170">
        <f t="shared" si="254"/>
        <v>-0.72631578947368425</v>
      </c>
      <c r="AJ145" s="202">
        <v>0.70833333333333304</v>
      </c>
      <c r="AK145" s="170">
        <v>15</v>
      </c>
      <c r="AL145" s="170">
        <v>113</v>
      </c>
      <c r="AM145" s="170">
        <f t="shared" si="245"/>
        <v>128</v>
      </c>
      <c r="AN145" s="171">
        <f t="shared" si="255"/>
        <v>-0.765625</v>
      </c>
      <c r="AO145" s="160"/>
      <c r="AP145" s="160"/>
      <c r="AQ145" s="160"/>
      <c r="AR145" s="160"/>
      <c r="AS145" s="160"/>
      <c r="AT145" s="160"/>
    </row>
    <row r="146" spans="1:46" x14ac:dyDescent="0.25">
      <c r="A146" s="356" t="s">
        <v>186</v>
      </c>
      <c r="B146" s="357"/>
      <c r="C146" s="357"/>
      <c r="D146" s="357"/>
      <c r="E146" s="357"/>
      <c r="F146" s="357"/>
      <c r="G146" s="357"/>
      <c r="H146" s="357"/>
      <c r="I146" s="357"/>
      <c r="J146" s="357"/>
      <c r="K146" s="357"/>
      <c r="L146" s="357"/>
      <c r="M146" s="357"/>
      <c r="N146" s="357"/>
      <c r="O146" s="357"/>
      <c r="P146" s="357"/>
      <c r="Q146" s="357"/>
      <c r="R146" s="357"/>
      <c r="S146" s="357"/>
      <c r="T146" s="357"/>
      <c r="U146" s="357"/>
      <c r="V146" s="357"/>
      <c r="W146" s="357"/>
      <c r="X146" s="357"/>
      <c r="Y146" s="357"/>
      <c r="Z146" s="357"/>
      <c r="AA146" s="357"/>
      <c r="AB146" s="357"/>
      <c r="AC146" s="357"/>
      <c r="AD146" s="357"/>
      <c r="AE146" s="357"/>
      <c r="AF146" s="357"/>
      <c r="AG146" s="357"/>
      <c r="AH146" s="357"/>
      <c r="AI146" s="357"/>
      <c r="AJ146" s="357"/>
      <c r="AK146" s="357"/>
      <c r="AL146" s="357"/>
      <c r="AM146" s="357"/>
      <c r="AN146" s="358"/>
    </row>
    <row r="147" spans="1:46" x14ac:dyDescent="0.25">
      <c r="A147" s="198" t="s">
        <v>180</v>
      </c>
      <c r="B147" s="199"/>
      <c r="C147" s="199"/>
      <c r="D147" s="199"/>
      <c r="E147" s="199"/>
      <c r="F147" s="199"/>
      <c r="G147" s="199"/>
      <c r="H147" s="199"/>
      <c r="I147" s="199"/>
      <c r="J147" s="199"/>
      <c r="K147" s="199"/>
      <c r="L147" s="199"/>
      <c r="M147" s="199"/>
      <c r="N147" s="199"/>
      <c r="O147" s="199"/>
      <c r="P147" s="199"/>
      <c r="Q147" s="199"/>
      <c r="R147" s="199"/>
      <c r="S147" s="199"/>
      <c r="T147" s="199"/>
      <c r="U147" s="199"/>
      <c r="V147" s="199"/>
      <c r="W147" s="199"/>
      <c r="X147" s="199"/>
      <c r="Y147" s="199"/>
      <c r="Z147" s="199"/>
      <c r="AA147" s="199"/>
      <c r="AB147" s="199"/>
      <c r="AC147" s="199"/>
      <c r="AD147" s="199"/>
      <c r="AE147" s="199"/>
      <c r="AF147" s="199"/>
      <c r="AG147" s="199"/>
      <c r="AH147" s="199"/>
      <c r="AI147" s="199"/>
      <c r="AJ147" s="199"/>
      <c r="AK147" s="199"/>
      <c r="AL147" s="199"/>
      <c r="AM147" s="199"/>
      <c r="AN147" s="200"/>
    </row>
    <row r="148" spans="1:46" x14ac:dyDescent="0.25">
      <c r="A148" s="176" t="s">
        <v>177</v>
      </c>
      <c r="B148" s="168" t="s">
        <v>71</v>
      </c>
      <c r="C148" s="168" t="s">
        <v>130</v>
      </c>
      <c r="D148" s="168" t="s">
        <v>52</v>
      </c>
      <c r="E148" s="168" t="s">
        <v>113</v>
      </c>
      <c r="F148" s="168" t="s">
        <v>177</v>
      </c>
      <c r="G148" s="168" t="s">
        <v>71</v>
      </c>
      <c r="H148" s="168" t="s">
        <v>130</v>
      </c>
      <c r="I148" s="168" t="s">
        <v>52</v>
      </c>
      <c r="J148" s="168" t="s">
        <v>113</v>
      </c>
      <c r="K148" s="168" t="s">
        <v>177</v>
      </c>
      <c r="L148" s="168" t="s">
        <v>71</v>
      </c>
      <c r="M148" s="168" t="s">
        <v>130</v>
      </c>
      <c r="N148" s="168" t="s">
        <v>52</v>
      </c>
      <c r="O148" s="168" t="s">
        <v>113</v>
      </c>
      <c r="P148" s="168" t="s">
        <v>177</v>
      </c>
      <c r="Q148" s="168" t="s">
        <v>71</v>
      </c>
      <c r="R148" s="168" t="s">
        <v>130</v>
      </c>
      <c r="S148" s="168" t="s">
        <v>52</v>
      </c>
      <c r="T148" s="168" t="s">
        <v>113</v>
      </c>
      <c r="U148" s="168" t="s">
        <v>177</v>
      </c>
      <c r="V148" s="168" t="s">
        <v>71</v>
      </c>
      <c r="W148" s="168" t="s">
        <v>130</v>
      </c>
      <c r="X148" s="168" t="s">
        <v>52</v>
      </c>
      <c r="Y148" s="168" t="s">
        <v>113</v>
      </c>
      <c r="Z148" s="168" t="s">
        <v>177</v>
      </c>
      <c r="AA148" s="168" t="s">
        <v>71</v>
      </c>
      <c r="AB148" s="168" t="s">
        <v>130</v>
      </c>
      <c r="AC148" s="168" t="s">
        <v>52</v>
      </c>
      <c r="AD148" s="168" t="s">
        <v>113</v>
      </c>
      <c r="AE148" s="168" t="s">
        <v>177</v>
      </c>
      <c r="AF148" s="168" t="s">
        <v>71</v>
      </c>
      <c r="AG148" s="168" t="s">
        <v>130</v>
      </c>
      <c r="AH148" s="168" t="s">
        <v>52</v>
      </c>
      <c r="AI148" s="168" t="s">
        <v>113</v>
      </c>
      <c r="AJ148" s="168" t="s">
        <v>177</v>
      </c>
      <c r="AK148" s="168" t="s">
        <v>71</v>
      </c>
      <c r="AL148" s="168" t="s">
        <v>130</v>
      </c>
      <c r="AM148" s="168" t="s">
        <v>52</v>
      </c>
      <c r="AN148" s="169" t="s">
        <v>113</v>
      </c>
    </row>
    <row r="149" spans="1:46" x14ac:dyDescent="0.25">
      <c r="A149" s="194">
        <v>0.58333333333333337</v>
      </c>
      <c r="B149" s="33">
        <v>34</v>
      </c>
      <c r="C149" s="33">
        <v>23</v>
      </c>
      <c r="D149" s="168">
        <f t="shared" ref="D149:D155" si="256">SUM(B149:C149)</f>
        <v>57</v>
      </c>
      <c r="E149" s="168">
        <f t="shared" ref="E149:E155" si="257">(B149-C149)/D149</f>
        <v>0.19298245614035087</v>
      </c>
      <c r="F149" s="195">
        <v>0.58333333333333337</v>
      </c>
      <c r="G149" s="33">
        <v>31</v>
      </c>
      <c r="H149" s="33">
        <v>25</v>
      </c>
      <c r="I149" s="168">
        <f t="shared" ref="I149:I155" si="258">SUM(G149:H149)</f>
        <v>56</v>
      </c>
      <c r="J149" s="168">
        <f t="shared" ref="J149:J155" si="259">(G149-H149)/I149</f>
        <v>0.10714285714285714</v>
      </c>
      <c r="K149" s="195">
        <v>0.58333333333333337</v>
      </c>
      <c r="L149" s="33">
        <v>24</v>
      </c>
      <c r="M149" s="33">
        <v>29</v>
      </c>
      <c r="N149" s="168">
        <f t="shared" ref="N149:N155" si="260">SUM(L149:M149)</f>
        <v>53</v>
      </c>
      <c r="O149" s="168">
        <f t="shared" ref="O149:O155" si="261">(L149-M149)/N149</f>
        <v>-9.4339622641509441E-2</v>
      </c>
      <c r="P149" s="195">
        <v>0.58333333333333337</v>
      </c>
      <c r="Q149" s="33">
        <v>38</v>
      </c>
      <c r="R149" s="33">
        <v>21</v>
      </c>
      <c r="S149" s="168">
        <f t="shared" ref="S149:S155" si="262">SUM(Q149:R149)</f>
        <v>59</v>
      </c>
      <c r="T149" s="168">
        <f t="shared" ref="T149:T155" si="263">(Q149-R149)/S149</f>
        <v>0.28813559322033899</v>
      </c>
      <c r="U149" s="195">
        <v>0.58333333333333337</v>
      </c>
      <c r="V149" s="33">
        <v>26</v>
      </c>
      <c r="W149" s="33">
        <v>24</v>
      </c>
      <c r="X149" s="168">
        <f t="shared" ref="X149:X155" si="264">SUM(V149:W149)</f>
        <v>50</v>
      </c>
      <c r="Y149" s="168">
        <f t="shared" ref="Y149:Y155" si="265">(V149-W149)/X149</f>
        <v>0.04</v>
      </c>
      <c r="Z149" s="195">
        <v>0.58333333333333337</v>
      </c>
      <c r="AA149" s="33">
        <v>31</v>
      </c>
      <c r="AB149" s="33">
        <v>28</v>
      </c>
      <c r="AC149" s="168">
        <f t="shared" ref="AC149:AC155" si="266">SUM(AA149:AB149)</f>
        <v>59</v>
      </c>
      <c r="AD149" s="168">
        <f t="shared" ref="AD149:AD155" si="267">(AA149-AB149)/AC149</f>
        <v>5.0847457627118647E-2</v>
      </c>
      <c r="AE149" s="195">
        <v>0.58333333333333337</v>
      </c>
      <c r="AF149" s="33">
        <v>28</v>
      </c>
      <c r="AG149" s="33">
        <v>24</v>
      </c>
      <c r="AH149" s="168">
        <f>SUM(AF149:AG149)</f>
        <v>52</v>
      </c>
      <c r="AI149" s="168">
        <f t="shared" ref="AI149:AI155" si="268">(AF149-AG149)/AH149</f>
        <v>7.6923076923076927E-2</v>
      </c>
      <c r="AJ149" s="195">
        <v>0.58333333333333337</v>
      </c>
      <c r="AK149" s="33">
        <v>26</v>
      </c>
      <c r="AL149" s="33">
        <v>29</v>
      </c>
      <c r="AM149" s="168">
        <f t="shared" ref="AM149:AM155" si="269">SUM(AK149:AL149)</f>
        <v>55</v>
      </c>
      <c r="AN149" s="169">
        <f t="shared" ref="AN149:AN155" si="270">(AK149-AL149)/AM149</f>
        <v>-5.4545454545454543E-2</v>
      </c>
    </row>
    <row r="150" spans="1:46" x14ac:dyDescent="0.25">
      <c r="A150" s="196">
        <v>0.60416666666666663</v>
      </c>
      <c r="B150" s="33">
        <v>24</v>
      </c>
      <c r="C150" s="33">
        <v>21</v>
      </c>
      <c r="D150" s="168">
        <f t="shared" si="256"/>
        <v>45</v>
      </c>
      <c r="E150" s="168">
        <f t="shared" si="257"/>
        <v>6.6666666666666666E-2</v>
      </c>
      <c r="F150" s="197">
        <v>0.60416666666666663</v>
      </c>
      <c r="G150" s="33">
        <v>23</v>
      </c>
      <c r="H150" s="33">
        <v>28</v>
      </c>
      <c r="I150" s="168">
        <f t="shared" si="258"/>
        <v>51</v>
      </c>
      <c r="J150" s="168">
        <f t="shared" si="259"/>
        <v>-9.8039215686274508E-2</v>
      </c>
      <c r="K150" s="197">
        <v>0.60416666666666663</v>
      </c>
      <c r="L150" s="33">
        <v>28</v>
      </c>
      <c r="M150" s="33">
        <v>23</v>
      </c>
      <c r="N150" s="168">
        <f t="shared" si="260"/>
        <v>51</v>
      </c>
      <c r="O150" s="168">
        <f t="shared" si="261"/>
        <v>9.8039215686274508E-2</v>
      </c>
      <c r="P150" s="197">
        <v>0.60416666666666663</v>
      </c>
      <c r="Q150" s="33">
        <v>23</v>
      </c>
      <c r="R150" s="33">
        <v>34</v>
      </c>
      <c r="S150" s="168">
        <f t="shared" si="262"/>
        <v>57</v>
      </c>
      <c r="T150" s="168">
        <f t="shared" si="263"/>
        <v>-0.19298245614035087</v>
      </c>
      <c r="U150" s="197">
        <v>0.60416666666666663</v>
      </c>
      <c r="V150" s="33">
        <v>31</v>
      </c>
      <c r="W150" s="33">
        <v>27</v>
      </c>
      <c r="X150" s="168">
        <f t="shared" si="264"/>
        <v>58</v>
      </c>
      <c r="Y150" s="168">
        <f t="shared" si="265"/>
        <v>6.8965517241379309E-2</v>
      </c>
      <c r="Z150" s="197">
        <v>0.60416666666666663</v>
      </c>
      <c r="AA150" s="33">
        <v>33</v>
      </c>
      <c r="AB150" s="33">
        <v>26</v>
      </c>
      <c r="AC150" s="168">
        <f t="shared" si="266"/>
        <v>59</v>
      </c>
      <c r="AD150" s="168">
        <f t="shared" si="267"/>
        <v>0.11864406779661017</v>
      </c>
      <c r="AE150" s="197">
        <v>0.60416666666666663</v>
      </c>
      <c r="AF150" s="33">
        <v>21</v>
      </c>
      <c r="AG150" s="33">
        <v>26</v>
      </c>
      <c r="AH150" s="168">
        <f t="shared" ref="AH150:AH155" si="271">SUM(AF150:AG150)</f>
        <v>47</v>
      </c>
      <c r="AI150" s="168">
        <f t="shared" si="268"/>
        <v>-0.10638297872340426</v>
      </c>
      <c r="AJ150" s="197">
        <v>0.60416666666666663</v>
      </c>
      <c r="AK150" s="33">
        <v>24</v>
      </c>
      <c r="AL150" s="33">
        <v>27</v>
      </c>
      <c r="AM150" s="168">
        <f t="shared" si="269"/>
        <v>51</v>
      </c>
      <c r="AN150" s="169">
        <f t="shared" si="270"/>
        <v>-5.8823529411764705E-2</v>
      </c>
    </row>
    <row r="151" spans="1:46" x14ac:dyDescent="0.25">
      <c r="A151" s="196">
        <v>0.625</v>
      </c>
      <c r="B151" s="33">
        <v>28</v>
      </c>
      <c r="C151" s="33">
        <v>21</v>
      </c>
      <c r="D151" s="168">
        <f t="shared" si="256"/>
        <v>49</v>
      </c>
      <c r="E151" s="168">
        <f t="shared" si="257"/>
        <v>0.14285714285714285</v>
      </c>
      <c r="F151" s="197">
        <v>0.625</v>
      </c>
      <c r="G151" s="33">
        <v>29</v>
      </c>
      <c r="H151" s="33">
        <v>38</v>
      </c>
      <c r="I151" s="168">
        <f t="shared" si="258"/>
        <v>67</v>
      </c>
      <c r="J151" s="168">
        <f t="shared" si="259"/>
        <v>-0.13432835820895522</v>
      </c>
      <c r="K151" s="197">
        <v>0.625</v>
      </c>
      <c r="L151" s="33">
        <v>29</v>
      </c>
      <c r="M151" s="33">
        <v>21</v>
      </c>
      <c r="N151" s="168">
        <f t="shared" si="260"/>
        <v>50</v>
      </c>
      <c r="O151" s="168">
        <f t="shared" si="261"/>
        <v>0.16</v>
      </c>
      <c r="P151" s="197">
        <v>0.625</v>
      </c>
      <c r="Q151" s="33">
        <v>30</v>
      </c>
      <c r="R151" s="33">
        <v>28</v>
      </c>
      <c r="S151" s="168">
        <f t="shared" si="262"/>
        <v>58</v>
      </c>
      <c r="T151" s="168">
        <f t="shared" si="263"/>
        <v>3.4482758620689655E-2</v>
      </c>
      <c r="U151" s="197">
        <v>0.625</v>
      </c>
      <c r="V151" s="33">
        <v>25</v>
      </c>
      <c r="W151" s="33">
        <v>22</v>
      </c>
      <c r="X151" s="168">
        <f t="shared" si="264"/>
        <v>47</v>
      </c>
      <c r="Y151" s="168">
        <f t="shared" si="265"/>
        <v>6.3829787234042548E-2</v>
      </c>
      <c r="Z151" s="197">
        <v>0.625</v>
      </c>
      <c r="AA151" s="33">
        <v>35</v>
      </c>
      <c r="AB151" s="33">
        <v>25</v>
      </c>
      <c r="AC151" s="168">
        <f t="shared" si="266"/>
        <v>60</v>
      </c>
      <c r="AD151" s="168">
        <f t="shared" si="267"/>
        <v>0.16666666666666666</v>
      </c>
      <c r="AE151" s="197">
        <v>0.625</v>
      </c>
      <c r="AF151" s="33">
        <v>29</v>
      </c>
      <c r="AG151" s="33">
        <v>24</v>
      </c>
      <c r="AH151" s="168">
        <f t="shared" si="271"/>
        <v>53</v>
      </c>
      <c r="AI151" s="168">
        <f t="shared" si="268"/>
        <v>9.4339622641509441E-2</v>
      </c>
      <c r="AJ151" s="197">
        <v>0.625</v>
      </c>
      <c r="AK151" s="33">
        <v>27</v>
      </c>
      <c r="AL151" s="33">
        <v>26</v>
      </c>
      <c r="AM151" s="168">
        <f t="shared" si="269"/>
        <v>53</v>
      </c>
      <c r="AN151" s="169">
        <f t="shared" si="270"/>
        <v>1.8867924528301886E-2</v>
      </c>
    </row>
    <row r="152" spans="1:46" x14ac:dyDescent="0.25">
      <c r="A152" s="194">
        <v>0.64583333333333304</v>
      </c>
      <c r="B152" s="33">
        <v>32</v>
      </c>
      <c r="C152" s="33">
        <v>27</v>
      </c>
      <c r="D152" s="168">
        <f t="shared" si="256"/>
        <v>59</v>
      </c>
      <c r="E152" s="168">
        <f t="shared" si="257"/>
        <v>8.4745762711864403E-2</v>
      </c>
      <c r="F152" s="195">
        <v>0.64583333333333304</v>
      </c>
      <c r="G152" s="33">
        <v>33</v>
      </c>
      <c r="H152" s="33">
        <v>34</v>
      </c>
      <c r="I152" s="168">
        <f t="shared" si="258"/>
        <v>67</v>
      </c>
      <c r="J152" s="168">
        <f t="shared" si="259"/>
        <v>-1.4925373134328358E-2</v>
      </c>
      <c r="K152" s="195">
        <v>0.64583333333333304</v>
      </c>
      <c r="L152" s="33">
        <v>32</v>
      </c>
      <c r="M152" s="33">
        <v>28</v>
      </c>
      <c r="N152" s="168">
        <f t="shared" si="260"/>
        <v>60</v>
      </c>
      <c r="O152" s="168">
        <f t="shared" si="261"/>
        <v>6.6666666666666666E-2</v>
      </c>
      <c r="P152" s="195">
        <v>0.64583333333333304</v>
      </c>
      <c r="Q152" s="33">
        <v>27</v>
      </c>
      <c r="R152" s="33">
        <v>26</v>
      </c>
      <c r="S152" s="168">
        <f t="shared" si="262"/>
        <v>53</v>
      </c>
      <c r="T152" s="168">
        <f t="shared" si="263"/>
        <v>1.8867924528301886E-2</v>
      </c>
      <c r="U152" s="195">
        <v>0.64583333333333304</v>
      </c>
      <c r="V152" s="33">
        <v>24</v>
      </c>
      <c r="W152" s="33">
        <v>32</v>
      </c>
      <c r="X152" s="168">
        <f t="shared" si="264"/>
        <v>56</v>
      </c>
      <c r="Y152" s="168">
        <f t="shared" si="265"/>
        <v>-0.14285714285714285</v>
      </c>
      <c r="Z152" s="195">
        <v>0.64583333333333304</v>
      </c>
      <c r="AA152" s="33">
        <v>21</v>
      </c>
      <c r="AB152" s="33">
        <v>32</v>
      </c>
      <c r="AC152" s="168">
        <f t="shared" si="266"/>
        <v>53</v>
      </c>
      <c r="AD152" s="168">
        <f t="shared" si="267"/>
        <v>-0.20754716981132076</v>
      </c>
      <c r="AE152" s="195">
        <v>0.64583333333333304</v>
      </c>
      <c r="AF152" s="33">
        <v>37</v>
      </c>
      <c r="AG152" s="33">
        <v>33</v>
      </c>
      <c r="AH152" s="168">
        <f t="shared" si="271"/>
        <v>70</v>
      </c>
      <c r="AI152" s="168">
        <f t="shared" si="268"/>
        <v>5.7142857142857141E-2</v>
      </c>
      <c r="AJ152" s="195">
        <v>0.64583333333333304</v>
      </c>
      <c r="AK152" s="33">
        <v>32</v>
      </c>
      <c r="AL152" s="33">
        <v>24</v>
      </c>
      <c r="AM152" s="168">
        <f t="shared" si="269"/>
        <v>56</v>
      </c>
      <c r="AN152" s="169">
        <f t="shared" si="270"/>
        <v>0.14285714285714285</v>
      </c>
    </row>
    <row r="153" spans="1:46" x14ac:dyDescent="0.25">
      <c r="A153" s="196">
        <v>0.66666666666666596</v>
      </c>
      <c r="B153" s="33">
        <v>28</v>
      </c>
      <c r="C153" s="33">
        <v>33</v>
      </c>
      <c r="D153" s="168">
        <f t="shared" si="256"/>
        <v>61</v>
      </c>
      <c r="E153" s="168">
        <f t="shared" si="257"/>
        <v>-8.1967213114754092E-2</v>
      </c>
      <c r="F153" s="197">
        <v>0.66666666666666596</v>
      </c>
      <c r="G153" s="33">
        <v>37</v>
      </c>
      <c r="H153" s="33">
        <v>31</v>
      </c>
      <c r="I153" s="168">
        <f t="shared" si="258"/>
        <v>68</v>
      </c>
      <c r="J153" s="168">
        <f t="shared" si="259"/>
        <v>8.8235294117647065E-2</v>
      </c>
      <c r="K153" s="197">
        <v>0.66666666666666596</v>
      </c>
      <c r="L153" s="33">
        <v>39</v>
      </c>
      <c r="M153" s="33">
        <v>29</v>
      </c>
      <c r="N153" s="168">
        <f t="shared" si="260"/>
        <v>68</v>
      </c>
      <c r="O153" s="168">
        <f t="shared" si="261"/>
        <v>0.14705882352941177</v>
      </c>
      <c r="P153" s="197">
        <v>0.66666666666666596</v>
      </c>
      <c r="Q153" s="33">
        <v>25</v>
      </c>
      <c r="R153" s="33">
        <v>22</v>
      </c>
      <c r="S153" s="168">
        <f t="shared" si="262"/>
        <v>47</v>
      </c>
      <c r="T153" s="168">
        <f t="shared" si="263"/>
        <v>6.3829787234042548E-2</v>
      </c>
      <c r="U153" s="197">
        <v>0.66666666666666596</v>
      </c>
      <c r="V153" s="33">
        <v>19</v>
      </c>
      <c r="W153" s="33">
        <v>27</v>
      </c>
      <c r="X153" s="168">
        <f t="shared" si="264"/>
        <v>46</v>
      </c>
      <c r="Y153" s="168">
        <f t="shared" si="265"/>
        <v>-0.17391304347826086</v>
      </c>
      <c r="Z153" s="197">
        <v>0.66666666666666596</v>
      </c>
      <c r="AA153" s="33">
        <v>29</v>
      </c>
      <c r="AB153" s="33">
        <v>18</v>
      </c>
      <c r="AC153" s="168">
        <f t="shared" si="266"/>
        <v>47</v>
      </c>
      <c r="AD153" s="168">
        <f t="shared" si="267"/>
        <v>0.23404255319148937</v>
      </c>
      <c r="AE153" s="197">
        <v>0.66666666666666596</v>
      </c>
      <c r="AF153" s="33">
        <v>33</v>
      </c>
      <c r="AG153" s="33">
        <v>28</v>
      </c>
      <c r="AH153" s="168">
        <f t="shared" si="271"/>
        <v>61</v>
      </c>
      <c r="AI153" s="168">
        <f t="shared" si="268"/>
        <v>8.1967213114754092E-2</v>
      </c>
      <c r="AJ153" s="197">
        <v>0.66666666666666596</v>
      </c>
      <c r="AK153" s="33">
        <v>29</v>
      </c>
      <c r="AL153" s="33">
        <v>31</v>
      </c>
      <c r="AM153" s="168">
        <f t="shared" si="269"/>
        <v>60</v>
      </c>
      <c r="AN153" s="169">
        <f t="shared" si="270"/>
        <v>-3.3333333333333333E-2</v>
      </c>
    </row>
    <row r="154" spans="1:46" x14ac:dyDescent="0.25">
      <c r="A154" s="196">
        <v>0.687499999999999</v>
      </c>
      <c r="B154" s="33">
        <v>32</v>
      </c>
      <c r="C154" s="33">
        <v>18</v>
      </c>
      <c r="D154" s="168">
        <f t="shared" si="256"/>
        <v>50</v>
      </c>
      <c r="E154" s="168">
        <f t="shared" si="257"/>
        <v>0.28000000000000003</v>
      </c>
      <c r="F154" s="197">
        <v>0.687499999999999</v>
      </c>
      <c r="G154" s="33">
        <v>21</v>
      </c>
      <c r="H154" s="33">
        <v>26</v>
      </c>
      <c r="I154" s="168">
        <f t="shared" si="258"/>
        <v>47</v>
      </c>
      <c r="J154" s="168">
        <f t="shared" si="259"/>
        <v>-0.10638297872340426</v>
      </c>
      <c r="K154" s="197">
        <v>0.687499999999999</v>
      </c>
      <c r="L154" s="33">
        <v>31</v>
      </c>
      <c r="M154" s="33">
        <v>22</v>
      </c>
      <c r="N154" s="168">
        <f t="shared" si="260"/>
        <v>53</v>
      </c>
      <c r="O154" s="168">
        <f t="shared" si="261"/>
        <v>0.16981132075471697</v>
      </c>
      <c r="P154" s="197">
        <v>0.687499999999999</v>
      </c>
      <c r="Q154" s="33">
        <v>34</v>
      </c>
      <c r="R154" s="33">
        <v>23</v>
      </c>
      <c r="S154" s="168">
        <f t="shared" si="262"/>
        <v>57</v>
      </c>
      <c r="T154" s="168">
        <f t="shared" si="263"/>
        <v>0.19298245614035087</v>
      </c>
      <c r="U154" s="197">
        <v>0.687499999999999</v>
      </c>
      <c r="V154" s="33">
        <v>32</v>
      </c>
      <c r="W154" s="33">
        <v>25</v>
      </c>
      <c r="X154" s="168">
        <f t="shared" si="264"/>
        <v>57</v>
      </c>
      <c r="Y154" s="168">
        <f t="shared" si="265"/>
        <v>0.12280701754385964</v>
      </c>
      <c r="Z154" s="197">
        <v>0.687499999999999</v>
      </c>
      <c r="AA154" s="33">
        <v>23</v>
      </c>
      <c r="AB154" s="33">
        <v>22</v>
      </c>
      <c r="AC154" s="168">
        <f t="shared" si="266"/>
        <v>45</v>
      </c>
      <c r="AD154" s="168">
        <f t="shared" si="267"/>
        <v>2.2222222222222223E-2</v>
      </c>
      <c r="AE154" s="197">
        <v>0.687499999999999</v>
      </c>
      <c r="AF154" s="33">
        <v>24</v>
      </c>
      <c r="AG154" s="33">
        <v>21</v>
      </c>
      <c r="AH154" s="168">
        <f t="shared" si="271"/>
        <v>45</v>
      </c>
      <c r="AI154" s="168">
        <f t="shared" si="268"/>
        <v>6.6666666666666666E-2</v>
      </c>
      <c r="AJ154" s="197">
        <v>0.687499999999999</v>
      </c>
      <c r="AK154" s="33">
        <v>22</v>
      </c>
      <c r="AL154" s="33">
        <v>28</v>
      </c>
      <c r="AM154" s="168">
        <f t="shared" si="269"/>
        <v>50</v>
      </c>
      <c r="AN154" s="169">
        <f t="shared" si="270"/>
        <v>-0.12</v>
      </c>
    </row>
    <row r="155" spans="1:46" x14ac:dyDescent="0.25">
      <c r="A155" s="194">
        <v>0.70833333333333304</v>
      </c>
      <c r="B155" s="33">
        <v>12</v>
      </c>
      <c r="C155" s="33">
        <v>37</v>
      </c>
      <c r="D155" s="168">
        <f t="shared" si="256"/>
        <v>49</v>
      </c>
      <c r="E155" s="168">
        <f t="shared" si="257"/>
        <v>-0.51020408163265307</v>
      </c>
      <c r="F155" s="195">
        <v>0.70833333333333304</v>
      </c>
      <c r="G155" s="33">
        <v>24</v>
      </c>
      <c r="H155" s="33">
        <v>29</v>
      </c>
      <c r="I155" s="168">
        <f t="shared" si="258"/>
        <v>53</v>
      </c>
      <c r="J155" s="168">
        <f t="shared" si="259"/>
        <v>-9.4339622641509441E-2</v>
      </c>
      <c r="K155" s="195">
        <v>0.70833333333333304</v>
      </c>
      <c r="L155" s="33">
        <v>22</v>
      </c>
      <c r="M155" s="33">
        <v>26</v>
      </c>
      <c r="N155" s="168">
        <f t="shared" si="260"/>
        <v>48</v>
      </c>
      <c r="O155" s="168">
        <f t="shared" si="261"/>
        <v>-8.3333333333333329E-2</v>
      </c>
      <c r="P155" s="195">
        <v>0.70833333333333304</v>
      </c>
      <c r="Q155" s="33">
        <v>16</v>
      </c>
      <c r="R155" s="33">
        <v>23</v>
      </c>
      <c r="S155" s="168">
        <f t="shared" si="262"/>
        <v>39</v>
      </c>
      <c r="T155" s="168">
        <f t="shared" si="263"/>
        <v>-0.17948717948717949</v>
      </c>
      <c r="U155" s="195">
        <v>0.70833333333333304</v>
      </c>
      <c r="V155" s="33">
        <v>21</v>
      </c>
      <c r="W155" s="33">
        <v>28</v>
      </c>
      <c r="X155" s="168">
        <f t="shared" si="264"/>
        <v>49</v>
      </c>
      <c r="Y155" s="168">
        <f t="shared" si="265"/>
        <v>-0.14285714285714285</v>
      </c>
      <c r="Z155" s="195">
        <v>0.70833333333333304</v>
      </c>
      <c r="AA155" s="33">
        <v>34</v>
      </c>
      <c r="AB155" s="33">
        <v>22</v>
      </c>
      <c r="AC155" s="168">
        <f t="shared" si="266"/>
        <v>56</v>
      </c>
      <c r="AD155" s="168">
        <f t="shared" si="267"/>
        <v>0.21428571428571427</v>
      </c>
      <c r="AE155" s="195">
        <v>0.70833333333333304</v>
      </c>
      <c r="AF155" s="33">
        <v>27</v>
      </c>
      <c r="AG155" s="33">
        <v>24</v>
      </c>
      <c r="AH155" s="168">
        <f t="shared" si="271"/>
        <v>51</v>
      </c>
      <c r="AI155" s="168">
        <f t="shared" si="268"/>
        <v>5.8823529411764705E-2</v>
      </c>
      <c r="AJ155" s="195">
        <v>0.70833333333333304</v>
      </c>
      <c r="AK155" s="33">
        <v>26</v>
      </c>
      <c r="AL155" s="33">
        <v>28</v>
      </c>
      <c r="AM155" s="168">
        <f t="shared" si="269"/>
        <v>54</v>
      </c>
      <c r="AN155" s="169">
        <f t="shared" si="270"/>
        <v>-3.7037037037037035E-2</v>
      </c>
    </row>
    <row r="156" spans="1:46" x14ac:dyDescent="0.25">
      <c r="A156" s="176" t="s">
        <v>177</v>
      </c>
      <c r="B156" s="168" t="s">
        <v>46</v>
      </c>
      <c r="C156" s="168" t="s">
        <v>130</v>
      </c>
      <c r="D156" s="168" t="s">
        <v>52</v>
      </c>
      <c r="E156" s="168" t="s">
        <v>113</v>
      </c>
      <c r="F156" s="168" t="s">
        <v>177</v>
      </c>
      <c r="G156" s="168" t="s">
        <v>46</v>
      </c>
      <c r="H156" s="168" t="s">
        <v>130</v>
      </c>
      <c r="I156" s="168" t="s">
        <v>52</v>
      </c>
      <c r="J156" s="168" t="s">
        <v>113</v>
      </c>
      <c r="K156" s="168" t="s">
        <v>177</v>
      </c>
      <c r="L156" s="168" t="s">
        <v>46</v>
      </c>
      <c r="M156" s="168" t="s">
        <v>130</v>
      </c>
      <c r="N156" s="168" t="s">
        <v>52</v>
      </c>
      <c r="O156" s="168" t="s">
        <v>113</v>
      </c>
      <c r="P156" s="168" t="s">
        <v>177</v>
      </c>
      <c r="Q156" s="168" t="s">
        <v>46</v>
      </c>
      <c r="R156" s="168" t="s">
        <v>130</v>
      </c>
      <c r="S156" s="168" t="s">
        <v>52</v>
      </c>
      <c r="T156" s="168" t="s">
        <v>113</v>
      </c>
      <c r="U156" s="168" t="s">
        <v>177</v>
      </c>
      <c r="V156" s="168" t="s">
        <v>46</v>
      </c>
      <c r="W156" s="168" t="s">
        <v>130</v>
      </c>
      <c r="X156" s="168" t="s">
        <v>52</v>
      </c>
      <c r="Y156" s="168" t="s">
        <v>113</v>
      </c>
      <c r="Z156" s="168" t="s">
        <v>177</v>
      </c>
      <c r="AA156" s="168" t="s">
        <v>46</v>
      </c>
      <c r="AB156" s="168" t="s">
        <v>130</v>
      </c>
      <c r="AC156" s="168" t="s">
        <v>52</v>
      </c>
      <c r="AD156" s="168" t="s">
        <v>113</v>
      </c>
      <c r="AE156" s="168" t="s">
        <v>177</v>
      </c>
      <c r="AF156" s="168" t="s">
        <v>46</v>
      </c>
      <c r="AG156" s="168" t="s">
        <v>130</v>
      </c>
      <c r="AH156" s="168" t="s">
        <v>52</v>
      </c>
      <c r="AI156" s="168" t="s">
        <v>113</v>
      </c>
      <c r="AJ156" s="168" t="s">
        <v>177</v>
      </c>
      <c r="AK156" s="168" t="s">
        <v>46</v>
      </c>
      <c r="AL156" s="168" t="s">
        <v>130</v>
      </c>
      <c r="AM156" s="168" t="s">
        <v>52</v>
      </c>
      <c r="AN156" s="169" t="s">
        <v>113</v>
      </c>
    </row>
    <row r="157" spans="1:46" x14ac:dyDescent="0.25">
      <c r="A157" s="194">
        <v>0.58333333333333337</v>
      </c>
      <c r="B157" s="33">
        <v>32</v>
      </c>
      <c r="C157" s="33">
        <v>35</v>
      </c>
      <c r="D157" s="168">
        <f t="shared" ref="D157:D163" si="272">SUM(B157:C157)</f>
        <v>67</v>
      </c>
      <c r="E157" s="168">
        <f t="shared" ref="E157:E163" si="273">(B157-C157)/D157</f>
        <v>-4.4776119402985072E-2</v>
      </c>
      <c r="F157" s="195">
        <v>0.58333333333333337</v>
      </c>
      <c r="G157" s="33">
        <v>22</v>
      </c>
      <c r="H157" s="33">
        <v>22</v>
      </c>
      <c r="I157" s="168">
        <f t="shared" ref="I157:I163" si="274">SUM(G157:H157)</f>
        <v>44</v>
      </c>
      <c r="J157" s="168">
        <f t="shared" ref="J157:J163" si="275">(G157-H157)/I157</f>
        <v>0</v>
      </c>
      <c r="K157" s="195">
        <v>0.58333333333333337</v>
      </c>
      <c r="L157" s="33">
        <v>35</v>
      </c>
      <c r="M157" s="33">
        <v>25</v>
      </c>
      <c r="N157" s="168">
        <f t="shared" ref="N157:N163" si="276">SUM(L157:M157)</f>
        <v>60</v>
      </c>
      <c r="O157" s="168">
        <f t="shared" ref="O157:O163" si="277">(L157-M157)/N157</f>
        <v>0.16666666666666666</v>
      </c>
      <c r="P157" s="195">
        <v>0.58333333333333337</v>
      </c>
      <c r="Q157" s="33">
        <v>29</v>
      </c>
      <c r="R157" s="33">
        <v>34</v>
      </c>
      <c r="S157" s="168">
        <f t="shared" ref="S157:S163" si="278">SUM(Q157:R157)</f>
        <v>63</v>
      </c>
      <c r="T157" s="168">
        <f t="shared" ref="T157:T163" si="279">(Q157-R157)/S157</f>
        <v>-7.9365079365079361E-2</v>
      </c>
      <c r="U157" s="195">
        <v>0.58333333333333337</v>
      </c>
      <c r="V157" s="33">
        <v>29</v>
      </c>
      <c r="W157" s="33">
        <v>12</v>
      </c>
      <c r="X157" s="168">
        <f t="shared" ref="X157:X163" si="280">SUM(V157:W157)</f>
        <v>41</v>
      </c>
      <c r="Y157" s="168">
        <f t="shared" ref="Y157:Y163" si="281">(V157-W157)/X157</f>
        <v>0.41463414634146339</v>
      </c>
      <c r="Z157" s="195">
        <v>0.58333333333333337</v>
      </c>
      <c r="AA157" s="33">
        <v>24</v>
      </c>
      <c r="AB157" s="33">
        <v>28</v>
      </c>
      <c r="AC157" s="168">
        <f t="shared" ref="AC157:AC163" si="282">SUM(AA157:AB157)</f>
        <v>52</v>
      </c>
      <c r="AD157" s="168">
        <f t="shared" ref="AD157:AD163" si="283">(AA157-AB157)/AC157</f>
        <v>-7.6923076923076927E-2</v>
      </c>
      <c r="AE157" s="195">
        <v>0.58333333333333337</v>
      </c>
      <c r="AF157" s="33">
        <v>37</v>
      </c>
      <c r="AG157" s="33">
        <v>29</v>
      </c>
      <c r="AH157" s="168">
        <f>SUM(AF157:AG157)</f>
        <v>66</v>
      </c>
      <c r="AI157" s="168">
        <f t="shared" ref="AI157:AI163" si="284">(AF157-AG157)/AH157</f>
        <v>0.12121212121212122</v>
      </c>
      <c r="AJ157" s="195">
        <v>0.58333333333333337</v>
      </c>
      <c r="AK157" s="33">
        <v>29</v>
      </c>
      <c r="AL157" s="33">
        <v>22</v>
      </c>
      <c r="AM157" s="168">
        <f t="shared" ref="AM157:AM163" si="285">SUM(AK157:AL157)</f>
        <v>51</v>
      </c>
      <c r="AN157" s="169">
        <f t="shared" ref="AN157:AN163" si="286">(AK157-AL157)/AM157</f>
        <v>0.13725490196078433</v>
      </c>
    </row>
    <row r="158" spans="1:46" x14ac:dyDescent="0.25">
      <c r="A158" s="196">
        <v>0.60416666666666663</v>
      </c>
      <c r="B158" s="33">
        <v>26</v>
      </c>
      <c r="C158" s="33">
        <v>22</v>
      </c>
      <c r="D158" s="168">
        <f t="shared" si="272"/>
        <v>48</v>
      </c>
      <c r="E158" s="168">
        <f t="shared" si="273"/>
        <v>8.3333333333333329E-2</v>
      </c>
      <c r="F158" s="197">
        <v>0.60416666666666663</v>
      </c>
      <c r="G158" s="33">
        <v>37</v>
      </c>
      <c r="H158" s="33">
        <v>27</v>
      </c>
      <c r="I158" s="168">
        <f t="shared" si="274"/>
        <v>64</v>
      </c>
      <c r="J158" s="168">
        <f t="shared" si="275"/>
        <v>0.15625</v>
      </c>
      <c r="K158" s="197">
        <v>0.60416666666666663</v>
      </c>
      <c r="L158" s="33">
        <v>23</v>
      </c>
      <c r="M158" s="33">
        <v>27</v>
      </c>
      <c r="N158" s="168">
        <f t="shared" si="276"/>
        <v>50</v>
      </c>
      <c r="O158" s="168">
        <f t="shared" si="277"/>
        <v>-0.08</v>
      </c>
      <c r="P158" s="197">
        <v>0.60416666666666663</v>
      </c>
      <c r="Q158" s="33">
        <v>26</v>
      </c>
      <c r="R158" s="33">
        <v>33</v>
      </c>
      <c r="S158" s="168">
        <f t="shared" si="278"/>
        <v>59</v>
      </c>
      <c r="T158" s="168">
        <f t="shared" si="279"/>
        <v>-0.11864406779661017</v>
      </c>
      <c r="U158" s="197">
        <v>0.60416666666666663</v>
      </c>
      <c r="V158" s="33">
        <v>22</v>
      </c>
      <c r="W158" s="33">
        <v>26</v>
      </c>
      <c r="X158" s="168">
        <f t="shared" si="280"/>
        <v>48</v>
      </c>
      <c r="Y158" s="168">
        <f t="shared" si="281"/>
        <v>-8.3333333333333329E-2</v>
      </c>
      <c r="Z158" s="197">
        <v>0.60416666666666663</v>
      </c>
      <c r="AA158" s="33">
        <v>28</v>
      </c>
      <c r="AB158" s="33">
        <v>26</v>
      </c>
      <c r="AC158" s="168">
        <f t="shared" si="282"/>
        <v>54</v>
      </c>
      <c r="AD158" s="168">
        <f t="shared" si="283"/>
        <v>3.7037037037037035E-2</v>
      </c>
      <c r="AE158" s="197">
        <v>0.60416666666666663</v>
      </c>
      <c r="AF158" s="33">
        <v>33</v>
      </c>
      <c r="AG158" s="33">
        <v>23</v>
      </c>
      <c r="AH158" s="168">
        <f t="shared" ref="AH158:AH163" si="287">SUM(AF158:AG158)</f>
        <v>56</v>
      </c>
      <c r="AI158" s="168">
        <f t="shared" si="284"/>
        <v>0.17857142857142858</v>
      </c>
      <c r="AJ158" s="197">
        <v>0.60416666666666663</v>
      </c>
      <c r="AK158" s="33">
        <v>27</v>
      </c>
      <c r="AL158" s="33">
        <v>28</v>
      </c>
      <c r="AM158" s="168">
        <f t="shared" si="285"/>
        <v>55</v>
      </c>
      <c r="AN158" s="169">
        <f t="shared" si="286"/>
        <v>-1.8181818181818181E-2</v>
      </c>
    </row>
    <row r="159" spans="1:46" x14ac:dyDescent="0.25">
      <c r="A159" s="196">
        <v>0.625</v>
      </c>
      <c r="B159" s="33">
        <v>27</v>
      </c>
      <c r="C159" s="33">
        <v>28</v>
      </c>
      <c r="D159" s="168">
        <f t="shared" si="272"/>
        <v>55</v>
      </c>
      <c r="E159" s="168">
        <f t="shared" si="273"/>
        <v>-1.8181818181818181E-2</v>
      </c>
      <c r="F159" s="197">
        <v>0.625</v>
      </c>
      <c r="G159" s="33">
        <v>31</v>
      </c>
      <c r="H159" s="33">
        <v>29</v>
      </c>
      <c r="I159" s="168">
        <f t="shared" si="274"/>
        <v>60</v>
      </c>
      <c r="J159" s="168">
        <f t="shared" si="275"/>
        <v>3.3333333333333333E-2</v>
      </c>
      <c r="K159" s="197">
        <v>0.625</v>
      </c>
      <c r="L159" s="33">
        <v>38</v>
      </c>
      <c r="M159" s="33">
        <v>21</v>
      </c>
      <c r="N159" s="168">
        <f t="shared" si="276"/>
        <v>59</v>
      </c>
      <c r="O159" s="168">
        <f t="shared" si="277"/>
        <v>0.28813559322033899</v>
      </c>
      <c r="P159" s="197">
        <v>0.625</v>
      </c>
      <c r="Q159" s="33">
        <v>25</v>
      </c>
      <c r="R159" s="33">
        <v>21</v>
      </c>
      <c r="S159" s="168">
        <f t="shared" si="278"/>
        <v>46</v>
      </c>
      <c r="T159" s="168">
        <f t="shared" si="279"/>
        <v>8.6956521739130432E-2</v>
      </c>
      <c r="U159" s="197">
        <v>0.625</v>
      </c>
      <c r="V159" s="33">
        <v>24</v>
      </c>
      <c r="W159" s="33">
        <v>25</v>
      </c>
      <c r="X159" s="168">
        <f t="shared" si="280"/>
        <v>49</v>
      </c>
      <c r="Y159" s="168">
        <f t="shared" si="281"/>
        <v>-2.0408163265306121E-2</v>
      </c>
      <c r="Z159" s="197">
        <v>0.625</v>
      </c>
      <c r="AA159" s="33">
        <v>32</v>
      </c>
      <c r="AB159" s="33">
        <v>24</v>
      </c>
      <c r="AC159" s="168">
        <f t="shared" si="282"/>
        <v>56</v>
      </c>
      <c r="AD159" s="168">
        <f t="shared" si="283"/>
        <v>0.14285714285714285</v>
      </c>
      <c r="AE159" s="197">
        <v>0.625</v>
      </c>
      <c r="AF159" s="33">
        <v>26</v>
      </c>
      <c r="AG159" s="33">
        <v>26</v>
      </c>
      <c r="AH159" s="168">
        <f t="shared" si="287"/>
        <v>52</v>
      </c>
      <c r="AI159" s="168">
        <f t="shared" si="284"/>
        <v>0</v>
      </c>
      <c r="AJ159" s="197">
        <v>0.625</v>
      </c>
      <c r="AK159" s="33">
        <v>33</v>
      </c>
      <c r="AL159" s="33">
        <v>31</v>
      </c>
      <c r="AM159" s="168">
        <f t="shared" si="285"/>
        <v>64</v>
      </c>
      <c r="AN159" s="169">
        <f t="shared" si="286"/>
        <v>3.125E-2</v>
      </c>
    </row>
    <row r="160" spans="1:46" x14ac:dyDescent="0.25">
      <c r="A160" s="194">
        <v>0.64583333333333304</v>
      </c>
      <c r="B160" s="33">
        <v>25</v>
      </c>
      <c r="C160" s="33">
        <v>24</v>
      </c>
      <c r="D160" s="168">
        <f t="shared" si="272"/>
        <v>49</v>
      </c>
      <c r="E160" s="168">
        <f t="shared" si="273"/>
        <v>2.0408163265306121E-2</v>
      </c>
      <c r="F160" s="195">
        <v>0.64583333333333304</v>
      </c>
      <c r="G160" s="33">
        <v>28</v>
      </c>
      <c r="H160" s="33">
        <v>18</v>
      </c>
      <c r="I160" s="168">
        <f t="shared" si="274"/>
        <v>46</v>
      </c>
      <c r="J160" s="168">
        <f t="shared" si="275"/>
        <v>0.21739130434782608</v>
      </c>
      <c r="K160" s="195">
        <v>0.64583333333333304</v>
      </c>
      <c r="L160" s="33">
        <v>21</v>
      </c>
      <c r="M160" s="33">
        <v>34</v>
      </c>
      <c r="N160" s="168">
        <f t="shared" si="276"/>
        <v>55</v>
      </c>
      <c r="O160" s="168">
        <f t="shared" si="277"/>
        <v>-0.23636363636363636</v>
      </c>
      <c r="P160" s="195">
        <v>0.64583333333333304</v>
      </c>
      <c r="Q160" s="33">
        <v>24</v>
      </c>
      <c r="R160" s="33">
        <v>29</v>
      </c>
      <c r="S160" s="168">
        <f t="shared" si="278"/>
        <v>53</v>
      </c>
      <c r="T160" s="168">
        <f t="shared" si="279"/>
        <v>-9.4339622641509441E-2</v>
      </c>
      <c r="U160" s="195">
        <v>0.64583333333333304</v>
      </c>
      <c r="V160" s="33">
        <v>31</v>
      </c>
      <c r="W160" s="33">
        <v>28</v>
      </c>
      <c r="X160" s="168">
        <f t="shared" si="280"/>
        <v>59</v>
      </c>
      <c r="Y160" s="168">
        <f t="shared" si="281"/>
        <v>5.0847457627118647E-2</v>
      </c>
      <c r="Z160" s="195">
        <v>0.64583333333333304</v>
      </c>
      <c r="AA160" s="33">
        <v>27</v>
      </c>
      <c r="AB160" s="33">
        <v>15</v>
      </c>
      <c r="AC160" s="168">
        <f t="shared" si="282"/>
        <v>42</v>
      </c>
      <c r="AD160" s="168">
        <f t="shared" si="283"/>
        <v>0.2857142857142857</v>
      </c>
      <c r="AE160" s="195">
        <v>0.64583333333333304</v>
      </c>
      <c r="AF160" s="33">
        <v>24</v>
      </c>
      <c r="AG160" s="33">
        <v>21</v>
      </c>
      <c r="AH160" s="168">
        <f t="shared" si="287"/>
        <v>45</v>
      </c>
      <c r="AI160" s="168">
        <f t="shared" si="284"/>
        <v>6.6666666666666666E-2</v>
      </c>
      <c r="AJ160" s="195">
        <v>0.64583333333333304</v>
      </c>
      <c r="AK160" s="33">
        <v>22</v>
      </c>
      <c r="AL160" s="33">
        <v>21</v>
      </c>
      <c r="AM160" s="168">
        <f t="shared" si="285"/>
        <v>43</v>
      </c>
      <c r="AN160" s="169">
        <f t="shared" si="286"/>
        <v>2.3255813953488372E-2</v>
      </c>
    </row>
    <row r="161" spans="1:46" x14ac:dyDescent="0.25">
      <c r="A161" s="196">
        <v>0.66666666666666596</v>
      </c>
      <c r="B161" s="33">
        <v>16</v>
      </c>
      <c r="C161" s="33">
        <v>27</v>
      </c>
      <c r="D161" s="168">
        <f t="shared" si="272"/>
        <v>43</v>
      </c>
      <c r="E161" s="168">
        <f t="shared" si="273"/>
        <v>-0.2558139534883721</v>
      </c>
      <c r="F161" s="197">
        <v>0.66666666666666596</v>
      </c>
      <c r="G161" s="33">
        <v>36</v>
      </c>
      <c r="H161" s="33">
        <v>24</v>
      </c>
      <c r="I161" s="168">
        <f t="shared" si="274"/>
        <v>60</v>
      </c>
      <c r="J161" s="168">
        <f t="shared" si="275"/>
        <v>0.2</v>
      </c>
      <c r="K161" s="197">
        <v>0.66666666666666596</v>
      </c>
      <c r="L161" s="33">
        <v>19</v>
      </c>
      <c r="M161" s="33">
        <v>31</v>
      </c>
      <c r="N161" s="168">
        <f t="shared" si="276"/>
        <v>50</v>
      </c>
      <c r="O161" s="168">
        <f t="shared" si="277"/>
        <v>-0.24</v>
      </c>
      <c r="P161" s="197">
        <v>0.66666666666666596</v>
      </c>
      <c r="Q161" s="33">
        <v>21</v>
      </c>
      <c r="R161" s="33">
        <v>16</v>
      </c>
      <c r="S161" s="168">
        <f t="shared" si="278"/>
        <v>37</v>
      </c>
      <c r="T161" s="168">
        <f t="shared" si="279"/>
        <v>0.13513513513513514</v>
      </c>
      <c r="U161" s="197">
        <v>0.66666666666666596</v>
      </c>
      <c r="V161" s="33">
        <v>33</v>
      </c>
      <c r="W161" s="33">
        <v>19</v>
      </c>
      <c r="X161" s="168">
        <f t="shared" si="280"/>
        <v>52</v>
      </c>
      <c r="Y161" s="168">
        <f t="shared" si="281"/>
        <v>0.26923076923076922</v>
      </c>
      <c r="Z161" s="197">
        <v>0.66666666666666596</v>
      </c>
      <c r="AA161" s="33">
        <v>22</v>
      </c>
      <c r="AB161" s="33">
        <v>21</v>
      </c>
      <c r="AC161" s="168">
        <f t="shared" si="282"/>
        <v>43</v>
      </c>
      <c r="AD161" s="168">
        <f t="shared" si="283"/>
        <v>2.3255813953488372E-2</v>
      </c>
      <c r="AE161" s="197">
        <v>0.66666666666666596</v>
      </c>
      <c r="AF161" s="33">
        <v>27</v>
      </c>
      <c r="AG161" s="33">
        <v>27</v>
      </c>
      <c r="AH161" s="168">
        <f t="shared" si="287"/>
        <v>54</v>
      </c>
      <c r="AI161" s="168">
        <f t="shared" si="284"/>
        <v>0</v>
      </c>
      <c r="AJ161" s="197">
        <v>0.66666666666666596</v>
      </c>
      <c r="AK161" s="33">
        <v>29</v>
      </c>
      <c r="AL161" s="33">
        <v>29</v>
      </c>
      <c r="AM161" s="168">
        <f t="shared" si="285"/>
        <v>58</v>
      </c>
      <c r="AN161" s="169">
        <f t="shared" si="286"/>
        <v>0</v>
      </c>
    </row>
    <row r="162" spans="1:46" x14ac:dyDescent="0.25">
      <c r="A162" s="196">
        <v>0.687499999999999</v>
      </c>
      <c r="B162" s="33">
        <v>23</v>
      </c>
      <c r="C162" s="33">
        <v>30</v>
      </c>
      <c r="D162" s="168">
        <f t="shared" si="272"/>
        <v>53</v>
      </c>
      <c r="E162" s="168">
        <f t="shared" si="273"/>
        <v>-0.13207547169811321</v>
      </c>
      <c r="F162" s="197">
        <v>0.687499999999999</v>
      </c>
      <c r="G162" s="33">
        <v>29</v>
      </c>
      <c r="H162" s="33">
        <v>23</v>
      </c>
      <c r="I162" s="168">
        <f t="shared" si="274"/>
        <v>52</v>
      </c>
      <c r="J162" s="168">
        <f t="shared" si="275"/>
        <v>0.11538461538461539</v>
      </c>
      <c r="K162" s="197">
        <v>0.687499999999999</v>
      </c>
      <c r="L162" s="33">
        <v>27</v>
      </c>
      <c r="M162" s="33">
        <v>26</v>
      </c>
      <c r="N162" s="168">
        <f t="shared" si="276"/>
        <v>53</v>
      </c>
      <c r="O162" s="168">
        <f t="shared" si="277"/>
        <v>1.8867924528301886E-2</v>
      </c>
      <c r="P162" s="197">
        <v>0.687499999999999</v>
      </c>
      <c r="Q162" s="33">
        <v>23</v>
      </c>
      <c r="R162" s="33">
        <v>29</v>
      </c>
      <c r="S162" s="168">
        <f t="shared" si="278"/>
        <v>52</v>
      </c>
      <c r="T162" s="168">
        <f t="shared" si="279"/>
        <v>-0.11538461538461539</v>
      </c>
      <c r="U162" s="197">
        <v>0.687499999999999</v>
      </c>
      <c r="V162" s="33">
        <v>29</v>
      </c>
      <c r="W162" s="33">
        <v>24</v>
      </c>
      <c r="X162" s="168">
        <f t="shared" si="280"/>
        <v>53</v>
      </c>
      <c r="Y162" s="168">
        <f t="shared" si="281"/>
        <v>9.4339622641509441E-2</v>
      </c>
      <c r="Z162" s="197">
        <v>0.687499999999999</v>
      </c>
      <c r="AA162" s="33">
        <v>29</v>
      </c>
      <c r="AB162" s="33">
        <v>24</v>
      </c>
      <c r="AC162" s="168">
        <f t="shared" si="282"/>
        <v>53</v>
      </c>
      <c r="AD162" s="168">
        <f t="shared" si="283"/>
        <v>9.4339622641509441E-2</v>
      </c>
      <c r="AE162" s="197">
        <v>0.687499999999999</v>
      </c>
      <c r="AF162" s="33">
        <v>33</v>
      </c>
      <c r="AG162" s="33">
        <v>22</v>
      </c>
      <c r="AH162" s="168">
        <f t="shared" si="287"/>
        <v>55</v>
      </c>
      <c r="AI162" s="168">
        <f t="shared" si="284"/>
        <v>0.2</v>
      </c>
      <c r="AJ162" s="197">
        <v>0.687499999999999</v>
      </c>
      <c r="AK162" s="33">
        <v>27</v>
      </c>
      <c r="AL162" s="33">
        <v>31</v>
      </c>
      <c r="AM162" s="168">
        <f t="shared" si="285"/>
        <v>58</v>
      </c>
      <c r="AN162" s="169">
        <f t="shared" si="286"/>
        <v>-6.8965517241379309E-2</v>
      </c>
    </row>
    <row r="163" spans="1:46" x14ac:dyDescent="0.25">
      <c r="A163" s="194">
        <v>0.70833333333333304</v>
      </c>
      <c r="B163" s="33">
        <v>46</v>
      </c>
      <c r="C163" s="33">
        <v>26</v>
      </c>
      <c r="D163" s="168">
        <f t="shared" si="272"/>
        <v>72</v>
      </c>
      <c r="E163" s="168">
        <f t="shared" si="273"/>
        <v>0.27777777777777779</v>
      </c>
      <c r="F163" s="195">
        <v>0.70833333333333304</v>
      </c>
      <c r="G163" s="33">
        <v>25</v>
      </c>
      <c r="H163" s="33">
        <v>38</v>
      </c>
      <c r="I163" s="168">
        <f t="shared" si="274"/>
        <v>63</v>
      </c>
      <c r="J163" s="168">
        <f t="shared" si="275"/>
        <v>-0.20634920634920634</v>
      </c>
      <c r="K163" s="195">
        <v>0.70833333333333304</v>
      </c>
      <c r="L163" s="33">
        <v>26</v>
      </c>
      <c r="M163" s="33">
        <v>28</v>
      </c>
      <c r="N163" s="168">
        <f t="shared" si="276"/>
        <v>54</v>
      </c>
      <c r="O163" s="168">
        <f t="shared" si="277"/>
        <v>-3.7037037037037035E-2</v>
      </c>
      <c r="P163" s="195">
        <v>0.70833333333333304</v>
      </c>
      <c r="Q163" s="33">
        <v>25</v>
      </c>
      <c r="R163" s="33">
        <v>37</v>
      </c>
      <c r="S163" s="168">
        <f t="shared" si="278"/>
        <v>62</v>
      </c>
      <c r="T163" s="168">
        <f t="shared" si="279"/>
        <v>-0.19354838709677419</v>
      </c>
      <c r="U163" s="195">
        <v>0.70833333333333304</v>
      </c>
      <c r="V163" s="33">
        <v>26</v>
      </c>
      <c r="W163" s="33">
        <v>21</v>
      </c>
      <c r="X163" s="168">
        <f t="shared" si="280"/>
        <v>47</v>
      </c>
      <c r="Y163" s="168">
        <f t="shared" si="281"/>
        <v>0.10638297872340426</v>
      </c>
      <c r="Z163" s="195">
        <v>0.70833333333333304</v>
      </c>
      <c r="AA163" s="33">
        <v>26</v>
      </c>
      <c r="AB163" s="33">
        <v>28</v>
      </c>
      <c r="AC163" s="168">
        <f t="shared" si="282"/>
        <v>54</v>
      </c>
      <c r="AD163" s="168">
        <f t="shared" si="283"/>
        <v>-3.7037037037037035E-2</v>
      </c>
      <c r="AE163" s="195">
        <v>0.70833333333333304</v>
      </c>
      <c r="AF163" s="33">
        <v>29</v>
      </c>
      <c r="AG163" s="33">
        <v>25</v>
      </c>
      <c r="AH163" s="168">
        <f t="shared" si="287"/>
        <v>54</v>
      </c>
      <c r="AI163" s="168">
        <f t="shared" si="284"/>
        <v>7.407407407407407E-2</v>
      </c>
      <c r="AJ163" s="195">
        <v>0.70833333333333304</v>
      </c>
      <c r="AK163" s="33">
        <v>24</v>
      </c>
      <c r="AL163" s="33">
        <v>25</v>
      </c>
      <c r="AM163" s="168">
        <f t="shared" si="285"/>
        <v>49</v>
      </c>
      <c r="AN163" s="169">
        <f t="shared" si="286"/>
        <v>-2.0408163265306121E-2</v>
      </c>
    </row>
    <row r="164" spans="1:46" x14ac:dyDescent="0.25">
      <c r="A164" s="196" t="s">
        <v>179</v>
      </c>
      <c r="B164" s="168"/>
      <c r="C164" s="139"/>
      <c r="D164" s="168"/>
      <c r="E164" s="168"/>
      <c r="F164" s="197"/>
      <c r="G164" s="168"/>
      <c r="H164" s="168"/>
      <c r="I164" s="168"/>
      <c r="J164" s="168"/>
      <c r="K164" s="197"/>
      <c r="L164" s="168"/>
      <c r="M164" s="168"/>
      <c r="N164" s="168"/>
      <c r="O164" s="168"/>
      <c r="P164" s="197"/>
      <c r="Q164" s="168"/>
      <c r="R164" s="168"/>
      <c r="S164" s="168"/>
      <c r="T164" s="168"/>
      <c r="U164" s="197"/>
      <c r="V164" s="168"/>
      <c r="W164" s="168"/>
      <c r="X164" s="168"/>
      <c r="Y164" s="168"/>
      <c r="Z164" s="197"/>
      <c r="AA164" s="168"/>
      <c r="AB164" s="168"/>
      <c r="AC164" s="168"/>
      <c r="AD164" s="168"/>
      <c r="AE164" s="197"/>
      <c r="AF164" s="168"/>
      <c r="AG164" s="168"/>
      <c r="AH164" s="168"/>
      <c r="AI164" s="168"/>
      <c r="AJ164" s="197"/>
      <c r="AK164" s="168"/>
      <c r="AL164" s="168"/>
      <c r="AM164" s="168"/>
      <c r="AN164" s="169"/>
    </row>
    <row r="165" spans="1:46" x14ac:dyDescent="0.25">
      <c r="A165" s="176" t="s">
        <v>177</v>
      </c>
      <c r="B165" s="168" t="s">
        <v>71</v>
      </c>
      <c r="C165" s="168" t="s">
        <v>130</v>
      </c>
      <c r="D165" s="168" t="s">
        <v>52</v>
      </c>
      <c r="E165" s="168" t="s">
        <v>113</v>
      </c>
      <c r="F165" s="168" t="s">
        <v>177</v>
      </c>
      <c r="G165" s="168" t="s">
        <v>71</v>
      </c>
      <c r="H165" s="168" t="s">
        <v>130</v>
      </c>
      <c r="I165" s="168" t="s">
        <v>52</v>
      </c>
      <c r="J165" s="168" t="s">
        <v>113</v>
      </c>
      <c r="K165" s="168" t="s">
        <v>177</v>
      </c>
      <c r="L165" s="168" t="s">
        <v>71</v>
      </c>
      <c r="M165" s="168" t="s">
        <v>130</v>
      </c>
      <c r="N165" s="168" t="s">
        <v>52</v>
      </c>
      <c r="O165" s="168" t="s">
        <v>113</v>
      </c>
      <c r="P165" s="168" t="s">
        <v>177</v>
      </c>
      <c r="Q165" s="168" t="s">
        <v>71</v>
      </c>
      <c r="R165" s="168" t="s">
        <v>130</v>
      </c>
      <c r="S165" s="168" t="s">
        <v>52</v>
      </c>
      <c r="T165" s="168" t="s">
        <v>113</v>
      </c>
      <c r="U165" s="168" t="s">
        <v>177</v>
      </c>
      <c r="V165" s="168" t="s">
        <v>71</v>
      </c>
      <c r="W165" s="168" t="s">
        <v>130</v>
      </c>
      <c r="X165" s="168" t="s">
        <v>52</v>
      </c>
      <c r="Y165" s="168" t="s">
        <v>113</v>
      </c>
      <c r="Z165" s="168" t="s">
        <v>177</v>
      </c>
      <c r="AA165" s="168" t="s">
        <v>71</v>
      </c>
      <c r="AB165" s="168" t="s">
        <v>130</v>
      </c>
      <c r="AC165" s="168" t="s">
        <v>52</v>
      </c>
      <c r="AD165" s="168" t="s">
        <v>113</v>
      </c>
      <c r="AE165" s="168" t="s">
        <v>177</v>
      </c>
      <c r="AF165" s="168" t="s">
        <v>71</v>
      </c>
      <c r="AG165" s="168" t="s">
        <v>130</v>
      </c>
      <c r="AH165" s="168" t="s">
        <v>52</v>
      </c>
      <c r="AI165" s="168" t="s">
        <v>113</v>
      </c>
      <c r="AJ165" s="168" t="s">
        <v>177</v>
      </c>
      <c r="AK165" s="168" t="s">
        <v>71</v>
      </c>
      <c r="AL165" s="168" t="s">
        <v>130</v>
      </c>
      <c r="AM165" s="168" t="s">
        <v>52</v>
      </c>
      <c r="AN165" s="169" t="s">
        <v>113</v>
      </c>
    </row>
    <row r="166" spans="1:46" x14ac:dyDescent="0.25">
      <c r="A166" s="194">
        <v>0.58333333333333337</v>
      </c>
      <c r="B166" s="168">
        <v>0</v>
      </c>
      <c r="C166" s="168">
        <v>0</v>
      </c>
      <c r="D166" s="168">
        <f t="shared" ref="D166:D172" si="288">SUM(B166:C166)</f>
        <v>0</v>
      </c>
      <c r="E166" s="168">
        <v>0</v>
      </c>
      <c r="F166" s="195">
        <v>0.58333333333333337</v>
      </c>
      <c r="G166" s="168">
        <v>0</v>
      </c>
      <c r="H166" s="168">
        <v>0</v>
      </c>
      <c r="I166" s="168">
        <f t="shared" ref="I166:I172" si="289">SUM(G166:H166)</f>
        <v>0</v>
      </c>
      <c r="J166" s="168">
        <v>0</v>
      </c>
      <c r="K166" s="195">
        <v>0.58333333333333337</v>
      </c>
      <c r="L166" s="168">
        <v>0</v>
      </c>
      <c r="M166" s="168">
        <v>0</v>
      </c>
      <c r="N166" s="168">
        <f t="shared" ref="N166:N172" si="290">SUM(L166:M166)</f>
        <v>0</v>
      </c>
      <c r="O166" s="168">
        <v>0</v>
      </c>
      <c r="P166" s="195">
        <v>0.58333333333333337</v>
      </c>
      <c r="Q166" s="168">
        <v>0</v>
      </c>
      <c r="R166" s="168">
        <v>0</v>
      </c>
      <c r="S166" s="168">
        <f t="shared" ref="S166:S172" si="291">SUM(Q166:R166)</f>
        <v>0</v>
      </c>
      <c r="T166" s="168">
        <v>0</v>
      </c>
      <c r="U166" s="195">
        <v>0.58333333333333337</v>
      </c>
      <c r="V166" s="168">
        <v>0</v>
      </c>
      <c r="W166" s="168">
        <v>0</v>
      </c>
      <c r="X166" s="168">
        <f t="shared" ref="X166:X172" si="292">SUM(V166:W166)</f>
        <v>0</v>
      </c>
      <c r="Y166" s="168">
        <v>0</v>
      </c>
      <c r="Z166" s="195">
        <v>0.58333333333333337</v>
      </c>
      <c r="AA166" s="168">
        <v>0</v>
      </c>
      <c r="AB166" s="168">
        <v>0</v>
      </c>
      <c r="AC166" s="168">
        <f t="shared" ref="AC166:AC172" si="293">SUM(AA166:AB166)</f>
        <v>0</v>
      </c>
      <c r="AD166" s="168">
        <v>0</v>
      </c>
      <c r="AE166" s="195">
        <v>0.58333333333333337</v>
      </c>
      <c r="AF166" s="168">
        <v>0</v>
      </c>
      <c r="AG166" s="168">
        <v>0</v>
      </c>
      <c r="AH166" s="168">
        <f>SUM(AF166:AG166)</f>
        <v>0</v>
      </c>
      <c r="AI166" s="168">
        <v>0</v>
      </c>
      <c r="AJ166" s="195">
        <v>0.58333333333333337</v>
      </c>
      <c r="AK166" s="168">
        <v>0</v>
      </c>
      <c r="AL166" s="168">
        <v>0</v>
      </c>
      <c r="AM166" s="168">
        <f t="shared" ref="AM166:AM172" si="294">SUM(AK166:AL166)</f>
        <v>0</v>
      </c>
      <c r="AN166" s="169">
        <v>0</v>
      </c>
    </row>
    <row r="167" spans="1:46" x14ac:dyDescent="0.25">
      <c r="A167" s="196">
        <v>0.60416666666666663</v>
      </c>
      <c r="B167" s="168">
        <v>5</v>
      </c>
      <c r="C167" s="168">
        <v>13</v>
      </c>
      <c r="D167" s="168">
        <f t="shared" si="288"/>
        <v>18</v>
      </c>
      <c r="E167" s="168">
        <f t="shared" ref="E167:E172" si="295">(B167-C167)/D167</f>
        <v>-0.44444444444444442</v>
      </c>
      <c r="F167" s="197">
        <v>0.60416666666666663</v>
      </c>
      <c r="G167" s="168">
        <v>2</v>
      </c>
      <c r="H167" s="168">
        <v>13</v>
      </c>
      <c r="I167" s="168">
        <f t="shared" si="289"/>
        <v>15</v>
      </c>
      <c r="J167" s="168">
        <f t="shared" ref="J167:J172" si="296">(G167-H167)/I167</f>
        <v>-0.73333333333333328</v>
      </c>
      <c r="K167" s="197">
        <v>0.60416666666666663</v>
      </c>
      <c r="L167" s="168">
        <v>0</v>
      </c>
      <c r="M167" s="168">
        <v>13</v>
      </c>
      <c r="N167" s="168">
        <f t="shared" si="290"/>
        <v>13</v>
      </c>
      <c r="O167" s="168">
        <f t="shared" ref="O167:O172" si="297">(L167-M167)/N167</f>
        <v>-1</v>
      </c>
      <c r="P167" s="197">
        <v>0.60416666666666663</v>
      </c>
      <c r="Q167" s="168">
        <v>1</v>
      </c>
      <c r="R167" s="168">
        <v>9</v>
      </c>
      <c r="S167" s="168">
        <f t="shared" si="291"/>
        <v>10</v>
      </c>
      <c r="T167" s="168">
        <f t="shared" ref="T167:T172" si="298">(Q167-R167)/S167</f>
        <v>-0.8</v>
      </c>
      <c r="U167" s="197">
        <v>0.60416666666666663</v>
      </c>
      <c r="V167" s="168">
        <v>2</v>
      </c>
      <c r="W167" s="168">
        <v>13</v>
      </c>
      <c r="X167" s="168">
        <f t="shared" si="292"/>
        <v>15</v>
      </c>
      <c r="Y167" s="168">
        <f t="shared" ref="Y167:Y172" si="299">(V167-W167)/X167</f>
        <v>-0.73333333333333328</v>
      </c>
      <c r="Z167" s="197">
        <v>0.60416666666666663</v>
      </c>
      <c r="AA167" s="168">
        <v>3</v>
      </c>
      <c r="AB167" s="168">
        <v>12</v>
      </c>
      <c r="AC167" s="168">
        <f t="shared" si="293"/>
        <v>15</v>
      </c>
      <c r="AD167" s="168">
        <f t="shared" ref="AD167:AD172" si="300">(AA167-AB167)/AC167</f>
        <v>-0.6</v>
      </c>
      <c r="AE167" s="197">
        <v>0.60416666666666663</v>
      </c>
      <c r="AF167" s="168">
        <v>2</v>
      </c>
      <c r="AG167" s="168">
        <v>13</v>
      </c>
      <c r="AH167" s="168">
        <f t="shared" ref="AH167:AH172" si="301">SUM(AF167:AG167)</f>
        <v>15</v>
      </c>
      <c r="AI167" s="168">
        <f t="shared" ref="AI167:AI172" si="302">(AF167-AG167)/AH167</f>
        <v>-0.73333333333333328</v>
      </c>
      <c r="AJ167" s="197">
        <v>0.60416666666666663</v>
      </c>
      <c r="AK167" s="168">
        <v>1</v>
      </c>
      <c r="AL167" s="168">
        <v>12</v>
      </c>
      <c r="AM167" s="168">
        <f t="shared" si="294"/>
        <v>13</v>
      </c>
      <c r="AN167" s="169">
        <f t="shared" ref="AN167:AN172" si="303">(AK167-AL167)/AM167</f>
        <v>-0.84615384615384615</v>
      </c>
    </row>
    <row r="168" spans="1:46" x14ac:dyDescent="0.25">
      <c r="A168" s="196">
        <v>0.625</v>
      </c>
      <c r="B168" s="168">
        <v>6</v>
      </c>
      <c r="C168" s="168">
        <v>27</v>
      </c>
      <c r="D168" s="168">
        <f t="shared" si="288"/>
        <v>33</v>
      </c>
      <c r="E168" s="168">
        <f t="shared" si="295"/>
        <v>-0.63636363636363635</v>
      </c>
      <c r="F168" s="197">
        <v>0.625</v>
      </c>
      <c r="G168" s="168">
        <v>4</v>
      </c>
      <c r="H168" s="168">
        <v>25</v>
      </c>
      <c r="I168" s="168">
        <f t="shared" si="289"/>
        <v>29</v>
      </c>
      <c r="J168" s="168">
        <f t="shared" si="296"/>
        <v>-0.72413793103448276</v>
      </c>
      <c r="K168" s="197">
        <v>0.625</v>
      </c>
      <c r="L168" s="168">
        <v>4</v>
      </c>
      <c r="M168" s="168">
        <v>37</v>
      </c>
      <c r="N168" s="168">
        <f t="shared" si="290"/>
        <v>41</v>
      </c>
      <c r="O168" s="168">
        <f t="shared" si="297"/>
        <v>-0.80487804878048785</v>
      </c>
      <c r="P168" s="197">
        <v>0.625</v>
      </c>
      <c r="Q168" s="168">
        <v>4</v>
      </c>
      <c r="R168" s="168">
        <v>21</v>
      </c>
      <c r="S168" s="168">
        <f t="shared" si="291"/>
        <v>25</v>
      </c>
      <c r="T168" s="168">
        <f t="shared" si="298"/>
        <v>-0.68</v>
      </c>
      <c r="U168" s="197">
        <v>0.625</v>
      </c>
      <c r="V168" s="168">
        <v>3</v>
      </c>
      <c r="W168" s="168">
        <v>39</v>
      </c>
      <c r="X168" s="168">
        <f t="shared" si="292"/>
        <v>42</v>
      </c>
      <c r="Y168" s="168">
        <f t="shared" si="299"/>
        <v>-0.8571428571428571</v>
      </c>
      <c r="Z168" s="197">
        <v>0.625</v>
      </c>
      <c r="AA168" s="168">
        <v>3</v>
      </c>
      <c r="AB168" s="168">
        <v>33</v>
      </c>
      <c r="AC168" s="168">
        <f t="shared" si="293"/>
        <v>36</v>
      </c>
      <c r="AD168" s="168">
        <f t="shared" si="300"/>
        <v>-0.83333333333333337</v>
      </c>
      <c r="AE168" s="197">
        <v>0.625</v>
      </c>
      <c r="AF168" s="168">
        <v>4</v>
      </c>
      <c r="AG168" s="168">
        <v>28</v>
      </c>
      <c r="AH168" s="168">
        <f t="shared" si="301"/>
        <v>32</v>
      </c>
      <c r="AI168" s="168">
        <f t="shared" si="302"/>
        <v>-0.75</v>
      </c>
      <c r="AJ168" s="197">
        <v>0.625</v>
      </c>
      <c r="AK168" s="168">
        <v>3</v>
      </c>
      <c r="AL168" s="168">
        <v>35</v>
      </c>
      <c r="AM168" s="168">
        <f t="shared" si="294"/>
        <v>38</v>
      </c>
      <c r="AN168" s="169">
        <f t="shared" si="303"/>
        <v>-0.84210526315789469</v>
      </c>
      <c r="AO168" s="160"/>
      <c r="AP168" s="160"/>
      <c r="AQ168" s="160"/>
      <c r="AR168" s="160"/>
      <c r="AS168" s="160"/>
      <c r="AT168" s="160"/>
    </row>
    <row r="169" spans="1:46" x14ac:dyDescent="0.25">
      <c r="A169" s="194">
        <v>0.64583333333333304</v>
      </c>
      <c r="B169" s="168">
        <v>9</v>
      </c>
      <c r="C169" s="168">
        <v>49</v>
      </c>
      <c r="D169" s="168">
        <f t="shared" si="288"/>
        <v>58</v>
      </c>
      <c r="E169" s="168">
        <f t="shared" si="295"/>
        <v>-0.68965517241379315</v>
      </c>
      <c r="F169" s="195">
        <v>0.64583333333333304</v>
      </c>
      <c r="G169" s="168">
        <v>9</v>
      </c>
      <c r="H169" s="168">
        <v>49</v>
      </c>
      <c r="I169" s="168">
        <f t="shared" si="289"/>
        <v>58</v>
      </c>
      <c r="J169" s="168">
        <f t="shared" si="296"/>
        <v>-0.68965517241379315</v>
      </c>
      <c r="K169" s="195">
        <v>0.64583333333333304</v>
      </c>
      <c r="L169" s="168">
        <v>6</v>
      </c>
      <c r="M169" s="168">
        <v>68</v>
      </c>
      <c r="N169" s="168">
        <f t="shared" si="290"/>
        <v>74</v>
      </c>
      <c r="O169" s="168">
        <f t="shared" si="297"/>
        <v>-0.83783783783783783</v>
      </c>
      <c r="P169" s="195">
        <v>0.64583333333333304</v>
      </c>
      <c r="Q169" s="168">
        <v>7</v>
      </c>
      <c r="R169" s="168">
        <v>58</v>
      </c>
      <c r="S169" s="168">
        <f t="shared" si="291"/>
        <v>65</v>
      </c>
      <c r="T169" s="168">
        <f t="shared" si="298"/>
        <v>-0.7846153846153846</v>
      </c>
      <c r="U169" s="195">
        <v>0.64583333333333304</v>
      </c>
      <c r="V169" s="168">
        <v>6</v>
      </c>
      <c r="W169" s="168">
        <v>68</v>
      </c>
      <c r="X169" s="168">
        <f t="shared" si="292"/>
        <v>74</v>
      </c>
      <c r="Y169" s="168">
        <f t="shared" si="299"/>
        <v>-0.83783783783783783</v>
      </c>
      <c r="Z169" s="195">
        <v>0.64583333333333304</v>
      </c>
      <c r="AA169" s="168">
        <v>4</v>
      </c>
      <c r="AB169" s="168">
        <v>58</v>
      </c>
      <c r="AC169" s="168">
        <f t="shared" si="293"/>
        <v>62</v>
      </c>
      <c r="AD169" s="168">
        <f t="shared" si="300"/>
        <v>-0.87096774193548387</v>
      </c>
      <c r="AE169" s="195">
        <v>0.64583333333333304</v>
      </c>
      <c r="AF169" s="168">
        <v>6</v>
      </c>
      <c r="AG169" s="168">
        <v>45</v>
      </c>
      <c r="AH169" s="168">
        <f t="shared" si="301"/>
        <v>51</v>
      </c>
      <c r="AI169" s="168">
        <f t="shared" si="302"/>
        <v>-0.76470588235294112</v>
      </c>
      <c r="AJ169" s="195">
        <v>0.64583333333333304</v>
      </c>
      <c r="AK169" s="168">
        <v>5</v>
      </c>
      <c r="AL169" s="168">
        <v>65</v>
      </c>
      <c r="AM169" s="168">
        <f t="shared" si="294"/>
        <v>70</v>
      </c>
      <c r="AN169" s="169">
        <f t="shared" si="303"/>
        <v>-0.8571428571428571</v>
      </c>
      <c r="AO169" s="160"/>
      <c r="AP169" s="160"/>
      <c r="AQ169" s="160"/>
      <c r="AR169" s="160"/>
      <c r="AS169" s="160"/>
      <c r="AT169" s="160"/>
    </row>
    <row r="170" spans="1:46" x14ac:dyDescent="0.25">
      <c r="A170" s="196">
        <v>0.66666666666666596</v>
      </c>
      <c r="B170" s="168">
        <v>13</v>
      </c>
      <c r="C170" s="168">
        <v>61</v>
      </c>
      <c r="D170" s="168">
        <f t="shared" si="288"/>
        <v>74</v>
      </c>
      <c r="E170" s="168">
        <f t="shared" si="295"/>
        <v>-0.64864864864864868</v>
      </c>
      <c r="F170" s="197">
        <v>0.66666666666666596</v>
      </c>
      <c r="G170" s="168">
        <v>12</v>
      </c>
      <c r="H170" s="168">
        <v>67</v>
      </c>
      <c r="I170" s="168">
        <f t="shared" si="289"/>
        <v>79</v>
      </c>
      <c r="J170" s="168">
        <f t="shared" si="296"/>
        <v>-0.69620253164556967</v>
      </c>
      <c r="K170" s="197">
        <v>0.66666666666666596</v>
      </c>
      <c r="L170" s="168">
        <v>8</v>
      </c>
      <c r="M170" s="168">
        <v>81</v>
      </c>
      <c r="N170" s="168">
        <f t="shared" si="290"/>
        <v>89</v>
      </c>
      <c r="O170" s="168">
        <f t="shared" si="297"/>
        <v>-0.8202247191011236</v>
      </c>
      <c r="P170" s="197">
        <v>0.66666666666666596</v>
      </c>
      <c r="Q170" s="168">
        <v>7</v>
      </c>
      <c r="R170" s="168">
        <v>79</v>
      </c>
      <c r="S170" s="168">
        <f t="shared" si="291"/>
        <v>86</v>
      </c>
      <c r="T170" s="168">
        <f t="shared" si="298"/>
        <v>-0.83720930232558144</v>
      </c>
      <c r="U170" s="197">
        <v>0.66666666666666596</v>
      </c>
      <c r="V170" s="168">
        <v>6</v>
      </c>
      <c r="W170" s="168">
        <v>78</v>
      </c>
      <c r="X170" s="168">
        <f t="shared" si="292"/>
        <v>84</v>
      </c>
      <c r="Y170" s="168">
        <f t="shared" si="299"/>
        <v>-0.8571428571428571</v>
      </c>
      <c r="Z170" s="197">
        <v>0.66666666666666596</v>
      </c>
      <c r="AA170" s="168">
        <v>5</v>
      </c>
      <c r="AB170" s="168">
        <v>74</v>
      </c>
      <c r="AC170" s="168">
        <f t="shared" si="293"/>
        <v>79</v>
      </c>
      <c r="AD170" s="168">
        <f t="shared" si="300"/>
        <v>-0.87341772151898733</v>
      </c>
      <c r="AE170" s="197">
        <v>0.66666666666666596</v>
      </c>
      <c r="AF170" s="168">
        <v>6</v>
      </c>
      <c r="AG170" s="168">
        <v>68</v>
      </c>
      <c r="AH170" s="168">
        <f t="shared" si="301"/>
        <v>74</v>
      </c>
      <c r="AI170" s="168">
        <f t="shared" si="302"/>
        <v>-0.83783783783783783</v>
      </c>
      <c r="AJ170" s="197">
        <v>0.66666666666666596</v>
      </c>
      <c r="AK170" s="168">
        <v>5</v>
      </c>
      <c r="AL170" s="168">
        <v>78</v>
      </c>
      <c r="AM170" s="168">
        <f t="shared" si="294"/>
        <v>83</v>
      </c>
      <c r="AN170" s="169">
        <f t="shared" si="303"/>
        <v>-0.87951807228915657</v>
      </c>
      <c r="AO170" s="160"/>
      <c r="AP170" s="160"/>
      <c r="AQ170" s="160"/>
      <c r="AR170" s="160"/>
      <c r="AS170" s="160"/>
      <c r="AT170" s="160"/>
    </row>
    <row r="171" spans="1:46" x14ac:dyDescent="0.25">
      <c r="A171" s="196">
        <v>0.687499999999999</v>
      </c>
      <c r="B171" s="168">
        <v>16</v>
      </c>
      <c r="C171" s="168">
        <v>89</v>
      </c>
      <c r="D171" s="168">
        <f t="shared" si="288"/>
        <v>105</v>
      </c>
      <c r="E171" s="168">
        <f t="shared" si="295"/>
        <v>-0.69523809523809521</v>
      </c>
      <c r="F171" s="197">
        <v>0.687499999999999</v>
      </c>
      <c r="G171" s="168">
        <v>13</v>
      </c>
      <c r="H171" s="168">
        <v>73</v>
      </c>
      <c r="I171" s="168">
        <f t="shared" si="289"/>
        <v>86</v>
      </c>
      <c r="J171" s="168">
        <f t="shared" si="296"/>
        <v>-0.69767441860465118</v>
      </c>
      <c r="K171" s="197">
        <v>0.687499999999999</v>
      </c>
      <c r="L171" s="168">
        <v>11</v>
      </c>
      <c r="M171" s="168">
        <v>92</v>
      </c>
      <c r="N171" s="168">
        <f t="shared" si="290"/>
        <v>103</v>
      </c>
      <c r="O171" s="168">
        <f t="shared" si="297"/>
        <v>-0.78640776699029125</v>
      </c>
      <c r="P171" s="197">
        <v>0.687499999999999</v>
      </c>
      <c r="Q171" s="168">
        <v>11</v>
      </c>
      <c r="R171" s="168">
        <v>92</v>
      </c>
      <c r="S171" s="168">
        <f t="shared" si="291"/>
        <v>103</v>
      </c>
      <c r="T171" s="168">
        <f t="shared" si="298"/>
        <v>-0.78640776699029125</v>
      </c>
      <c r="U171" s="197">
        <v>0.687499999999999</v>
      </c>
      <c r="V171" s="168">
        <v>7</v>
      </c>
      <c r="W171" s="168">
        <v>80</v>
      </c>
      <c r="X171" s="168">
        <f t="shared" si="292"/>
        <v>87</v>
      </c>
      <c r="Y171" s="168">
        <f t="shared" si="299"/>
        <v>-0.83908045977011492</v>
      </c>
      <c r="Z171" s="197">
        <v>0.687499999999999</v>
      </c>
      <c r="AA171" s="168">
        <v>7</v>
      </c>
      <c r="AB171" s="168">
        <v>89</v>
      </c>
      <c r="AC171" s="168">
        <f t="shared" si="293"/>
        <v>96</v>
      </c>
      <c r="AD171" s="168">
        <f t="shared" si="300"/>
        <v>-0.85416666666666663</v>
      </c>
      <c r="AE171" s="197">
        <v>0.687499999999999</v>
      </c>
      <c r="AF171" s="168">
        <v>7</v>
      </c>
      <c r="AG171" s="168">
        <v>79</v>
      </c>
      <c r="AH171" s="168">
        <f t="shared" si="301"/>
        <v>86</v>
      </c>
      <c r="AI171" s="168">
        <f t="shared" si="302"/>
        <v>-0.83720930232558144</v>
      </c>
      <c r="AJ171" s="197">
        <v>0.687499999999999</v>
      </c>
      <c r="AK171" s="168">
        <v>8</v>
      </c>
      <c r="AL171" s="168">
        <v>89</v>
      </c>
      <c r="AM171" s="168">
        <f t="shared" si="294"/>
        <v>97</v>
      </c>
      <c r="AN171" s="169">
        <f t="shared" si="303"/>
        <v>-0.83505154639175261</v>
      </c>
      <c r="AO171" s="160"/>
      <c r="AP171" s="160"/>
      <c r="AQ171" s="160"/>
      <c r="AR171" s="160"/>
      <c r="AS171" s="160"/>
      <c r="AT171" s="160"/>
    </row>
    <row r="172" spans="1:46" x14ac:dyDescent="0.25">
      <c r="A172" s="194">
        <v>0.70833333333333304</v>
      </c>
      <c r="B172" s="168">
        <v>16</v>
      </c>
      <c r="C172" s="168">
        <v>101</v>
      </c>
      <c r="D172" s="168">
        <f t="shared" si="288"/>
        <v>117</v>
      </c>
      <c r="E172" s="168">
        <f t="shared" si="295"/>
        <v>-0.72649572649572647</v>
      </c>
      <c r="F172" s="195">
        <v>0.70833333333333304</v>
      </c>
      <c r="G172" s="168">
        <v>17</v>
      </c>
      <c r="H172" s="168">
        <v>81</v>
      </c>
      <c r="I172" s="168">
        <f t="shared" si="289"/>
        <v>98</v>
      </c>
      <c r="J172" s="168">
        <f t="shared" si="296"/>
        <v>-0.65306122448979587</v>
      </c>
      <c r="K172" s="195">
        <v>0.70833333333333304</v>
      </c>
      <c r="L172" s="168">
        <v>12</v>
      </c>
      <c r="M172" s="168">
        <v>104</v>
      </c>
      <c r="N172" s="168">
        <f t="shared" si="290"/>
        <v>116</v>
      </c>
      <c r="O172" s="168">
        <f t="shared" si="297"/>
        <v>-0.7931034482758621</v>
      </c>
      <c r="P172" s="195">
        <v>0.70833333333333304</v>
      </c>
      <c r="Q172" s="168">
        <v>14</v>
      </c>
      <c r="R172" s="168">
        <v>112</v>
      </c>
      <c r="S172" s="168">
        <f t="shared" si="291"/>
        <v>126</v>
      </c>
      <c r="T172" s="168">
        <f t="shared" si="298"/>
        <v>-0.77777777777777779</v>
      </c>
      <c r="U172" s="195">
        <v>0.70833333333333304</v>
      </c>
      <c r="V172" s="168">
        <v>7</v>
      </c>
      <c r="W172" s="168">
        <v>86</v>
      </c>
      <c r="X172" s="168">
        <f t="shared" si="292"/>
        <v>93</v>
      </c>
      <c r="Y172" s="168">
        <f t="shared" si="299"/>
        <v>-0.84946236559139787</v>
      </c>
      <c r="Z172" s="195">
        <v>0.70833333333333304</v>
      </c>
      <c r="AA172" s="168">
        <v>9</v>
      </c>
      <c r="AB172" s="168">
        <v>102</v>
      </c>
      <c r="AC172" s="168">
        <f t="shared" si="293"/>
        <v>111</v>
      </c>
      <c r="AD172" s="168">
        <f t="shared" si="300"/>
        <v>-0.83783783783783783</v>
      </c>
      <c r="AE172" s="195">
        <v>0.70833333333333304</v>
      </c>
      <c r="AF172" s="168">
        <v>7</v>
      </c>
      <c r="AG172" s="168">
        <v>86</v>
      </c>
      <c r="AH172" s="168">
        <f t="shared" si="301"/>
        <v>93</v>
      </c>
      <c r="AI172" s="168">
        <f t="shared" si="302"/>
        <v>-0.84946236559139787</v>
      </c>
      <c r="AJ172" s="195">
        <v>0.70833333333333304</v>
      </c>
      <c r="AK172" s="168">
        <v>11</v>
      </c>
      <c r="AL172" s="168">
        <v>102</v>
      </c>
      <c r="AM172" s="168">
        <f t="shared" si="294"/>
        <v>113</v>
      </c>
      <c r="AN172" s="169">
        <f t="shared" si="303"/>
        <v>-0.80530973451327437</v>
      </c>
      <c r="AO172" s="160"/>
      <c r="AP172" s="160"/>
      <c r="AQ172" s="160"/>
      <c r="AR172" s="160"/>
      <c r="AS172" s="160"/>
      <c r="AT172" s="160"/>
    </row>
    <row r="173" spans="1:46" x14ac:dyDescent="0.25">
      <c r="A173" s="176" t="s">
        <v>177</v>
      </c>
      <c r="B173" s="168" t="s">
        <v>46</v>
      </c>
      <c r="C173" s="168" t="s">
        <v>130</v>
      </c>
      <c r="D173" s="168" t="s">
        <v>52</v>
      </c>
      <c r="E173" s="168" t="s">
        <v>113</v>
      </c>
      <c r="F173" s="168" t="s">
        <v>177</v>
      </c>
      <c r="G173" s="168" t="s">
        <v>46</v>
      </c>
      <c r="H173" s="168" t="s">
        <v>130</v>
      </c>
      <c r="I173" s="168" t="s">
        <v>52</v>
      </c>
      <c r="J173" s="168" t="s">
        <v>113</v>
      </c>
      <c r="K173" s="168" t="s">
        <v>177</v>
      </c>
      <c r="L173" s="168" t="s">
        <v>46</v>
      </c>
      <c r="M173" s="168" t="s">
        <v>130</v>
      </c>
      <c r="N173" s="168" t="s">
        <v>52</v>
      </c>
      <c r="O173" s="168" t="s">
        <v>113</v>
      </c>
      <c r="P173" s="168" t="s">
        <v>177</v>
      </c>
      <c r="Q173" s="168" t="s">
        <v>46</v>
      </c>
      <c r="R173" s="168" t="s">
        <v>130</v>
      </c>
      <c r="S173" s="168" t="s">
        <v>52</v>
      </c>
      <c r="T173" s="168" t="s">
        <v>113</v>
      </c>
      <c r="U173" s="168" t="s">
        <v>177</v>
      </c>
      <c r="V173" s="168" t="s">
        <v>46</v>
      </c>
      <c r="W173" s="168" t="s">
        <v>130</v>
      </c>
      <c r="X173" s="168" t="s">
        <v>52</v>
      </c>
      <c r="Y173" s="168" t="s">
        <v>113</v>
      </c>
      <c r="Z173" s="168" t="s">
        <v>177</v>
      </c>
      <c r="AA173" s="168" t="s">
        <v>46</v>
      </c>
      <c r="AB173" s="168" t="s">
        <v>130</v>
      </c>
      <c r="AC173" s="168" t="s">
        <v>52</v>
      </c>
      <c r="AD173" s="168" t="s">
        <v>113</v>
      </c>
      <c r="AE173" s="168" t="s">
        <v>177</v>
      </c>
      <c r="AF173" s="168" t="s">
        <v>46</v>
      </c>
      <c r="AG173" s="168" t="s">
        <v>130</v>
      </c>
      <c r="AH173" s="168" t="s">
        <v>52</v>
      </c>
      <c r="AI173" s="168" t="s">
        <v>113</v>
      </c>
      <c r="AJ173" s="168" t="s">
        <v>177</v>
      </c>
      <c r="AK173" s="168" t="s">
        <v>46</v>
      </c>
      <c r="AL173" s="168" t="s">
        <v>130</v>
      </c>
      <c r="AM173" s="168" t="s">
        <v>52</v>
      </c>
      <c r="AN173" s="169" t="s">
        <v>113</v>
      </c>
      <c r="AO173" s="160"/>
      <c r="AP173" s="160"/>
      <c r="AQ173" s="160"/>
      <c r="AR173" s="160"/>
      <c r="AS173" s="160"/>
      <c r="AT173" s="160"/>
    </row>
    <row r="174" spans="1:46" x14ac:dyDescent="0.25">
      <c r="A174" s="194">
        <v>0.58333333333333337</v>
      </c>
      <c r="B174" s="168">
        <v>0</v>
      </c>
      <c r="C174" s="168">
        <v>0</v>
      </c>
      <c r="D174" s="168">
        <f t="shared" ref="D174:D180" si="304">SUM(B174:C174)</f>
        <v>0</v>
      </c>
      <c r="E174" s="168">
        <v>0</v>
      </c>
      <c r="F174" s="195">
        <v>0.58333333333333337</v>
      </c>
      <c r="G174" s="168">
        <v>0</v>
      </c>
      <c r="H174" s="168">
        <v>0</v>
      </c>
      <c r="I174" s="168">
        <f t="shared" ref="I174:I180" si="305">SUM(G174:H174)</f>
        <v>0</v>
      </c>
      <c r="J174" s="168">
        <v>0</v>
      </c>
      <c r="K174" s="195">
        <v>0.58333333333333337</v>
      </c>
      <c r="L174" s="168">
        <v>0</v>
      </c>
      <c r="M174" s="168">
        <v>0</v>
      </c>
      <c r="N174" s="168">
        <f t="shared" ref="N174:N180" si="306">SUM(L174:M174)</f>
        <v>0</v>
      </c>
      <c r="O174" s="168">
        <v>0</v>
      </c>
      <c r="P174" s="195">
        <v>0.58333333333333337</v>
      </c>
      <c r="Q174" s="168">
        <v>1</v>
      </c>
      <c r="R174" s="168">
        <v>0</v>
      </c>
      <c r="S174" s="168">
        <f t="shared" ref="S174:S180" si="307">SUM(Q174:R174)</f>
        <v>1</v>
      </c>
      <c r="T174" s="168">
        <v>0</v>
      </c>
      <c r="U174" s="195">
        <v>0.58333333333333337</v>
      </c>
      <c r="V174" s="168">
        <v>0</v>
      </c>
      <c r="W174" s="168">
        <v>0</v>
      </c>
      <c r="X174" s="168">
        <f t="shared" ref="X174:X180" si="308">SUM(V174:W174)</f>
        <v>0</v>
      </c>
      <c r="Y174" s="168">
        <v>0</v>
      </c>
      <c r="Z174" s="195">
        <v>0.58333333333333337</v>
      </c>
      <c r="AA174" s="168">
        <v>0</v>
      </c>
      <c r="AB174" s="168">
        <v>0</v>
      </c>
      <c r="AC174" s="168">
        <f t="shared" ref="AC174:AC180" si="309">SUM(AA174:AB174)</f>
        <v>0</v>
      </c>
      <c r="AD174" s="168">
        <v>0</v>
      </c>
      <c r="AE174" s="195">
        <v>0.58333333333333337</v>
      </c>
      <c r="AF174" s="168">
        <v>0</v>
      </c>
      <c r="AG174" s="168">
        <v>0</v>
      </c>
      <c r="AH174" s="168">
        <f>SUM(AF174:AG174)</f>
        <v>0</v>
      </c>
      <c r="AI174" s="168">
        <v>0</v>
      </c>
      <c r="AJ174" s="195">
        <v>0.58333333333333337</v>
      </c>
      <c r="AK174" s="168">
        <v>0</v>
      </c>
      <c r="AL174" s="168">
        <v>0</v>
      </c>
      <c r="AM174" s="168">
        <f t="shared" ref="AM174:AM180" si="310">SUM(AK174:AL174)</f>
        <v>0</v>
      </c>
      <c r="AN174" s="169">
        <v>0</v>
      </c>
      <c r="AO174" s="160"/>
      <c r="AP174" s="160"/>
      <c r="AQ174" s="160"/>
      <c r="AR174" s="160"/>
      <c r="AS174" s="160"/>
      <c r="AT174" s="160"/>
    </row>
    <row r="175" spans="1:46" x14ac:dyDescent="0.25">
      <c r="A175" s="196">
        <v>0.60416666666666663</v>
      </c>
      <c r="B175" s="168">
        <v>1</v>
      </c>
      <c r="C175" s="168">
        <v>14</v>
      </c>
      <c r="D175" s="168">
        <f t="shared" si="304"/>
        <v>15</v>
      </c>
      <c r="E175" s="168">
        <f t="shared" ref="E175:E180" si="311">(B175-C175)/D175</f>
        <v>-0.8666666666666667</v>
      </c>
      <c r="F175" s="197">
        <v>0.60416666666666663</v>
      </c>
      <c r="G175" s="168">
        <v>1</v>
      </c>
      <c r="H175" s="168">
        <v>9</v>
      </c>
      <c r="I175" s="168">
        <f t="shared" si="305"/>
        <v>10</v>
      </c>
      <c r="J175" s="168">
        <f t="shared" ref="J175:J180" si="312">(G175-H175)/I175</f>
        <v>-0.8</v>
      </c>
      <c r="K175" s="197">
        <v>0.60416666666666663</v>
      </c>
      <c r="L175" s="168">
        <v>4</v>
      </c>
      <c r="M175" s="168">
        <v>6</v>
      </c>
      <c r="N175" s="168">
        <f t="shared" si="306"/>
        <v>10</v>
      </c>
      <c r="O175" s="168">
        <f t="shared" ref="O175:O180" si="313">(L175-M175)/N175</f>
        <v>-0.2</v>
      </c>
      <c r="P175" s="197">
        <v>0.60416666666666663</v>
      </c>
      <c r="Q175" s="168">
        <v>2</v>
      </c>
      <c r="R175" s="168">
        <v>9</v>
      </c>
      <c r="S175" s="168">
        <f t="shared" si="307"/>
        <v>11</v>
      </c>
      <c r="T175" s="168">
        <f t="shared" ref="T175:T180" si="314">(Q175-R175)/S175</f>
        <v>-0.63636363636363635</v>
      </c>
      <c r="U175" s="197">
        <v>0.60416666666666663</v>
      </c>
      <c r="V175" s="168">
        <v>2</v>
      </c>
      <c r="W175" s="168">
        <v>17</v>
      </c>
      <c r="X175" s="168">
        <f t="shared" si="308"/>
        <v>19</v>
      </c>
      <c r="Y175" s="168">
        <f t="shared" ref="Y175:Y180" si="315">(V175-W175)/X175</f>
        <v>-0.78947368421052633</v>
      </c>
      <c r="Z175" s="197">
        <v>0.60416666666666663</v>
      </c>
      <c r="AA175" s="168">
        <v>2</v>
      </c>
      <c r="AB175" s="168">
        <v>13</v>
      </c>
      <c r="AC175" s="168">
        <f t="shared" si="309"/>
        <v>15</v>
      </c>
      <c r="AD175" s="168">
        <f t="shared" ref="AD175:AD180" si="316">(AA175-AB175)/AC175</f>
        <v>-0.73333333333333328</v>
      </c>
      <c r="AE175" s="197">
        <v>0.60416666666666663</v>
      </c>
      <c r="AF175" s="168">
        <v>2</v>
      </c>
      <c r="AG175" s="168">
        <v>13</v>
      </c>
      <c r="AH175" s="168">
        <f t="shared" ref="AH175:AH180" si="317">SUM(AF175:AG175)</f>
        <v>15</v>
      </c>
      <c r="AI175" s="168">
        <f t="shared" ref="AI175:AI180" si="318">(AF175-AG175)/AH175</f>
        <v>-0.73333333333333328</v>
      </c>
      <c r="AJ175" s="197">
        <v>0.60416666666666663</v>
      </c>
      <c r="AK175" s="168">
        <v>2</v>
      </c>
      <c r="AL175" s="168">
        <v>14</v>
      </c>
      <c r="AM175" s="168">
        <f t="shared" si="310"/>
        <v>16</v>
      </c>
      <c r="AN175" s="169">
        <f t="shared" ref="AN175:AN180" si="319">(AK175-AL175)/AM175</f>
        <v>-0.75</v>
      </c>
      <c r="AO175" s="160"/>
      <c r="AP175" s="160"/>
      <c r="AQ175" s="160"/>
      <c r="AR175" s="160"/>
      <c r="AS175" s="160"/>
      <c r="AT175" s="160"/>
    </row>
    <row r="176" spans="1:46" x14ac:dyDescent="0.25">
      <c r="A176" s="196">
        <v>0.625</v>
      </c>
      <c r="B176" s="168">
        <v>5</v>
      </c>
      <c r="C176" s="168">
        <v>46</v>
      </c>
      <c r="D176" s="168">
        <f t="shared" si="304"/>
        <v>51</v>
      </c>
      <c r="E176" s="168">
        <f t="shared" si="311"/>
        <v>-0.80392156862745101</v>
      </c>
      <c r="F176" s="197">
        <v>0.625</v>
      </c>
      <c r="G176" s="168">
        <v>3</v>
      </c>
      <c r="H176" s="168">
        <v>24</v>
      </c>
      <c r="I176" s="168">
        <f t="shared" si="305"/>
        <v>27</v>
      </c>
      <c r="J176" s="168">
        <f t="shared" si="312"/>
        <v>-0.77777777777777779</v>
      </c>
      <c r="K176" s="197">
        <v>0.625</v>
      </c>
      <c r="L176" s="168">
        <v>5</v>
      </c>
      <c r="M176" s="168">
        <v>13</v>
      </c>
      <c r="N176" s="168">
        <f t="shared" si="306"/>
        <v>18</v>
      </c>
      <c r="O176" s="168">
        <f t="shared" si="313"/>
        <v>-0.44444444444444442</v>
      </c>
      <c r="P176" s="197">
        <v>0.625</v>
      </c>
      <c r="Q176" s="168">
        <v>9</v>
      </c>
      <c r="R176" s="168">
        <v>26</v>
      </c>
      <c r="S176" s="168">
        <f t="shared" si="307"/>
        <v>35</v>
      </c>
      <c r="T176" s="168">
        <f t="shared" si="314"/>
        <v>-0.48571428571428571</v>
      </c>
      <c r="U176" s="197">
        <v>0.625</v>
      </c>
      <c r="V176" s="168">
        <v>2</v>
      </c>
      <c r="W176" s="168">
        <v>25</v>
      </c>
      <c r="X176" s="168">
        <f t="shared" si="308"/>
        <v>27</v>
      </c>
      <c r="Y176" s="168">
        <f t="shared" si="315"/>
        <v>-0.85185185185185186</v>
      </c>
      <c r="Z176" s="197">
        <v>0.625</v>
      </c>
      <c r="AA176" s="168">
        <v>3</v>
      </c>
      <c r="AB176" s="168">
        <v>36</v>
      </c>
      <c r="AC176" s="168">
        <f t="shared" si="309"/>
        <v>39</v>
      </c>
      <c r="AD176" s="168">
        <f t="shared" si="316"/>
        <v>-0.84615384615384615</v>
      </c>
      <c r="AE176" s="197">
        <v>0.625</v>
      </c>
      <c r="AF176" s="168">
        <v>2</v>
      </c>
      <c r="AG176" s="168">
        <v>38</v>
      </c>
      <c r="AH176" s="168">
        <f t="shared" si="317"/>
        <v>40</v>
      </c>
      <c r="AI176" s="168">
        <f t="shared" si="318"/>
        <v>-0.9</v>
      </c>
      <c r="AJ176" s="197">
        <v>0.625</v>
      </c>
      <c r="AK176" s="168">
        <v>2</v>
      </c>
      <c r="AL176" s="168">
        <v>34</v>
      </c>
      <c r="AM176" s="168">
        <f t="shared" si="310"/>
        <v>36</v>
      </c>
      <c r="AN176" s="169">
        <f t="shared" si="319"/>
        <v>-0.88888888888888884</v>
      </c>
      <c r="AO176" s="160"/>
      <c r="AP176" s="160"/>
      <c r="AQ176" s="160"/>
      <c r="AR176" s="160"/>
      <c r="AS176" s="160"/>
      <c r="AT176" s="160"/>
    </row>
    <row r="177" spans="1:46" x14ac:dyDescent="0.25">
      <c r="A177" s="194">
        <v>0.64583333333333304</v>
      </c>
      <c r="B177" s="168">
        <v>7</v>
      </c>
      <c r="C177" s="168">
        <v>66</v>
      </c>
      <c r="D177" s="168">
        <f t="shared" si="304"/>
        <v>73</v>
      </c>
      <c r="E177" s="168">
        <f t="shared" si="311"/>
        <v>-0.80821917808219179</v>
      </c>
      <c r="F177" s="195">
        <v>0.64583333333333304</v>
      </c>
      <c r="G177" s="168">
        <v>8</v>
      </c>
      <c r="H177" s="168">
        <v>47</v>
      </c>
      <c r="I177" s="168">
        <f t="shared" si="305"/>
        <v>55</v>
      </c>
      <c r="J177" s="168">
        <f t="shared" si="312"/>
        <v>-0.70909090909090911</v>
      </c>
      <c r="K177" s="195">
        <v>0.64583333333333304</v>
      </c>
      <c r="L177" s="168">
        <v>9</v>
      </c>
      <c r="M177" s="168">
        <v>36</v>
      </c>
      <c r="N177" s="168">
        <f t="shared" si="306"/>
        <v>45</v>
      </c>
      <c r="O177" s="168">
        <f t="shared" si="313"/>
        <v>-0.6</v>
      </c>
      <c r="P177" s="195">
        <v>0.64583333333333304</v>
      </c>
      <c r="Q177" s="168">
        <v>12</v>
      </c>
      <c r="R177" s="168">
        <v>69</v>
      </c>
      <c r="S177" s="168">
        <f t="shared" si="307"/>
        <v>81</v>
      </c>
      <c r="T177" s="168">
        <f t="shared" si="314"/>
        <v>-0.70370370370370372</v>
      </c>
      <c r="U177" s="195">
        <v>0.64583333333333304</v>
      </c>
      <c r="V177" s="168">
        <v>3</v>
      </c>
      <c r="W177" s="168">
        <v>46</v>
      </c>
      <c r="X177" s="168">
        <f t="shared" si="308"/>
        <v>49</v>
      </c>
      <c r="Y177" s="168">
        <f t="shared" si="315"/>
        <v>-0.87755102040816324</v>
      </c>
      <c r="Z177" s="195">
        <v>0.64583333333333304</v>
      </c>
      <c r="AA177" s="168">
        <v>4</v>
      </c>
      <c r="AB177" s="168">
        <v>52</v>
      </c>
      <c r="AC177" s="168">
        <f t="shared" si="309"/>
        <v>56</v>
      </c>
      <c r="AD177" s="168">
        <f t="shared" si="316"/>
        <v>-0.8571428571428571</v>
      </c>
      <c r="AE177" s="195">
        <v>0.64583333333333304</v>
      </c>
      <c r="AF177" s="168">
        <v>5</v>
      </c>
      <c r="AG177" s="168">
        <v>59</v>
      </c>
      <c r="AH177" s="168">
        <f t="shared" si="317"/>
        <v>64</v>
      </c>
      <c r="AI177" s="168">
        <f t="shared" si="318"/>
        <v>-0.84375</v>
      </c>
      <c r="AJ177" s="195">
        <v>0.64583333333333304</v>
      </c>
      <c r="AK177" s="168">
        <v>2</v>
      </c>
      <c r="AL177" s="168">
        <v>57</v>
      </c>
      <c r="AM177" s="168">
        <f t="shared" si="310"/>
        <v>59</v>
      </c>
      <c r="AN177" s="169">
        <f t="shared" si="319"/>
        <v>-0.93220338983050843</v>
      </c>
      <c r="AO177" s="160"/>
      <c r="AP177" s="160"/>
      <c r="AQ177" s="160"/>
      <c r="AR177" s="160"/>
      <c r="AS177" s="160"/>
      <c r="AT177" s="160"/>
    </row>
    <row r="178" spans="1:46" x14ac:dyDescent="0.25">
      <c r="A178" s="196">
        <v>0.66666666666666596</v>
      </c>
      <c r="B178" s="168">
        <v>9</v>
      </c>
      <c r="C178" s="168">
        <v>79</v>
      </c>
      <c r="D178" s="168">
        <f t="shared" si="304"/>
        <v>88</v>
      </c>
      <c r="E178" s="168">
        <f t="shared" si="311"/>
        <v>-0.79545454545454541</v>
      </c>
      <c r="F178" s="197">
        <v>0.66666666666666596</v>
      </c>
      <c r="G178" s="168">
        <v>12</v>
      </c>
      <c r="H178" s="168">
        <v>77</v>
      </c>
      <c r="I178" s="168">
        <f t="shared" si="305"/>
        <v>89</v>
      </c>
      <c r="J178" s="168">
        <f t="shared" si="312"/>
        <v>-0.7303370786516854</v>
      </c>
      <c r="K178" s="197">
        <v>0.66666666666666596</v>
      </c>
      <c r="L178" s="168">
        <v>11</v>
      </c>
      <c r="M178" s="168">
        <v>67</v>
      </c>
      <c r="N178" s="168">
        <f t="shared" si="306"/>
        <v>78</v>
      </c>
      <c r="O178" s="168">
        <f t="shared" si="313"/>
        <v>-0.71794871794871795</v>
      </c>
      <c r="P178" s="197">
        <v>0.66666666666666596</v>
      </c>
      <c r="Q178" s="168">
        <v>13</v>
      </c>
      <c r="R178" s="168">
        <v>96</v>
      </c>
      <c r="S178" s="168">
        <f t="shared" si="307"/>
        <v>109</v>
      </c>
      <c r="T178" s="168">
        <f t="shared" si="314"/>
        <v>-0.76146788990825687</v>
      </c>
      <c r="U178" s="197">
        <v>0.66666666666666596</v>
      </c>
      <c r="V178" s="168">
        <v>3</v>
      </c>
      <c r="W178" s="168">
        <v>78</v>
      </c>
      <c r="X178" s="168">
        <f t="shared" si="308"/>
        <v>81</v>
      </c>
      <c r="Y178" s="168">
        <f t="shared" si="315"/>
        <v>-0.92592592592592593</v>
      </c>
      <c r="Z178" s="197">
        <v>0.66666666666666596</v>
      </c>
      <c r="AA178" s="168">
        <v>4</v>
      </c>
      <c r="AB178" s="168">
        <v>67</v>
      </c>
      <c r="AC178" s="168">
        <f t="shared" si="309"/>
        <v>71</v>
      </c>
      <c r="AD178" s="168">
        <f t="shared" si="316"/>
        <v>-0.88732394366197187</v>
      </c>
      <c r="AE178" s="197">
        <v>0.66666666666666596</v>
      </c>
      <c r="AF178" s="168">
        <v>9</v>
      </c>
      <c r="AG178" s="168">
        <v>76</v>
      </c>
      <c r="AH178" s="168">
        <f t="shared" si="317"/>
        <v>85</v>
      </c>
      <c r="AI178" s="168">
        <f t="shared" si="318"/>
        <v>-0.78823529411764703</v>
      </c>
      <c r="AJ178" s="197">
        <v>0.66666666666666596</v>
      </c>
      <c r="AK178" s="168">
        <v>4</v>
      </c>
      <c r="AL178" s="168">
        <v>79</v>
      </c>
      <c r="AM178" s="168">
        <f t="shared" si="310"/>
        <v>83</v>
      </c>
      <c r="AN178" s="169">
        <f t="shared" si="319"/>
        <v>-0.90361445783132532</v>
      </c>
      <c r="AO178" s="160"/>
      <c r="AP178" s="160"/>
      <c r="AQ178" s="160"/>
      <c r="AR178" s="160"/>
      <c r="AS178" s="160"/>
      <c r="AT178" s="160"/>
    </row>
    <row r="179" spans="1:46" x14ac:dyDescent="0.25">
      <c r="A179" s="196">
        <v>0.687499999999999</v>
      </c>
      <c r="B179" s="168">
        <v>11</v>
      </c>
      <c r="C179" s="168">
        <v>91</v>
      </c>
      <c r="D179" s="168">
        <f t="shared" si="304"/>
        <v>102</v>
      </c>
      <c r="E179" s="168">
        <f t="shared" si="311"/>
        <v>-0.78431372549019607</v>
      </c>
      <c r="F179" s="197">
        <v>0.687499999999999</v>
      </c>
      <c r="G179" s="168">
        <v>12</v>
      </c>
      <c r="H179" s="168">
        <v>92</v>
      </c>
      <c r="I179" s="168">
        <f t="shared" si="305"/>
        <v>104</v>
      </c>
      <c r="J179" s="168">
        <f t="shared" si="312"/>
        <v>-0.76923076923076927</v>
      </c>
      <c r="K179" s="197">
        <v>0.687499999999999</v>
      </c>
      <c r="L179" s="168">
        <v>13</v>
      </c>
      <c r="M179" s="168">
        <v>75</v>
      </c>
      <c r="N179" s="168">
        <f t="shared" si="306"/>
        <v>88</v>
      </c>
      <c r="O179" s="168">
        <f t="shared" si="313"/>
        <v>-0.70454545454545459</v>
      </c>
      <c r="P179" s="197">
        <v>0.687499999999999</v>
      </c>
      <c r="Q179" s="168">
        <v>16</v>
      </c>
      <c r="R179" s="168">
        <v>101</v>
      </c>
      <c r="S179" s="168">
        <f t="shared" si="307"/>
        <v>117</v>
      </c>
      <c r="T179" s="168">
        <f t="shared" si="314"/>
        <v>-0.72649572649572647</v>
      </c>
      <c r="U179" s="197">
        <v>0.687499999999999</v>
      </c>
      <c r="V179" s="168">
        <v>7</v>
      </c>
      <c r="W179" s="168">
        <v>96</v>
      </c>
      <c r="X179" s="168">
        <f t="shared" si="308"/>
        <v>103</v>
      </c>
      <c r="Y179" s="168">
        <f t="shared" si="315"/>
        <v>-0.86407766990291257</v>
      </c>
      <c r="Z179" s="197">
        <v>0.687499999999999</v>
      </c>
      <c r="AA179" s="168">
        <v>6</v>
      </c>
      <c r="AB179" s="168">
        <v>79</v>
      </c>
      <c r="AC179" s="168">
        <f t="shared" si="309"/>
        <v>85</v>
      </c>
      <c r="AD179" s="168">
        <f t="shared" si="316"/>
        <v>-0.85882352941176465</v>
      </c>
      <c r="AE179" s="197">
        <v>0.687499999999999</v>
      </c>
      <c r="AF179" s="168">
        <v>12</v>
      </c>
      <c r="AG179" s="168">
        <v>84</v>
      </c>
      <c r="AH179" s="168">
        <f t="shared" si="317"/>
        <v>96</v>
      </c>
      <c r="AI179" s="168">
        <f t="shared" si="318"/>
        <v>-0.75</v>
      </c>
      <c r="AJ179" s="197">
        <v>0.687499999999999</v>
      </c>
      <c r="AK179" s="168">
        <v>6</v>
      </c>
      <c r="AL179" s="168">
        <v>86</v>
      </c>
      <c r="AM179" s="168">
        <f t="shared" si="310"/>
        <v>92</v>
      </c>
      <c r="AN179" s="169">
        <f t="shared" si="319"/>
        <v>-0.86956521739130432</v>
      </c>
      <c r="AO179" s="160"/>
      <c r="AP179" s="160"/>
      <c r="AQ179" s="160"/>
      <c r="AR179" s="160"/>
      <c r="AS179" s="160"/>
      <c r="AT179" s="160"/>
    </row>
    <row r="180" spans="1:46" x14ac:dyDescent="0.25">
      <c r="A180" s="201">
        <v>0.70833333333333304</v>
      </c>
      <c r="B180" s="170">
        <v>16</v>
      </c>
      <c r="C180" s="170">
        <v>113</v>
      </c>
      <c r="D180" s="170">
        <f t="shared" si="304"/>
        <v>129</v>
      </c>
      <c r="E180" s="170">
        <f t="shared" si="311"/>
        <v>-0.75193798449612403</v>
      </c>
      <c r="F180" s="202">
        <v>0.70833333333333304</v>
      </c>
      <c r="G180" s="170">
        <v>17</v>
      </c>
      <c r="H180" s="170">
        <v>110</v>
      </c>
      <c r="I180" s="170">
        <f t="shared" si="305"/>
        <v>127</v>
      </c>
      <c r="J180" s="170">
        <f t="shared" si="312"/>
        <v>-0.73228346456692917</v>
      </c>
      <c r="K180" s="202">
        <v>0.70833333333333304</v>
      </c>
      <c r="L180" s="170">
        <v>15</v>
      </c>
      <c r="M180" s="170">
        <v>82</v>
      </c>
      <c r="N180" s="170">
        <f t="shared" si="306"/>
        <v>97</v>
      </c>
      <c r="O180" s="170">
        <f t="shared" si="313"/>
        <v>-0.69072164948453607</v>
      </c>
      <c r="P180" s="202">
        <v>0.70833333333333304</v>
      </c>
      <c r="Q180" s="170">
        <v>14</v>
      </c>
      <c r="R180" s="170">
        <v>102</v>
      </c>
      <c r="S180" s="170">
        <f t="shared" si="307"/>
        <v>116</v>
      </c>
      <c r="T180" s="170">
        <f t="shared" si="314"/>
        <v>-0.75862068965517238</v>
      </c>
      <c r="U180" s="202">
        <v>0.70833333333333304</v>
      </c>
      <c r="V180" s="170">
        <v>9</v>
      </c>
      <c r="W180" s="170">
        <v>115</v>
      </c>
      <c r="X180" s="170">
        <f t="shared" si="308"/>
        <v>124</v>
      </c>
      <c r="Y180" s="170">
        <f t="shared" si="315"/>
        <v>-0.85483870967741937</v>
      </c>
      <c r="Z180" s="202">
        <v>0.70833333333333304</v>
      </c>
      <c r="AA180" s="170">
        <v>7</v>
      </c>
      <c r="AB180" s="170">
        <v>85</v>
      </c>
      <c r="AC180" s="170">
        <f t="shared" si="309"/>
        <v>92</v>
      </c>
      <c r="AD180" s="170">
        <f t="shared" si="316"/>
        <v>-0.84782608695652173</v>
      </c>
      <c r="AE180" s="202">
        <v>0.70833333333333304</v>
      </c>
      <c r="AF180" s="170">
        <v>17</v>
      </c>
      <c r="AG180" s="170">
        <v>94</v>
      </c>
      <c r="AH180" s="170">
        <f t="shared" si="317"/>
        <v>111</v>
      </c>
      <c r="AI180" s="170">
        <f t="shared" si="318"/>
        <v>-0.69369369369369371</v>
      </c>
      <c r="AJ180" s="202">
        <v>0.70833333333333304</v>
      </c>
      <c r="AK180" s="170">
        <v>7</v>
      </c>
      <c r="AL180" s="170">
        <v>92</v>
      </c>
      <c r="AM180" s="170">
        <f t="shared" si="310"/>
        <v>99</v>
      </c>
      <c r="AN180" s="171">
        <f t="shared" si="319"/>
        <v>-0.85858585858585856</v>
      </c>
      <c r="AO180" s="160"/>
      <c r="AP180" s="160"/>
      <c r="AQ180" s="160"/>
      <c r="AR180" s="160"/>
      <c r="AS180" s="160"/>
      <c r="AT180" s="160"/>
    </row>
    <row r="181" spans="1:46" x14ac:dyDescent="0.25">
      <c r="A181" s="356" t="s">
        <v>116</v>
      </c>
      <c r="B181" s="357"/>
      <c r="C181" s="357"/>
      <c r="D181" s="357"/>
      <c r="E181" s="357"/>
      <c r="F181" s="357"/>
      <c r="G181" s="357"/>
      <c r="H181" s="357"/>
      <c r="I181" s="357"/>
      <c r="J181" s="357"/>
      <c r="K181" s="357"/>
      <c r="L181" s="357"/>
      <c r="M181" s="357"/>
      <c r="N181" s="357"/>
      <c r="O181" s="357"/>
      <c r="P181" s="357"/>
      <c r="Q181" s="357"/>
      <c r="R181" s="357"/>
      <c r="S181" s="357"/>
      <c r="T181" s="357"/>
      <c r="U181" s="357"/>
      <c r="V181" s="357"/>
      <c r="W181" s="357"/>
      <c r="X181" s="357"/>
      <c r="Y181" s="357"/>
      <c r="Z181" s="357"/>
      <c r="AA181" s="357"/>
      <c r="AB181" s="357"/>
      <c r="AC181" s="357"/>
      <c r="AD181" s="357"/>
      <c r="AE181" s="357"/>
      <c r="AF181" s="357"/>
      <c r="AG181" s="357"/>
      <c r="AH181" s="357"/>
      <c r="AI181" s="357"/>
      <c r="AJ181" s="357"/>
      <c r="AK181" s="357"/>
      <c r="AL181" s="357"/>
      <c r="AM181" s="357"/>
      <c r="AN181" s="358"/>
    </row>
    <row r="182" spans="1:46" x14ac:dyDescent="0.25">
      <c r="A182" s="176" t="s">
        <v>180</v>
      </c>
      <c r="B182" s="168"/>
      <c r="C182" s="168"/>
      <c r="D182" s="168"/>
      <c r="E182" s="168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  <c r="P182" s="168"/>
      <c r="Q182" s="168"/>
      <c r="R182" s="168"/>
      <c r="S182" s="168"/>
      <c r="T182" s="168"/>
      <c r="U182" s="168"/>
      <c r="V182" s="168"/>
      <c r="W182" s="168"/>
      <c r="X182" s="168"/>
      <c r="Y182" s="168"/>
      <c r="Z182" s="168"/>
      <c r="AA182" s="168"/>
      <c r="AB182" s="168"/>
      <c r="AC182" s="168"/>
      <c r="AD182" s="168"/>
      <c r="AE182" s="168"/>
      <c r="AF182" s="168"/>
      <c r="AG182" s="168"/>
      <c r="AH182" s="168"/>
      <c r="AI182" s="168"/>
      <c r="AJ182" s="168"/>
      <c r="AK182" s="168"/>
      <c r="AL182" s="168"/>
      <c r="AM182" s="168"/>
      <c r="AN182" s="169"/>
    </row>
    <row r="183" spans="1:46" x14ac:dyDescent="0.25">
      <c r="A183" s="176" t="s">
        <v>177</v>
      </c>
      <c r="B183" s="168" t="s">
        <v>71</v>
      </c>
      <c r="C183" s="168" t="s">
        <v>130</v>
      </c>
      <c r="D183" s="168" t="s">
        <v>52</v>
      </c>
      <c r="E183" s="168" t="s">
        <v>113</v>
      </c>
      <c r="F183" s="168" t="s">
        <v>177</v>
      </c>
      <c r="G183" s="168" t="s">
        <v>71</v>
      </c>
      <c r="H183" s="168" t="s">
        <v>130</v>
      </c>
      <c r="I183" s="168" t="s">
        <v>52</v>
      </c>
      <c r="J183" s="168" t="s">
        <v>113</v>
      </c>
      <c r="K183" s="168" t="s">
        <v>177</v>
      </c>
      <c r="L183" s="168" t="s">
        <v>71</v>
      </c>
      <c r="M183" s="168" t="s">
        <v>130</v>
      </c>
      <c r="N183" s="168" t="s">
        <v>52</v>
      </c>
      <c r="O183" s="168" t="s">
        <v>113</v>
      </c>
      <c r="P183" s="168" t="s">
        <v>177</v>
      </c>
      <c r="Q183" s="168" t="s">
        <v>71</v>
      </c>
      <c r="R183" s="168" t="s">
        <v>130</v>
      </c>
      <c r="S183" s="168" t="s">
        <v>52</v>
      </c>
      <c r="T183" s="168" t="s">
        <v>113</v>
      </c>
      <c r="U183" s="168" t="s">
        <v>177</v>
      </c>
      <c r="V183" s="168" t="s">
        <v>71</v>
      </c>
      <c r="W183" s="168" t="s">
        <v>130</v>
      </c>
      <c r="X183" s="168" t="s">
        <v>52</v>
      </c>
      <c r="Y183" s="168" t="s">
        <v>113</v>
      </c>
      <c r="Z183" s="168" t="s">
        <v>177</v>
      </c>
      <c r="AA183" s="168" t="s">
        <v>71</v>
      </c>
      <c r="AB183" s="168" t="s">
        <v>130</v>
      </c>
      <c r="AC183" s="168" t="s">
        <v>52</v>
      </c>
      <c r="AD183" s="168" t="s">
        <v>113</v>
      </c>
      <c r="AE183" s="168" t="s">
        <v>177</v>
      </c>
      <c r="AF183" s="168" t="s">
        <v>71</v>
      </c>
      <c r="AG183" s="168" t="s">
        <v>130</v>
      </c>
      <c r="AH183" s="168" t="s">
        <v>52</v>
      </c>
      <c r="AI183" s="168" t="s">
        <v>113</v>
      </c>
      <c r="AJ183" s="168" t="s">
        <v>177</v>
      </c>
      <c r="AK183" s="168" t="s">
        <v>71</v>
      </c>
      <c r="AL183" s="168" t="s">
        <v>130</v>
      </c>
      <c r="AM183" s="168" t="s">
        <v>52</v>
      </c>
      <c r="AN183" s="169" t="s">
        <v>113</v>
      </c>
    </row>
    <row r="184" spans="1:46" x14ac:dyDescent="0.25">
      <c r="A184" s="194">
        <v>0.58333333333333337</v>
      </c>
      <c r="B184" s="33">
        <v>43</v>
      </c>
      <c r="C184" s="33">
        <v>5</v>
      </c>
      <c r="D184" s="168">
        <f t="shared" ref="D184:D190" si="320">SUM(B184:C184)</f>
        <v>48</v>
      </c>
      <c r="E184" s="168">
        <f t="shared" ref="E184:E190" si="321">(B184-C184)/D184</f>
        <v>0.79166666666666663</v>
      </c>
      <c r="F184" s="195">
        <v>0.58333333333333337</v>
      </c>
      <c r="G184" s="33">
        <v>52</v>
      </c>
      <c r="H184" s="33">
        <v>5</v>
      </c>
      <c r="I184" s="168">
        <f t="shared" ref="I184:I190" si="322">SUM(G184:H184)</f>
        <v>57</v>
      </c>
      <c r="J184" s="168">
        <f t="shared" ref="J184:J190" si="323">(G184-H184)/I184</f>
        <v>0.82456140350877194</v>
      </c>
      <c r="K184" s="195">
        <v>0.58333333333333337</v>
      </c>
      <c r="L184" s="33">
        <v>48</v>
      </c>
      <c r="M184" s="33">
        <v>1</v>
      </c>
      <c r="N184" s="168">
        <f t="shared" ref="N184:N190" si="324">SUM(L184:M184)</f>
        <v>49</v>
      </c>
      <c r="O184" s="168">
        <f t="shared" ref="O184:O190" si="325">(L184-M184)/N184</f>
        <v>0.95918367346938771</v>
      </c>
      <c r="P184" s="195">
        <v>0.58333333333333337</v>
      </c>
      <c r="Q184" s="33">
        <v>47</v>
      </c>
      <c r="R184" s="33">
        <v>2</v>
      </c>
      <c r="S184" s="168">
        <f t="shared" ref="S184:S190" si="326">SUM(Q184:R184)</f>
        <v>49</v>
      </c>
      <c r="T184" s="168">
        <f t="shared" ref="T184:T190" si="327">(Q184-R184)/S184</f>
        <v>0.91836734693877553</v>
      </c>
      <c r="U184" s="195">
        <v>0.58333333333333337</v>
      </c>
      <c r="V184" s="33">
        <v>42</v>
      </c>
      <c r="W184" s="33">
        <v>4</v>
      </c>
      <c r="X184" s="168">
        <f t="shared" ref="X184:X190" si="328">SUM(V184:W184)</f>
        <v>46</v>
      </c>
      <c r="Y184" s="168">
        <f t="shared" ref="Y184:Y190" si="329">(V184-W184)/X184</f>
        <v>0.82608695652173914</v>
      </c>
      <c r="Z184" s="195">
        <v>0.58333333333333337</v>
      </c>
      <c r="AA184" s="33">
        <v>47</v>
      </c>
      <c r="AB184" s="33">
        <v>3</v>
      </c>
      <c r="AC184" s="168">
        <f t="shared" ref="AC184:AC190" si="330">SUM(AA184:AB184)</f>
        <v>50</v>
      </c>
      <c r="AD184" s="168">
        <f t="shared" ref="AD184:AD190" si="331">(AA184-AB184)/AC184</f>
        <v>0.88</v>
      </c>
      <c r="AE184" s="195">
        <v>0.58333333333333337</v>
      </c>
      <c r="AF184" s="33">
        <v>48</v>
      </c>
      <c r="AG184" s="33">
        <v>4</v>
      </c>
      <c r="AH184" s="168">
        <f>SUM(AF184:AG184)</f>
        <v>52</v>
      </c>
      <c r="AI184" s="168">
        <f t="shared" ref="AI184:AI190" si="332">(AF184-AG184)/AH184</f>
        <v>0.84615384615384615</v>
      </c>
      <c r="AJ184" s="195">
        <v>0.58333333333333337</v>
      </c>
      <c r="AK184" s="33">
        <v>42</v>
      </c>
      <c r="AL184" s="33">
        <v>5</v>
      </c>
      <c r="AM184" s="168">
        <f t="shared" ref="AM184:AM190" si="333">SUM(AK184:AL184)</f>
        <v>47</v>
      </c>
      <c r="AN184" s="169">
        <f t="shared" ref="AN184:AN190" si="334">(AK184-AL184)/AM184</f>
        <v>0.78723404255319152</v>
      </c>
    </row>
    <row r="185" spans="1:46" x14ac:dyDescent="0.25">
      <c r="A185" s="196">
        <v>0.60416666666666663</v>
      </c>
      <c r="B185" s="33">
        <v>38</v>
      </c>
      <c r="C185" s="33">
        <v>2</v>
      </c>
      <c r="D185" s="168">
        <f t="shared" si="320"/>
        <v>40</v>
      </c>
      <c r="E185" s="168">
        <f t="shared" si="321"/>
        <v>0.9</v>
      </c>
      <c r="F185" s="197">
        <v>0.60416666666666663</v>
      </c>
      <c r="G185" s="33">
        <v>47</v>
      </c>
      <c r="H185" s="33">
        <v>4</v>
      </c>
      <c r="I185" s="168">
        <f t="shared" si="322"/>
        <v>51</v>
      </c>
      <c r="J185" s="168">
        <f t="shared" si="323"/>
        <v>0.84313725490196079</v>
      </c>
      <c r="K185" s="197">
        <v>0.60416666666666663</v>
      </c>
      <c r="L185" s="33">
        <v>45</v>
      </c>
      <c r="M185" s="33">
        <v>7</v>
      </c>
      <c r="N185" s="168">
        <f t="shared" si="324"/>
        <v>52</v>
      </c>
      <c r="O185" s="168">
        <f t="shared" si="325"/>
        <v>0.73076923076923073</v>
      </c>
      <c r="P185" s="197">
        <v>0.60416666666666663</v>
      </c>
      <c r="Q185" s="33">
        <v>38</v>
      </c>
      <c r="R185" s="33">
        <v>5</v>
      </c>
      <c r="S185" s="168">
        <f t="shared" si="326"/>
        <v>43</v>
      </c>
      <c r="T185" s="168">
        <f t="shared" si="327"/>
        <v>0.76744186046511631</v>
      </c>
      <c r="U185" s="197">
        <v>0.60416666666666663</v>
      </c>
      <c r="V185" s="33">
        <v>39</v>
      </c>
      <c r="W185" s="33">
        <v>3</v>
      </c>
      <c r="X185" s="168">
        <f t="shared" si="328"/>
        <v>42</v>
      </c>
      <c r="Y185" s="168">
        <f t="shared" si="329"/>
        <v>0.8571428571428571</v>
      </c>
      <c r="Z185" s="197">
        <v>0.60416666666666663</v>
      </c>
      <c r="AA185" s="33">
        <v>32</v>
      </c>
      <c r="AB185" s="33">
        <v>6</v>
      </c>
      <c r="AC185" s="168">
        <f t="shared" si="330"/>
        <v>38</v>
      </c>
      <c r="AD185" s="168">
        <f t="shared" si="331"/>
        <v>0.68421052631578949</v>
      </c>
      <c r="AE185" s="197">
        <v>0.60416666666666663</v>
      </c>
      <c r="AF185" s="33">
        <v>36</v>
      </c>
      <c r="AG185" s="33">
        <v>6</v>
      </c>
      <c r="AH185" s="168">
        <f t="shared" ref="AH185:AH190" si="335">SUM(AF185:AG185)</f>
        <v>42</v>
      </c>
      <c r="AI185" s="168">
        <f t="shared" si="332"/>
        <v>0.7142857142857143</v>
      </c>
      <c r="AJ185" s="197">
        <v>0.60416666666666663</v>
      </c>
      <c r="AK185" s="33">
        <v>50</v>
      </c>
      <c r="AL185" s="33">
        <v>7</v>
      </c>
      <c r="AM185" s="168">
        <f t="shared" si="333"/>
        <v>57</v>
      </c>
      <c r="AN185" s="169">
        <f t="shared" si="334"/>
        <v>0.75438596491228072</v>
      </c>
    </row>
    <row r="186" spans="1:46" x14ac:dyDescent="0.25">
      <c r="A186" s="196">
        <v>0.625</v>
      </c>
      <c r="B186" s="33">
        <v>41</v>
      </c>
      <c r="C186" s="33">
        <v>8</v>
      </c>
      <c r="D186" s="168">
        <f t="shared" si="320"/>
        <v>49</v>
      </c>
      <c r="E186" s="168">
        <f t="shared" si="321"/>
        <v>0.67346938775510201</v>
      </c>
      <c r="F186" s="197">
        <v>0.625</v>
      </c>
      <c r="G186" s="33">
        <v>37</v>
      </c>
      <c r="H186" s="33">
        <v>5</v>
      </c>
      <c r="I186" s="168">
        <f t="shared" si="322"/>
        <v>42</v>
      </c>
      <c r="J186" s="168">
        <f t="shared" si="323"/>
        <v>0.76190476190476186</v>
      </c>
      <c r="K186" s="197">
        <v>0.625</v>
      </c>
      <c r="L186" s="33">
        <v>39</v>
      </c>
      <c r="M186" s="33">
        <v>9</v>
      </c>
      <c r="N186" s="168">
        <f t="shared" si="324"/>
        <v>48</v>
      </c>
      <c r="O186" s="168">
        <f t="shared" si="325"/>
        <v>0.625</v>
      </c>
      <c r="P186" s="197">
        <v>0.625</v>
      </c>
      <c r="Q186" s="33">
        <v>31</v>
      </c>
      <c r="R186" s="33">
        <v>8</v>
      </c>
      <c r="S186" s="168">
        <f t="shared" si="326"/>
        <v>39</v>
      </c>
      <c r="T186" s="168">
        <f t="shared" si="327"/>
        <v>0.58974358974358976</v>
      </c>
      <c r="U186" s="197">
        <v>0.625</v>
      </c>
      <c r="V186" s="33">
        <v>45</v>
      </c>
      <c r="W186" s="33">
        <v>6</v>
      </c>
      <c r="X186" s="168">
        <f t="shared" si="328"/>
        <v>51</v>
      </c>
      <c r="Y186" s="168">
        <f t="shared" si="329"/>
        <v>0.76470588235294112</v>
      </c>
      <c r="Z186" s="197">
        <v>0.625</v>
      </c>
      <c r="AA186" s="33">
        <v>37</v>
      </c>
      <c r="AB186" s="33">
        <v>5</v>
      </c>
      <c r="AC186" s="168">
        <f t="shared" si="330"/>
        <v>42</v>
      </c>
      <c r="AD186" s="168">
        <f t="shared" si="331"/>
        <v>0.76190476190476186</v>
      </c>
      <c r="AE186" s="197">
        <v>0.625</v>
      </c>
      <c r="AF186" s="33">
        <v>38</v>
      </c>
      <c r="AG186" s="33">
        <v>9</v>
      </c>
      <c r="AH186" s="168">
        <f t="shared" si="335"/>
        <v>47</v>
      </c>
      <c r="AI186" s="168">
        <f t="shared" si="332"/>
        <v>0.61702127659574468</v>
      </c>
      <c r="AJ186" s="197">
        <v>0.625</v>
      </c>
      <c r="AK186" s="33">
        <v>39</v>
      </c>
      <c r="AL186" s="33">
        <v>6</v>
      </c>
      <c r="AM186" s="168">
        <f t="shared" si="333"/>
        <v>45</v>
      </c>
      <c r="AN186" s="169">
        <f t="shared" si="334"/>
        <v>0.73333333333333328</v>
      </c>
    </row>
    <row r="187" spans="1:46" x14ac:dyDescent="0.25">
      <c r="A187" s="194">
        <v>0.64583333333333304</v>
      </c>
      <c r="B187" s="33">
        <v>23</v>
      </c>
      <c r="C187" s="33">
        <v>9</v>
      </c>
      <c r="D187" s="168">
        <f t="shared" si="320"/>
        <v>32</v>
      </c>
      <c r="E187" s="168">
        <f t="shared" si="321"/>
        <v>0.4375</v>
      </c>
      <c r="F187" s="195">
        <v>0.64583333333333304</v>
      </c>
      <c r="G187" s="33">
        <v>34</v>
      </c>
      <c r="H187" s="33">
        <v>7</v>
      </c>
      <c r="I187" s="168">
        <f t="shared" si="322"/>
        <v>41</v>
      </c>
      <c r="J187" s="168">
        <f t="shared" si="323"/>
        <v>0.65853658536585369</v>
      </c>
      <c r="K187" s="195">
        <v>0.64583333333333304</v>
      </c>
      <c r="L187" s="33">
        <v>22</v>
      </c>
      <c r="M187" s="33">
        <v>13</v>
      </c>
      <c r="N187" s="168">
        <f t="shared" si="324"/>
        <v>35</v>
      </c>
      <c r="O187" s="168">
        <f t="shared" si="325"/>
        <v>0.25714285714285712</v>
      </c>
      <c r="P187" s="195">
        <v>0.64583333333333304</v>
      </c>
      <c r="Q187" s="33">
        <v>34</v>
      </c>
      <c r="R187" s="33">
        <v>9</v>
      </c>
      <c r="S187" s="168">
        <f t="shared" si="326"/>
        <v>43</v>
      </c>
      <c r="T187" s="168">
        <f t="shared" si="327"/>
        <v>0.58139534883720934</v>
      </c>
      <c r="U187" s="195">
        <v>0.64583333333333304</v>
      </c>
      <c r="V187" s="33">
        <v>29</v>
      </c>
      <c r="W187" s="33">
        <v>9</v>
      </c>
      <c r="X187" s="168">
        <f t="shared" si="328"/>
        <v>38</v>
      </c>
      <c r="Y187" s="168">
        <f t="shared" si="329"/>
        <v>0.52631578947368418</v>
      </c>
      <c r="Z187" s="195">
        <v>0.64583333333333304</v>
      </c>
      <c r="AA187" s="33">
        <v>41</v>
      </c>
      <c r="AB187" s="33">
        <v>13</v>
      </c>
      <c r="AC187" s="168">
        <f t="shared" si="330"/>
        <v>54</v>
      </c>
      <c r="AD187" s="168">
        <f t="shared" si="331"/>
        <v>0.51851851851851849</v>
      </c>
      <c r="AE187" s="195">
        <v>0.64583333333333304</v>
      </c>
      <c r="AF187" s="33">
        <v>36</v>
      </c>
      <c r="AG187" s="33">
        <v>12</v>
      </c>
      <c r="AH187" s="168">
        <f t="shared" si="335"/>
        <v>48</v>
      </c>
      <c r="AI187" s="168">
        <f t="shared" si="332"/>
        <v>0.5</v>
      </c>
      <c r="AJ187" s="195">
        <v>0.64583333333333304</v>
      </c>
      <c r="AK187" s="33">
        <v>31</v>
      </c>
      <c r="AL187" s="33">
        <v>4</v>
      </c>
      <c r="AM187" s="168">
        <f t="shared" si="333"/>
        <v>35</v>
      </c>
      <c r="AN187" s="169">
        <f t="shared" si="334"/>
        <v>0.77142857142857146</v>
      </c>
    </row>
    <row r="188" spans="1:46" x14ac:dyDescent="0.25">
      <c r="A188" s="196">
        <v>0.66666666666666596</v>
      </c>
      <c r="B188" s="33">
        <v>29</v>
      </c>
      <c r="C188" s="33">
        <v>13</v>
      </c>
      <c r="D188" s="168">
        <f t="shared" si="320"/>
        <v>42</v>
      </c>
      <c r="E188" s="168">
        <f t="shared" si="321"/>
        <v>0.38095238095238093</v>
      </c>
      <c r="F188" s="197">
        <v>0.66666666666666596</v>
      </c>
      <c r="G188" s="33">
        <v>23</v>
      </c>
      <c r="H188" s="33">
        <v>9</v>
      </c>
      <c r="I188" s="168">
        <f t="shared" si="322"/>
        <v>32</v>
      </c>
      <c r="J188" s="168">
        <f t="shared" si="323"/>
        <v>0.4375</v>
      </c>
      <c r="K188" s="197">
        <v>0.66666666666666596</v>
      </c>
      <c r="L188" s="33">
        <v>27</v>
      </c>
      <c r="M188" s="33">
        <v>9</v>
      </c>
      <c r="N188" s="168">
        <f t="shared" si="324"/>
        <v>36</v>
      </c>
      <c r="O188" s="168">
        <f t="shared" si="325"/>
        <v>0.5</v>
      </c>
      <c r="P188" s="197">
        <v>0.66666666666666596</v>
      </c>
      <c r="Q188" s="33">
        <v>26</v>
      </c>
      <c r="R188" s="33">
        <v>9</v>
      </c>
      <c r="S188" s="168">
        <f t="shared" si="326"/>
        <v>35</v>
      </c>
      <c r="T188" s="168">
        <f t="shared" si="327"/>
        <v>0.48571428571428571</v>
      </c>
      <c r="U188" s="197">
        <v>0.66666666666666596</v>
      </c>
      <c r="V188" s="33">
        <v>21</v>
      </c>
      <c r="W188" s="33">
        <v>9</v>
      </c>
      <c r="X188" s="168">
        <f t="shared" si="328"/>
        <v>30</v>
      </c>
      <c r="Y188" s="168">
        <f t="shared" si="329"/>
        <v>0.4</v>
      </c>
      <c r="Z188" s="197">
        <v>0.66666666666666596</v>
      </c>
      <c r="AA188" s="33">
        <v>28</v>
      </c>
      <c r="AB188" s="33">
        <v>9</v>
      </c>
      <c r="AC188" s="168">
        <f t="shared" si="330"/>
        <v>37</v>
      </c>
      <c r="AD188" s="168">
        <f t="shared" si="331"/>
        <v>0.51351351351351349</v>
      </c>
      <c r="AE188" s="197">
        <v>0.66666666666666596</v>
      </c>
      <c r="AF188" s="33">
        <v>21</v>
      </c>
      <c r="AG188" s="33">
        <v>8</v>
      </c>
      <c r="AH188" s="168">
        <f t="shared" si="335"/>
        <v>29</v>
      </c>
      <c r="AI188" s="168">
        <f t="shared" si="332"/>
        <v>0.44827586206896552</v>
      </c>
      <c r="AJ188" s="197">
        <v>0.66666666666666596</v>
      </c>
      <c r="AK188" s="33">
        <v>29</v>
      </c>
      <c r="AL188" s="33">
        <v>19</v>
      </c>
      <c r="AM188" s="168">
        <f t="shared" si="333"/>
        <v>48</v>
      </c>
      <c r="AN188" s="169">
        <f t="shared" si="334"/>
        <v>0.20833333333333334</v>
      </c>
    </row>
    <row r="189" spans="1:46" x14ac:dyDescent="0.25">
      <c r="A189" s="196">
        <v>0.687499999999999</v>
      </c>
      <c r="B189" s="33">
        <v>12</v>
      </c>
      <c r="C189" s="33">
        <v>19</v>
      </c>
      <c r="D189" s="168">
        <f t="shared" si="320"/>
        <v>31</v>
      </c>
      <c r="E189" s="168">
        <f t="shared" si="321"/>
        <v>-0.22580645161290322</v>
      </c>
      <c r="F189" s="197">
        <v>0.687499999999999</v>
      </c>
      <c r="G189" s="33">
        <v>32</v>
      </c>
      <c r="H189" s="33">
        <v>12</v>
      </c>
      <c r="I189" s="168">
        <f t="shared" si="322"/>
        <v>44</v>
      </c>
      <c r="J189" s="168">
        <f t="shared" si="323"/>
        <v>0.45454545454545453</v>
      </c>
      <c r="K189" s="197">
        <v>0.687499999999999</v>
      </c>
      <c r="L189" s="33">
        <v>21</v>
      </c>
      <c r="M189" s="33">
        <v>34</v>
      </c>
      <c r="N189" s="168">
        <f t="shared" si="324"/>
        <v>55</v>
      </c>
      <c r="O189" s="168">
        <f t="shared" si="325"/>
        <v>-0.23636363636363636</v>
      </c>
      <c r="P189" s="197">
        <v>0.687499999999999</v>
      </c>
      <c r="Q189" s="33">
        <v>23</v>
      </c>
      <c r="R189" s="33">
        <v>13</v>
      </c>
      <c r="S189" s="168">
        <f t="shared" si="326"/>
        <v>36</v>
      </c>
      <c r="T189" s="168">
        <f t="shared" si="327"/>
        <v>0.27777777777777779</v>
      </c>
      <c r="U189" s="197">
        <v>0.687499999999999</v>
      </c>
      <c r="V189" s="33">
        <v>17</v>
      </c>
      <c r="W189" s="33">
        <v>11</v>
      </c>
      <c r="X189" s="168">
        <f t="shared" si="328"/>
        <v>28</v>
      </c>
      <c r="Y189" s="168">
        <f t="shared" si="329"/>
        <v>0.21428571428571427</v>
      </c>
      <c r="Z189" s="197">
        <v>0.687499999999999</v>
      </c>
      <c r="AA189" s="33">
        <v>18</v>
      </c>
      <c r="AB189" s="33">
        <v>7</v>
      </c>
      <c r="AC189" s="168">
        <f t="shared" si="330"/>
        <v>25</v>
      </c>
      <c r="AD189" s="168">
        <f t="shared" si="331"/>
        <v>0.44</v>
      </c>
      <c r="AE189" s="197">
        <v>0.687499999999999</v>
      </c>
      <c r="AF189" s="33">
        <v>23</v>
      </c>
      <c r="AG189" s="33">
        <v>14</v>
      </c>
      <c r="AH189" s="168">
        <f t="shared" si="335"/>
        <v>37</v>
      </c>
      <c r="AI189" s="168">
        <f t="shared" si="332"/>
        <v>0.24324324324324326</v>
      </c>
      <c r="AJ189" s="197">
        <v>0.687499999999999</v>
      </c>
      <c r="AK189" s="33">
        <v>30</v>
      </c>
      <c r="AL189" s="33">
        <v>12</v>
      </c>
      <c r="AM189" s="168">
        <f t="shared" si="333"/>
        <v>42</v>
      </c>
      <c r="AN189" s="169">
        <f t="shared" si="334"/>
        <v>0.42857142857142855</v>
      </c>
    </row>
    <row r="190" spans="1:46" x14ac:dyDescent="0.25">
      <c r="A190" s="194">
        <v>0.70833333333333304</v>
      </c>
      <c r="B190" s="33">
        <v>18</v>
      </c>
      <c r="C190" s="33">
        <v>12</v>
      </c>
      <c r="D190" s="168">
        <f t="shared" si="320"/>
        <v>30</v>
      </c>
      <c r="E190" s="168">
        <f t="shared" si="321"/>
        <v>0.2</v>
      </c>
      <c r="F190" s="195">
        <v>0.70833333333333304</v>
      </c>
      <c r="G190" s="33">
        <v>27</v>
      </c>
      <c r="H190" s="33">
        <v>14</v>
      </c>
      <c r="I190" s="168">
        <f t="shared" si="322"/>
        <v>41</v>
      </c>
      <c r="J190" s="168">
        <f t="shared" si="323"/>
        <v>0.31707317073170732</v>
      </c>
      <c r="K190" s="195">
        <v>0.70833333333333304</v>
      </c>
      <c r="L190" s="33">
        <v>16</v>
      </c>
      <c r="M190" s="33">
        <v>27</v>
      </c>
      <c r="N190" s="168">
        <f t="shared" si="324"/>
        <v>43</v>
      </c>
      <c r="O190" s="168">
        <f t="shared" si="325"/>
        <v>-0.2558139534883721</v>
      </c>
      <c r="P190" s="195">
        <v>0.70833333333333304</v>
      </c>
      <c r="Q190" s="33">
        <v>17</v>
      </c>
      <c r="R190" s="33">
        <v>13</v>
      </c>
      <c r="S190" s="168">
        <f t="shared" si="326"/>
        <v>30</v>
      </c>
      <c r="T190" s="168">
        <f t="shared" si="327"/>
        <v>0.13333333333333333</v>
      </c>
      <c r="U190" s="195">
        <v>0.70833333333333304</v>
      </c>
      <c r="V190" s="33">
        <v>20</v>
      </c>
      <c r="W190" s="33">
        <v>16</v>
      </c>
      <c r="X190" s="168">
        <f t="shared" si="328"/>
        <v>36</v>
      </c>
      <c r="Y190" s="168">
        <f t="shared" si="329"/>
        <v>0.1111111111111111</v>
      </c>
      <c r="Z190" s="195">
        <v>0.70833333333333304</v>
      </c>
      <c r="AA190" s="33">
        <v>23</v>
      </c>
      <c r="AB190" s="33">
        <v>12</v>
      </c>
      <c r="AC190" s="168">
        <f t="shared" si="330"/>
        <v>35</v>
      </c>
      <c r="AD190" s="168">
        <f t="shared" si="331"/>
        <v>0.31428571428571428</v>
      </c>
      <c r="AE190" s="195">
        <v>0.70833333333333304</v>
      </c>
      <c r="AF190" s="33">
        <v>20</v>
      </c>
      <c r="AG190" s="33">
        <v>13</v>
      </c>
      <c r="AH190" s="168">
        <f t="shared" si="335"/>
        <v>33</v>
      </c>
      <c r="AI190" s="168">
        <f t="shared" si="332"/>
        <v>0.21212121212121213</v>
      </c>
      <c r="AJ190" s="195">
        <v>0.70833333333333304</v>
      </c>
      <c r="AK190" s="33">
        <v>28</v>
      </c>
      <c r="AL190" s="33">
        <v>18</v>
      </c>
      <c r="AM190" s="168">
        <f t="shared" si="333"/>
        <v>46</v>
      </c>
      <c r="AN190" s="169">
        <f t="shared" si="334"/>
        <v>0.21739130434782608</v>
      </c>
    </row>
    <row r="191" spans="1:46" x14ac:dyDescent="0.25">
      <c r="A191" s="176" t="s">
        <v>177</v>
      </c>
      <c r="B191" s="168" t="s">
        <v>46</v>
      </c>
      <c r="C191" s="168" t="s">
        <v>130</v>
      </c>
      <c r="D191" s="168" t="s">
        <v>52</v>
      </c>
      <c r="E191" s="168" t="s">
        <v>113</v>
      </c>
      <c r="F191" s="168" t="s">
        <v>177</v>
      </c>
      <c r="G191" s="168" t="s">
        <v>46</v>
      </c>
      <c r="H191" s="168" t="s">
        <v>130</v>
      </c>
      <c r="I191" s="168" t="s">
        <v>52</v>
      </c>
      <c r="J191" s="168" t="s">
        <v>113</v>
      </c>
      <c r="K191" s="168" t="s">
        <v>177</v>
      </c>
      <c r="L191" s="168" t="s">
        <v>46</v>
      </c>
      <c r="M191" s="168" t="s">
        <v>130</v>
      </c>
      <c r="N191" s="168" t="s">
        <v>52</v>
      </c>
      <c r="O191" s="168" t="s">
        <v>113</v>
      </c>
      <c r="P191" s="168" t="s">
        <v>177</v>
      </c>
      <c r="Q191" s="168" t="s">
        <v>46</v>
      </c>
      <c r="R191" s="168" t="s">
        <v>130</v>
      </c>
      <c r="S191" s="168" t="s">
        <v>52</v>
      </c>
      <c r="T191" s="168" t="s">
        <v>113</v>
      </c>
      <c r="U191" s="168" t="s">
        <v>177</v>
      </c>
      <c r="V191" s="168" t="s">
        <v>46</v>
      </c>
      <c r="W191" s="168" t="s">
        <v>130</v>
      </c>
      <c r="X191" s="168" t="s">
        <v>52</v>
      </c>
      <c r="Y191" s="168" t="s">
        <v>113</v>
      </c>
      <c r="Z191" s="168" t="s">
        <v>177</v>
      </c>
      <c r="AA191" s="168" t="s">
        <v>46</v>
      </c>
      <c r="AB191" s="168" t="s">
        <v>130</v>
      </c>
      <c r="AC191" s="168" t="s">
        <v>52</v>
      </c>
      <c r="AD191" s="168" t="s">
        <v>113</v>
      </c>
      <c r="AE191" s="168" t="s">
        <v>177</v>
      </c>
      <c r="AF191" s="168" t="s">
        <v>46</v>
      </c>
      <c r="AG191" s="168" t="s">
        <v>130</v>
      </c>
      <c r="AH191" s="168" t="s">
        <v>52</v>
      </c>
      <c r="AI191" s="168" t="s">
        <v>113</v>
      </c>
      <c r="AJ191" s="168" t="s">
        <v>177</v>
      </c>
      <c r="AK191" s="168" t="s">
        <v>46</v>
      </c>
      <c r="AL191" s="168" t="s">
        <v>130</v>
      </c>
      <c r="AM191" s="168" t="s">
        <v>52</v>
      </c>
      <c r="AN191" s="169" t="s">
        <v>113</v>
      </c>
    </row>
    <row r="192" spans="1:46" x14ac:dyDescent="0.25">
      <c r="A192" s="176"/>
      <c r="B192" s="199" t="s">
        <v>178</v>
      </c>
      <c r="C192" s="199"/>
      <c r="D192" s="199"/>
      <c r="E192" s="168"/>
      <c r="F192" s="168"/>
      <c r="G192" s="199" t="s">
        <v>178</v>
      </c>
      <c r="H192" s="199"/>
      <c r="I192" s="199"/>
      <c r="J192" s="168"/>
      <c r="K192" s="168"/>
      <c r="L192" s="199" t="s">
        <v>178</v>
      </c>
      <c r="M192" s="199"/>
      <c r="N192" s="199"/>
      <c r="O192" s="168"/>
      <c r="P192" s="168"/>
      <c r="Q192" s="199" t="s">
        <v>178</v>
      </c>
      <c r="R192" s="199"/>
      <c r="S192" s="199"/>
      <c r="T192" s="168"/>
      <c r="U192" s="168"/>
      <c r="V192" s="199" t="s">
        <v>178</v>
      </c>
      <c r="W192" s="199"/>
      <c r="X192" s="199"/>
      <c r="Y192" s="168"/>
      <c r="Z192" s="168"/>
      <c r="AA192" s="199" t="s">
        <v>178</v>
      </c>
      <c r="AB192" s="199"/>
      <c r="AC192" s="199"/>
      <c r="AD192" s="168"/>
      <c r="AE192" s="168"/>
      <c r="AF192" s="199" t="s">
        <v>178</v>
      </c>
      <c r="AG192" s="199"/>
      <c r="AH192" s="199"/>
      <c r="AI192" s="168"/>
      <c r="AJ192" s="168"/>
      <c r="AK192" s="199" t="s">
        <v>178</v>
      </c>
      <c r="AL192" s="199"/>
      <c r="AM192" s="199"/>
      <c r="AN192" s="169"/>
    </row>
    <row r="193" spans="1:46" x14ac:dyDescent="0.25">
      <c r="A193" s="194">
        <v>0.58333333333333337</v>
      </c>
      <c r="B193" s="33">
        <v>37</v>
      </c>
      <c r="C193" s="33">
        <v>3</v>
      </c>
      <c r="D193" s="168">
        <f t="shared" ref="D193:D199" si="336">SUM(B193:C193)</f>
        <v>40</v>
      </c>
      <c r="E193" s="168">
        <f t="shared" ref="E193:E199" si="337">(B193-C193)/D193</f>
        <v>0.85</v>
      </c>
      <c r="F193" s="195">
        <v>0.58333333333333337</v>
      </c>
      <c r="G193" s="33">
        <v>56</v>
      </c>
      <c r="H193" s="33">
        <v>9</v>
      </c>
      <c r="I193" s="168">
        <f t="shared" ref="I193:I199" si="338">SUM(G193:H193)</f>
        <v>65</v>
      </c>
      <c r="J193" s="168">
        <f t="shared" ref="J193:J199" si="339">(G193-H193)/I193</f>
        <v>0.72307692307692306</v>
      </c>
      <c r="K193" s="195">
        <v>0.58333333333333337</v>
      </c>
      <c r="L193" s="33">
        <v>49</v>
      </c>
      <c r="M193" s="33">
        <v>5</v>
      </c>
      <c r="N193" s="168">
        <f t="shared" ref="N193:N199" si="340">SUM(L193:M193)</f>
        <v>54</v>
      </c>
      <c r="O193" s="168">
        <f t="shared" ref="O193:O199" si="341">(L193-M193)/N193</f>
        <v>0.81481481481481477</v>
      </c>
      <c r="P193" s="195">
        <v>0.58333333333333337</v>
      </c>
      <c r="Q193" s="33">
        <v>46</v>
      </c>
      <c r="R193" s="33">
        <v>5</v>
      </c>
      <c r="S193" s="168">
        <f t="shared" ref="S193:S199" si="342">SUM(Q193:R193)</f>
        <v>51</v>
      </c>
      <c r="T193" s="168">
        <f t="shared" ref="T193:T199" si="343">(Q193-R193)/S193</f>
        <v>0.80392156862745101</v>
      </c>
      <c r="U193" s="195">
        <v>0.58333333333333337</v>
      </c>
      <c r="V193" s="33">
        <v>54</v>
      </c>
      <c r="W193" s="33">
        <v>3</v>
      </c>
      <c r="X193" s="168">
        <f t="shared" ref="X193:X199" si="344">SUM(V193:W193)</f>
        <v>57</v>
      </c>
      <c r="Y193" s="168">
        <f t="shared" ref="Y193:Y199" si="345">(V193-W193)/X193</f>
        <v>0.89473684210526316</v>
      </c>
      <c r="Z193" s="195">
        <v>0.58333333333333337</v>
      </c>
      <c r="AA193" s="33">
        <v>49</v>
      </c>
      <c r="AB193" s="33">
        <v>2</v>
      </c>
      <c r="AC193" s="168">
        <f t="shared" ref="AC193:AC199" si="346">SUM(AA193:AB193)</f>
        <v>51</v>
      </c>
      <c r="AD193" s="168">
        <f t="shared" ref="AD193:AD199" si="347">(AA193-AB193)/AC193</f>
        <v>0.92156862745098034</v>
      </c>
      <c r="AE193" s="195">
        <v>0.58333333333333337</v>
      </c>
      <c r="AF193" s="33">
        <v>45</v>
      </c>
      <c r="AG193" s="33">
        <v>4</v>
      </c>
      <c r="AH193" s="168">
        <f>SUM(AF193:AG193)</f>
        <v>49</v>
      </c>
      <c r="AI193" s="168">
        <f t="shared" ref="AI193:AI199" si="348">(AF193-AG193)/AH193</f>
        <v>0.83673469387755106</v>
      </c>
      <c r="AJ193" s="195">
        <v>0.58333333333333337</v>
      </c>
      <c r="AK193" s="33">
        <v>39</v>
      </c>
      <c r="AL193" s="33">
        <v>2</v>
      </c>
      <c r="AM193" s="168">
        <f t="shared" ref="AM193:AM199" si="349">SUM(AK193:AL193)</f>
        <v>41</v>
      </c>
      <c r="AN193" s="169">
        <f t="shared" ref="AN193:AN199" si="350">(AK193-AL193)/AM193</f>
        <v>0.90243902439024393</v>
      </c>
    </row>
    <row r="194" spans="1:46" x14ac:dyDescent="0.25">
      <c r="A194" s="196">
        <v>0.60416666666666663</v>
      </c>
      <c r="B194" s="33">
        <v>41</v>
      </c>
      <c r="C194" s="33">
        <v>1</v>
      </c>
      <c r="D194" s="168">
        <f t="shared" si="336"/>
        <v>42</v>
      </c>
      <c r="E194" s="168">
        <f t="shared" si="337"/>
        <v>0.95238095238095233</v>
      </c>
      <c r="F194" s="197">
        <v>0.60416666666666663</v>
      </c>
      <c r="G194" s="33">
        <v>44</v>
      </c>
      <c r="H194" s="33">
        <v>5</v>
      </c>
      <c r="I194" s="168">
        <f t="shared" si="338"/>
        <v>49</v>
      </c>
      <c r="J194" s="168">
        <f t="shared" si="339"/>
        <v>0.79591836734693877</v>
      </c>
      <c r="K194" s="197">
        <v>0.60416666666666663</v>
      </c>
      <c r="L194" s="33">
        <v>31</v>
      </c>
      <c r="M194" s="33">
        <v>2</v>
      </c>
      <c r="N194" s="168">
        <f t="shared" si="340"/>
        <v>33</v>
      </c>
      <c r="O194" s="168">
        <f t="shared" si="341"/>
        <v>0.87878787878787878</v>
      </c>
      <c r="P194" s="197">
        <v>0.60416666666666663</v>
      </c>
      <c r="Q194" s="33">
        <v>38</v>
      </c>
      <c r="R194" s="33">
        <v>6</v>
      </c>
      <c r="S194" s="168">
        <f t="shared" si="342"/>
        <v>44</v>
      </c>
      <c r="T194" s="168">
        <f t="shared" si="343"/>
        <v>0.72727272727272729</v>
      </c>
      <c r="U194" s="197">
        <v>0.60416666666666663</v>
      </c>
      <c r="V194" s="33">
        <v>38</v>
      </c>
      <c r="W194" s="33">
        <v>7</v>
      </c>
      <c r="X194" s="168">
        <f t="shared" si="344"/>
        <v>45</v>
      </c>
      <c r="Y194" s="168">
        <f t="shared" si="345"/>
        <v>0.68888888888888888</v>
      </c>
      <c r="Z194" s="197">
        <v>0.60416666666666663</v>
      </c>
      <c r="AA194" s="33">
        <v>48</v>
      </c>
      <c r="AB194" s="33">
        <v>4</v>
      </c>
      <c r="AC194" s="168">
        <f t="shared" si="346"/>
        <v>52</v>
      </c>
      <c r="AD194" s="168">
        <f t="shared" si="347"/>
        <v>0.84615384615384615</v>
      </c>
      <c r="AE194" s="197">
        <v>0.60416666666666663</v>
      </c>
      <c r="AF194" s="33">
        <v>33</v>
      </c>
      <c r="AG194" s="33">
        <v>5</v>
      </c>
      <c r="AH194" s="168">
        <f t="shared" ref="AH194:AH199" si="351">SUM(AF194:AG194)</f>
        <v>38</v>
      </c>
      <c r="AI194" s="168">
        <f t="shared" si="348"/>
        <v>0.73684210526315785</v>
      </c>
      <c r="AJ194" s="197">
        <v>0.60416666666666663</v>
      </c>
      <c r="AK194" s="33">
        <v>37</v>
      </c>
      <c r="AL194" s="33">
        <v>6</v>
      </c>
      <c r="AM194" s="168">
        <f t="shared" si="349"/>
        <v>43</v>
      </c>
      <c r="AN194" s="169">
        <f t="shared" si="350"/>
        <v>0.72093023255813948</v>
      </c>
    </row>
    <row r="195" spans="1:46" x14ac:dyDescent="0.25">
      <c r="A195" s="196">
        <v>0.625</v>
      </c>
      <c r="B195" s="33">
        <v>31</v>
      </c>
      <c r="C195" s="33">
        <v>6</v>
      </c>
      <c r="D195" s="168">
        <f t="shared" si="336"/>
        <v>37</v>
      </c>
      <c r="E195" s="168">
        <f t="shared" si="337"/>
        <v>0.67567567567567566</v>
      </c>
      <c r="F195" s="197">
        <v>0.625</v>
      </c>
      <c r="G195" s="33">
        <v>36</v>
      </c>
      <c r="H195" s="33">
        <v>9</v>
      </c>
      <c r="I195" s="168">
        <f t="shared" si="338"/>
        <v>45</v>
      </c>
      <c r="J195" s="168">
        <f t="shared" si="339"/>
        <v>0.6</v>
      </c>
      <c r="K195" s="197">
        <v>0.625</v>
      </c>
      <c r="L195" s="33">
        <v>40</v>
      </c>
      <c r="M195" s="33">
        <v>4</v>
      </c>
      <c r="N195" s="168">
        <f t="shared" si="340"/>
        <v>44</v>
      </c>
      <c r="O195" s="168">
        <f t="shared" si="341"/>
        <v>0.81818181818181823</v>
      </c>
      <c r="P195" s="197">
        <v>0.625</v>
      </c>
      <c r="Q195" s="33">
        <v>31</v>
      </c>
      <c r="R195" s="33">
        <v>2</v>
      </c>
      <c r="S195" s="168">
        <f t="shared" si="342"/>
        <v>33</v>
      </c>
      <c r="T195" s="168">
        <f t="shared" si="343"/>
        <v>0.87878787878787878</v>
      </c>
      <c r="U195" s="197">
        <v>0.625</v>
      </c>
      <c r="V195" s="33">
        <v>34</v>
      </c>
      <c r="W195" s="33">
        <v>3</v>
      </c>
      <c r="X195" s="168">
        <f t="shared" si="344"/>
        <v>37</v>
      </c>
      <c r="Y195" s="168">
        <f t="shared" si="345"/>
        <v>0.83783783783783783</v>
      </c>
      <c r="Z195" s="197">
        <v>0.625</v>
      </c>
      <c r="AA195" s="33">
        <v>43</v>
      </c>
      <c r="AB195" s="33">
        <v>12</v>
      </c>
      <c r="AC195" s="168">
        <f t="shared" si="346"/>
        <v>55</v>
      </c>
      <c r="AD195" s="168">
        <f t="shared" si="347"/>
        <v>0.5636363636363636</v>
      </c>
      <c r="AE195" s="197">
        <v>0.625</v>
      </c>
      <c r="AF195" s="33">
        <v>33</v>
      </c>
      <c r="AG195" s="33">
        <v>11</v>
      </c>
      <c r="AH195" s="168">
        <f t="shared" si="351"/>
        <v>44</v>
      </c>
      <c r="AI195" s="168">
        <f t="shared" si="348"/>
        <v>0.5</v>
      </c>
      <c r="AJ195" s="197">
        <v>0.625</v>
      </c>
      <c r="AK195" s="33">
        <v>30</v>
      </c>
      <c r="AL195" s="33">
        <v>8</v>
      </c>
      <c r="AM195" s="168">
        <f t="shared" si="349"/>
        <v>38</v>
      </c>
      <c r="AN195" s="169">
        <f t="shared" si="350"/>
        <v>0.57894736842105265</v>
      </c>
    </row>
    <row r="196" spans="1:46" x14ac:dyDescent="0.25">
      <c r="A196" s="194">
        <v>0.64583333333333304</v>
      </c>
      <c r="B196" s="33">
        <v>26</v>
      </c>
      <c r="C196" s="33">
        <v>3</v>
      </c>
      <c r="D196" s="168">
        <f t="shared" si="336"/>
        <v>29</v>
      </c>
      <c r="E196" s="168">
        <f t="shared" si="337"/>
        <v>0.7931034482758621</v>
      </c>
      <c r="F196" s="195">
        <v>0.64583333333333304</v>
      </c>
      <c r="G196" s="33">
        <v>47</v>
      </c>
      <c r="H196" s="33">
        <v>10</v>
      </c>
      <c r="I196" s="168">
        <f t="shared" si="338"/>
        <v>57</v>
      </c>
      <c r="J196" s="168">
        <f t="shared" si="339"/>
        <v>0.64912280701754388</v>
      </c>
      <c r="K196" s="195">
        <v>0.64583333333333304</v>
      </c>
      <c r="L196" s="33">
        <v>36</v>
      </c>
      <c r="M196" s="33">
        <v>12</v>
      </c>
      <c r="N196" s="168">
        <f t="shared" si="340"/>
        <v>48</v>
      </c>
      <c r="O196" s="168">
        <f t="shared" si="341"/>
        <v>0.5</v>
      </c>
      <c r="P196" s="195">
        <v>0.64583333333333304</v>
      </c>
      <c r="Q196" s="33">
        <v>28</v>
      </c>
      <c r="R196" s="33">
        <v>11</v>
      </c>
      <c r="S196" s="168">
        <f t="shared" si="342"/>
        <v>39</v>
      </c>
      <c r="T196" s="168">
        <f t="shared" si="343"/>
        <v>0.4358974358974359</v>
      </c>
      <c r="U196" s="195">
        <v>0.64583333333333304</v>
      </c>
      <c r="V196" s="33">
        <v>26</v>
      </c>
      <c r="W196" s="33">
        <v>8</v>
      </c>
      <c r="X196" s="168">
        <f t="shared" si="344"/>
        <v>34</v>
      </c>
      <c r="Y196" s="168">
        <f t="shared" si="345"/>
        <v>0.52941176470588236</v>
      </c>
      <c r="Z196" s="195">
        <v>0.64583333333333304</v>
      </c>
      <c r="AA196" s="33">
        <v>26</v>
      </c>
      <c r="AB196" s="33">
        <v>5</v>
      </c>
      <c r="AC196" s="168">
        <f t="shared" si="346"/>
        <v>31</v>
      </c>
      <c r="AD196" s="168">
        <f t="shared" si="347"/>
        <v>0.67741935483870963</v>
      </c>
      <c r="AE196" s="195">
        <v>0.64583333333333304</v>
      </c>
      <c r="AF196" s="33">
        <v>25</v>
      </c>
      <c r="AG196" s="33">
        <v>2</v>
      </c>
      <c r="AH196" s="168">
        <f t="shared" si="351"/>
        <v>27</v>
      </c>
      <c r="AI196" s="168">
        <f t="shared" si="348"/>
        <v>0.85185185185185186</v>
      </c>
      <c r="AJ196" s="195">
        <v>0.64583333333333304</v>
      </c>
      <c r="AK196" s="33">
        <v>26</v>
      </c>
      <c r="AL196" s="33">
        <v>12</v>
      </c>
      <c r="AM196" s="168">
        <f t="shared" si="349"/>
        <v>38</v>
      </c>
      <c r="AN196" s="169">
        <f t="shared" si="350"/>
        <v>0.36842105263157893</v>
      </c>
    </row>
    <row r="197" spans="1:46" x14ac:dyDescent="0.25">
      <c r="A197" s="196">
        <v>0.66666666666666596</v>
      </c>
      <c r="B197" s="33">
        <v>22</v>
      </c>
      <c r="C197" s="33">
        <v>10</v>
      </c>
      <c r="D197" s="168">
        <f t="shared" si="336"/>
        <v>32</v>
      </c>
      <c r="E197" s="168">
        <f t="shared" si="337"/>
        <v>0.375</v>
      </c>
      <c r="F197" s="197">
        <v>0.66666666666666596</v>
      </c>
      <c r="G197" s="33">
        <v>32</v>
      </c>
      <c r="H197" s="33">
        <v>12</v>
      </c>
      <c r="I197" s="168">
        <f t="shared" si="338"/>
        <v>44</v>
      </c>
      <c r="J197" s="168">
        <f t="shared" si="339"/>
        <v>0.45454545454545453</v>
      </c>
      <c r="K197" s="197">
        <v>0.66666666666666596</v>
      </c>
      <c r="L197" s="33">
        <v>24</v>
      </c>
      <c r="M197" s="33">
        <v>13</v>
      </c>
      <c r="N197" s="168">
        <f t="shared" si="340"/>
        <v>37</v>
      </c>
      <c r="O197" s="168">
        <f t="shared" si="341"/>
        <v>0.29729729729729731</v>
      </c>
      <c r="P197" s="197">
        <v>0.66666666666666596</v>
      </c>
      <c r="Q197" s="33">
        <v>24</v>
      </c>
      <c r="R197" s="33">
        <v>13</v>
      </c>
      <c r="S197" s="168">
        <f t="shared" si="342"/>
        <v>37</v>
      </c>
      <c r="T197" s="168">
        <f t="shared" si="343"/>
        <v>0.29729729729729731</v>
      </c>
      <c r="U197" s="197">
        <v>0.66666666666666596</v>
      </c>
      <c r="V197" s="33">
        <v>17</v>
      </c>
      <c r="W197" s="33">
        <v>11</v>
      </c>
      <c r="X197" s="168">
        <f t="shared" si="344"/>
        <v>28</v>
      </c>
      <c r="Y197" s="168">
        <f t="shared" si="345"/>
        <v>0.21428571428571427</v>
      </c>
      <c r="Z197" s="197">
        <v>0.66666666666666596</v>
      </c>
      <c r="AA197" s="33">
        <v>24</v>
      </c>
      <c r="AB197" s="33">
        <v>9</v>
      </c>
      <c r="AC197" s="168">
        <f t="shared" si="346"/>
        <v>33</v>
      </c>
      <c r="AD197" s="168">
        <f t="shared" si="347"/>
        <v>0.45454545454545453</v>
      </c>
      <c r="AE197" s="197">
        <v>0.66666666666666596</v>
      </c>
      <c r="AF197" s="33">
        <v>22</v>
      </c>
      <c r="AG197" s="33">
        <v>8</v>
      </c>
      <c r="AH197" s="168">
        <f t="shared" si="351"/>
        <v>30</v>
      </c>
      <c r="AI197" s="168">
        <f t="shared" si="348"/>
        <v>0.46666666666666667</v>
      </c>
      <c r="AJ197" s="197">
        <v>0.66666666666666596</v>
      </c>
      <c r="AK197" s="33">
        <v>22</v>
      </c>
      <c r="AL197" s="33">
        <v>9</v>
      </c>
      <c r="AM197" s="168">
        <f t="shared" si="349"/>
        <v>31</v>
      </c>
      <c r="AN197" s="169">
        <f t="shared" si="350"/>
        <v>0.41935483870967744</v>
      </c>
    </row>
    <row r="198" spans="1:46" x14ac:dyDescent="0.25">
      <c r="A198" s="196">
        <v>0.687499999999999</v>
      </c>
      <c r="B198" s="33">
        <v>18</v>
      </c>
      <c r="C198" s="33">
        <v>2</v>
      </c>
      <c r="D198" s="168">
        <f t="shared" si="336"/>
        <v>20</v>
      </c>
      <c r="E198" s="168">
        <f t="shared" si="337"/>
        <v>0.8</v>
      </c>
      <c r="F198" s="197">
        <v>0.687499999999999</v>
      </c>
      <c r="G198" s="33">
        <v>29</v>
      </c>
      <c r="H198" s="33">
        <v>13</v>
      </c>
      <c r="I198" s="168">
        <f t="shared" si="338"/>
        <v>42</v>
      </c>
      <c r="J198" s="168">
        <f t="shared" si="339"/>
        <v>0.38095238095238093</v>
      </c>
      <c r="K198" s="197">
        <v>0.687499999999999</v>
      </c>
      <c r="L198" s="33">
        <v>14</v>
      </c>
      <c r="M198" s="33">
        <v>4</v>
      </c>
      <c r="N198" s="168">
        <f t="shared" si="340"/>
        <v>18</v>
      </c>
      <c r="O198" s="168">
        <f t="shared" si="341"/>
        <v>0.55555555555555558</v>
      </c>
      <c r="P198" s="197">
        <v>0.687499999999999</v>
      </c>
      <c r="Q198" s="33">
        <v>21</v>
      </c>
      <c r="R198" s="33">
        <v>17</v>
      </c>
      <c r="S198" s="168">
        <f t="shared" si="342"/>
        <v>38</v>
      </c>
      <c r="T198" s="168">
        <f t="shared" si="343"/>
        <v>0.10526315789473684</v>
      </c>
      <c r="U198" s="197">
        <v>0.687499999999999</v>
      </c>
      <c r="V198" s="33">
        <v>20</v>
      </c>
      <c r="W198" s="33">
        <v>14</v>
      </c>
      <c r="X198" s="168">
        <f t="shared" si="344"/>
        <v>34</v>
      </c>
      <c r="Y198" s="168">
        <f t="shared" si="345"/>
        <v>0.17647058823529413</v>
      </c>
      <c r="Z198" s="197">
        <v>0.687499999999999</v>
      </c>
      <c r="AA198" s="33">
        <v>25</v>
      </c>
      <c r="AB198" s="33">
        <v>14</v>
      </c>
      <c r="AC198" s="168">
        <f t="shared" si="346"/>
        <v>39</v>
      </c>
      <c r="AD198" s="168">
        <f t="shared" si="347"/>
        <v>0.28205128205128205</v>
      </c>
      <c r="AE198" s="197">
        <v>0.687499999999999</v>
      </c>
      <c r="AF198" s="33">
        <v>26</v>
      </c>
      <c r="AG198" s="33">
        <v>17</v>
      </c>
      <c r="AH198" s="168">
        <f t="shared" si="351"/>
        <v>43</v>
      </c>
      <c r="AI198" s="168">
        <f t="shared" si="348"/>
        <v>0.20930232558139536</v>
      </c>
      <c r="AJ198" s="197">
        <v>0.687499999999999</v>
      </c>
      <c r="AK198" s="33">
        <v>27</v>
      </c>
      <c r="AL198" s="33">
        <v>11</v>
      </c>
      <c r="AM198" s="168">
        <f t="shared" si="349"/>
        <v>38</v>
      </c>
      <c r="AN198" s="169">
        <f t="shared" si="350"/>
        <v>0.42105263157894735</v>
      </c>
    </row>
    <row r="199" spans="1:46" x14ac:dyDescent="0.25">
      <c r="A199" s="194">
        <v>0.70833333333333304</v>
      </c>
      <c r="B199" s="33">
        <v>21</v>
      </c>
      <c r="C199" s="33">
        <v>13</v>
      </c>
      <c r="D199" s="168">
        <f t="shared" si="336"/>
        <v>34</v>
      </c>
      <c r="E199" s="168">
        <f t="shared" si="337"/>
        <v>0.23529411764705882</v>
      </c>
      <c r="F199" s="195">
        <v>0.70833333333333304</v>
      </c>
      <c r="G199" s="33">
        <v>24</v>
      </c>
      <c r="H199" s="33">
        <v>13</v>
      </c>
      <c r="I199" s="168">
        <f t="shared" si="338"/>
        <v>37</v>
      </c>
      <c r="J199" s="168">
        <f t="shared" si="339"/>
        <v>0.29729729729729731</v>
      </c>
      <c r="K199" s="195">
        <v>0.70833333333333304</v>
      </c>
      <c r="L199" s="33">
        <v>12</v>
      </c>
      <c r="M199" s="33">
        <v>17</v>
      </c>
      <c r="N199" s="168">
        <f t="shared" si="340"/>
        <v>29</v>
      </c>
      <c r="O199" s="168">
        <f t="shared" si="341"/>
        <v>-0.17241379310344829</v>
      </c>
      <c r="P199" s="195">
        <v>0.70833333333333304</v>
      </c>
      <c r="Q199" s="33">
        <v>20</v>
      </c>
      <c r="R199" s="33">
        <v>15</v>
      </c>
      <c r="S199" s="168">
        <f t="shared" si="342"/>
        <v>35</v>
      </c>
      <c r="T199" s="168">
        <f t="shared" si="343"/>
        <v>0.14285714285714285</v>
      </c>
      <c r="U199" s="195">
        <v>0.70833333333333304</v>
      </c>
      <c r="V199" s="33">
        <v>16</v>
      </c>
      <c r="W199" s="33">
        <v>13</v>
      </c>
      <c r="X199" s="168">
        <f t="shared" si="344"/>
        <v>29</v>
      </c>
      <c r="Y199" s="168">
        <f t="shared" si="345"/>
        <v>0.10344827586206896</v>
      </c>
      <c r="Z199" s="195">
        <v>0.70833333333333304</v>
      </c>
      <c r="AA199" s="33">
        <v>24</v>
      </c>
      <c r="AB199" s="33">
        <v>18</v>
      </c>
      <c r="AC199" s="168">
        <f t="shared" si="346"/>
        <v>42</v>
      </c>
      <c r="AD199" s="168">
        <f t="shared" si="347"/>
        <v>0.14285714285714285</v>
      </c>
      <c r="AE199" s="195">
        <v>0.70833333333333304</v>
      </c>
      <c r="AF199" s="33">
        <v>20</v>
      </c>
      <c r="AG199" s="33">
        <v>13</v>
      </c>
      <c r="AH199" s="168">
        <f t="shared" si="351"/>
        <v>33</v>
      </c>
      <c r="AI199" s="168">
        <f t="shared" si="348"/>
        <v>0.21212121212121213</v>
      </c>
      <c r="AJ199" s="195">
        <v>0.70833333333333304</v>
      </c>
      <c r="AK199" s="33">
        <v>24</v>
      </c>
      <c r="AL199" s="33">
        <v>15</v>
      </c>
      <c r="AM199" s="168">
        <f t="shared" si="349"/>
        <v>39</v>
      </c>
      <c r="AN199" s="169">
        <f t="shared" si="350"/>
        <v>0.23076923076923078</v>
      </c>
    </row>
    <row r="200" spans="1:46" x14ac:dyDescent="0.25">
      <c r="A200" s="198" t="s">
        <v>179</v>
      </c>
      <c r="B200" s="199"/>
      <c r="C200" s="199"/>
      <c r="D200" s="199"/>
      <c r="E200" s="199"/>
      <c r="F200" s="199"/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199"/>
      <c r="R200" s="199"/>
      <c r="S200" s="199"/>
      <c r="T200" s="199"/>
      <c r="U200" s="199"/>
      <c r="V200" s="199"/>
      <c r="W200" s="199"/>
      <c r="X200" s="199"/>
      <c r="Y200" s="199"/>
      <c r="Z200" s="199"/>
      <c r="AA200" s="199"/>
      <c r="AB200" s="199"/>
      <c r="AC200" s="199"/>
      <c r="AD200" s="199"/>
      <c r="AE200" s="199"/>
      <c r="AF200" s="199"/>
      <c r="AG200" s="199"/>
      <c r="AH200" s="199"/>
      <c r="AI200" s="199"/>
      <c r="AJ200" s="199"/>
      <c r="AK200" s="199"/>
      <c r="AL200" s="199"/>
      <c r="AM200" s="199"/>
      <c r="AN200" s="200"/>
    </row>
    <row r="201" spans="1:46" x14ac:dyDescent="0.25">
      <c r="A201" s="176" t="s">
        <v>177</v>
      </c>
      <c r="B201" s="168" t="s">
        <v>71</v>
      </c>
      <c r="C201" s="168" t="s">
        <v>130</v>
      </c>
      <c r="D201" s="168" t="s">
        <v>52</v>
      </c>
      <c r="E201" s="168" t="s">
        <v>113</v>
      </c>
      <c r="F201" s="168" t="s">
        <v>177</v>
      </c>
      <c r="G201" s="168" t="s">
        <v>71</v>
      </c>
      <c r="H201" s="168" t="s">
        <v>130</v>
      </c>
      <c r="I201" s="168" t="s">
        <v>52</v>
      </c>
      <c r="J201" s="168" t="s">
        <v>113</v>
      </c>
      <c r="K201" s="168" t="s">
        <v>177</v>
      </c>
      <c r="L201" s="168" t="s">
        <v>71</v>
      </c>
      <c r="M201" s="168" t="s">
        <v>130</v>
      </c>
      <c r="N201" s="168" t="s">
        <v>52</v>
      </c>
      <c r="O201" s="168" t="s">
        <v>113</v>
      </c>
      <c r="P201" s="168" t="s">
        <v>177</v>
      </c>
      <c r="Q201" s="168" t="s">
        <v>71</v>
      </c>
      <c r="R201" s="168" t="s">
        <v>130</v>
      </c>
      <c r="S201" s="168" t="s">
        <v>52</v>
      </c>
      <c r="T201" s="168" t="s">
        <v>113</v>
      </c>
      <c r="U201" s="168" t="s">
        <v>177</v>
      </c>
      <c r="V201" s="168" t="s">
        <v>71</v>
      </c>
      <c r="W201" s="168" t="s">
        <v>130</v>
      </c>
      <c r="X201" s="168" t="s">
        <v>52</v>
      </c>
      <c r="Y201" s="168" t="s">
        <v>113</v>
      </c>
      <c r="Z201" s="168" t="s">
        <v>177</v>
      </c>
      <c r="AA201" s="168" t="s">
        <v>71</v>
      </c>
      <c r="AB201" s="168" t="s">
        <v>130</v>
      </c>
      <c r="AC201" s="168" t="s">
        <v>52</v>
      </c>
      <c r="AD201" s="168" t="s">
        <v>113</v>
      </c>
      <c r="AE201" s="168" t="s">
        <v>177</v>
      </c>
      <c r="AF201" s="168" t="s">
        <v>71</v>
      </c>
      <c r="AG201" s="168" t="s">
        <v>130</v>
      </c>
      <c r="AH201" s="168" t="s">
        <v>52</v>
      </c>
      <c r="AI201" s="168" t="s">
        <v>113</v>
      </c>
      <c r="AJ201" s="168" t="s">
        <v>177</v>
      </c>
      <c r="AK201" s="168" t="s">
        <v>71</v>
      </c>
      <c r="AL201" s="168" t="s">
        <v>130</v>
      </c>
      <c r="AM201" s="168" t="s">
        <v>52</v>
      </c>
      <c r="AN201" s="169" t="s">
        <v>113</v>
      </c>
    </row>
    <row r="202" spans="1:46" x14ac:dyDescent="0.25">
      <c r="A202" s="176"/>
      <c r="B202" s="199" t="s">
        <v>133</v>
      </c>
      <c r="C202" s="199"/>
      <c r="D202" s="199"/>
      <c r="E202" s="168"/>
      <c r="F202" s="168"/>
      <c r="G202" s="199" t="s">
        <v>133</v>
      </c>
      <c r="H202" s="199"/>
      <c r="I202" s="199"/>
      <c r="J202" s="168"/>
      <c r="K202" s="168"/>
      <c r="L202" s="199" t="s">
        <v>133</v>
      </c>
      <c r="M202" s="199"/>
      <c r="N202" s="199"/>
      <c r="O202" s="168"/>
      <c r="P202" s="168"/>
      <c r="Q202" s="199" t="s">
        <v>133</v>
      </c>
      <c r="R202" s="199"/>
      <c r="S202" s="199"/>
      <c r="T202" s="168"/>
      <c r="U202" s="168"/>
      <c r="V202" s="199" t="s">
        <v>133</v>
      </c>
      <c r="W202" s="199"/>
      <c r="X202" s="199"/>
      <c r="Y202" s="168"/>
      <c r="Z202" s="168"/>
      <c r="AA202" s="199" t="s">
        <v>133</v>
      </c>
      <c r="AB202" s="199"/>
      <c r="AC202" s="199"/>
      <c r="AD202" s="168"/>
      <c r="AE202" s="168"/>
      <c r="AF202" s="199" t="s">
        <v>133</v>
      </c>
      <c r="AG202" s="199"/>
      <c r="AH202" s="199"/>
      <c r="AI202" s="168"/>
      <c r="AJ202" s="168"/>
      <c r="AK202" s="199" t="s">
        <v>133</v>
      </c>
      <c r="AL202" s="199"/>
      <c r="AM202" s="199"/>
      <c r="AN202" s="169"/>
    </row>
    <row r="203" spans="1:46" x14ac:dyDescent="0.25">
      <c r="A203" s="194">
        <v>0.58333333333333337</v>
      </c>
      <c r="B203" s="168">
        <v>0</v>
      </c>
      <c r="C203" s="168">
        <v>0</v>
      </c>
      <c r="D203" s="168">
        <f t="shared" ref="D203:D209" si="352">SUM(B203:C203)</f>
        <v>0</v>
      </c>
      <c r="E203" s="168">
        <v>0</v>
      </c>
      <c r="F203" s="195">
        <v>0.58333333333333337</v>
      </c>
      <c r="G203" s="168">
        <v>0</v>
      </c>
      <c r="H203" s="168">
        <v>0</v>
      </c>
      <c r="I203" s="168">
        <f t="shared" ref="I203:I209" si="353">SUM(G203:H203)</f>
        <v>0</v>
      </c>
      <c r="J203" s="168">
        <v>0</v>
      </c>
      <c r="K203" s="195">
        <v>0.58333333333333337</v>
      </c>
      <c r="L203" s="168">
        <v>0</v>
      </c>
      <c r="M203" s="168">
        <v>0</v>
      </c>
      <c r="N203" s="168">
        <f t="shared" ref="N203:N209" si="354">SUM(L203:M203)</f>
        <v>0</v>
      </c>
      <c r="O203" s="168">
        <v>0</v>
      </c>
      <c r="P203" s="195">
        <v>0.58333333333333337</v>
      </c>
      <c r="Q203" s="168">
        <v>0</v>
      </c>
      <c r="R203" s="168">
        <v>0</v>
      </c>
      <c r="S203" s="168">
        <f t="shared" ref="S203:S209" si="355">SUM(Q203:R203)</f>
        <v>0</v>
      </c>
      <c r="T203" s="168">
        <v>0</v>
      </c>
      <c r="U203" s="195">
        <v>0.58333333333333337</v>
      </c>
      <c r="V203" s="168">
        <v>0</v>
      </c>
      <c r="W203" s="168">
        <v>0</v>
      </c>
      <c r="X203" s="168">
        <f t="shared" ref="X203:X209" si="356">SUM(V203:W203)</f>
        <v>0</v>
      </c>
      <c r="Y203" s="168">
        <v>0</v>
      </c>
      <c r="Z203" s="195">
        <v>0.58333333333333337</v>
      </c>
      <c r="AA203" s="168">
        <v>0</v>
      </c>
      <c r="AB203" s="168">
        <v>0</v>
      </c>
      <c r="AC203" s="168">
        <f>SUM(AA203:AB203)</f>
        <v>0</v>
      </c>
      <c r="AD203" s="168">
        <v>0</v>
      </c>
      <c r="AE203" s="195">
        <v>0.58333333333333337</v>
      </c>
      <c r="AF203" s="168">
        <v>0</v>
      </c>
      <c r="AG203" s="168">
        <v>0</v>
      </c>
      <c r="AH203" s="168">
        <f>SUM(AF203:AG203)</f>
        <v>0</v>
      </c>
      <c r="AI203" s="168">
        <v>0</v>
      </c>
      <c r="AJ203" s="195">
        <v>0.58333333333333337</v>
      </c>
      <c r="AK203" s="168">
        <v>0</v>
      </c>
      <c r="AL203" s="168">
        <v>0</v>
      </c>
      <c r="AM203" s="168">
        <f t="shared" ref="AM203:AM209" si="357">SUM(AK203:AL203)</f>
        <v>0</v>
      </c>
      <c r="AN203" s="169">
        <v>0</v>
      </c>
    </row>
    <row r="204" spans="1:46" x14ac:dyDescent="0.25">
      <c r="A204" s="196">
        <v>0.60416666666666663</v>
      </c>
      <c r="B204" s="168">
        <v>2</v>
      </c>
      <c r="C204" s="168">
        <v>5</v>
      </c>
      <c r="D204" s="168">
        <f t="shared" si="352"/>
        <v>7</v>
      </c>
      <c r="E204" s="168">
        <f t="shared" ref="E204:E209" si="358">(B204-C204)/D204</f>
        <v>-0.42857142857142855</v>
      </c>
      <c r="F204" s="197">
        <v>0.60416666666666663</v>
      </c>
      <c r="G204" s="168">
        <v>1</v>
      </c>
      <c r="H204" s="168">
        <v>8</v>
      </c>
      <c r="I204" s="168">
        <f t="shared" si="353"/>
        <v>9</v>
      </c>
      <c r="J204" s="168">
        <f t="shared" ref="J204:J209" si="359">(G204-H204)/I204</f>
        <v>-0.77777777777777779</v>
      </c>
      <c r="K204" s="197">
        <v>0.60416666666666663</v>
      </c>
      <c r="L204" s="168">
        <v>1</v>
      </c>
      <c r="M204" s="168">
        <v>26</v>
      </c>
      <c r="N204" s="168">
        <f t="shared" si="354"/>
        <v>27</v>
      </c>
      <c r="O204" s="168">
        <f t="shared" ref="O204:O209" si="360">(L204-M204)/N204</f>
        <v>-0.92592592592592593</v>
      </c>
      <c r="P204" s="197">
        <v>0.60416666666666663</v>
      </c>
      <c r="Q204" s="168">
        <v>3</v>
      </c>
      <c r="R204" s="168">
        <v>7</v>
      </c>
      <c r="S204" s="168">
        <f t="shared" si="355"/>
        <v>10</v>
      </c>
      <c r="T204" s="168">
        <f t="shared" ref="T204:T209" si="361">(Q204-R204)/S204</f>
        <v>-0.4</v>
      </c>
      <c r="U204" s="197">
        <v>0.60416666666666663</v>
      </c>
      <c r="V204" s="168">
        <v>1</v>
      </c>
      <c r="W204" s="168">
        <v>24</v>
      </c>
      <c r="X204" s="168">
        <f t="shared" si="356"/>
        <v>25</v>
      </c>
      <c r="Y204" s="168">
        <f t="shared" ref="Y204:Y209" si="362">(V204-W204)/X204</f>
        <v>-0.92</v>
      </c>
      <c r="Z204" s="197">
        <v>0.60416666666666663</v>
      </c>
      <c r="AA204" s="168">
        <v>1</v>
      </c>
      <c r="AB204" s="168">
        <v>12</v>
      </c>
      <c r="AC204" s="168">
        <f t="shared" ref="AC204:AC209" si="363">SUM(AA204,AB204)</f>
        <v>13</v>
      </c>
      <c r="AD204" s="168">
        <f t="shared" ref="AD204:AD209" si="364">(AA204-AB204)/AC204</f>
        <v>-0.84615384615384615</v>
      </c>
      <c r="AE204" s="197">
        <v>0.60416666666666663</v>
      </c>
      <c r="AF204" s="168">
        <v>1</v>
      </c>
      <c r="AG204" s="168">
        <v>24</v>
      </c>
      <c r="AH204" s="168">
        <f t="shared" ref="AH204:AH209" si="365">SUM(AF204:AG204)</f>
        <v>25</v>
      </c>
      <c r="AI204" s="168">
        <f t="shared" ref="AI204:AI209" si="366">(AF204-AG204)/AH204</f>
        <v>-0.92</v>
      </c>
      <c r="AJ204" s="197">
        <v>0.60416666666666663</v>
      </c>
      <c r="AK204" s="168">
        <v>1</v>
      </c>
      <c r="AL204" s="168">
        <v>23</v>
      </c>
      <c r="AM204" s="168">
        <f t="shared" si="357"/>
        <v>24</v>
      </c>
      <c r="AN204" s="169">
        <f t="shared" ref="AN204:AN209" si="367">(AK204-AL204)/AM204</f>
        <v>-0.91666666666666663</v>
      </c>
    </row>
    <row r="205" spans="1:46" x14ac:dyDescent="0.25">
      <c r="A205" s="196">
        <v>0.625</v>
      </c>
      <c r="B205" s="168">
        <v>2</v>
      </c>
      <c r="C205" s="168">
        <v>28</v>
      </c>
      <c r="D205" s="168">
        <f t="shared" si="352"/>
        <v>30</v>
      </c>
      <c r="E205" s="168">
        <f t="shared" si="358"/>
        <v>-0.8666666666666667</v>
      </c>
      <c r="F205" s="197">
        <v>0.625</v>
      </c>
      <c r="G205" s="168">
        <v>2</v>
      </c>
      <c r="H205" s="168">
        <v>26</v>
      </c>
      <c r="I205" s="168">
        <f t="shared" si="353"/>
        <v>28</v>
      </c>
      <c r="J205" s="168">
        <f t="shared" si="359"/>
        <v>-0.8571428571428571</v>
      </c>
      <c r="K205" s="197">
        <v>0.625</v>
      </c>
      <c r="L205" s="168">
        <v>2</v>
      </c>
      <c r="M205" s="168">
        <v>50</v>
      </c>
      <c r="N205" s="168">
        <f t="shared" si="354"/>
        <v>52</v>
      </c>
      <c r="O205" s="168">
        <f t="shared" si="360"/>
        <v>-0.92307692307692313</v>
      </c>
      <c r="P205" s="197">
        <v>0.625</v>
      </c>
      <c r="Q205" s="168">
        <v>4</v>
      </c>
      <c r="R205" s="168">
        <v>29</v>
      </c>
      <c r="S205" s="168">
        <f t="shared" si="355"/>
        <v>33</v>
      </c>
      <c r="T205" s="168">
        <f t="shared" si="361"/>
        <v>-0.75757575757575757</v>
      </c>
      <c r="U205" s="197">
        <v>0.625</v>
      </c>
      <c r="V205" s="168">
        <v>1</v>
      </c>
      <c r="W205" s="168">
        <v>61</v>
      </c>
      <c r="X205" s="168">
        <f t="shared" si="356"/>
        <v>62</v>
      </c>
      <c r="Y205" s="168">
        <f t="shared" si="362"/>
        <v>-0.967741935483871</v>
      </c>
      <c r="Z205" s="197">
        <v>0.625</v>
      </c>
      <c r="AA205" s="168">
        <v>2</v>
      </c>
      <c r="AB205" s="168">
        <v>27</v>
      </c>
      <c r="AC205" s="168">
        <f t="shared" si="363"/>
        <v>29</v>
      </c>
      <c r="AD205" s="168">
        <f t="shared" si="364"/>
        <v>-0.86206896551724133</v>
      </c>
      <c r="AE205" s="197">
        <v>0.625</v>
      </c>
      <c r="AF205" s="168">
        <v>2</v>
      </c>
      <c r="AG205" s="168">
        <v>46</v>
      </c>
      <c r="AH205" s="168">
        <f t="shared" si="365"/>
        <v>48</v>
      </c>
      <c r="AI205" s="168">
        <f t="shared" si="366"/>
        <v>-0.91666666666666663</v>
      </c>
      <c r="AJ205" s="197">
        <v>0.625</v>
      </c>
      <c r="AK205" s="168">
        <v>1</v>
      </c>
      <c r="AL205" s="168">
        <v>49</v>
      </c>
      <c r="AM205" s="168">
        <f t="shared" si="357"/>
        <v>50</v>
      </c>
      <c r="AN205" s="169">
        <f t="shared" si="367"/>
        <v>-0.96</v>
      </c>
      <c r="AO205" s="160"/>
      <c r="AP205" s="160"/>
      <c r="AQ205" s="160"/>
      <c r="AR205" s="160"/>
      <c r="AS205" s="160"/>
      <c r="AT205" s="160"/>
    </row>
    <row r="206" spans="1:46" x14ac:dyDescent="0.25">
      <c r="A206" s="194">
        <v>0.64583333333333304</v>
      </c>
      <c r="B206" s="168">
        <v>5</v>
      </c>
      <c r="C206" s="168">
        <v>45</v>
      </c>
      <c r="D206" s="168">
        <f t="shared" si="352"/>
        <v>50</v>
      </c>
      <c r="E206" s="168">
        <f t="shared" si="358"/>
        <v>-0.8</v>
      </c>
      <c r="F206" s="195">
        <v>0.64583333333333304</v>
      </c>
      <c r="G206" s="168">
        <v>5</v>
      </c>
      <c r="H206" s="168">
        <v>48</v>
      </c>
      <c r="I206" s="168">
        <f t="shared" si="353"/>
        <v>53</v>
      </c>
      <c r="J206" s="168">
        <f t="shared" si="359"/>
        <v>-0.81132075471698117</v>
      </c>
      <c r="K206" s="195">
        <v>0.64583333333333304</v>
      </c>
      <c r="L206" s="168">
        <v>2</v>
      </c>
      <c r="M206" s="168">
        <v>78</v>
      </c>
      <c r="N206" s="168">
        <f t="shared" si="354"/>
        <v>80</v>
      </c>
      <c r="O206" s="168">
        <f t="shared" si="360"/>
        <v>-0.95</v>
      </c>
      <c r="P206" s="195">
        <v>0.64583333333333304</v>
      </c>
      <c r="Q206" s="168">
        <v>6</v>
      </c>
      <c r="R206" s="168">
        <v>52</v>
      </c>
      <c r="S206" s="168">
        <f t="shared" si="355"/>
        <v>58</v>
      </c>
      <c r="T206" s="168">
        <f t="shared" si="361"/>
        <v>-0.7931034482758621</v>
      </c>
      <c r="U206" s="195">
        <v>0.64583333333333304</v>
      </c>
      <c r="V206" s="168">
        <v>2</v>
      </c>
      <c r="W206" s="168">
        <v>87</v>
      </c>
      <c r="X206" s="168">
        <f t="shared" si="356"/>
        <v>89</v>
      </c>
      <c r="Y206" s="168">
        <f t="shared" si="362"/>
        <v>-0.9550561797752809</v>
      </c>
      <c r="Z206" s="195">
        <v>0.64583333333333304</v>
      </c>
      <c r="AA206" s="168">
        <v>2</v>
      </c>
      <c r="AB206" s="168">
        <v>56</v>
      </c>
      <c r="AC206" s="168">
        <f t="shared" si="363"/>
        <v>58</v>
      </c>
      <c r="AD206" s="168">
        <f t="shared" si="364"/>
        <v>-0.93103448275862066</v>
      </c>
      <c r="AE206" s="195">
        <v>0.64583333333333304</v>
      </c>
      <c r="AF206" s="168">
        <v>2</v>
      </c>
      <c r="AG206" s="168">
        <v>61</v>
      </c>
      <c r="AH206" s="168">
        <f t="shared" si="365"/>
        <v>63</v>
      </c>
      <c r="AI206" s="168">
        <f t="shared" si="366"/>
        <v>-0.93650793650793651</v>
      </c>
      <c r="AJ206" s="195">
        <v>0.64583333333333304</v>
      </c>
      <c r="AK206" s="168">
        <v>3</v>
      </c>
      <c r="AL206" s="168">
        <v>70</v>
      </c>
      <c r="AM206" s="168">
        <f t="shared" si="357"/>
        <v>73</v>
      </c>
      <c r="AN206" s="169">
        <f t="shared" si="367"/>
        <v>-0.9178082191780822</v>
      </c>
      <c r="AO206" s="160"/>
      <c r="AP206" s="160"/>
      <c r="AQ206" s="160"/>
      <c r="AR206" s="160"/>
      <c r="AS206" s="160"/>
      <c r="AT206" s="160"/>
    </row>
    <row r="207" spans="1:46" x14ac:dyDescent="0.25">
      <c r="A207" s="196">
        <v>0.66666666666666596</v>
      </c>
      <c r="B207" s="168">
        <v>9</v>
      </c>
      <c r="C207" s="168">
        <v>67</v>
      </c>
      <c r="D207" s="168">
        <f t="shared" si="352"/>
        <v>76</v>
      </c>
      <c r="E207" s="168">
        <f t="shared" si="358"/>
        <v>-0.76315789473684215</v>
      </c>
      <c r="F207" s="197">
        <v>0.66666666666666596</v>
      </c>
      <c r="G207" s="168">
        <v>7</v>
      </c>
      <c r="H207" s="168">
        <v>77</v>
      </c>
      <c r="I207" s="168">
        <f t="shared" si="353"/>
        <v>84</v>
      </c>
      <c r="J207" s="168">
        <f t="shared" si="359"/>
        <v>-0.83333333333333337</v>
      </c>
      <c r="K207" s="197">
        <v>0.66666666666666596</v>
      </c>
      <c r="L207" s="168">
        <v>4</v>
      </c>
      <c r="M207" s="168">
        <v>91</v>
      </c>
      <c r="N207" s="168">
        <f t="shared" si="354"/>
        <v>95</v>
      </c>
      <c r="O207" s="168">
        <f t="shared" si="360"/>
        <v>-0.91578947368421049</v>
      </c>
      <c r="P207" s="197">
        <v>0.66666666666666596</v>
      </c>
      <c r="Q207" s="168">
        <v>6</v>
      </c>
      <c r="R207" s="168">
        <v>78</v>
      </c>
      <c r="S207" s="168">
        <f t="shared" si="355"/>
        <v>84</v>
      </c>
      <c r="T207" s="168">
        <f t="shared" si="361"/>
        <v>-0.8571428571428571</v>
      </c>
      <c r="U207" s="197">
        <v>0.66666666666666596</v>
      </c>
      <c r="V207" s="168">
        <v>3</v>
      </c>
      <c r="W207" s="168">
        <v>109</v>
      </c>
      <c r="X207" s="168">
        <f t="shared" si="356"/>
        <v>112</v>
      </c>
      <c r="Y207" s="168">
        <f t="shared" si="362"/>
        <v>-0.9464285714285714</v>
      </c>
      <c r="Z207" s="197">
        <v>0.66666666666666596</v>
      </c>
      <c r="AA207" s="168">
        <v>5</v>
      </c>
      <c r="AB207" s="168">
        <v>78</v>
      </c>
      <c r="AC207" s="168">
        <f t="shared" si="363"/>
        <v>83</v>
      </c>
      <c r="AD207" s="168">
        <f t="shared" si="364"/>
        <v>-0.87951807228915657</v>
      </c>
      <c r="AE207" s="197">
        <v>0.66666666666666596</v>
      </c>
      <c r="AF207" s="168">
        <v>3</v>
      </c>
      <c r="AG207" s="168">
        <v>79</v>
      </c>
      <c r="AH207" s="168">
        <f t="shared" si="365"/>
        <v>82</v>
      </c>
      <c r="AI207" s="168">
        <f t="shared" si="366"/>
        <v>-0.92682926829268297</v>
      </c>
      <c r="AJ207" s="197">
        <v>0.66666666666666596</v>
      </c>
      <c r="AK207" s="168">
        <v>5</v>
      </c>
      <c r="AL207" s="168">
        <v>87</v>
      </c>
      <c r="AM207" s="168">
        <f t="shared" si="357"/>
        <v>92</v>
      </c>
      <c r="AN207" s="169">
        <f t="shared" si="367"/>
        <v>-0.89130434782608692</v>
      </c>
      <c r="AO207" s="160"/>
      <c r="AP207" s="160"/>
      <c r="AQ207" s="160"/>
      <c r="AR207" s="160"/>
      <c r="AS207" s="160"/>
      <c r="AT207" s="160"/>
    </row>
    <row r="208" spans="1:46" x14ac:dyDescent="0.25">
      <c r="A208" s="196">
        <v>0.687499999999999</v>
      </c>
      <c r="B208" s="168">
        <v>12</v>
      </c>
      <c r="C208" s="168">
        <v>86</v>
      </c>
      <c r="D208" s="168">
        <f t="shared" si="352"/>
        <v>98</v>
      </c>
      <c r="E208" s="168">
        <f t="shared" si="358"/>
        <v>-0.75510204081632648</v>
      </c>
      <c r="F208" s="197">
        <v>0.687499999999999</v>
      </c>
      <c r="G208" s="168">
        <v>11</v>
      </c>
      <c r="H208" s="168">
        <v>89</v>
      </c>
      <c r="I208" s="168">
        <f t="shared" si="353"/>
        <v>100</v>
      </c>
      <c r="J208" s="168">
        <f t="shared" si="359"/>
        <v>-0.78</v>
      </c>
      <c r="K208" s="197">
        <v>0.687499999999999</v>
      </c>
      <c r="L208" s="168">
        <v>5</v>
      </c>
      <c r="M208" s="168">
        <v>104</v>
      </c>
      <c r="N208" s="168">
        <f t="shared" si="354"/>
        <v>109</v>
      </c>
      <c r="O208" s="168">
        <f t="shared" si="360"/>
        <v>-0.90825688073394495</v>
      </c>
      <c r="P208" s="197">
        <v>0.687499999999999</v>
      </c>
      <c r="Q208" s="168">
        <v>8</v>
      </c>
      <c r="R208" s="168">
        <v>98</v>
      </c>
      <c r="S208" s="168">
        <f t="shared" si="355"/>
        <v>106</v>
      </c>
      <c r="T208" s="168">
        <f t="shared" si="361"/>
        <v>-0.84905660377358494</v>
      </c>
      <c r="U208" s="197">
        <v>0.687499999999999</v>
      </c>
      <c r="V208" s="168">
        <v>3</v>
      </c>
      <c r="W208" s="168">
        <v>114</v>
      </c>
      <c r="X208" s="168">
        <f t="shared" si="356"/>
        <v>117</v>
      </c>
      <c r="Y208" s="168">
        <f t="shared" si="362"/>
        <v>-0.94871794871794868</v>
      </c>
      <c r="Z208" s="197">
        <v>0.687499999999999</v>
      </c>
      <c r="AA208" s="168">
        <v>5</v>
      </c>
      <c r="AB208" s="168">
        <v>89</v>
      </c>
      <c r="AC208" s="168">
        <f t="shared" si="363"/>
        <v>94</v>
      </c>
      <c r="AD208" s="168">
        <f t="shared" si="364"/>
        <v>-0.8936170212765957</v>
      </c>
      <c r="AE208" s="197">
        <v>0.687499999999999</v>
      </c>
      <c r="AF208" s="168">
        <v>3</v>
      </c>
      <c r="AG208" s="168">
        <v>104</v>
      </c>
      <c r="AH208" s="168">
        <f t="shared" si="365"/>
        <v>107</v>
      </c>
      <c r="AI208" s="168">
        <f t="shared" si="366"/>
        <v>-0.94392523364485981</v>
      </c>
      <c r="AJ208" s="197">
        <v>0.687499999999999</v>
      </c>
      <c r="AK208" s="168">
        <v>7</v>
      </c>
      <c r="AL208" s="168">
        <v>94</v>
      </c>
      <c r="AM208" s="168">
        <f t="shared" si="357"/>
        <v>101</v>
      </c>
      <c r="AN208" s="169">
        <f t="shared" si="367"/>
        <v>-0.86138613861386137</v>
      </c>
      <c r="AO208" s="160"/>
      <c r="AP208" s="160"/>
      <c r="AQ208" s="160"/>
      <c r="AR208" s="160"/>
      <c r="AS208" s="160"/>
      <c r="AT208" s="160"/>
    </row>
    <row r="209" spans="1:46" x14ac:dyDescent="0.25">
      <c r="A209" s="194">
        <v>0.70833333333333304</v>
      </c>
      <c r="B209" s="168">
        <v>15</v>
      </c>
      <c r="C209" s="168">
        <v>107</v>
      </c>
      <c r="D209" s="168">
        <f t="shared" si="352"/>
        <v>122</v>
      </c>
      <c r="E209" s="168">
        <f t="shared" si="358"/>
        <v>-0.75409836065573765</v>
      </c>
      <c r="F209" s="195">
        <v>0.70833333333333304</v>
      </c>
      <c r="G209" s="168">
        <v>11</v>
      </c>
      <c r="H209" s="168">
        <v>102</v>
      </c>
      <c r="I209" s="168">
        <f t="shared" si="353"/>
        <v>113</v>
      </c>
      <c r="J209" s="168">
        <f t="shared" si="359"/>
        <v>-0.80530973451327437</v>
      </c>
      <c r="K209" s="195">
        <v>0.70833333333333304</v>
      </c>
      <c r="L209" s="168">
        <v>9</v>
      </c>
      <c r="M209" s="168">
        <v>123</v>
      </c>
      <c r="N209" s="168">
        <f t="shared" si="354"/>
        <v>132</v>
      </c>
      <c r="O209" s="168">
        <f t="shared" si="360"/>
        <v>-0.86363636363636365</v>
      </c>
      <c r="P209" s="195">
        <v>0.70833333333333304</v>
      </c>
      <c r="Q209" s="168">
        <v>8</v>
      </c>
      <c r="R209" s="168">
        <v>104</v>
      </c>
      <c r="S209" s="168">
        <f t="shared" si="355"/>
        <v>112</v>
      </c>
      <c r="T209" s="168">
        <f t="shared" si="361"/>
        <v>-0.8571428571428571</v>
      </c>
      <c r="U209" s="195">
        <v>0.70833333333333304</v>
      </c>
      <c r="V209" s="168">
        <v>5</v>
      </c>
      <c r="W209" s="168">
        <v>119</v>
      </c>
      <c r="X209" s="168">
        <f t="shared" si="356"/>
        <v>124</v>
      </c>
      <c r="Y209" s="168">
        <f t="shared" si="362"/>
        <v>-0.91935483870967738</v>
      </c>
      <c r="Z209" s="195">
        <v>0.70833333333333304</v>
      </c>
      <c r="AA209" s="168">
        <v>8</v>
      </c>
      <c r="AB209" s="168">
        <v>106</v>
      </c>
      <c r="AC209" s="168">
        <f t="shared" si="363"/>
        <v>114</v>
      </c>
      <c r="AD209" s="168">
        <f t="shared" si="364"/>
        <v>-0.85964912280701755</v>
      </c>
      <c r="AE209" s="195">
        <v>0.70833333333333304</v>
      </c>
      <c r="AF209" s="168">
        <v>5</v>
      </c>
      <c r="AG209" s="168">
        <v>116</v>
      </c>
      <c r="AH209" s="168">
        <f t="shared" si="365"/>
        <v>121</v>
      </c>
      <c r="AI209" s="168">
        <f t="shared" si="366"/>
        <v>-0.9173553719008265</v>
      </c>
      <c r="AJ209" s="195">
        <v>0.70833333333333304</v>
      </c>
      <c r="AK209" s="168">
        <v>9</v>
      </c>
      <c r="AL209" s="168">
        <v>106</v>
      </c>
      <c r="AM209" s="168">
        <f t="shared" si="357"/>
        <v>115</v>
      </c>
      <c r="AN209" s="169">
        <f t="shared" si="367"/>
        <v>-0.84347826086956523</v>
      </c>
      <c r="AO209" s="160"/>
      <c r="AP209" s="160"/>
      <c r="AQ209" s="160"/>
      <c r="AR209" s="160"/>
      <c r="AS209" s="160"/>
      <c r="AT209" s="160"/>
    </row>
    <row r="210" spans="1:46" x14ac:dyDescent="0.25">
      <c r="A210" s="176" t="s">
        <v>177</v>
      </c>
      <c r="B210" s="168" t="s">
        <v>46</v>
      </c>
      <c r="C210" s="168" t="s">
        <v>130</v>
      </c>
      <c r="D210" s="168" t="s">
        <v>52</v>
      </c>
      <c r="E210" s="168" t="s">
        <v>113</v>
      </c>
      <c r="F210" s="168" t="s">
        <v>177</v>
      </c>
      <c r="G210" s="168" t="s">
        <v>46</v>
      </c>
      <c r="H210" s="168" t="s">
        <v>130</v>
      </c>
      <c r="I210" s="168" t="s">
        <v>52</v>
      </c>
      <c r="J210" s="168" t="s">
        <v>113</v>
      </c>
      <c r="K210" s="168" t="s">
        <v>177</v>
      </c>
      <c r="L210" s="168" t="s">
        <v>46</v>
      </c>
      <c r="M210" s="168" t="s">
        <v>130</v>
      </c>
      <c r="N210" s="168" t="s">
        <v>52</v>
      </c>
      <c r="O210" s="168" t="s">
        <v>113</v>
      </c>
      <c r="P210" s="168" t="s">
        <v>177</v>
      </c>
      <c r="Q210" s="168" t="s">
        <v>46</v>
      </c>
      <c r="R210" s="168" t="s">
        <v>130</v>
      </c>
      <c r="S210" s="168" t="s">
        <v>52</v>
      </c>
      <c r="T210" s="168" t="s">
        <v>113</v>
      </c>
      <c r="U210" s="168" t="s">
        <v>177</v>
      </c>
      <c r="V210" s="168" t="s">
        <v>46</v>
      </c>
      <c r="W210" s="168" t="s">
        <v>130</v>
      </c>
      <c r="X210" s="168" t="s">
        <v>52</v>
      </c>
      <c r="Y210" s="168" t="s">
        <v>113</v>
      </c>
      <c r="Z210" s="168" t="s">
        <v>177</v>
      </c>
      <c r="AA210" s="168" t="s">
        <v>46</v>
      </c>
      <c r="AB210" s="168" t="s">
        <v>130</v>
      </c>
      <c r="AC210" s="168" t="s">
        <v>52</v>
      </c>
      <c r="AD210" s="168" t="s">
        <v>113</v>
      </c>
      <c r="AE210" s="168" t="s">
        <v>177</v>
      </c>
      <c r="AF210" s="168" t="s">
        <v>46</v>
      </c>
      <c r="AG210" s="168" t="s">
        <v>130</v>
      </c>
      <c r="AH210" s="168" t="s">
        <v>52</v>
      </c>
      <c r="AI210" s="168" t="s">
        <v>113</v>
      </c>
      <c r="AJ210" s="168" t="s">
        <v>177</v>
      </c>
      <c r="AK210" s="168" t="s">
        <v>46</v>
      </c>
      <c r="AL210" s="168" t="s">
        <v>130</v>
      </c>
      <c r="AM210" s="168" t="s">
        <v>52</v>
      </c>
      <c r="AN210" s="169" t="s">
        <v>113</v>
      </c>
      <c r="AO210" s="160"/>
      <c r="AP210" s="160"/>
      <c r="AQ210" s="160"/>
      <c r="AR210" s="160"/>
      <c r="AS210" s="160"/>
      <c r="AT210" s="160"/>
    </row>
    <row r="211" spans="1:46" x14ac:dyDescent="0.25">
      <c r="A211" s="176"/>
      <c r="B211" s="199" t="s">
        <v>133</v>
      </c>
      <c r="C211" s="199"/>
      <c r="D211" s="199"/>
      <c r="E211" s="168"/>
      <c r="F211" s="168"/>
      <c r="G211" s="199" t="s">
        <v>133</v>
      </c>
      <c r="H211" s="199"/>
      <c r="I211" s="199"/>
      <c r="J211" s="168"/>
      <c r="K211" s="168"/>
      <c r="L211" s="199" t="s">
        <v>133</v>
      </c>
      <c r="M211" s="199"/>
      <c r="N211" s="199"/>
      <c r="O211" s="168"/>
      <c r="P211" s="168"/>
      <c r="Q211" s="199" t="s">
        <v>133</v>
      </c>
      <c r="R211" s="199"/>
      <c r="S211" s="199"/>
      <c r="T211" s="168"/>
      <c r="U211" s="168"/>
      <c r="V211" s="199" t="s">
        <v>133</v>
      </c>
      <c r="W211" s="199"/>
      <c r="X211" s="199"/>
      <c r="Y211" s="168"/>
      <c r="Z211" s="168"/>
      <c r="AA211" s="199" t="s">
        <v>133</v>
      </c>
      <c r="AB211" s="199"/>
      <c r="AC211" s="199"/>
      <c r="AD211" s="168"/>
      <c r="AE211" s="168"/>
      <c r="AF211" s="199" t="s">
        <v>133</v>
      </c>
      <c r="AG211" s="199"/>
      <c r="AH211" s="199"/>
      <c r="AI211" s="168"/>
      <c r="AJ211" s="168"/>
      <c r="AK211" s="199" t="s">
        <v>133</v>
      </c>
      <c r="AL211" s="199"/>
      <c r="AM211" s="199"/>
      <c r="AN211" s="169"/>
      <c r="AO211" s="160"/>
      <c r="AP211" s="160"/>
      <c r="AQ211" s="160"/>
      <c r="AR211" s="160"/>
      <c r="AS211" s="160"/>
      <c r="AT211" s="160"/>
    </row>
    <row r="212" spans="1:46" x14ac:dyDescent="0.25">
      <c r="A212" s="194">
        <v>0.58333333333333337</v>
      </c>
      <c r="B212" s="168">
        <v>0</v>
      </c>
      <c r="C212" s="168">
        <v>0</v>
      </c>
      <c r="D212" s="168">
        <f t="shared" ref="D212:D218" si="368">SUM(B212:C212)</f>
        <v>0</v>
      </c>
      <c r="E212" s="168">
        <v>0</v>
      </c>
      <c r="F212" s="195">
        <v>0.58333333333333337</v>
      </c>
      <c r="G212" s="168">
        <v>0</v>
      </c>
      <c r="H212" s="168">
        <v>0</v>
      </c>
      <c r="I212" s="168">
        <f t="shared" ref="I212:I218" si="369">SUM(G212:H212)</f>
        <v>0</v>
      </c>
      <c r="J212" s="168">
        <v>0</v>
      </c>
      <c r="K212" s="195">
        <v>0.58333333333333337</v>
      </c>
      <c r="L212" s="168">
        <v>0</v>
      </c>
      <c r="M212" s="168">
        <v>0</v>
      </c>
      <c r="N212" s="168">
        <f t="shared" ref="N212:N218" si="370">SUM(L212:M212)</f>
        <v>0</v>
      </c>
      <c r="O212" s="168">
        <v>0</v>
      </c>
      <c r="P212" s="195">
        <v>0.58333333333333337</v>
      </c>
      <c r="Q212" s="168">
        <v>0</v>
      </c>
      <c r="R212" s="168">
        <v>0</v>
      </c>
      <c r="S212" s="168">
        <f t="shared" ref="S212:S218" si="371">SUM(Q212:R212)</f>
        <v>0</v>
      </c>
      <c r="T212" s="168">
        <v>0</v>
      </c>
      <c r="U212" s="195">
        <v>0.58333333333333337</v>
      </c>
      <c r="V212" s="168">
        <v>0</v>
      </c>
      <c r="W212" s="168">
        <v>0</v>
      </c>
      <c r="X212" s="168">
        <f t="shared" ref="X212:X218" si="372">SUM(V212:W212)</f>
        <v>0</v>
      </c>
      <c r="Y212" s="168">
        <v>0</v>
      </c>
      <c r="Z212" s="195">
        <v>0.58333333333333337</v>
      </c>
      <c r="AA212" s="168">
        <v>0</v>
      </c>
      <c r="AB212" s="168">
        <v>0</v>
      </c>
      <c r="AC212" s="168">
        <f>SUM(AA212:AB212)</f>
        <v>0</v>
      </c>
      <c r="AD212" s="168">
        <v>0</v>
      </c>
      <c r="AE212" s="195">
        <v>0.58333333333333337</v>
      </c>
      <c r="AF212" s="168">
        <v>0</v>
      </c>
      <c r="AG212" s="168">
        <v>0</v>
      </c>
      <c r="AH212" s="168">
        <f>SUM(AF212:AG212)</f>
        <v>0</v>
      </c>
      <c r="AI212" s="168">
        <v>0</v>
      </c>
      <c r="AJ212" s="195">
        <v>0.58333333333333337</v>
      </c>
      <c r="AK212" s="168">
        <v>0</v>
      </c>
      <c r="AL212" s="168">
        <v>0</v>
      </c>
      <c r="AM212" s="168">
        <f t="shared" ref="AM212:AM218" si="373">SUM(AK212:AL212)</f>
        <v>0</v>
      </c>
      <c r="AN212" s="169">
        <v>0</v>
      </c>
      <c r="AO212" s="160"/>
      <c r="AP212" s="160"/>
      <c r="AQ212" s="160"/>
      <c r="AR212" s="160"/>
      <c r="AS212" s="160"/>
      <c r="AT212" s="160"/>
    </row>
    <row r="213" spans="1:46" x14ac:dyDescent="0.25">
      <c r="A213" s="196">
        <v>0.60416666666666663</v>
      </c>
      <c r="B213" s="168">
        <v>3</v>
      </c>
      <c r="C213" s="168">
        <v>24</v>
      </c>
      <c r="D213" s="168">
        <f t="shared" si="368"/>
        <v>27</v>
      </c>
      <c r="E213" s="168">
        <f t="shared" ref="E213:E218" si="374">(B213-C213)/D213</f>
        <v>-0.77777777777777779</v>
      </c>
      <c r="F213" s="197">
        <v>0.60416666666666663</v>
      </c>
      <c r="G213" s="168">
        <v>1</v>
      </c>
      <c r="H213" s="168">
        <v>14</v>
      </c>
      <c r="I213" s="168">
        <f t="shared" si="369"/>
        <v>15</v>
      </c>
      <c r="J213" s="168">
        <f t="shared" ref="J213:J218" si="375">(G213-H213)/I213</f>
        <v>-0.8666666666666667</v>
      </c>
      <c r="K213" s="197">
        <v>0.60416666666666663</v>
      </c>
      <c r="L213" s="168">
        <v>2</v>
      </c>
      <c r="M213" s="168">
        <v>25</v>
      </c>
      <c r="N213" s="168">
        <f t="shared" si="370"/>
        <v>27</v>
      </c>
      <c r="O213" s="168">
        <f t="shared" ref="O213:O218" si="376">(L213-M213)/N213</f>
        <v>-0.85185185185185186</v>
      </c>
      <c r="P213" s="197">
        <v>0.60416666666666663</v>
      </c>
      <c r="Q213" s="168">
        <v>1</v>
      </c>
      <c r="R213" s="168">
        <v>54</v>
      </c>
      <c r="S213" s="168">
        <f t="shared" si="371"/>
        <v>55</v>
      </c>
      <c r="T213" s="168">
        <f t="shared" ref="T213:T218" si="377">(Q213-R213)/S213</f>
        <v>-0.96363636363636362</v>
      </c>
      <c r="U213" s="197">
        <v>0.60416666666666663</v>
      </c>
      <c r="V213" s="168">
        <v>3</v>
      </c>
      <c r="W213" s="168">
        <v>26</v>
      </c>
      <c r="X213" s="168">
        <f t="shared" si="372"/>
        <v>29</v>
      </c>
      <c r="Y213" s="168">
        <f t="shared" ref="Y213:Y218" si="378">(V213-W213)/X213</f>
        <v>-0.7931034482758621</v>
      </c>
      <c r="Z213" s="197">
        <v>0.60416666666666663</v>
      </c>
      <c r="AA213" s="168">
        <v>2</v>
      </c>
      <c r="AB213" s="168">
        <v>17</v>
      </c>
      <c r="AC213" s="168">
        <f t="shared" ref="AC213:AC218" si="379">SUM(AA213,AB213)</f>
        <v>19</v>
      </c>
      <c r="AD213" s="168">
        <f t="shared" ref="AD213:AD218" si="380">(AA213-AB213)/AC213</f>
        <v>-0.78947368421052633</v>
      </c>
      <c r="AE213" s="197">
        <v>0.60416666666666663</v>
      </c>
      <c r="AF213" s="168">
        <v>4</v>
      </c>
      <c r="AG213" s="168">
        <v>19</v>
      </c>
      <c r="AH213" s="168">
        <f t="shared" ref="AH213:AH218" si="381">SUM(AF213:AG213)</f>
        <v>23</v>
      </c>
      <c r="AI213" s="168">
        <f t="shared" ref="AI213:AI218" si="382">(AF213-AG213)/AH213</f>
        <v>-0.65217391304347827</v>
      </c>
      <c r="AJ213" s="197">
        <v>0.60416666666666663</v>
      </c>
      <c r="AK213" s="168">
        <v>3</v>
      </c>
      <c r="AL213" s="168">
        <v>30</v>
      </c>
      <c r="AM213" s="168">
        <f t="shared" si="373"/>
        <v>33</v>
      </c>
      <c r="AN213" s="169">
        <f t="shared" ref="AN213:AN218" si="383">(AK213-AL213)/AM213</f>
        <v>-0.81818181818181823</v>
      </c>
      <c r="AO213" s="160"/>
      <c r="AP213" s="160"/>
      <c r="AQ213" s="160"/>
      <c r="AR213" s="160"/>
      <c r="AS213" s="160"/>
      <c r="AT213" s="160"/>
    </row>
    <row r="214" spans="1:46" x14ac:dyDescent="0.25">
      <c r="A214" s="196">
        <v>0.625</v>
      </c>
      <c r="B214" s="168">
        <v>3</v>
      </c>
      <c r="C214" s="168">
        <v>39</v>
      </c>
      <c r="D214" s="168">
        <f t="shared" si="368"/>
        <v>42</v>
      </c>
      <c r="E214" s="168">
        <f t="shared" si="374"/>
        <v>-0.8571428571428571</v>
      </c>
      <c r="F214" s="197">
        <v>0.625</v>
      </c>
      <c r="G214" s="168">
        <v>2</v>
      </c>
      <c r="H214" s="168">
        <v>39</v>
      </c>
      <c r="I214" s="168">
        <f t="shared" si="369"/>
        <v>41</v>
      </c>
      <c r="J214" s="168">
        <f t="shared" si="375"/>
        <v>-0.90243902439024393</v>
      </c>
      <c r="K214" s="197">
        <v>0.625</v>
      </c>
      <c r="L214" s="168">
        <v>4</v>
      </c>
      <c r="M214" s="168">
        <v>55</v>
      </c>
      <c r="N214" s="168">
        <f t="shared" si="370"/>
        <v>59</v>
      </c>
      <c r="O214" s="168">
        <f t="shared" si="376"/>
        <v>-0.86440677966101698</v>
      </c>
      <c r="P214" s="197">
        <v>0.625</v>
      </c>
      <c r="Q214" s="168">
        <v>2</v>
      </c>
      <c r="R214" s="168">
        <v>78</v>
      </c>
      <c r="S214" s="168">
        <f t="shared" si="371"/>
        <v>80</v>
      </c>
      <c r="T214" s="168">
        <f t="shared" si="377"/>
        <v>-0.95</v>
      </c>
      <c r="U214" s="197">
        <v>0.625</v>
      </c>
      <c r="V214" s="168">
        <v>7</v>
      </c>
      <c r="W214" s="168">
        <v>49</v>
      </c>
      <c r="X214" s="168">
        <f t="shared" si="372"/>
        <v>56</v>
      </c>
      <c r="Y214" s="168">
        <f t="shared" si="378"/>
        <v>-0.75</v>
      </c>
      <c r="Z214" s="197">
        <v>0.625</v>
      </c>
      <c r="AA214" s="168">
        <v>2</v>
      </c>
      <c r="AB214" s="168">
        <v>39</v>
      </c>
      <c r="AC214" s="168">
        <f t="shared" si="379"/>
        <v>41</v>
      </c>
      <c r="AD214" s="168">
        <f t="shared" si="380"/>
        <v>-0.90243902439024393</v>
      </c>
      <c r="AE214" s="197">
        <v>0.625</v>
      </c>
      <c r="AF214" s="168">
        <v>5</v>
      </c>
      <c r="AG214" s="168">
        <v>37</v>
      </c>
      <c r="AH214" s="168">
        <f t="shared" si="381"/>
        <v>42</v>
      </c>
      <c r="AI214" s="168">
        <f t="shared" si="382"/>
        <v>-0.76190476190476186</v>
      </c>
      <c r="AJ214" s="197">
        <v>0.625</v>
      </c>
      <c r="AK214" s="168">
        <v>4</v>
      </c>
      <c r="AL214" s="168">
        <v>55</v>
      </c>
      <c r="AM214" s="168">
        <f t="shared" si="373"/>
        <v>59</v>
      </c>
      <c r="AN214" s="169">
        <f t="shared" si="383"/>
        <v>-0.86440677966101698</v>
      </c>
      <c r="AO214" s="160"/>
      <c r="AP214" s="160"/>
      <c r="AQ214" s="160"/>
      <c r="AR214" s="160"/>
      <c r="AS214" s="160"/>
      <c r="AT214" s="160"/>
    </row>
    <row r="215" spans="1:46" x14ac:dyDescent="0.25">
      <c r="A215" s="194">
        <v>0.64583333333333304</v>
      </c>
      <c r="B215" s="168">
        <v>8</v>
      </c>
      <c r="C215" s="168">
        <v>56</v>
      </c>
      <c r="D215" s="168">
        <f t="shared" si="368"/>
        <v>64</v>
      </c>
      <c r="E215" s="168">
        <f t="shared" si="374"/>
        <v>-0.75</v>
      </c>
      <c r="F215" s="195">
        <v>0.64583333333333304</v>
      </c>
      <c r="G215" s="168">
        <v>2</v>
      </c>
      <c r="H215" s="168">
        <v>56</v>
      </c>
      <c r="I215" s="168">
        <f t="shared" si="369"/>
        <v>58</v>
      </c>
      <c r="J215" s="168">
        <f t="shared" si="375"/>
        <v>-0.93103448275862066</v>
      </c>
      <c r="K215" s="195">
        <v>0.64583333333333304</v>
      </c>
      <c r="L215" s="168">
        <v>7</v>
      </c>
      <c r="M215" s="168">
        <v>76</v>
      </c>
      <c r="N215" s="168">
        <f t="shared" si="370"/>
        <v>83</v>
      </c>
      <c r="O215" s="168">
        <f t="shared" si="376"/>
        <v>-0.83132530120481929</v>
      </c>
      <c r="P215" s="195">
        <v>0.64583333333333304</v>
      </c>
      <c r="Q215" s="168">
        <v>2</v>
      </c>
      <c r="R215" s="168">
        <v>99</v>
      </c>
      <c r="S215" s="168">
        <f t="shared" si="371"/>
        <v>101</v>
      </c>
      <c r="T215" s="168">
        <f t="shared" si="377"/>
        <v>-0.96039603960396036</v>
      </c>
      <c r="U215" s="195">
        <v>0.64583333333333304</v>
      </c>
      <c r="V215" s="168">
        <v>9</v>
      </c>
      <c r="W215" s="168">
        <v>68</v>
      </c>
      <c r="X215" s="168">
        <f t="shared" si="372"/>
        <v>77</v>
      </c>
      <c r="Y215" s="168">
        <f t="shared" si="378"/>
        <v>-0.76623376623376627</v>
      </c>
      <c r="Z215" s="195">
        <v>0.64583333333333304</v>
      </c>
      <c r="AA215" s="168">
        <v>3</v>
      </c>
      <c r="AB215" s="168">
        <v>56</v>
      </c>
      <c r="AC215" s="168">
        <f t="shared" si="379"/>
        <v>59</v>
      </c>
      <c r="AD215" s="168">
        <f t="shared" si="380"/>
        <v>-0.89830508474576276</v>
      </c>
      <c r="AE215" s="195">
        <v>0.64583333333333304</v>
      </c>
      <c r="AF215" s="168">
        <v>7</v>
      </c>
      <c r="AG215" s="168">
        <v>66</v>
      </c>
      <c r="AH215" s="168">
        <f t="shared" si="381"/>
        <v>73</v>
      </c>
      <c r="AI215" s="168">
        <f t="shared" si="382"/>
        <v>-0.80821917808219179</v>
      </c>
      <c r="AJ215" s="195">
        <v>0.64583333333333304</v>
      </c>
      <c r="AK215" s="168">
        <v>6</v>
      </c>
      <c r="AL215" s="168">
        <v>74</v>
      </c>
      <c r="AM215" s="168">
        <f t="shared" si="373"/>
        <v>80</v>
      </c>
      <c r="AN215" s="169">
        <f t="shared" si="383"/>
        <v>-0.85</v>
      </c>
      <c r="AO215" s="160"/>
      <c r="AP215" s="160"/>
      <c r="AQ215" s="160"/>
      <c r="AR215" s="160"/>
      <c r="AS215" s="160"/>
      <c r="AT215" s="160"/>
    </row>
    <row r="216" spans="1:46" x14ac:dyDescent="0.25">
      <c r="A216" s="196">
        <v>0.66666666666666596</v>
      </c>
      <c r="B216" s="168">
        <v>9</v>
      </c>
      <c r="C216" s="168">
        <v>78</v>
      </c>
      <c r="D216" s="168">
        <f t="shared" si="368"/>
        <v>87</v>
      </c>
      <c r="E216" s="168">
        <f t="shared" si="374"/>
        <v>-0.7931034482758621</v>
      </c>
      <c r="F216" s="197">
        <v>0.66666666666666596</v>
      </c>
      <c r="G216" s="168">
        <v>6</v>
      </c>
      <c r="H216" s="168">
        <v>67</v>
      </c>
      <c r="I216" s="168">
        <f t="shared" si="369"/>
        <v>73</v>
      </c>
      <c r="J216" s="168">
        <f t="shared" si="375"/>
        <v>-0.83561643835616439</v>
      </c>
      <c r="K216" s="197">
        <v>0.66666666666666596</v>
      </c>
      <c r="L216" s="168">
        <v>10</v>
      </c>
      <c r="M216" s="168">
        <v>88</v>
      </c>
      <c r="N216" s="168">
        <f t="shared" si="370"/>
        <v>98</v>
      </c>
      <c r="O216" s="168">
        <f t="shared" si="376"/>
        <v>-0.79591836734693877</v>
      </c>
      <c r="P216" s="197">
        <v>0.66666666666666596</v>
      </c>
      <c r="Q216" s="168">
        <v>4</v>
      </c>
      <c r="R216" s="168">
        <v>106</v>
      </c>
      <c r="S216" s="168">
        <f t="shared" si="371"/>
        <v>110</v>
      </c>
      <c r="T216" s="168">
        <f t="shared" si="377"/>
        <v>-0.92727272727272725</v>
      </c>
      <c r="U216" s="197">
        <v>0.66666666666666596</v>
      </c>
      <c r="V216" s="168">
        <v>11</v>
      </c>
      <c r="W216" s="168">
        <v>79</v>
      </c>
      <c r="X216" s="168">
        <f t="shared" si="372"/>
        <v>90</v>
      </c>
      <c r="Y216" s="168">
        <f t="shared" si="378"/>
        <v>-0.75555555555555554</v>
      </c>
      <c r="Z216" s="197">
        <v>0.66666666666666596</v>
      </c>
      <c r="AA216" s="168">
        <v>4</v>
      </c>
      <c r="AB216" s="168">
        <v>76</v>
      </c>
      <c r="AC216" s="168">
        <f t="shared" si="379"/>
        <v>80</v>
      </c>
      <c r="AD216" s="168">
        <f t="shared" si="380"/>
        <v>-0.9</v>
      </c>
      <c r="AE216" s="197">
        <v>0.66666666666666596</v>
      </c>
      <c r="AF216" s="168">
        <v>9</v>
      </c>
      <c r="AG216" s="168">
        <v>78</v>
      </c>
      <c r="AH216" s="168">
        <f t="shared" si="381"/>
        <v>87</v>
      </c>
      <c r="AI216" s="168">
        <f t="shared" si="382"/>
        <v>-0.7931034482758621</v>
      </c>
      <c r="AJ216" s="197">
        <v>0.66666666666666596</v>
      </c>
      <c r="AK216" s="168">
        <v>8</v>
      </c>
      <c r="AL216" s="168">
        <v>86</v>
      </c>
      <c r="AM216" s="168">
        <f t="shared" si="373"/>
        <v>94</v>
      </c>
      <c r="AN216" s="169">
        <f t="shared" si="383"/>
        <v>-0.82978723404255317</v>
      </c>
      <c r="AO216" s="160"/>
      <c r="AP216" s="160"/>
      <c r="AQ216" s="160"/>
      <c r="AR216" s="160"/>
      <c r="AS216" s="160"/>
      <c r="AT216" s="160"/>
    </row>
    <row r="217" spans="1:46" x14ac:dyDescent="0.25">
      <c r="A217" s="196">
        <v>0.687499999999999</v>
      </c>
      <c r="B217" s="168">
        <v>9</v>
      </c>
      <c r="C217" s="168">
        <v>81</v>
      </c>
      <c r="D217" s="168">
        <f t="shared" si="368"/>
        <v>90</v>
      </c>
      <c r="E217" s="168">
        <f t="shared" si="374"/>
        <v>-0.8</v>
      </c>
      <c r="F217" s="197">
        <v>0.687499999999999</v>
      </c>
      <c r="G217" s="168">
        <v>6</v>
      </c>
      <c r="H217" s="168">
        <v>78</v>
      </c>
      <c r="I217" s="168">
        <f t="shared" si="369"/>
        <v>84</v>
      </c>
      <c r="J217" s="168">
        <f t="shared" si="375"/>
        <v>-0.8571428571428571</v>
      </c>
      <c r="K217" s="197">
        <v>0.687499999999999</v>
      </c>
      <c r="L217" s="168">
        <v>16</v>
      </c>
      <c r="M217" s="168">
        <v>100</v>
      </c>
      <c r="N217" s="168">
        <f t="shared" si="370"/>
        <v>116</v>
      </c>
      <c r="O217" s="168">
        <f t="shared" si="376"/>
        <v>-0.72413793103448276</v>
      </c>
      <c r="P217" s="197">
        <v>0.687499999999999</v>
      </c>
      <c r="Q217" s="168">
        <v>4</v>
      </c>
      <c r="R217" s="168">
        <v>123</v>
      </c>
      <c r="S217" s="168">
        <f t="shared" si="371"/>
        <v>127</v>
      </c>
      <c r="T217" s="168">
        <f t="shared" si="377"/>
        <v>-0.93700787401574803</v>
      </c>
      <c r="U217" s="197">
        <v>0.687499999999999</v>
      </c>
      <c r="V217" s="168">
        <v>18</v>
      </c>
      <c r="W217" s="168">
        <v>107</v>
      </c>
      <c r="X217" s="168">
        <f t="shared" si="372"/>
        <v>125</v>
      </c>
      <c r="Y217" s="168">
        <f t="shared" si="378"/>
        <v>-0.71199999999999997</v>
      </c>
      <c r="Z217" s="197">
        <v>0.687499999999999</v>
      </c>
      <c r="AA217" s="168">
        <v>5</v>
      </c>
      <c r="AB217" s="168">
        <v>88</v>
      </c>
      <c r="AC217" s="168">
        <f t="shared" si="379"/>
        <v>93</v>
      </c>
      <c r="AD217" s="168">
        <f t="shared" si="380"/>
        <v>-0.89247311827956988</v>
      </c>
      <c r="AE217" s="197">
        <v>0.687499999999999</v>
      </c>
      <c r="AF217" s="168">
        <v>9</v>
      </c>
      <c r="AG217" s="168">
        <v>107</v>
      </c>
      <c r="AH217" s="168">
        <f t="shared" si="381"/>
        <v>116</v>
      </c>
      <c r="AI217" s="168">
        <f t="shared" si="382"/>
        <v>-0.84482758620689657</v>
      </c>
      <c r="AJ217" s="197">
        <v>0.687499999999999</v>
      </c>
      <c r="AK217" s="168">
        <v>9</v>
      </c>
      <c r="AL217" s="168">
        <v>97</v>
      </c>
      <c r="AM217" s="168">
        <f t="shared" si="373"/>
        <v>106</v>
      </c>
      <c r="AN217" s="169">
        <f t="shared" si="383"/>
        <v>-0.83018867924528306</v>
      </c>
      <c r="AO217" s="160"/>
      <c r="AP217" s="160"/>
      <c r="AQ217" s="160"/>
      <c r="AR217" s="160"/>
      <c r="AS217" s="160"/>
      <c r="AT217" s="160"/>
    </row>
    <row r="218" spans="1:46" x14ac:dyDescent="0.25">
      <c r="A218" s="201">
        <v>0.70833333333333304</v>
      </c>
      <c r="B218" s="170">
        <v>10</v>
      </c>
      <c r="C218" s="170">
        <v>101</v>
      </c>
      <c r="D218" s="170">
        <f t="shared" si="368"/>
        <v>111</v>
      </c>
      <c r="E218" s="170">
        <f t="shared" si="374"/>
        <v>-0.81981981981981977</v>
      </c>
      <c r="F218" s="202">
        <v>0.70833333333333304</v>
      </c>
      <c r="G218" s="170">
        <v>7</v>
      </c>
      <c r="H218" s="170">
        <v>82</v>
      </c>
      <c r="I218" s="170">
        <f t="shared" si="369"/>
        <v>89</v>
      </c>
      <c r="J218" s="170">
        <f t="shared" si="375"/>
        <v>-0.84269662921348309</v>
      </c>
      <c r="K218" s="202">
        <v>0.70833333333333304</v>
      </c>
      <c r="L218" s="170">
        <v>16</v>
      </c>
      <c r="M218" s="170">
        <v>106</v>
      </c>
      <c r="N218" s="170">
        <f t="shared" si="370"/>
        <v>122</v>
      </c>
      <c r="O218" s="170">
        <f t="shared" si="376"/>
        <v>-0.73770491803278693</v>
      </c>
      <c r="P218" s="202">
        <v>0.70833333333333304</v>
      </c>
      <c r="Q218" s="170">
        <v>7</v>
      </c>
      <c r="R218" s="170">
        <v>135</v>
      </c>
      <c r="S218" s="170">
        <f t="shared" si="371"/>
        <v>142</v>
      </c>
      <c r="T218" s="170">
        <f t="shared" si="377"/>
        <v>-0.90140845070422537</v>
      </c>
      <c r="U218" s="202">
        <v>0.70833333333333304</v>
      </c>
      <c r="V218" s="170">
        <v>18</v>
      </c>
      <c r="W218" s="170">
        <v>115</v>
      </c>
      <c r="X218" s="170">
        <f t="shared" si="372"/>
        <v>133</v>
      </c>
      <c r="Y218" s="170">
        <f t="shared" si="378"/>
        <v>-0.72932330827067671</v>
      </c>
      <c r="Z218" s="202">
        <v>0.70833333333333304</v>
      </c>
      <c r="AA218" s="170">
        <v>7</v>
      </c>
      <c r="AB218" s="170">
        <v>97</v>
      </c>
      <c r="AC218" s="170">
        <f t="shared" si="379"/>
        <v>104</v>
      </c>
      <c r="AD218" s="170">
        <f t="shared" si="380"/>
        <v>-0.86538461538461542</v>
      </c>
      <c r="AE218" s="202">
        <v>0.70833333333333304</v>
      </c>
      <c r="AF218" s="170">
        <v>9</v>
      </c>
      <c r="AG218" s="170">
        <v>112</v>
      </c>
      <c r="AH218" s="170">
        <f t="shared" si="381"/>
        <v>121</v>
      </c>
      <c r="AI218" s="170">
        <f t="shared" si="382"/>
        <v>-0.85123966942148765</v>
      </c>
      <c r="AJ218" s="202">
        <v>0.70833333333333304</v>
      </c>
      <c r="AK218" s="170">
        <v>9</v>
      </c>
      <c r="AL218" s="170">
        <v>105</v>
      </c>
      <c r="AM218" s="170">
        <f t="shared" si="373"/>
        <v>114</v>
      </c>
      <c r="AN218" s="171">
        <f t="shared" si="383"/>
        <v>-0.84210526315789469</v>
      </c>
      <c r="AO218" s="160"/>
      <c r="AP218" s="160"/>
      <c r="AQ218" s="160"/>
      <c r="AR218" s="160"/>
      <c r="AS218" s="160"/>
      <c r="AT218" s="160"/>
    </row>
    <row r="219" spans="1:46" x14ac:dyDescent="0.25">
      <c r="A219" s="356" t="s">
        <v>187</v>
      </c>
      <c r="B219" s="357"/>
      <c r="C219" s="357"/>
      <c r="D219" s="357"/>
      <c r="E219" s="357"/>
      <c r="F219" s="357"/>
      <c r="G219" s="357"/>
      <c r="H219" s="357"/>
      <c r="I219" s="357"/>
      <c r="J219" s="357"/>
      <c r="K219" s="357"/>
      <c r="L219" s="357"/>
      <c r="M219" s="357"/>
      <c r="N219" s="357"/>
      <c r="O219" s="357"/>
      <c r="P219" s="357"/>
      <c r="Q219" s="357"/>
      <c r="R219" s="357"/>
      <c r="S219" s="357"/>
      <c r="T219" s="357"/>
      <c r="U219" s="357"/>
      <c r="V219" s="357"/>
      <c r="W219" s="357"/>
      <c r="X219" s="357"/>
      <c r="Y219" s="357"/>
      <c r="Z219" s="357"/>
      <c r="AA219" s="357"/>
      <c r="AB219" s="357"/>
      <c r="AC219" s="357"/>
      <c r="AD219" s="357"/>
      <c r="AE219" s="357"/>
      <c r="AF219" s="357"/>
      <c r="AG219" s="357"/>
      <c r="AH219" s="357"/>
      <c r="AI219" s="357"/>
      <c r="AJ219" s="357"/>
      <c r="AK219" s="357"/>
      <c r="AL219" s="357"/>
      <c r="AM219" s="357"/>
      <c r="AN219" s="358"/>
    </row>
    <row r="220" spans="1:46" x14ac:dyDescent="0.25">
      <c r="A220" s="198" t="s">
        <v>180</v>
      </c>
      <c r="B220" s="199"/>
      <c r="C220" s="199"/>
      <c r="D220" s="199"/>
      <c r="E220" s="199"/>
      <c r="F220" s="199"/>
      <c r="G220" s="199"/>
      <c r="H220" s="199"/>
      <c r="I220" s="199"/>
      <c r="J220" s="199"/>
      <c r="K220" s="199"/>
      <c r="L220" s="199"/>
      <c r="M220" s="199"/>
      <c r="N220" s="199"/>
      <c r="O220" s="199"/>
      <c r="P220" s="199"/>
      <c r="Q220" s="199"/>
      <c r="R220" s="199"/>
      <c r="S220" s="199"/>
      <c r="T220" s="199"/>
      <c r="U220" s="199"/>
      <c r="V220" s="199"/>
      <c r="W220" s="199"/>
      <c r="X220" s="199"/>
      <c r="Y220" s="199"/>
      <c r="Z220" s="199"/>
      <c r="AA220" s="199"/>
      <c r="AB220" s="199"/>
      <c r="AC220" s="199"/>
      <c r="AD220" s="199"/>
      <c r="AE220" s="199"/>
      <c r="AF220" s="199"/>
      <c r="AG220" s="199"/>
      <c r="AH220" s="199"/>
      <c r="AI220" s="199"/>
      <c r="AJ220" s="199"/>
      <c r="AK220" s="199"/>
      <c r="AL220" s="199"/>
      <c r="AM220" s="199"/>
      <c r="AN220" s="200"/>
    </row>
    <row r="221" spans="1:46" x14ac:dyDescent="0.25">
      <c r="A221" s="176" t="s">
        <v>177</v>
      </c>
      <c r="B221" s="168" t="s">
        <v>71</v>
      </c>
      <c r="C221" s="168" t="s">
        <v>130</v>
      </c>
      <c r="D221" s="168" t="s">
        <v>52</v>
      </c>
      <c r="E221" s="168" t="s">
        <v>113</v>
      </c>
      <c r="F221" s="168" t="s">
        <v>177</v>
      </c>
      <c r="G221" s="168" t="s">
        <v>71</v>
      </c>
      <c r="H221" s="168" t="s">
        <v>130</v>
      </c>
      <c r="I221" s="168" t="s">
        <v>52</v>
      </c>
      <c r="J221" s="168" t="s">
        <v>113</v>
      </c>
      <c r="K221" s="168" t="s">
        <v>177</v>
      </c>
      <c r="L221" s="168" t="s">
        <v>71</v>
      </c>
      <c r="M221" s="168" t="s">
        <v>130</v>
      </c>
      <c r="N221" s="168" t="s">
        <v>52</v>
      </c>
      <c r="O221" s="168" t="s">
        <v>113</v>
      </c>
      <c r="P221" s="168" t="s">
        <v>177</v>
      </c>
      <c r="Q221" s="168" t="s">
        <v>71</v>
      </c>
      <c r="R221" s="168" t="s">
        <v>130</v>
      </c>
      <c r="S221" s="168" t="s">
        <v>52</v>
      </c>
      <c r="T221" s="168" t="s">
        <v>113</v>
      </c>
      <c r="U221" s="168" t="s">
        <v>177</v>
      </c>
      <c r="V221" s="168" t="s">
        <v>71</v>
      </c>
      <c r="W221" s="168" t="s">
        <v>130</v>
      </c>
      <c r="X221" s="168" t="s">
        <v>52</v>
      </c>
      <c r="Y221" s="168" t="s">
        <v>113</v>
      </c>
      <c r="Z221" s="168" t="s">
        <v>177</v>
      </c>
      <c r="AA221" s="168" t="s">
        <v>71</v>
      </c>
      <c r="AB221" s="168" t="s">
        <v>130</v>
      </c>
      <c r="AC221" s="168" t="s">
        <v>52</v>
      </c>
      <c r="AD221" s="168" t="s">
        <v>113</v>
      </c>
      <c r="AE221" s="168" t="s">
        <v>177</v>
      </c>
      <c r="AF221" s="168" t="s">
        <v>71</v>
      </c>
      <c r="AG221" s="168" t="s">
        <v>130</v>
      </c>
      <c r="AH221" s="168" t="s">
        <v>52</v>
      </c>
      <c r="AI221" s="168" t="s">
        <v>113</v>
      </c>
      <c r="AJ221" s="168" t="s">
        <v>177</v>
      </c>
      <c r="AK221" s="168" t="s">
        <v>71</v>
      </c>
      <c r="AL221" s="168" t="s">
        <v>130</v>
      </c>
      <c r="AM221" s="168" t="s">
        <v>52</v>
      </c>
      <c r="AN221" s="169" t="s">
        <v>113</v>
      </c>
    </row>
    <row r="222" spans="1:46" x14ac:dyDescent="0.25">
      <c r="A222" s="194">
        <v>0.58333333333333337</v>
      </c>
      <c r="B222" s="33">
        <v>34</v>
      </c>
      <c r="C222" s="33">
        <v>21</v>
      </c>
      <c r="D222" s="168">
        <f t="shared" ref="D222:D228" si="384">SUM(B222:C222)</f>
        <v>55</v>
      </c>
      <c r="E222" s="168">
        <f t="shared" ref="E222:E228" si="385">(B222-C222)/D222</f>
        <v>0.23636363636363636</v>
      </c>
      <c r="F222" s="195">
        <v>0.58333333333333337</v>
      </c>
      <c r="G222" s="33">
        <v>22</v>
      </c>
      <c r="H222" s="33">
        <v>24</v>
      </c>
      <c r="I222" s="168">
        <f t="shared" ref="I222:I228" si="386">SUM(G222:H222)</f>
        <v>46</v>
      </c>
      <c r="J222" s="168">
        <f t="shared" ref="J222:J228" si="387">(G222-H222)/I222</f>
        <v>-4.3478260869565216E-2</v>
      </c>
      <c r="K222" s="195">
        <v>0.58333333333333337</v>
      </c>
      <c r="L222" s="33">
        <v>23</v>
      </c>
      <c r="M222" s="33">
        <v>27</v>
      </c>
      <c r="N222" s="168">
        <f t="shared" ref="N222:N228" si="388">SUM(L222:M222)</f>
        <v>50</v>
      </c>
      <c r="O222" s="168">
        <f t="shared" ref="O222:O228" si="389">(L222-M222)/N222</f>
        <v>-0.08</v>
      </c>
      <c r="P222" s="195">
        <v>0.58333333333333337</v>
      </c>
      <c r="Q222" s="33">
        <v>23</v>
      </c>
      <c r="R222" s="33">
        <v>29</v>
      </c>
      <c r="S222" s="168">
        <f t="shared" ref="S222:S228" si="390">SUM(Q222:R222)</f>
        <v>52</v>
      </c>
      <c r="T222" s="168">
        <f t="shared" ref="T222:T228" si="391">(Q222-R222)/S222</f>
        <v>-0.11538461538461539</v>
      </c>
      <c r="U222" s="195">
        <v>0.58333333333333337</v>
      </c>
      <c r="V222" s="33">
        <v>37</v>
      </c>
      <c r="W222" s="33">
        <v>30</v>
      </c>
      <c r="X222" s="168">
        <f t="shared" ref="X222:X228" si="392">SUM(V222:W222)</f>
        <v>67</v>
      </c>
      <c r="Y222" s="168">
        <f t="shared" ref="Y222:Y228" si="393">(V222-W222)/X222</f>
        <v>0.1044776119402985</v>
      </c>
      <c r="Z222" s="195">
        <v>0.58333333333333337</v>
      </c>
      <c r="AA222" s="33">
        <v>25</v>
      </c>
      <c r="AB222" s="33">
        <v>30</v>
      </c>
      <c r="AC222" s="168">
        <f t="shared" ref="AC222:AC228" si="394">SUM(AA222:AB222)</f>
        <v>55</v>
      </c>
      <c r="AD222" s="168">
        <f t="shared" ref="AD222:AD228" si="395">(AA222-AB222)/AC222</f>
        <v>-9.0909090909090912E-2</v>
      </c>
      <c r="AE222" s="195">
        <v>0.58333333333333337</v>
      </c>
      <c r="AF222" s="33">
        <v>23</v>
      </c>
      <c r="AG222" s="33">
        <v>28</v>
      </c>
      <c r="AH222" s="168">
        <f>SUM(AF222:AG222)</f>
        <v>51</v>
      </c>
      <c r="AI222" s="168">
        <f t="shared" ref="AI222:AI228" si="396">(AF222-AG222)/AH222</f>
        <v>-9.8039215686274508E-2</v>
      </c>
      <c r="AJ222" s="195">
        <v>0.58333333333333337</v>
      </c>
      <c r="AK222" s="33">
        <v>25</v>
      </c>
      <c r="AL222" s="33">
        <v>26</v>
      </c>
      <c r="AM222" s="168">
        <f t="shared" ref="AM222:AM228" si="397">SUM(AK222:AL222)</f>
        <v>51</v>
      </c>
      <c r="AN222" s="169">
        <f t="shared" ref="AN222:AN228" si="398">(AK222-AL222)/AM222</f>
        <v>-1.9607843137254902E-2</v>
      </c>
    </row>
    <row r="223" spans="1:46" x14ac:dyDescent="0.25">
      <c r="A223" s="196">
        <v>0.60416666666666663</v>
      </c>
      <c r="B223" s="33">
        <v>28</v>
      </c>
      <c r="C223" s="33">
        <v>23</v>
      </c>
      <c r="D223" s="168">
        <f t="shared" si="384"/>
        <v>51</v>
      </c>
      <c r="E223" s="168">
        <f t="shared" si="385"/>
        <v>9.8039215686274508E-2</v>
      </c>
      <c r="F223" s="197">
        <v>0.60416666666666663</v>
      </c>
      <c r="G223" s="33">
        <v>25</v>
      </c>
      <c r="H223" s="33">
        <v>21</v>
      </c>
      <c r="I223" s="168">
        <f t="shared" si="386"/>
        <v>46</v>
      </c>
      <c r="J223" s="168">
        <f t="shared" si="387"/>
        <v>8.6956521739130432E-2</v>
      </c>
      <c r="K223" s="197">
        <v>0.60416666666666663</v>
      </c>
      <c r="L223" s="33">
        <v>27</v>
      </c>
      <c r="M223" s="33">
        <v>24</v>
      </c>
      <c r="N223" s="168">
        <f t="shared" si="388"/>
        <v>51</v>
      </c>
      <c r="O223" s="168">
        <f t="shared" si="389"/>
        <v>5.8823529411764705E-2</v>
      </c>
      <c r="P223" s="197">
        <v>0.60416666666666663</v>
      </c>
      <c r="Q223" s="33">
        <v>21</v>
      </c>
      <c r="R223" s="33">
        <v>32</v>
      </c>
      <c r="S223" s="168">
        <f t="shared" si="390"/>
        <v>53</v>
      </c>
      <c r="T223" s="168">
        <f t="shared" si="391"/>
        <v>-0.20754716981132076</v>
      </c>
      <c r="U223" s="197">
        <v>0.60416666666666663</v>
      </c>
      <c r="V223" s="33">
        <v>33</v>
      </c>
      <c r="W223" s="33">
        <v>25</v>
      </c>
      <c r="X223" s="168">
        <f t="shared" si="392"/>
        <v>58</v>
      </c>
      <c r="Y223" s="168">
        <f t="shared" si="393"/>
        <v>0.13793103448275862</v>
      </c>
      <c r="Z223" s="197">
        <v>0.60416666666666663</v>
      </c>
      <c r="AA223" s="33">
        <v>33</v>
      </c>
      <c r="AB223" s="33">
        <v>25</v>
      </c>
      <c r="AC223" s="168">
        <f t="shared" si="394"/>
        <v>58</v>
      </c>
      <c r="AD223" s="168">
        <f t="shared" si="395"/>
        <v>0.13793103448275862</v>
      </c>
      <c r="AE223" s="197">
        <v>0.60416666666666663</v>
      </c>
      <c r="AF223" s="33">
        <v>33</v>
      </c>
      <c r="AG223" s="33">
        <v>19</v>
      </c>
      <c r="AH223" s="168">
        <f t="shared" ref="AH223:AH228" si="399">SUM(AF223:AG223)</f>
        <v>52</v>
      </c>
      <c r="AI223" s="168">
        <f t="shared" si="396"/>
        <v>0.26923076923076922</v>
      </c>
      <c r="AJ223" s="197">
        <v>0.60416666666666663</v>
      </c>
      <c r="AK223" s="33">
        <v>33</v>
      </c>
      <c r="AL223" s="33">
        <v>28</v>
      </c>
      <c r="AM223" s="168">
        <f t="shared" si="397"/>
        <v>61</v>
      </c>
      <c r="AN223" s="169">
        <f t="shared" si="398"/>
        <v>8.1967213114754092E-2</v>
      </c>
    </row>
    <row r="224" spans="1:46" x14ac:dyDescent="0.25">
      <c r="A224" s="196">
        <v>0.625</v>
      </c>
      <c r="B224" s="33">
        <v>26</v>
      </c>
      <c r="C224" s="33">
        <v>28</v>
      </c>
      <c r="D224" s="168">
        <f t="shared" si="384"/>
        <v>54</v>
      </c>
      <c r="E224" s="168">
        <f t="shared" si="385"/>
        <v>-3.7037037037037035E-2</v>
      </c>
      <c r="F224" s="197">
        <v>0.625</v>
      </c>
      <c r="G224" s="33">
        <v>20</v>
      </c>
      <c r="H224" s="33">
        <v>18</v>
      </c>
      <c r="I224" s="168">
        <f t="shared" si="386"/>
        <v>38</v>
      </c>
      <c r="J224" s="168">
        <f t="shared" si="387"/>
        <v>5.2631578947368418E-2</v>
      </c>
      <c r="K224" s="197">
        <v>0.625</v>
      </c>
      <c r="L224" s="33">
        <v>21</v>
      </c>
      <c r="M224" s="33">
        <v>28</v>
      </c>
      <c r="N224" s="168">
        <f t="shared" si="388"/>
        <v>49</v>
      </c>
      <c r="O224" s="168">
        <f t="shared" si="389"/>
        <v>-0.14285714285714285</v>
      </c>
      <c r="P224" s="197">
        <v>0.625</v>
      </c>
      <c r="Q224" s="33">
        <v>25</v>
      </c>
      <c r="R224" s="33">
        <v>26</v>
      </c>
      <c r="S224" s="168">
        <f t="shared" si="390"/>
        <v>51</v>
      </c>
      <c r="T224" s="168">
        <f t="shared" si="391"/>
        <v>-1.9607843137254902E-2</v>
      </c>
      <c r="U224" s="197">
        <v>0.625</v>
      </c>
      <c r="V224" s="33">
        <v>24</v>
      </c>
      <c r="W224" s="33">
        <v>24</v>
      </c>
      <c r="X224" s="168">
        <f t="shared" si="392"/>
        <v>48</v>
      </c>
      <c r="Y224" s="168">
        <f t="shared" si="393"/>
        <v>0</v>
      </c>
      <c r="Z224" s="197">
        <v>0.625</v>
      </c>
      <c r="AA224" s="33">
        <v>29</v>
      </c>
      <c r="AB224" s="33">
        <v>24</v>
      </c>
      <c r="AC224" s="168">
        <f t="shared" si="394"/>
        <v>53</v>
      </c>
      <c r="AD224" s="168">
        <f t="shared" si="395"/>
        <v>9.4339622641509441E-2</v>
      </c>
      <c r="AE224" s="197">
        <v>0.625</v>
      </c>
      <c r="AF224" s="33">
        <v>29</v>
      </c>
      <c r="AG224" s="33">
        <v>17</v>
      </c>
      <c r="AH224" s="168">
        <f t="shared" si="399"/>
        <v>46</v>
      </c>
      <c r="AI224" s="168">
        <f t="shared" si="396"/>
        <v>0.2608695652173913</v>
      </c>
      <c r="AJ224" s="197">
        <v>0.625</v>
      </c>
      <c r="AK224" s="33">
        <v>26</v>
      </c>
      <c r="AL224" s="33">
        <v>16</v>
      </c>
      <c r="AM224" s="168">
        <f t="shared" si="397"/>
        <v>42</v>
      </c>
      <c r="AN224" s="169">
        <f t="shared" si="398"/>
        <v>0.23809523809523808</v>
      </c>
    </row>
    <row r="225" spans="1:40" x14ac:dyDescent="0.25">
      <c r="A225" s="194">
        <v>0.64583333333333304</v>
      </c>
      <c r="B225" s="33">
        <v>32</v>
      </c>
      <c r="C225" s="33">
        <v>22</v>
      </c>
      <c r="D225" s="168">
        <f t="shared" si="384"/>
        <v>54</v>
      </c>
      <c r="E225" s="168">
        <f t="shared" si="385"/>
        <v>0.18518518518518517</v>
      </c>
      <c r="F225" s="195">
        <v>0.64583333333333304</v>
      </c>
      <c r="G225" s="33">
        <v>28</v>
      </c>
      <c r="H225" s="33">
        <v>22</v>
      </c>
      <c r="I225" s="168">
        <f t="shared" si="386"/>
        <v>50</v>
      </c>
      <c r="J225" s="168">
        <f t="shared" si="387"/>
        <v>0.12</v>
      </c>
      <c r="K225" s="195">
        <v>0.64583333333333304</v>
      </c>
      <c r="L225" s="33">
        <v>26</v>
      </c>
      <c r="M225" s="33">
        <v>29</v>
      </c>
      <c r="N225" s="168">
        <f t="shared" si="388"/>
        <v>55</v>
      </c>
      <c r="O225" s="168">
        <f t="shared" si="389"/>
        <v>-5.4545454545454543E-2</v>
      </c>
      <c r="P225" s="195">
        <v>0.64583333333333304</v>
      </c>
      <c r="Q225" s="33">
        <v>28</v>
      </c>
      <c r="R225" s="33">
        <v>28</v>
      </c>
      <c r="S225" s="168">
        <f t="shared" si="390"/>
        <v>56</v>
      </c>
      <c r="T225" s="168">
        <f t="shared" si="391"/>
        <v>0</v>
      </c>
      <c r="U225" s="195">
        <v>0.64583333333333304</v>
      </c>
      <c r="V225" s="33">
        <v>26</v>
      </c>
      <c r="W225" s="33">
        <v>26</v>
      </c>
      <c r="X225" s="168">
        <f t="shared" si="392"/>
        <v>52</v>
      </c>
      <c r="Y225" s="168">
        <f t="shared" si="393"/>
        <v>0</v>
      </c>
      <c r="Z225" s="195">
        <v>0.64583333333333304</v>
      </c>
      <c r="AA225" s="33">
        <v>27</v>
      </c>
      <c r="AB225" s="33">
        <v>24</v>
      </c>
      <c r="AC225" s="168">
        <f t="shared" si="394"/>
        <v>51</v>
      </c>
      <c r="AD225" s="168">
        <f t="shared" si="395"/>
        <v>5.8823529411764705E-2</v>
      </c>
      <c r="AE225" s="195">
        <v>0.64583333333333304</v>
      </c>
      <c r="AF225" s="33">
        <v>24</v>
      </c>
      <c r="AG225" s="33">
        <v>23</v>
      </c>
      <c r="AH225" s="168">
        <f t="shared" si="399"/>
        <v>47</v>
      </c>
      <c r="AI225" s="168">
        <f t="shared" si="396"/>
        <v>2.1276595744680851E-2</v>
      </c>
      <c r="AJ225" s="195">
        <v>0.64583333333333304</v>
      </c>
      <c r="AK225" s="33">
        <v>27</v>
      </c>
      <c r="AL225" s="33">
        <v>19</v>
      </c>
      <c r="AM225" s="168">
        <f t="shared" si="397"/>
        <v>46</v>
      </c>
      <c r="AN225" s="169">
        <f t="shared" si="398"/>
        <v>0.17391304347826086</v>
      </c>
    </row>
    <row r="226" spans="1:40" x14ac:dyDescent="0.25">
      <c r="A226" s="196">
        <v>0.66666666666666596</v>
      </c>
      <c r="B226" s="33">
        <v>31</v>
      </c>
      <c r="C226" s="33">
        <v>25</v>
      </c>
      <c r="D226" s="168">
        <f t="shared" si="384"/>
        <v>56</v>
      </c>
      <c r="E226" s="168">
        <f t="shared" si="385"/>
        <v>0.10714285714285714</v>
      </c>
      <c r="F226" s="197">
        <v>0.66666666666666596</v>
      </c>
      <c r="G226" s="33">
        <v>25</v>
      </c>
      <c r="H226" s="33">
        <v>21</v>
      </c>
      <c r="I226" s="168">
        <f t="shared" si="386"/>
        <v>46</v>
      </c>
      <c r="J226" s="168">
        <f t="shared" si="387"/>
        <v>8.6956521739130432E-2</v>
      </c>
      <c r="K226" s="197">
        <v>0.66666666666666596</v>
      </c>
      <c r="L226" s="33">
        <v>28</v>
      </c>
      <c r="M226" s="33">
        <v>23</v>
      </c>
      <c r="N226" s="168">
        <f t="shared" si="388"/>
        <v>51</v>
      </c>
      <c r="O226" s="168">
        <f t="shared" si="389"/>
        <v>9.8039215686274508E-2</v>
      </c>
      <c r="P226" s="197">
        <v>0.66666666666666596</v>
      </c>
      <c r="Q226" s="33">
        <v>27</v>
      </c>
      <c r="R226" s="33">
        <v>22</v>
      </c>
      <c r="S226" s="168">
        <f t="shared" si="390"/>
        <v>49</v>
      </c>
      <c r="T226" s="168">
        <f t="shared" si="391"/>
        <v>0.10204081632653061</v>
      </c>
      <c r="U226" s="197">
        <v>0.66666666666666596</v>
      </c>
      <c r="V226" s="33">
        <v>27</v>
      </c>
      <c r="W226" s="33">
        <v>21</v>
      </c>
      <c r="X226" s="168">
        <f t="shared" si="392"/>
        <v>48</v>
      </c>
      <c r="Y226" s="168">
        <f t="shared" si="393"/>
        <v>0.125</v>
      </c>
      <c r="Z226" s="197">
        <v>0.66666666666666596</v>
      </c>
      <c r="AA226" s="33">
        <v>26</v>
      </c>
      <c r="AB226" s="33">
        <v>26</v>
      </c>
      <c r="AC226" s="168">
        <f t="shared" si="394"/>
        <v>52</v>
      </c>
      <c r="AD226" s="168">
        <f t="shared" si="395"/>
        <v>0</v>
      </c>
      <c r="AE226" s="197">
        <v>0.66666666666666596</v>
      </c>
      <c r="AF226" s="33">
        <v>28</v>
      </c>
      <c r="AG226" s="33">
        <v>27</v>
      </c>
      <c r="AH226" s="168">
        <f t="shared" si="399"/>
        <v>55</v>
      </c>
      <c r="AI226" s="168">
        <f t="shared" si="396"/>
        <v>1.8181818181818181E-2</v>
      </c>
      <c r="AJ226" s="197">
        <v>0.66666666666666596</v>
      </c>
      <c r="AK226" s="33">
        <v>27</v>
      </c>
      <c r="AL226" s="33">
        <v>24</v>
      </c>
      <c r="AM226" s="168">
        <f t="shared" si="397"/>
        <v>51</v>
      </c>
      <c r="AN226" s="169">
        <f t="shared" si="398"/>
        <v>5.8823529411764705E-2</v>
      </c>
    </row>
    <row r="227" spans="1:40" x14ac:dyDescent="0.25">
      <c r="A227" s="196">
        <v>0.687499999999999</v>
      </c>
      <c r="B227" s="33">
        <v>25</v>
      </c>
      <c r="C227" s="33">
        <v>32</v>
      </c>
      <c r="D227" s="168">
        <f t="shared" si="384"/>
        <v>57</v>
      </c>
      <c r="E227" s="168">
        <f t="shared" si="385"/>
        <v>-0.12280701754385964</v>
      </c>
      <c r="F227" s="197">
        <v>0.687499999999999</v>
      </c>
      <c r="G227" s="33">
        <v>29</v>
      </c>
      <c r="H227" s="33">
        <v>29</v>
      </c>
      <c r="I227" s="168">
        <f t="shared" si="386"/>
        <v>58</v>
      </c>
      <c r="J227" s="168">
        <f t="shared" si="387"/>
        <v>0</v>
      </c>
      <c r="K227" s="197">
        <v>0.687499999999999</v>
      </c>
      <c r="L227" s="33">
        <v>23</v>
      </c>
      <c r="M227" s="33">
        <v>25</v>
      </c>
      <c r="N227" s="168">
        <f t="shared" si="388"/>
        <v>48</v>
      </c>
      <c r="O227" s="168">
        <f t="shared" si="389"/>
        <v>-4.1666666666666664E-2</v>
      </c>
      <c r="P227" s="197">
        <v>0.687499999999999</v>
      </c>
      <c r="Q227" s="33">
        <v>29</v>
      </c>
      <c r="R227" s="33">
        <v>25</v>
      </c>
      <c r="S227" s="168">
        <f t="shared" si="390"/>
        <v>54</v>
      </c>
      <c r="T227" s="168">
        <f t="shared" si="391"/>
        <v>7.407407407407407E-2</v>
      </c>
      <c r="U227" s="197">
        <v>0.687499999999999</v>
      </c>
      <c r="V227" s="33">
        <v>33</v>
      </c>
      <c r="W227" s="33">
        <v>27</v>
      </c>
      <c r="X227" s="168">
        <f t="shared" si="392"/>
        <v>60</v>
      </c>
      <c r="Y227" s="168">
        <f t="shared" si="393"/>
        <v>0.1</v>
      </c>
      <c r="Z227" s="197">
        <v>0.687499999999999</v>
      </c>
      <c r="AA227" s="33">
        <v>24</v>
      </c>
      <c r="AB227" s="33">
        <v>21</v>
      </c>
      <c r="AC227" s="168">
        <f t="shared" si="394"/>
        <v>45</v>
      </c>
      <c r="AD227" s="168">
        <f t="shared" si="395"/>
        <v>6.6666666666666666E-2</v>
      </c>
      <c r="AE227" s="197">
        <v>0.687499999999999</v>
      </c>
      <c r="AF227" s="33">
        <v>21</v>
      </c>
      <c r="AG227" s="33">
        <v>21</v>
      </c>
      <c r="AH227" s="168">
        <f t="shared" si="399"/>
        <v>42</v>
      </c>
      <c r="AI227" s="168">
        <f t="shared" si="396"/>
        <v>0</v>
      </c>
      <c r="AJ227" s="197">
        <v>0.687499999999999</v>
      </c>
      <c r="AK227" s="33">
        <v>33</v>
      </c>
      <c r="AL227" s="33">
        <v>22</v>
      </c>
      <c r="AM227" s="168">
        <f t="shared" si="397"/>
        <v>55</v>
      </c>
      <c r="AN227" s="169">
        <f t="shared" si="398"/>
        <v>0.2</v>
      </c>
    </row>
    <row r="228" spans="1:40" x14ac:dyDescent="0.25">
      <c r="A228" s="194">
        <v>0.70833333333333304</v>
      </c>
      <c r="B228" s="33">
        <v>21</v>
      </c>
      <c r="C228" s="33">
        <v>27</v>
      </c>
      <c r="D228" s="168">
        <f t="shared" si="384"/>
        <v>48</v>
      </c>
      <c r="E228" s="168">
        <f t="shared" si="385"/>
        <v>-0.125</v>
      </c>
      <c r="F228" s="195">
        <v>0.70833333333333304</v>
      </c>
      <c r="G228" s="33">
        <v>27</v>
      </c>
      <c r="H228" s="33">
        <v>33</v>
      </c>
      <c r="I228" s="168">
        <f t="shared" si="386"/>
        <v>60</v>
      </c>
      <c r="J228" s="168">
        <f t="shared" si="387"/>
        <v>-0.1</v>
      </c>
      <c r="K228" s="195">
        <v>0.70833333333333304</v>
      </c>
      <c r="L228" s="33">
        <v>29</v>
      </c>
      <c r="M228" s="33">
        <v>26</v>
      </c>
      <c r="N228" s="168">
        <f t="shared" si="388"/>
        <v>55</v>
      </c>
      <c r="O228" s="168">
        <f t="shared" si="389"/>
        <v>5.4545454545454543E-2</v>
      </c>
      <c r="P228" s="195">
        <v>0.70833333333333304</v>
      </c>
      <c r="Q228" s="33">
        <v>25</v>
      </c>
      <c r="R228" s="33">
        <v>26</v>
      </c>
      <c r="S228" s="168">
        <f t="shared" si="390"/>
        <v>51</v>
      </c>
      <c r="T228" s="168">
        <f t="shared" si="391"/>
        <v>-1.9607843137254902E-2</v>
      </c>
      <c r="U228" s="195">
        <v>0.70833333333333304</v>
      </c>
      <c r="V228" s="33">
        <v>29</v>
      </c>
      <c r="W228" s="33">
        <v>24</v>
      </c>
      <c r="X228" s="168">
        <f t="shared" si="392"/>
        <v>53</v>
      </c>
      <c r="Y228" s="168">
        <f t="shared" si="393"/>
        <v>9.4339622641509441E-2</v>
      </c>
      <c r="Z228" s="195">
        <v>0.70833333333333304</v>
      </c>
      <c r="AA228" s="33">
        <v>33</v>
      </c>
      <c r="AB228" s="33">
        <v>27</v>
      </c>
      <c r="AC228" s="168">
        <f t="shared" si="394"/>
        <v>60</v>
      </c>
      <c r="AD228" s="168">
        <f t="shared" si="395"/>
        <v>0.1</v>
      </c>
      <c r="AE228" s="195">
        <v>0.70833333333333304</v>
      </c>
      <c r="AF228" s="33">
        <v>24</v>
      </c>
      <c r="AG228" s="33">
        <v>26</v>
      </c>
      <c r="AH228" s="168">
        <f t="shared" si="399"/>
        <v>50</v>
      </c>
      <c r="AI228" s="168">
        <f t="shared" si="396"/>
        <v>-0.04</v>
      </c>
      <c r="AJ228" s="195">
        <v>0.70833333333333304</v>
      </c>
      <c r="AK228" s="33">
        <v>32</v>
      </c>
      <c r="AL228" s="33">
        <v>29</v>
      </c>
      <c r="AM228" s="168">
        <f t="shared" si="397"/>
        <v>61</v>
      </c>
      <c r="AN228" s="169">
        <f t="shared" si="398"/>
        <v>4.9180327868852458E-2</v>
      </c>
    </row>
    <row r="229" spans="1:40" x14ac:dyDescent="0.25">
      <c r="A229" s="176" t="s">
        <v>177</v>
      </c>
      <c r="B229" s="168" t="s">
        <v>46</v>
      </c>
      <c r="C229" s="168" t="s">
        <v>130</v>
      </c>
      <c r="D229" s="168" t="s">
        <v>52</v>
      </c>
      <c r="E229" s="168" t="s">
        <v>113</v>
      </c>
      <c r="F229" s="168" t="s">
        <v>177</v>
      </c>
      <c r="G229" s="168" t="s">
        <v>46</v>
      </c>
      <c r="H229" s="168" t="s">
        <v>130</v>
      </c>
      <c r="I229" s="168" t="s">
        <v>52</v>
      </c>
      <c r="J229" s="168" t="s">
        <v>113</v>
      </c>
      <c r="K229" s="168" t="s">
        <v>177</v>
      </c>
      <c r="L229" s="168" t="s">
        <v>46</v>
      </c>
      <c r="M229" s="168" t="s">
        <v>130</v>
      </c>
      <c r="N229" s="168" t="s">
        <v>52</v>
      </c>
      <c r="O229" s="168" t="s">
        <v>113</v>
      </c>
      <c r="P229" s="168" t="s">
        <v>177</v>
      </c>
      <c r="Q229" s="168" t="s">
        <v>46</v>
      </c>
      <c r="R229" s="168" t="s">
        <v>130</v>
      </c>
      <c r="S229" s="168" t="s">
        <v>52</v>
      </c>
      <c r="T229" s="168" t="s">
        <v>113</v>
      </c>
      <c r="U229" s="168" t="s">
        <v>177</v>
      </c>
      <c r="V229" s="168" t="s">
        <v>46</v>
      </c>
      <c r="W229" s="168" t="s">
        <v>130</v>
      </c>
      <c r="X229" s="168" t="s">
        <v>52</v>
      </c>
      <c r="Y229" s="168" t="s">
        <v>113</v>
      </c>
      <c r="Z229" s="168" t="s">
        <v>177</v>
      </c>
      <c r="AA229" s="168" t="s">
        <v>46</v>
      </c>
      <c r="AB229" s="168" t="s">
        <v>130</v>
      </c>
      <c r="AC229" s="168" t="s">
        <v>52</v>
      </c>
      <c r="AD229" s="168" t="s">
        <v>113</v>
      </c>
      <c r="AE229" s="168" t="s">
        <v>177</v>
      </c>
      <c r="AF229" s="168" t="s">
        <v>46</v>
      </c>
      <c r="AG229" s="168" t="s">
        <v>130</v>
      </c>
      <c r="AH229" s="168" t="s">
        <v>52</v>
      </c>
      <c r="AI229" s="168" t="s">
        <v>113</v>
      </c>
      <c r="AJ229" s="168" t="s">
        <v>177</v>
      </c>
      <c r="AK229" s="168" t="s">
        <v>46</v>
      </c>
      <c r="AL229" s="168" t="s">
        <v>130</v>
      </c>
      <c r="AM229" s="168" t="s">
        <v>52</v>
      </c>
      <c r="AN229" s="169" t="s">
        <v>113</v>
      </c>
    </row>
    <row r="230" spans="1:40" x14ac:dyDescent="0.25">
      <c r="A230" s="194">
        <v>0.58333333333333337</v>
      </c>
      <c r="B230" s="33">
        <v>27</v>
      </c>
      <c r="C230" s="33">
        <v>22</v>
      </c>
      <c r="D230" s="168">
        <f t="shared" ref="D230:D236" si="400">SUM(B230:C230)</f>
        <v>49</v>
      </c>
      <c r="E230" s="168">
        <f t="shared" ref="E230:E236" si="401">(B230-C230)/D230</f>
        <v>0.10204081632653061</v>
      </c>
      <c r="F230" s="195">
        <v>0.58333333333333337</v>
      </c>
      <c r="G230" s="33">
        <v>27</v>
      </c>
      <c r="H230" s="33">
        <v>24</v>
      </c>
      <c r="I230" s="168">
        <f t="shared" ref="I230:I236" si="402">SUM(G230:H230)</f>
        <v>51</v>
      </c>
      <c r="J230" s="168">
        <f t="shared" ref="J230:J236" si="403">(G230-H230)/I230</f>
        <v>5.8823529411764705E-2</v>
      </c>
      <c r="K230" s="195">
        <v>0.58333333333333337</v>
      </c>
      <c r="L230" s="33">
        <v>24</v>
      </c>
      <c r="M230" s="33">
        <v>22</v>
      </c>
      <c r="N230" s="168">
        <f t="shared" ref="N230:N236" si="404">SUM(L230:M230)</f>
        <v>46</v>
      </c>
      <c r="O230" s="168">
        <f t="shared" ref="O230:O236" si="405">(L230-M230)/N230</f>
        <v>4.3478260869565216E-2</v>
      </c>
      <c r="P230" s="195">
        <v>0.58333333333333337</v>
      </c>
      <c r="Q230" s="33">
        <v>29</v>
      </c>
      <c r="R230" s="33">
        <v>13</v>
      </c>
      <c r="S230" s="168">
        <f t="shared" ref="S230:S236" si="406">SUM(Q230:R230)</f>
        <v>42</v>
      </c>
      <c r="T230" s="168">
        <f t="shared" ref="T230:T236" si="407">(Q230-R230)/S230</f>
        <v>0.38095238095238093</v>
      </c>
      <c r="U230" s="195">
        <v>0.58333333333333337</v>
      </c>
      <c r="V230" s="33">
        <v>29</v>
      </c>
      <c r="W230" s="33">
        <v>23</v>
      </c>
      <c r="X230" s="168">
        <f t="shared" ref="X230:X236" si="408">SUM(V230:W230)</f>
        <v>52</v>
      </c>
      <c r="Y230" s="168">
        <f t="shared" ref="Y230:Y236" si="409">(V230-W230)/X230</f>
        <v>0.11538461538461539</v>
      </c>
      <c r="Z230" s="195">
        <v>0.58333333333333337</v>
      </c>
      <c r="AA230" s="33">
        <v>22</v>
      </c>
      <c r="AB230" s="33">
        <v>29</v>
      </c>
      <c r="AC230" s="168">
        <f t="shared" ref="AC230:AC236" si="410">SUM(AA230:AB230)</f>
        <v>51</v>
      </c>
      <c r="AD230" s="168">
        <f t="shared" ref="AD230:AD236" si="411">(AA230-AB230)/AC230</f>
        <v>-0.13725490196078433</v>
      </c>
      <c r="AE230" s="195">
        <v>0.58333333333333337</v>
      </c>
      <c r="AF230" s="33">
        <v>24</v>
      </c>
      <c r="AG230" s="33">
        <v>22</v>
      </c>
      <c r="AH230" s="168">
        <f>SUM(AF230:AG230)</f>
        <v>46</v>
      </c>
      <c r="AI230" s="168">
        <f t="shared" ref="AI230:AI236" si="412">(AF230-AG230)/AH230</f>
        <v>4.3478260869565216E-2</v>
      </c>
      <c r="AJ230" s="195">
        <v>0.58333333333333337</v>
      </c>
      <c r="AK230" s="33">
        <v>26</v>
      </c>
      <c r="AL230" s="33">
        <v>23</v>
      </c>
      <c r="AM230" s="168">
        <f t="shared" ref="AM230:AM236" si="413">SUM(AK230:AL230)</f>
        <v>49</v>
      </c>
      <c r="AN230" s="169">
        <f t="shared" ref="AN230:AN236" si="414">(AK230-AL230)/AM230</f>
        <v>6.1224489795918366E-2</v>
      </c>
    </row>
    <row r="231" spans="1:40" x14ac:dyDescent="0.25">
      <c r="A231" s="196">
        <v>0.60416666666666663</v>
      </c>
      <c r="B231" s="33">
        <v>22</v>
      </c>
      <c r="C231" s="33">
        <v>12</v>
      </c>
      <c r="D231" s="168">
        <f t="shared" si="400"/>
        <v>34</v>
      </c>
      <c r="E231" s="168">
        <f t="shared" si="401"/>
        <v>0.29411764705882354</v>
      </c>
      <c r="F231" s="197">
        <v>0.60416666666666663</v>
      </c>
      <c r="G231" s="33">
        <v>32</v>
      </c>
      <c r="H231" s="33">
        <v>22</v>
      </c>
      <c r="I231" s="168">
        <f t="shared" si="402"/>
        <v>54</v>
      </c>
      <c r="J231" s="168">
        <f t="shared" si="403"/>
        <v>0.18518518518518517</v>
      </c>
      <c r="K231" s="197">
        <v>0.60416666666666663</v>
      </c>
      <c r="L231" s="33">
        <v>27</v>
      </c>
      <c r="M231" s="33">
        <v>29</v>
      </c>
      <c r="N231" s="168">
        <f t="shared" si="404"/>
        <v>56</v>
      </c>
      <c r="O231" s="168">
        <f t="shared" si="405"/>
        <v>-3.5714285714285712E-2</v>
      </c>
      <c r="P231" s="197">
        <v>0.60416666666666663</v>
      </c>
      <c r="Q231" s="33">
        <v>22</v>
      </c>
      <c r="R231" s="33">
        <v>24</v>
      </c>
      <c r="S231" s="168">
        <f t="shared" si="406"/>
        <v>46</v>
      </c>
      <c r="T231" s="168">
        <f t="shared" si="407"/>
        <v>-4.3478260869565216E-2</v>
      </c>
      <c r="U231" s="197">
        <v>0.60416666666666663</v>
      </c>
      <c r="V231" s="33">
        <v>23</v>
      </c>
      <c r="W231" s="33">
        <v>26</v>
      </c>
      <c r="X231" s="168">
        <f t="shared" si="408"/>
        <v>49</v>
      </c>
      <c r="Y231" s="168">
        <f t="shared" si="409"/>
        <v>-6.1224489795918366E-2</v>
      </c>
      <c r="Z231" s="197">
        <v>0.60416666666666663</v>
      </c>
      <c r="AA231" s="33">
        <v>32</v>
      </c>
      <c r="AB231" s="33">
        <v>23</v>
      </c>
      <c r="AC231" s="168">
        <f t="shared" si="410"/>
        <v>55</v>
      </c>
      <c r="AD231" s="168">
        <f t="shared" si="411"/>
        <v>0.16363636363636364</v>
      </c>
      <c r="AE231" s="197">
        <v>0.60416666666666663</v>
      </c>
      <c r="AF231" s="33">
        <v>26</v>
      </c>
      <c r="AG231" s="33">
        <v>26</v>
      </c>
      <c r="AH231" s="168">
        <f t="shared" ref="AH231:AH236" si="415">SUM(AF231:AG231)</f>
        <v>52</v>
      </c>
      <c r="AI231" s="168">
        <f t="shared" si="412"/>
        <v>0</v>
      </c>
      <c r="AJ231" s="197">
        <v>0.60416666666666663</v>
      </c>
      <c r="AK231" s="33">
        <v>23</v>
      </c>
      <c r="AL231" s="33">
        <v>28</v>
      </c>
      <c r="AM231" s="168">
        <f t="shared" si="413"/>
        <v>51</v>
      </c>
      <c r="AN231" s="169">
        <f t="shared" si="414"/>
        <v>-9.8039215686274508E-2</v>
      </c>
    </row>
    <row r="232" spans="1:40" x14ac:dyDescent="0.25">
      <c r="A232" s="196">
        <v>0.625</v>
      </c>
      <c r="B232" s="33">
        <v>23</v>
      </c>
      <c r="C232" s="33">
        <v>17</v>
      </c>
      <c r="D232" s="168">
        <f t="shared" si="400"/>
        <v>40</v>
      </c>
      <c r="E232" s="168">
        <f t="shared" si="401"/>
        <v>0.15</v>
      </c>
      <c r="F232" s="197">
        <v>0.625</v>
      </c>
      <c r="G232" s="33">
        <v>26</v>
      </c>
      <c r="H232" s="33">
        <v>24</v>
      </c>
      <c r="I232" s="168">
        <f t="shared" si="402"/>
        <v>50</v>
      </c>
      <c r="J232" s="168">
        <f t="shared" si="403"/>
        <v>0.04</v>
      </c>
      <c r="K232" s="197">
        <v>0.625</v>
      </c>
      <c r="L232" s="33">
        <v>21</v>
      </c>
      <c r="M232" s="33">
        <v>23</v>
      </c>
      <c r="N232" s="168">
        <f t="shared" si="404"/>
        <v>44</v>
      </c>
      <c r="O232" s="168">
        <f t="shared" si="405"/>
        <v>-4.5454545454545456E-2</v>
      </c>
      <c r="P232" s="197">
        <v>0.625</v>
      </c>
      <c r="Q232" s="33">
        <v>23</v>
      </c>
      <c r="R232" s="33">
        <v>22</v>
      </c>
      <c r="S232" s="168">
        <f t="shared" si="406"/>
        <v>45</v>
      </c>
      <c r="T232" s="168">
        <f t="shared" si="407"/>
        <v>2.2222222222222223E-2</v>
      </c>
      <c r="U232" s="197">
        <v>0.625</v>
      </c>
      <c r="V232" s="33">
        <v>26</v>
      </c>
      <c r="W232" s="33">
        <v>28</v>
      </c>
      <c r="X232" s="168">
        <f t="shared" si="408"/>
        <v>54</v>
      </c>
      <c r="Y232" s="168">
        <f t="shared" si="409"/>
        <v>-3.7037037037037035E-2</v>
      </c>
      <c r="Z232" s="197">
        <v>0.625</v>
      </c>
      <c r="AA232" s="33">
        <v>27</v>
      </c>
      <c r="AB232" s="33">
        <v>25</v>
      </c>
      <c r="AC232" s="168">
        <f t="shared" si="410"/>
        <v>52</v>
      </c>
      <c r="AD232" s="168">
        <f t="shared" si="411"/>
        <v>3.8461538461538464E-2</v>
      </c>
      <c r="AE232" s="197">
        <v>0.625</v>
      </c>
      <c r="AF232" s="33">
        <v>25</v>
      </c>
      <c r="AG232" s="33">
        <v>24</v>
      </c>
      <c r="AH232" s="168">
        <f t="shared" si="415"/>
        <v>49</v>
      </c>
      <c r="AI232" s="168">
        <f t="shared" si="412"/>
        <v>2.0408163265306121E-2</v>
      </c>
      <c r="AJ232" s="197">
        <v>0.625</v>
      </c>
      <c r="AK232" s="33">
        <v>21</v>
      </c>
      <c r="AL232" s="33">
        <v>26</v>
      </c>
      <c r="AM232" s="168">
        <f t="shared" si="413"/>
        <v>47</v>
      </c>
      <c r="AN232" s="169">
        <f t="shared" si="414"/>
        <v>-0.10638297872340426</v>
      </c>
    </row>
    <row r="233" spans="1:40" x14ac:dyDescent="0.25">
      <c r="A233" s="194">
        <v>0.64583333333333304</v>
      </c>
      <c r="B233" s="33">
        <v>24</v>
      </c>
      <c r="C233" s="33">
        <v>22</v>
      </c>
      <c r="D233" s="168">
        <f t="shared" si="400"/>
        <v>46</v>
      </c>
      <c r="E233" s="168">
        <f t="shared" si="401"/>
        <v>4.3478260869565216E-2</v>
      </c>
      <c r="F233" s="195">
        <v>0.64583333333333304</v>
      </c>
      <c r="G233" s="33">
        <v>36</v>
      </c>
      <c r="H233" s="33">
        <v>21</v>
      </c>
      <c r="I233" s="168">
        <f t="shared" si="402"/>
        <v>57</v>
      </c>
      <c r="J233" s="168">
        <f t="shared" si="403"/>
        <v>0.26315789473684209</v>
      </c>
      <c r="K233" s="195">
        <v>0.64583333333333304</v>
      </c>
      <c r="L233" s="33">
        <v>32</v>
      </c>
      <c r="M233" s="33">
        <v>25</v>
      </c>
      <c r="N233" s="168">
        <f t="shared" si="404"/>
        <v>57</v>
      </c>
      <c r="O233" s="168">
        <f t="shared" si="405"/>
        <v>0.12280701754385964</v>
      </c>
      <c r="P233" s="195">
        <v>0.64583333333333304</v>
      </c>
      <c r="Q233" s="33">
        <v>21</v>
      </c>
      <c r="R233" s="33">
        <v>21</v>
      </c>
      <c r="S233" s="168">
        <f t="shared" si="406"/>
        <v>42</v>
      </c>
      <c r="T233" s="168">
        <f t="shared" si="407"/>
        <v>0</v>
      </c>
      <c r="U233" s="195">
        <v>0.64583333333333304</v>
      </c>
      <c r="V233" s="33">
        <v>21</v>
      </c>
      <c r="W233" s="33">
        <v>16</v>
      </c>
      <c r="X233" s="168">
        <f t="shared" si="408"/>
        <v>37</v>
      </c>
      <c r="Y233" s="168">
        <f t="shared" si="409"/>
        <v>0.13513513513513514</v>
      </c>
      <c r="Z233" s="195">
        <v>0.64583333333333304</v>
      </c>
      <c r="AA233" s="33">
        <v>24</v>
      </c>
      <c r="AB233" s="33">
        <v>21</v>
      </c>
      <c r="AC233" s="168">
        <f t="shared" si="410"/>
        <v>45</v>
      </c>
      <c r="AD233" s="168">
        <f t="shared" si="411"/>
        <v>6.6666666666666666E-2</v>
      </c>
      <c r="AE233" s="195">
        <v>0.64583333333333304</v>
      </c>
      <c r="AF233" s="33">
        <v>21</v>
      </c>
      <c r="AG233" s="33">
        <v>32</v>
      </c>
      <c r="AH233" s="168">
        <f t="shared" si="415"/>
        <v>53</v>
      </c>
      <c r="AI233" s="168">
        <f t="shared" si="412"/>
        <v>-0.20754716981132076</v>
      </c>
      <c r="AJ233" s="195">
        <v>0.64583333333333304</v>
      </c>
      <c r="AK233" s="33">
        <v>27</v>
      </c>
      <c r="AL233" s="33">
        <v>34</v>
      </c>
      <c r="AM233" s="168">
        <f t="shared" si="413"/>
        <v>61</v>
      </c>
      <c r="AN233" s="169">
        <f t="shared" si="414"/>
        <v>-0.11475409836065574</v>
      </c>
    </row>
    <row r="234" spans="1:40" x14ac:dyDescent="0.25">
      <c r="A234" s="196">
        <v>0.66666666666666596</v>
      </c>
      <c r="B234" s="33">
        <v>32</v>
      </c>
      <c r="C234" s="33">
        <v>17</v>
      </c>
      <c r="D234" s="168">
        <f t="shared" si="400"/>
        <v>49</v>
      </c>
      <c r="E234" s="168">
        <f t="shared" si="401"/>
        <v>0.30612244897959184</v>
      </c>
      <c r="F234" s="197">
        <v>0.66666666666666596</v>
      </c>
      <c r="G234" s="33">
        <v>23</v>
      </c>
      <c r="H234" s="33">
        <v>21</v>
      </c>
      <c r="I234" s="168">
        <f t="shared" si="402"/>
        <v>44</v>
      </c>
      <c r="J234" s="168">
        <f t="shared" si="403"/>
        <v>4.5454545454545456E-2</v>
      </c>
      <c r="K234" s="197">
        <v>0.66666666666666596</v>
      </c>
      <c r="L234" s="33">
        <v>29</v>
      </c>
      <c r="M234" s="33">
        <v>28</v>
      </c>
      <c r="N234" s="168">
        <f t="shared" si="404"/>
        <v>57</v>
      </c>
      <c r="O234" s="168">
        <f t="shared" si="405"/>
        <v>1.7543859649122806E-2</v>
      </c>
      <c r="P234" s="197">
        <v>0.66666666666666596</v>
      </c>
      <c r="Q234" s="33">
        <v>22</v>
      </c>
      <c r="R234" s="33">
        <v>14</v>
      </c>
      <c r="S234" s="168">
        <f t="shared" si="406"/>
        <v>36</v>
      </c>
      <c r="T234" s="168">
        <f t="shared" si="407"/>
        <v>0.22222222222222221</v>
      </c>
      <c r="U234" s="197">
        <v>0.66666666666666596</v>
      </c>
      <c r="V234" s="33">
        <v>27</v>
      </c>
      <c r="W234" s="33">
        <v>19</v>
      </c>
      <c r="X234" s="168">
        <f t="shared" si="408"/>
        <v>46</v>
      </c>
      <c r="Y234" s="168">
        <f t="shared" si="409"/>
        <v>0.17391304347826086</v>
      </c>
      <c r="Z234" s="197">
        <v>0.66666666666666596</v>
      </c>
      <c r="AA234" s="33">
        <v>24</v>
      </c>
      <c r="AB234" s="33">
        <v>25</v>
      </c>
      <c r="AC234" s="168">
        <f t="shared" si="410"/>
        <v>49</v>
      </c>
      <c r="AD234" s="168">
        <f t="shared" si="411"/>
        <v>-2.0408163265306121E-2</v>
      </c>
      <c r="AE234" s="197">
        <v>0.66666666666666596</v>
      </c>
      <c r="AF234" s="33">
        <v>23</v>
      </c>
      <c r="AG234" s="33">
        <v>27</v>
      </c>
      <c r="AH234" s="168">
        <f t="shared" si="415"/>
        <v>50</v>
      </c>
      <c r="AI234" s="168">
        <f t="shared" si="412"/>
        <v>-0.08</v>
      </c>
      <c r="AJ234" s="197">
        <v>0.66666666666666596</v>
      </c>
      <c r="AK234" s="33">
        <v>22</v>
      </c>
      <c r="AL234" s="33">
        <v>29</v>
      </c>
      <c r="AM234" s="168">
        <f t="shared" si="413"/>
        <v>51</v>
      </c>
      <c r="AN234" s="169">
        <f t="shared" si="414"/>
        <v>-0.13725490196078433</v>
      </c>
    </row>
    <row r="235" spans="1:40" x14ac:dyDescent="0.25">
      <c r="A235" s="196">
        <v>0.687499999999999</v>
      </c>
      <c r="B235" s="33">
        <v>21</v>
      </c>
      <c r="C235" s="33">
        <v>23</v>
      </c>
      <c r="D235" s="168">
        <f t="shared" si="400"/>
        <v>44</v>
      </c>
      <c r="E235" s="168">
        <f t="shared" si="401"/>
        <v>-4.5454545454545456E-2</v>
      </c>
      <c r="F235" s="197">
        <v>0.687499999999999</v>
      </c>
      <c r="G235" s="33">
        <v>32</v>
      </c>
      <c r="H235" s="33">
        <v>28</v>
      </c>
      <c r="I235" s="168">
        <f t="shared" si="402"/>
        <v>60</v>
      </c>
      <c r="J235" s="168">
        <f t="shared" si="403"/>
        <v>6.6666666666666666E-2</v>
      </c>
      <c r="K235" s="197">
        <v>0.687499999999999</v>
      </c>
      <c r="L235" s="33">
        <v>26</v>
      </c>
      <c r="M235" s="33">
        <v>24</v>
      </c>
      <c r="N235" s="168">
        <f t="shared" si="404"/>
        <v>50</v>
      </c>
      <c r="O235" s="168">
        <f t="shared" si="405"/>
        <v>0.04</v>
      </c>
      <c r="P235" s="197">
        <v>0.687499999999999</v>
      </c>
      <c r="Q235" s="33">
        <v>12</v>
      </c>
      <c r="R235" s="33">
        <v>18</v>
      </c>
      <c r="S235" s="168">
        <f t="shared" si="406"/>
        <v>30</v>
      </c>
      <c r="T235" s="168">
        <f t="shared" si="407"/>
        <v>-0.2</v>
      </c>
      <c r="U235" s="197">
        <v>0.687499999999999</v>
      </c>
      <c r="V235" s="33">
        <v>22</v>
      </c>
      <c r="W235" s="33">
        <v>24</v>
      </c>
      <c r="X235" s="168">
        <f t="shared" si="408"/>
        <v>46</v>
      </c>
      <c r="Y235" s="168">
        <f t="shared" si="409"/>
        <v>-4.3478260869565216E-2</v>
      </c>
      <c r="Z235" s="197">
        <v>0.687499999999999</v>
      </c>
      <c r="AA235" s="33">
        <v>28</v>
      </c>
      <c r="AB235" s="33">
        <v>24</v>
      </c>
      <c r="AC235" s="168">
        <f t="shared" si="410"/>
        <v>52</v>
      </c>
      <c r="AD235" s="168">
        <f t="shared" si="411"/>
        <v>7.6923076923076927E-2</v>
      </c>
      <c r="AE235" s="197">
        <v>0.687499999999999</v>
      </c>
      <c r="AF235" s="33">
        <v>29</v>
      </c>
      <c r="AG235" s="33">
        <v>25</v>
      </c>
      <c r="AH235" s="168">
        <f t="shared" si="415"/>
        <v>54</v>
      </c>
      <c r="AI235" s="168">
        <f t="shared" si="412"/>
        <v>7.407407407407407E-2</v>
      </c>
      <c r="AJ235" s="197">
        <v>0.687499999999999</v>
      </c>
      <c r="AK235" s="33">
        <v>25</v>
      </c>
      <c r="AL235" s="33">
        <v>23</v>
      </c>
      <c r="AM235" s="168">
        <f t="shared" si="413"/>
        <v>48</v>
      </c>
      <c r="AN235" s="169">
        <f t="shared" si="414"/>
        <v>4.1666666666666664E-2</v>
      </c>
    </row>
    <row r="236" spans="1:40" x14ac:dyDescent="0.25">
      <c r="A236" s="194">
        <v>0.70833333333333304</v>
      </c>
      <c r="B236" s="33">
        <v>28</v>
      </c>
      <c r="C236" s="33">
        <v>31</v>
      </c>
      <c r="D236" s="168">
        <f t="shared" si="400"/>
        <v>59</v>
      </c>
      <c r="E236" s="168">
        <f t="shared" si="401"/>
        <v>-5.0847457627118647E-2</v>
      </c>
      <c r="F236" s="195">
        <v>0.70833333333333304</v>
      </c>
      <c r="G236" s="33">
        <v>27</v>
      </c>
      <c r="H236" s="33">
        <v>23</v>
      </c>
      <c r="I236" s="168">
        <f t="shared" si="402"/>
        <v>50</v>
      </c>
      <c r="J236" s="168">
        <f t="shared" si="403"/>
        <v>0.08</v>
      </c>
      <c r="K236" s="195">
        <v>0.70833333333333304</v>
      </c>
      <c r="L236" s="33">
        <v>19</v>
      </c>
      <c r="M236" s="33">
        <v>25</v>
      </c>
      <c r="N236" s="168">
        <f t="shared" si="404"/>
        <v>44</v>
      </c>
      <c r="O236" s="168">
        <f t="shared" si="405"/>
        <v>-0.13636363636363635</v>
      </c>
      <c r="P236" s="195">
        <v>0.70833333333333304</v>
      </c>
      <c r="Q236" s="33">
        <v>19</v>
      </c>
      <c r="R236" s="33">
        <v>32</v>
      </c>
      <c r="S236" s="168">
        <f t="shared" si="406"/>
        <v>51</v>
      </c>
      <c r="T236" s="168">
        <f t="shared" si="407"/>
        <v>-0.25490196078431371</v>
      </c>
      <c r="U236" s="195">
        <v>0.70833333333333304</v>
      </c>
      <c r="V236" s="33">
        <v>25</v>
      </c>
      <c r="W236" s="33">
        <v>26</v>
      </c>
      <c r="X236" s="168">
        <f t="shared" si="408"/>
        <v>51</v>
      </c>
      <c r="Y236" s="168">
        <f t="shared" si="409"/>
        <v>-1.9607843137254902E-2</v>
      </c>
      <c r="Z236" s="195">
        <v>0.70833333333333304</v>
      </c>
      <c r="AA236" s="33">
        <v>21</v>
      </c>
      <c r="AB236" s="33">
        <v>26</v>
      </c>
      <c r="AC236" s="168">
        <f t="shared" si="410"/>
        <v>47</v>
      </c>
      <c r="AD236" s="168">
        <f t="shared" si="411"/>
        <v>-0.10638297872340426</v>
      </c>
      <c r="AE236" s="195">
        <v>0.70833333333333304</v>
      </c>
      <c r="AF236" s="33">
        <v>24</v>
      </c>
      <c r="AG236" s="33">
        <v>28</v>
      </c>
      <c r="AH236" s="168">
        <f t="shared" si="415"/>
        <v>52</v>
      </c>
      <c r="AI236" s="168">
        <f t="shared" si="412"/>
        <v>-7.6923076923076927E-2</v>
      </c>
      <c r="AJ236" s="195">
        <v>0.70833333333333304</v>
      </c>
      <c r="AK236" s="33">
        <v>30</v>
      </c>
      <c r="AL236" s="33">
        <v>28</v>
      </c>
      <c r="AM236" s="168">
        <f t="shared" si="413"/>
        <v>58</v>
      </c>
      <c r="AN236" s="169">
        <f t="shared" si="414"/>
        <v>3.4482758620689655E-2</v>
      </c>
    </row>
    <row r="237" spans="1:40" x14ac:dyDescent="0.25">
      <c r="A237" s="198" t="s">
        <v>179</v>
      </c>
      <c r="B237" s="199"/>
      <c r="C237" s="199"/>
      <c r="D237" s="199"/>
      <c r="E237" s="199"/>
      <c r="F237" s="199"/>
      <c r="G237" s="199"/>
      <c r="H237" s="199"/>
      <c r="I237" s="199"/>
      <c r="J237" s="199"/>
      <c r="K237" s="199"/>
      <c r="L237" s="199"/>
      <c r="M237" s="199"/>
      <c r="N237" s="199"/>
      <c r="O237" s="199"/>
      <c r="P237" s="199"/>
      <c r="Q237" s="199"/>
      <c r="R237" s="199"/>
      <c r="S237" s="199"/>
      <c r="T237" s="199"/>
      <c r="U237" s="199"/>
      <c r="V237" s="199"/>
      <c r="W237" s="199"/>
      <c r="X237" s="199"/>
      <c r="Y237" s="199"/>
      <c r="Z237" s="199"/>
      <c r="AA237" s="199"/>
      <c r="AB237" s="199"/>
      <c r="AC237" s="199"/>
      <c r="AD237" s="199"/>
      <c r="AE237" s="199"/>
      <c r="AF237" s="199"/>
      <c r="AG237" s="199"/>
      <c r="AH237" s="199"/>
      <c r="AI237" s="199"/>
      <c r="AJ237" s="199"/>
      <c r="AK237" s="199"/>
      <c r="AL237" s="199"/>
      <c r="AM237" s="199"/>
      <c r="AN237" s="200"/>
    </row>
    <row r="238" spans="1:40" x14ac:dyDescent="0.25">
      <c r="A238" s="176" t="s">
        <v>177</v>
      </c>
      <c r="B238" s="168" t="s">
        <v>71</v>
      </c>
      <c r="C238" s="168" t="s">
        <v>130</v>
      </c>
      <c r="D238" s="168" t="s">
        <v>52</v>
      </c>
      <c r="E238" s="168" t="s">
        <v>113</v>
      </c>
      <c r="F238" s="168" t="s">
        <v>177</v>
      </c>
      <c r="G238" s="168" t="s">
        <v>71</v>
      </c>
      <c r="H238" s="168" t="s">
        <v>130</v>
      </c>
      <c r="I238" s="168" t="s">
        <v>52</v>
      </c>
      <c r="J238" s="168" t="s">
        <v>113</v>
      </c>
      <c r="K238" s="168" t="s">
        <v>177</v>
      </c>
      <c r="L238" s="168" t="s">
        <v>71</v>
      </c>
      <c r="M238" s="168" t="s">
        <v>130</v>
      </c>
      <c r="N238" s="168" t="s">
        <v>52</v>
      </c>
      <c r="O238" s="168" t="s">
        <v>113</v>
      </c>
      <c r="P238" s="168" t="s">
        <v>177</v>
      </c>
      <c r="Q238" s="168" t="s">
        <v>71</v>
      </c>
      <c r="R238" s="168" t="s">
        <v>130</v>
      </c>
      <c r="S238" s="168" t="s">
        <v>52</v>
      </c>
      <c r="T238" s="168" t="s">
        <v>113</v>
      </c>
      <c r="U238" s="168" t="s">
        <v>177</v>
      </c>
      <c r="V238" s="168" t="s">
        <v>71</v>
      </c>
      <c r="W238" s="168" t="s">
        <v>130</v>
      </c>
      <c r="X238" s="168" t="s">
        <v>52</v>
      </c>
      <c r="Y238" s="168" t="s">
        <v>113</v>
      </c>
      <c r="Z238" s="168" t="s">
        <v>177</v>
      </c>
      <c r="AA238" s="168" t="s">
        <v>71</v>
      </c>
      <c r="AB238" s="168" t="s">
        <v>130</v>
      </c>
      <c r="AC238" s="168" t="s">
        <v>52</v>
      </c>
      <c r="AD238" s="168" t="s">
        <v>113</v>
      </c>
      <c r="AE238" s="168" t="s">
        <v>177</v>
      </c>
      <c r="AF238" s="168" t="s">
        <v>71</v>
      </c>
      <c r="AG238" s="168" t="s">
        <v>130</v>
      </c>
      <c r="AH238" s="168" t="s">
        <v>52</v>
      </c>
      <c r="AI238" s="168" t="s">
        <v>113</v>
      </c>
      <c r="AJ238" s="168" t="s">
        <v>177</v>
      </c>
      <c r="AK238" s="168" t="s">
        <v>71</v>
      </c>
      <c r="AL238" s="168" t="s">
        <v>130</v>
      </c>
      <c r="AM238" s="168" t="s">
        <v>52</v>
      </c>
      <c r="AN238" s="169" t="s">
        <v>113</v>
      </c>
    </row>
    <row r="239" spans="1:40" x14ac:dyDescent="0.25">
      <c r="A239" s="194">
        <v>0.58333333333333337</v>
      </c>
      <c r="B239" s="168">
        <v>0</v>
      </c>
      <c r="C239" s="168">
        <v>0</v>
      </c>
      <c r="D239" s="168">
        <f t="shared" ref="D239:D245" si="416">SUM(B239:C239)</f>
        <v>0</v>
      </c>
      <c r="E239" s="168">
        <v>0</v>
      </c>
      <c r="F239" s="195">
        <v>0.58333333333333337</v>
      </c>
      <c r="G239" s="168">
        <v>0</v>
      </c>
      <c r="H239" s="168">
        <v>0</v>
      </c>
      <c r="I239" s="168">
        <f t="shared" ref="I239:I245" si="417">SUM(G239:H239)</f>
        <v>0</v>
      </c>
      <c r="J239" s="168">
        <v>0</v>
      </c>
      <c r="K239" s="195">
        <v>0.58333333333333337</v>
      </c>
      <c r="L239" s="168">
        <v>0</v>
      </c>
      <c r="M239" s="168">
        <v>0</v>
      </c>
      <c r="N239" s="168">
        <f t="shared" ref="N239:N245" si="418">SUM(L239:M239)</f>
        <v>0</v>
      </c>
      <c r="O239" s="168">
        <v>0</v>
      </c>
      <c r="P239" s="195">
        <v>0.58333333333333337</v>
      </c>
      <c r="Q239" s="168">
        <v>0</v>
      </c>
      <c r="R239" s="168">
        <v>0</v>
      </c>
      <c r="S239" s="168">
        <f t="shared" ref="S239:S245" si="419">SUM(Q239:R239)</f>
        <v>0</v>
      </c>
      <c r="T239" s="168">
        <v>0</v>
      </c>
      <c r="U239" s="195">
        <v>0.58333333333333337</v>
      </c>
      <c r="V239" s="168">
        <v>0</v>
      </c>
      <c r="W239" s="168">
        <v>0</v>
      </c>
      <c r="X239" s="168">
        <f t="shared" ref="X239:X245" si="420">SUM(V239:W239)</f>
        <v>0</v>
      </c>
      <c r="Y239" s="168">
        <v>0</v>
      </c>
      <c r="Z239" s="195">
        <v>0.58333333333333337</v>
      </c>
      <c r="AA239" s="168">
        <v>0</v>
      </c>
      <c r="AB239" s="168">
        <v>0</v>
      </c>
      <c r="AC239" s="168">
        <f t="shared" ref="AC239:AC245" si="421">SUM(AA239:AB239)</f>
        <v>0</v>
      </c>
      <c r="AD239" s="168">
        <v>0</v>
      </c>
      <c r="AE239" s="195">
        <v>0.58333333333333337</v>
      </c>
      <c r="AF239" s="168">
        <v>0</v>
      </c>
      <c r="AG239" s="168">
        <v>0</v>
      </c>
      <c r="AH239" s="168">
        <f>SUM(AF239:AG239)</f>
        <v>0</v>
      </c>
      <c r="AI239" s="168">
        <v>0</v>
      </c>
      <c r="AJ239" s="195">
        <v>0.58333333333333337</v>
      </c>
      <c r="AK239" s="168">
        <v>0</v>
      </c>
      <c r="AL239" s="168">
        <v>0</v>
      </c>
      <c r="AM239" s="168">
        <f t="shared" ref="AM239:AM245" si="422">SUM(AK239:AL239)</f>
        <v>0</v>
      </c>
      <c r="AN239" s="169">
        <v>0</v>
      </c>
    </row>
    <row r="240" spans="1:40" x14ac:dyDescent="0.25">
      <c r="A240" s="196">
        <v>0.60416666666666663</v>
      </c>
      <c r="B240" s="168">
        <v>0</v>
      </c>
      <c r="C240" s="168">
        <v>2</v>
      </c>
      <c r="D240" s="168">
        <f t="shared" si="416"/>
        <v>2</v>
      </c>
      <c r="E240" s="168">
        <f t="shared" ref="E240:E245" si="423">(B240-C240)/D240</f>
        <v>-1</v>
      </c>
      <c r="F240" s="197">
        <v>0.60416666666666663</v>
      </c>
      <c r="G240" s="168">
        <v>2</v>
      </c>
      <c r="H240" s="168">
        <v>1</v>
      </c>
      <c r="I240" s="168">
        <f t="shared" si="417"/>
        <v>3</v>
      </c>
      <c r="J240" s="168">
        <f t="shared" ref="J240:J245" si="424">(G240-H240)/I240</f>
        <v>0.33333333333333331</v>
      </c>
      <c r="K240" s="197">
        <v>0.60416666666666663</v>
      </c>
      <c r="L240" s="168">
        <v>1</v>
      </c>
      <c r="M240" s="168">
        <v>4</v>
      </c>
      <c r="N240" s="168">
        <f t="shared" si="418"/>
        <v>5</v>
      </c>
      <c r="O240" s="168">
        <f t="shared" ref="O240:O245" si="425">(L240-M240)/N240</f>
        <v>-0.6</v>
      </c>
      <c r="P240" s="197">
        <v>0.60416666666666663</v>
      </c>
      <c r="Q240" s="168">
        <v>4</v>
      </c>
      <c r="R240" s="168">
        <v>3</v>
      </c>
      <c r="S240" s="168">
        <f t="shared" si="419"/>
        <v>7</v>
      </c>
      <c r="T240" s="168">
        <f t="shared" ref="T240:T245" si="426">(Q240-R240)/S240</f>
        <v>0.14285714285714285</v>
      </c>
      <c r="U240" s="197">
        <v>0.60416666666666663</v>
      </c>
      <c r="V240" s="168">
        <v>1</v>
      </c>
      <c r="W240" s="168">
        <v>2</v>
      </c>
      <c r="X240" s="168">
        <f t="shared" si="420"/>
        <v>3</v>
      </c>
      <c r="Y240" s="168">
        <f t="shared" ref="Y240:Y245" si="427">(V240-W240)/X240</f>
        <v>-0.33333333333333331</v>
      </c>
      <c r="Z240" s="197">
        <v>0.60416666666666663</v>
      </c>
      <c r="AA240" s="168">
        <v>1</v>
      </c>
      <c r="AB240" s="168">
        <v>2</v>
      </c>
      <c r="AC240" s="168">
        <f t="shared" si="421"/>
        <v>3</v>
      </c>
      <c r="AD240" s="168">
        <f t="shared" ref="AD240:AD245" si="428">(AA240-AB240)/AC240</f>
        <v>-0.33333333333333331</v>
      </c>
      <c r="AE240" s="197">
        <v>0.60416666666666663</v>
      </c>
      <c r="AF240" s="168">
        <v>1</v>
      </c>
      <c r="AG240" s="168">
        <v>2</v>
      </c>
      <c r="AH240" s="168">
        <f t="shared" ref="AH240:AH245" si="429">SUM(AF240:AG240)</f>
        <v>3</v>
      </c>
      <c r="AI240" s="168">
        <f t="shared" ref="AI240:AI245" si="430">(AF240-AG240)/AH240</f>
        <v>-0.33333333333333331</v>
      </c>
      <c r="AJ240" s="197">
        <v>0.60416666666666663</v>
      </c>
      <c r="AK240" s="168">
        <v>0</v>
      </c>
      <c r="AL240" s="168">
        <v>1</v>
      </c>
      <c r="AM240" s="168">
        <f t="shared" si="422"/>
        <v>1</v>
      </c>
      <c r="AN240" s="169">
        <f t="shared" ref="AN240:AN245" si="431">(AK240-AL240)/AM240</f>
        <v>-1</v>
      </c>
    </row>
    <row r="241" spans="1:43" x14ac:dyDescent="0.25">
      <c r="A241" s="196">
        <v>0.625</v>
      </c>
      <c r="B241" s="168">
        <v>2</v>
      </c>
      <c r="C241" s="168">
        <v>3</v>
      </c>
      <c r="D241" s="168">
        <f t="shared" si="416"/>
        <v>5</v>
      </c>
      <c r="E241" s="168">
        <f t="shared" si="423"/>
        <v>-0.2</v>
      </c>
      <c r="F241" s="197">
        <v>0.625</v>
      </c>
      <c r="G241" s="168">
        <v>2</v>
      </c>
      <c r="H241" s="168">
        <v>2</v>
      </c>
      <c r="I241" s="168">
        <f t="shared" si="417"/>
        <v>4</v>
      </c>
      <c r="J241" s="168">
        <f t="shared" si="424"/>
        <v>0</v>
      </c>
      <c r="K241" s="197">
        <v>0.625</v>
      </c>
      <c r="L241" s="168">
        <v>2</v>
      </c>
      <c r="M241" s="168">
        <v>4</v>
      </c>
      <c r="N241" s="168">
        <f t="shared" si="418"/>
        <v>6</v>
      </c>
      <c r="O241" s="168">
        <f t="shared" si="425"/>
        <v>-0.33333333333333331</v>
      </c>
      <c r="P241" s="197">
        <v>0.625</v>
      </c>
      <c r="Q241" s="168">
        <v>4</v>
      </c>
      <c r="R241" s="168">
        <v>3</v>
      </c>
      <c r="S241" s="168">
        <f t="shared" si="419"/>
        <v>7</v>
      </c>
      <c r="T241" s="168">
        <f t="shared" si="426"/>
        <v>0.14285714285714285</v>
      </c>
      <c r="U241" s="197">
        <v>0.625</v>
      </c>
      <c r="V241" s="168">
        <v>2</v>
      </c>
      <c r="W241" s="168">
        <v>2</v>
      </c>
      <c r="X241" s="168">
        <f t="shared" si="420"/>
        <v>4</v>
      </c>
      <c r="Y241" s="168">
        <f t="shared" si="427"/>
        <v>0</v>
      </c>
      <c r="Z241" s="197">
        <v>0.625</v>
      </c>
      <c r="AA241" s="168">
        <v>1</v>
      </c>
      <c r="AB241" s="168">
        <v>2</v>
      </c>
      <c r="AC241" s="168">
        <f t="shared" si="421"/>
        <v>3</v>
      </c>
      <c r="AD241" s="168">
        <f t="shared" si="428"/>
        <v>-0.33333333333333331</v>
      </c>
      <c r="AE241" s="197">
        <v>0.625</v>
      </c>
      <c r="AF241" s="168">
        <v>2</v>
      </c>
      <c r="AG241" s="168">
        <v>2</v>
      </c>
      <c r="AH241" s="168">
        <f t="shared" si="429"/>
        <v>4</v>
      </c>
      <c r="AI241" s="168">
        <f t="shared" si="430"/>
        <v>0</v>
      </c>
      <c r="AJ241" s="197">
        <v>0.625</v>
      </c>
      <c r="AK241" s="168">
        <v>1</v>
      </c>
      <c r="AL241" s="168">
        <v>1</v>
      </c>
      <c r="AM241" s="168">
        <f t="shared" si="422"/>
        <v>2</v>
      </c>
      <c r="AN241" s="169">
        <f t="shared" si="431"/>
        <v>0</v>
      </c>
      <c r="AO241" s="160"/>
      <c r="AP241" s="160"/>
      <c r="AQ241" s="160"/>
    </row>
    <row r="242" spans="1:43" x14ac:dyDescent="0.25">
      <c r="A242" s="194">
        <v>0.64583333333333304</v>
      </c>
      <c r="B242" s="168">
        <v>5</v>
      </c>
      <c r="C242" s="168">
        <v>3</v>
      </c>
      <c r="D242" s="168">
        <f t="shared" si="416"/>
        <v>8</v>
      </c>
      <c r="E242" s="168">
        <f t="shared" si="423"/>
        <v>0.25</v>
      </c>
      <c r="F242" s="195">
        <v>0.64583333333333304</v>
      </c>
      <c r="G242" s="168">
        <v>6</v>
      </c>
      <c r="H242" s="168">
        <v>4</v>
      </c>
      <c r="I242" s="168">
        <f t="shared" si="417"/>
        <v>10</v>
      </c>
      <c r="J242" s="168">
        <f t="shared" si="424"/>
        <v>0.2</v>
      </c>
      <c r="K242" s="195">
        <v>0.64583333333333304</v>
      </c>
      <c r="L242" s="168">
        <v>4</v>
      </c>
      <c r="M242" s="168">
        <v>5</v>
      </c>
      <c r="N242" s="168">
        <f t="shared" si="418"/>
        <v>9</v>
      </c>
      <c r="O242" s="168">
        <f t="shared" si="425"/>
        <v>-0.1111111111111111</v>
      </c>
      <c r="P242" s="195">
        <v>0.64583333333333304</v>
      </c>
      <c r="Q242" s="168">
        <v>4</v>
      </c>
      <c r="R242" s="168">
        <v>3</v>
      </c>
      <c r="S242" s="168">
        <f t="shared" si="419"/>
        <v>7</v>
      </c>
      <c r="T242" s="168">
        <f t="shared" si="426"/>
        <v>0.14285714285714285</v>
      </c>
      <c r="U242" s="195">
        <v>0.64583333333333304</v>
      </c>
      <c r="V242" s="168">
        <v>2</v>
      </c>
      <c r="W242" s="168">
        <v>2</v>
      </c>
      <c r="X242" s="168">
        <f t="shared" si="420"/>
        <v>4</v>
      </c>
      <c r="Y242" s="168">
        <f t="shared" si="427"/>
        <v>0</v>
      </c>
      <c r="Z242" s="195">
        <v>0.64583333333333304</v>
      </c>
      <c r="AA242" s="168">
        <v>3</v>
      </c>
      <c r="AB242" s="168">
        <v>3</v>
      </c>
      <c r="AC242" s="168">
        <f t="shared" si="421"/>
        <v>6</v>
      </c>
      <c r="AD242" s="168">
        <f t="shared" si="428"/>
        <v>0</v>
      </c>
      <c r="AE242" s="195">
        <v>0.64583333333333304</v>
      </c>
      <c r="AF242" s="168">
        <v>2</v>
      </c>
      <c r="AG242" s="168">
        <v>3</v>
      </c>
      <c r="AH242" s="168">
        <f t="shared" si="429"/>
        <v>5</v>
      </c>
      <c r="AI242" s="168">
        <f t="shared" si="430"/>
        <v>-0.2</v>
      </c>
      <c r="AJ242" s="195">
        <v>0.64583333333333304</v>
      </c>
      <c r="AK242" s="168">
        <v>1</v>
      </c>
      <c r="AL242" s="168">
        <v>2</v>
      </c>
      <c r="AM242" s="168">
        <f t="shared" si="422"/>
        <v>3</v>
      </c>
      <c r="AN242" s="169">
        <f t="shared" si="431"/>
        <v>-0.33333333333333331</v>
      </c>
      <c r="AO242" s="160"/>
      <c r="AP242" s="160"/>
      <c r="AQ242" s="160"/>
    </row>
    <row r="243" spans="1:43" x14ac:dyDescent="0.25">
      <c r="A243" s="196">
        <v>0.66666666666666596</v>
      </c>
      <c r="B243" s="168">
        <v>7</v>
      </c>
      <c r="C243" s="168">
        <v>3</v>
      </c>
      <c r="D243" s="168">
        <f t="shared" si="416"/>
        <v>10</v>
      </c>
      <c r="E243" s="168">
        <f t="shared" si="423"/>
        <v>0.4</v>
      </c>
      <c r="F243" s="197">
        <v>0.66666666666666596</v>
      </c>
      <c r="G243" s="168">
        <v>6</v>
      </c>
      <c r="H243" s="168">
        <v>4</v>
      </c>
      <c r="I243" s="168">
        <f t="shared" si="417"/>
        <v>10</v>
      </c>
      <c r="J243" s="168">
        <f t="shared" si="424"/>
        <v>0.2</v>
      </c>
      <c r="K243" s="197">
        <v>0.66666666666666596</v>
      </c>
      <c r="L243" s="168">
        <v>4</v>
      </c>
      <c r="M243" s="168">
        <v>5</v>
      </c>
      <c r="N243" s="168">
        <f t="shared" si="418"/>
        <v>9</v>
      </c>
      <c r="O243" s="168">
        <f t="shared" si="425"/>
        <v>-0.1111111111111111</v>
      </c>
      <c r="P243" s="197">
        <v>0.66666666666666596</v>
      </c>
      <c r="Q243" s="168">
        <v>5</v>
      </c>
      <c r="R243" s="168">
        <v>3</v>
      </c>
      <c r="S243" s="168">
        <f t="shared" si="419"/>
        <v>8</v>
      </c>
      <c r="T243" s="168">
        <f t="shared" si="426"/>
        <v>0.25</v>
      </c>
      <c r="U243" s="197">
        <v>0.66666666666666596</v>
      </c>
      <c r="V243" s="168">
        <v>4</v>
      </c>
      <c r="W243" s="168">
        <v>2</v>
      </c>
      <c r="X243" s="168">
        <f t="shared" si="420"/>
        <v>6</v>
      </c>
      <c r="Y243" s="168">
        <f t="shared" si="427"/>
        <v>0.33333333333333331</v>
      </c>
      <c r="Z243" s="197">
        <v>0.66666666666666596</v>
      </c>
      <c r="AA243" s="168">
        <v>4</v>
      </c>
      <c r="AB243" s="168">
        <v>4</v>
      </c>
      <c r="AC243" s="168">
        <f t="shared" si="421"/>
        <v>8</v>
      </c>
      <c r="AD243" s="168">
        <f t="shared" si="428"/>
        <v>0</v>
      </c>
      <c r="AE243" s="197">
        <v>0.66666666666666596</v>
      </c>
      <c r="AF243" s="168">
        <v>3</v>
      </c>
      <c r="AG243" s="168">
        <v>3</v>
      </c>
      <c r="AH243" s="168">
        <f t="shared" si="429"/>
        <v>6</v>
      </c>
      <c r="AI243" s="168">
        <f t="shared" si="430"/>
        <v>0</v>
      </c>
      <c r="AJ243" s="197">
        <v>0.66666666666666596</v>
      </c>
      <c r="AK243" s="168">
        <v>3</v>
      </c>
      <c r="AL243" s="168">
        <v>3</v>
      </c>
      <c r="AM243" s="168">
        <f t="shared" si="422"/>
        <v>6</v>
      </c>
      <c r="AN243" s="169">
        <f t="shared" si="431"/>
        <v>0</v>
      </c>
      <c r="AO243" s="160"/>
      <c r="AP243" s="160"/>
      <c r="AQ243" s="160"/>
    </row>
    <row r="244" spans="1:43" x14ac:dyDescent="0.25">
      <c r="A244" s="196">
        <v>0.687499999999999</v>
      </c>
      <c r="B244" s="168">
        <v>7</v>
      </c>
      <c r="C244" s="168">
        <v>6</v>
      </c>
      <c r="D244" s="168">
        <f t="shared" si="416"/>
        <v>13</v>
      </c>
      <c r="E244" s="168">
        <f t="shared" si="423"/>
        <v>7.6923076923076927E-2</v>
      </c>
      <c r="F244" s="197">
        <v>0.687499999999999</v>
      </c>
      <c r="G244" s="168">
        <v>8</v>
      </c>
      <c r="H244" s="168">
        <v>5</v>
      </c>
      <c r="I244" s="168">
        <f t="shared" si="417"/>
        <v>13</v>
      </c>
      <c r="J244" s="168">
        <f t="shared" si="424"/>
        <v>0.23076923076923078</v>
      </c>
      <c r="K244" s="197">
        <v>0.687499999999999</v>
      </c>
      <c r="L244" s="168">
        <v>7</v>
      </c>
      <c r="M244" s="168">
        <v>8</v>
      </c>
      <c r="N244" s="168">
        <f t="shared" si="418"/>
        <v>15</v>
      </c>
      <c r="O244" s="168">
        <f t="shared" si="425"/>
        <v>-6.6666666666666666E-2</v>
      </c>
      <c r="P244" s="197">
        <v>0.687499999999999</v>
      </c>
      <c r="Q244" s="168">
        <v>5</v>
      </c>
      <c r="R244" s="168">
        <v>5</v>
      </c>
      <c r="S244" s="168">
        <f t="shared" si="419"/>
        <v>10</v>
      </c>
      <c r="T244" s="168">
        <f t="shared" si="426"/>
        <v>0</v>
      </c>
      <c r="U244" s="197">
        <v>0.687499999999999</v>
      </c>
      <c r="V244" s="168">
        <v>5</v>
      </c>
      <c r="W244" s="168">
        <v>3</v>
      </c>
      <c r="X244" s="168">
        <f t="shared" si="420"/>
        <v>8</v>
      </c>
      <c r="Y244" s="168">
        <f t="shared" si="427"/>
        <v>0.25</v>
      </c>
      <c r="Z244" s="197">
        <v>0.687499999999999</v>
      </c>
      <c r="AA244" s="168">
        <v>4</v>
      </c>
      <c r="AB244" s="168">
        <v>6</v>
      </c>
      <c r="AC244" s="168">
        <f t="shared" si="421"/>
        <v>10</v>
      </c>
      <c r="AD244" s="168">
        <f t="shared" si="428"/>
        <v>-0.2</v>
      </c>
      <c r="AE244" s="197">
        <v>0.687499999999999</v>
      </c>
      <c r="AF244" s="168">
        <v>4</v>
      </c>
      <c r="AG244" s="168">
        <v>4</v>
      </c>
      <c r="AH244" s="168">
        <f t="shared" si="429"/>
        <v>8</v>
      </c>
      <c r="AI244" s="168">
        <f t="shared" si="430"/>
        <v>0</v>
      </c>
      <c r="AJ244" s="197">
        <v>0.687499999999999</v>
      </c>
      <c r="AK244" s="168">
        <v>3</v>
      </c>
      <c r="AL244" s="168">
        <v>4</v>
      </c>
      <c r="AM244" s="168">
        <f t="shared" si="422"/>
        <v>7</v>
      </c>
      <c r="AN244" s="169">
        <f t="shared" si="431"/>
        <v>-0.14285714285714285</v>
      </c>
      <c r="AO244" s="160"/>
      <c r="AP244" s="160"/>
      <c r="AQ244" s="160"/>
    </row>
    <row r="245" spans="1:43" x14ac:dyDescent="0.25">
      <c r="A245" s="194">
        <v>0.70833333333333304</v>
      </c>
      <c r="B245" s="168">
        <v>9</v>
      </c>
      <c r="C245" s="168">
        <v>6</v>
      </c>
      <c r="D245" s="168">
        <f t="shared" si="416"/>
        <v>15</v>
      </c>
      <c r="E245" s="168">
        <f t="shared" si="423"/>
        <v>0.2</v>
      </c>
      <c r="F245" s="195">
        <v>0.70833333333333304</v>
      </c>
      <c r="G245" s="168">
        <v>9</v>
      </c>
      <c r="H245" s="168">
        <v>9</v>
      </c>
      <c r="I245" s="168">
        <f t="shared" si="417"/>
        <v>18</v>
      </c>
      <c r="J245" s="168">
        <f t="shared" si="424"/>
        <v>0</v>
      </c>
      <c r="K245" s="195">
        <v>0.70833333333333304</v>
      </c>
      <c r="L245" s="168">
        <v>10</v>
      </c>
      <c r="M245" s="168">
        <v>8</v>
      </c>
      <c r="N245" s="168">
        <f t="shared" si="418"/>
        <v>18</v>
      </c>
      <c r="O245" s="168">
        <f t="shared" si="425"/>
        <v>0.1111111111111111</v>
      </c>
      <c r="P245" s="195">
        <v>0.70833333333333304</v>
      </c>
      <c r="Q245" s="168">
        <v>5</v>
      </c>
      <c r="R245" s="168">
        <v>5</v>
      </c>
      <c r="S245" s="168">
        <f t="shared" si="419"/>
        <v>10</v>
      </c>
      <c r="T245" s="168">
        <f t="shared" si="426"/>
        <v>0</v>
      </c>
      <c r="U245" s="195">
        <v>0.70833333333333304</v>
      </c>
      <c r="V245" s="168">
        <v>5</v>
      </c>
      <c r="W245" s="168">
        <v>4</v>
      </c>
      <c r="X245" s="168">
        <f t="shared" si="420"/>
        <v>9</v>
      </c>
      <c r="Y245" s="168">
        <f t="shared" si="427"/>
        <v>0.1111111111111111</v>
      </c>
      <c r="Z245" s="195">
        <v>0.70833333333333304</v>
      </c>
      <c r="AA245" s="168">
        <v>5</v>
      </c>
      <c r="AB245" s="168">
        <v>6</v>
      </c>
      <c r="AC245" s="168">
        <f t="shared" si="421"/>
        <v>11</v>
      </c>
      <c r="AD245" s="168">
        <f t="shared" si="428"/>
        <v>-9.0909090909090912E-2</v>
      </c>
      <c r="AE245" s="195">
        <v>0.70833333333333304</v>
      </c>
      <c r="AF245" s="168">
        <v>5</v>
      </c>
      <c r="AG245" s="168">
        <v>5</v>
      </c>
      <c r="AH245" s="168">
        <f t="shared" si="429"/>
        <v>10</v>
      </c>
      <c r="AI245" s="168">
        <f t="shared" si="430"/>
        <v>0</v>
      </c>
      <c r="AJ245" s="195">
        <v>0.70833333333333304</v>
      </c>
      <c r="AK245" s="168">
        <v>4</v>
      </c>
      <c r="AL245" s="168">
        <v>5</v>
      </c>
      <c r="AM245" s="168">
        <f t="shared" si="422"/>
        <v>9</v>
      </c>
      <c r="AN245" s="169">
        <f t="shared" si="431"/>
        <v>-0.1111111111111111</v>
      </c>
      <c r="AO245" s="160"/>
      <c r="AP245" s="160"/>
      <c r="AQ245" s="160"/>
    </row>
    <row r="246" spans="1:43" x14ac:dyDescent="0.25">
      <c r="A246" s="176" t="s">
        <v>177</v>
      </c>
      <c r="B246" s="168" t="s">
        <v>46</v>
      </c>
      <c r="C246" s="168" t="s">
        <v>130</v>
      </c>
      <c r="D246" s="168" t="s">
        <v>52</v>
      </c>
      <c r="E246" s="168" t="s">
        <v>113</v>
      </c>
      <c r="F246" s="168" t="s">
        <v>177</v>
      </c>
      <c r="G246" s="168" t="s">
        <v>46</v>
      </c>
      <c r="H246" s="168" t="s">
        <v>130</v>
      </c>
      <c r="I246" s="168" t="s">
        <v>52</v>
      </c>
      <c r="J246" s="168" t="s">
        <v>113</v>
      </c>
      <c r="K246" s="168" t="s">
        <v>177</v>
      </c>
      <c r="L246" s="168" t="s">
        <v>46</v>
      </c>
      <c r="M246" s="168" t="s">
        <v>130</v>
      </c>
      <c r="N246" s="168" t="s">
        <v>52</v>
      </c>
      <c r="O246" s="168" t="s">
        <v>113</v>
      </c>
      <c r="P246" s="168" t="s">
        <v>177</v>
      </c>
      <c r="Q246" s="168" t="s">
        <v>46</v>
      </c>
      <c r="R246" s="168" t="s">
        <v>130</v>
      </c>
      <c r="S246" s="168" t="s">
        <v>52</v>
      </c>
      <c r="T246" s="168" t="s">
        <v>113</v>
      </c>
      <c r="U246" s="168" t="s">
        <v>177</v>
      </c>
      <c r="V246" s="168" t="s">
        <v>46</v>
      </c>
      <c r="W246" s="168" t="s">
        <v>130</v>
      </c>
      <c r="X246" s="168" t="s">
        <v>52</v>
      </c>
      <c r="Y246" s="168" t="s">
        <v>113</v>
      </c>
      <c r="Z246" s="168" t="s">
        <v>177</v>
      </c>
      <c r="AA246" s="168" t="s">
        <v>46</v>
      </c>
      <c r="AB246" s="168" t="s">
        <v>130</v>
      </c>
      <c r="AC246" s="168" t="s">
        <v>52</v>
      </c>
      <c r="AD246" s="168" t="s">
        <v>113</v>
      </c>
      <c r="AE246" s="168" t="s">
        <v>177</v>
      </c>
      <c r="AF246" s="168" t="s">
        <v>46</v>
      </c>
      <c r="AG246" s="168" t="s">
        <v>130</v>
      </c>
      <c r="AH246" s="168" t="s">
        <v>52</v>
      </c>
      <c r="AI246" s="168" t="s">
        <v>113</v>
      </c>
      <c r="AJ246" s="168" t="s">
        <v>177</v>
      </c>
      <c r="AK246" s="168" t="s">
        <v>46</v>
      </c>
      <c r="AL246" s="168" t="s">
        <v>130</v>
      </c>
      <c r="AM246" s="168" t="s">
        <v>52</v>
      </c>
      <c r="AN246" s="169" t="s">
        <v>113</v>
      </c>
      <c r="AO246" s="160"/>
      <c r="AP246" s="160"/>
      <c r="AQ246" s="160"/>
    </row>
    <row r="247" spans="1:43" x14ac:dyDescent="0.25">
      <c r="A247" s="176"/>
      <c r="B247" s="199" t="s">
        <v>133</v>
      </c>
      <c r="C247" s="199"/>
      <c r="D247" s="199"/>
      <c r="E247" s="168"/>
      <c r="F247" s="168"/>
      <c r="G247" s="199" t="s">
        <v>133</v>
      </c>
      <c r="H247" s="199"/>
      <c r="I247" s="199"/>
      <c r="J247" s="168"/>
      <c r="K247" s="168"/>
      <c r="L247" s="199" t="s">
        <v>133</v>
      </c>
      <c r="M247" s="199"/>
      <c r="N247" s="199"/>
      <c r="O247" s="168"/>
      <c r="P247" s="168"/>
      <c r="Q247" s="199" t="s">
        <v>133</v>
      </c>
      <c r="R247" s="199"/>
      <c r="S247" s="199"/>
      <c r="T247" s="168"/>
      <c r="U247" s="168"/>
      <c r="V247" s="199" t="s">
        <v>133</v>
      </c>
      <c r="W247" s="199"/>
      <c r="X247" s="199"/>
      <c r="Y247" s="168"/>
      <c r="Z247" s="168"/>
      <c r="AA247" s="199" t="s">
        <v>133</v>
      </c>
      <c r="AB247" s="199"/>
      <c r="AC247" s="199"/>
      <c r="AD247" s="168"/>
      <c r="AE247" s="168"/>
      <c r="AF247" s="199" t="s">
        <v>133</v>
      </c>
      <c r="AG247" s="199"/>
      <c r="AH247" s="199"/>
      <c r="AI247" s="168"/>
      <c r="AJ247" s="168"/>
      <c r="AK247" s="199" t="s">
        <v>133</v>
      </c>
      <c r="AL247" s="199"/>
      <c r="AM247" s="199"/>
      <c r="AN247" s="169"/>
      <c r="AO247" s="160"/>
      <c r="AP247" s="160"/>
      <c r="AQ247" s="160"/>
    </row>
    <row r="248" spans="1:43" x14ac:dyDescent="0.25">
      <c r="A248" s="194">
        <v>0.58333333333333337</v>
      </c>
      <c r="B248" s="168">
        <v>0</v>
      </c>
      <c r="C248" s="168">
        <v>0</v>
      </c>
      <c r="D248" s="168">
        <f t="shared" ref="D248:D254" si="432">SUM(B248:C248)</f>
        <v>0</v>
      </c>
      <c r="E248" s="168">
        <v>0</v>
      </c>
      <c r="F248" s="195">
        <v>0.58333333333333337</v>
      </c>
      <c r="G248" s="168">
        <v>0</v>
      </c>
      <c r="H248" s="168">
        <v>0</v>
      </c>
      <c r="I248" s="168">
        <f t="shared" ref="I248:I254" si="433">SUM(G248:H248)</f>
        <v>0</v>
      </c>
      <c r="J248" s="168">
        <v>0</v>
      </c>
      <c r="K248" s="195">
        <v>0.58333333333333337</v>
      </c>
      <c r="L248" s="168">
        <v>0</v>
      </c>
      <c r="M248" s="168">
        <v>0</v>
      </c>
      <c r="N248" s="168">
        <f t="shared" ref="N248:N254" si="434">SUM(L248:M248)</f>
        <v>0</v>
      </c>
      <c r="O248" s="168">
        <v>0</v>
      </c>
      <c r="P248" s="195">
        <v>0.58333333333333337</v>
      </c>
      <c r="Q248" s="168">
        <v>0</v>
      </c>
      <c r="R248" s="168">
        <v>0</v>
      </c>
      <c r="S248" s="168">
        <f t="shared" ref="S248:S254" si="435">SUM(Q248:R248)</f>
        <v>0</v>
      </c>
      <c r="T248" s="168">
        <v>0</v>
      </c>
      <c r="U248" s="195">
        <v>0.58333333333333337</v>
      </c>
      <c r="V248" s="168">
        <v>0</v>
      </c>
      <c r="W248" s="168">
        <v>0</v>
      </c>
      <c r="X248" s="168">
        <f t="shared" ref="X248:X254" si="436">SUM(V248:W248)</f>
        <v>0</v>
      </c>
      <c r="Y248" s="168">
        <v>0</v>
      </c>
      <c r="Z248" s="195">
        <v>0.58333333333333337</v>
      </c>
      <c r="AA248" s="168">
        <v>0</v>
      </c>
      <c r="AB248" s="168">
        <v>0</v>
      </c>
      <c r="AC248" s="168">
        <f t="shared" ref="AC248:AC254" si="437">SUM(AA248:AB248)</f>
        <v>0</v>
      </c>
      <c r="AD248" s="168">
        <v>0</v>
      </c>
      <c r="AE248" s="195">
        <v>0.58333333333333337</v>
      </c>
      <c r="AF248" s="168">
        <v>0</v>
      </c>
      <c r="AG248" s="168">
        <v>0</v>
      </c>
      <c r="AH248" s="168">
        <f>SUM(AF248:AG248)</f>
        <v>0</v>
      </c>
      <c r="AI248" s="168">
        <v>0</v>
      </c>
      <c r="AJ248" s="195">
        <v>0.58333333333333337</v>
      </c>
      <c r="AK248" s="168">
        <v>0</v>
      </c>
      <c r="AL248" s="168">
        <v>0</v>
      </c>
      <c r="AM248" s="168">
        <f t="shared" ref="AM248:AM254" si="438">SUM(AK248:AL248)</f>
        <v>0</v>
      </c>
      <c r="AN248" s="169">
        <v>0</v>
      </c>
      <c r="AO248" s="160"/>
      <c r="AP248" s="160"/>
      <c r="AQ248" s="160"/>
    </row>
    <row r="249" spans="1:43" x14ac:dyDescent="0.25">
      <c r="A249" s="196">
        <v>0.60416666666666663</v>
      </c>
      <c r="B249" s="168">
        <v>1</v>
      </c>
      <c r="C249" s="168">
        <v>1</v>
      </c>
      <c r="D249" s="168">
        <f t="shared" si="432"/>
        <v>2</v>
      </c>
      <c r="E249" s="168">
        <f t="shared" ref="E249:E254" si="439">(B249-C249)/D249</f>
        <v>0</v>
      </c>
      <c r="F249" s="197">
        <v>0.60416666666666663</v>
      </c>
      <c r="G249" s="168">
        <v>2</v>
      </c>
      <c r="H249" s="168">
        <v>3</v>
      </c>
      <c r="I249" s="168">
        <f t="shared" si="433"/>
        <v>5</v>
      </c>
      <c r="J249" s="168">
        <f t="shared" ref="J249:J254" si="440">(G249-H249)/I249</f>
        <v>-0.2</v>
      </c>
      <c r="K249" s="197">
        <v>0.60416666666666663</v>
      </c>
      <c r="L249" s="168">
        <v>2</v>
      </c>
      <c r="M249" s="168">
        <v>3</v>
      </c>
      <c r="N249" s="168">
        <f t="shared" si="434"/>
        <v>5</v>
      </c>
      <c r="O249" s="168">
        <f t="shared" ref="O249:O254" si="441">(L249-M249)/N249</f>
        <v>-0.2</v>
      </c>
      <c r="P249" s="197">
        <v>0.60416666666666663</v>
      </c>
      <c r="Q249" s="168">
        <v>3</v>
      </c>
      <c r="R249" s="168">
        <v>3</v>
      </c>
      <c r="S249" s="168">
        <f t="shared" si="435"/>
        <v>6</v>
      </c>
      <c r="T249" s="168">
        <f t="shared" ref="T249:T254" si="442">(Q249-R249)/S249</f>
        <v>0</v>
      </c>
      <c r="U249" s="197">
        <v>0.60416666666666663</v>
      </c>
      <c r="V249" s="168">
        <v>1</v>
      </c>
      <c r="W249" s="168">
        <v>3</v>
      </c>
      <c r="X249" s="168">
        <f t="shared" si="436"/>
        <v>4</v>
      </c>
      <c r="Y249" s="168">
        <f t="shared" ref="Y249:Y254" si="443">(V249-W249)/X249</f>
        <v>-0.5</v>
      </c>
      <c r="Z249" s="197">
        <v>0.60416666666666663</v>
      </c>
      <c r="AA249" s="168">
        <v>1</v>
      </c>
      <c r="AB249" s="168">
        <v>2</v>
      </c>
      <c r="AC249" s="168">
        <f t="shared" si="437"/>
        <v>3</v>
      </c>
      <c r="AD249" s="168">
        <f t="shared" ref="AD249:AD254" si="444">(AA249-AB249)/AC249</f>
        <v>-0.33333333333333331</v>
      </c>
      <c r="AE249" s="197">
        <v>0.60416666666666663</v>
      </c>
      <c r="AF249" s="168">
        <v>1</v>
      </c>
      <c r="AG249" s="168">
        <v>1</v>
      </c>
      <c r="AH249" s="168">
        <f t="shared" ref="AH249:AH254" si="445">SUM(AF249:AG249)</f>
        <v>2</v>
      </c>
      <c r="AI249" s="168">
        <f t="shared" ref="AI249:AI254" si="446">(AF249-AG249)/AH249</f>
        <v>0</v>
      </c>
      <c r="AJ249" s="197">
        <v>0.60416666666666663</v>
      </c>
      <c r="AK249" s="168">
        <v>1</v>
      </c>
      <c r="AL249" s="168">
        <v>3</v>
      </c>
      <c r="AM249" s="168">
        <f t="shared" si="438"/>
        <v>4</v>
      </c>
      <c r="AN249" s="169">
        <f t="shared" ref="AN249:AN254" si="447">(AK249-AL249)/AM249</f>
        <v>-0.5</v>
      </c>
      <c r="AO249" s="160"/>
      <c r="AP249" s="160"/>
      <c r="AQ249" s="160"/>
    </row>
    <row r="250" spans="1:43" x14ac:dyDescent="0.25">
      <c r="A250" s="196">
        <v>0.625</v>
      </c>
      <c r="B250" s="168">
        <v>4</v>
      </c>
      <c r="C250" s="168">
        <v>1</v>
      </c>
      <c r="D250" s="168">
        <f t="shared" si="432"/>
        <v>5</v>
      </c>
      <c r="E250" s="168">
        <f t="shared" si="439"/>
        <v>0.6</v>
      </c>
      <c r="F250" s="197">
        <v>0.625</v>
      </c>
      <c r="G250" s="168">
        <v>4</v>
      </c>
      <c r="H250" s="168">
        <v>3</v>
      </c>
      <c r="I250" s="168">
        <f t="shared" si="433"/>
        <v>7</v>
      </c>
      <c r="J250" s="168">
        <f t="shared" si="440"/>
        <v>0.14285714285714285</v>
      </c>
      <c r="K250" s="197">
        <v>0.625</v>
      </c>
      <c r="L250" s="168">
        <v>2</v>
      </c>
      <c r="M250" s="168">
        <v>3</v>
      </c>
      <c r="N250" s="168">
        <f t="shared" si="434"/>
        <v>5</v>
      </c>
      <c r="O250" s="168">
        <f t="shared" si="441"/>
        <v>-0.2</v>
      </c>
      <c r="P250" s="197">
        <v>0.625</v>
      </c>
      <c r="Q250" s="168">
        <v>3</v>
      </c>
      <c r="R250" s="168">
        <v>3</v>
      </c>
      <c r="S250" s="168">
        <f t="shared" si="435"/>
        <v>6</v>
      </c>
      <c r="T250" s="168">
        <f t="shared" si="442"/>
        <v>0</v>
      </c>
      <c r="U250" s="197">
        <v>0.625</v>
      </c>
      <c r="V250" s="168">
        <v>1</v>
      </c>
      <c r="W250" s="168">
        <v>3</v>
      </c>
      <c r="X250" s="168">
        <f t="shared" si="436"/>
        <v>4</v>
      </c>
      <c r="Y250" s="168">
        <f t="shared" si="443"/>
        <v>-0.5</v>
      </c>
      <c r="Z250" s="197">
        <v>0.625</v>
      </c>
      <c r="AA250" s="168">
        <v>1</v>
      </c>
      <c r="AB250" s="168">
        <v>2</v>
      </c>
      <c r="AC250" s="168">
        <f t="shared" si="437"/>
        <v>3</v>
      </c>
      <c r="AD250" s="168">
        <f t="shared" si="444"/>
        <v>-0.33333333333333331</v>
      </c>
      <c r="AE250" s="197">
        <v>0.625</v>
      </c>
      <c r="AF250" s="168">
        <v>3</v>
      </c>
      <c r="AG250" s="168">
        <v>4</v>
      </c>
      <c r="AH250" s="168">
        <f t="shared" si="445"/>
        <v>7</v>
      </c>
      <c r="AI250" s="168">
        <f t="shared" si="446"/>
        <v>-0.14285714285714285</v>
      </c>
      <c r="AJ250" s="197">
        <v>0.625</v>
      </c>
      <c r="AK250" s="168">
        <v>2</v>
      </c>
      <c r="AL250" s="168">
        <v>4</v>
      </c>
      <c r="AM250" s="168">
        <f t="shared" si="438"/>
        <v>6</v>
      </c>
      <c r="AN250" s="169">
        <f t="shared" si="447"/>
        <v>-0.33333333333333331</v>
      </c>
      <c r="AO250" s="160"/>
      <c r="AP250" s="160"/>
      <c r="AQ250" s="160"/>
    </row>
    <row r="251" spans="1:43" x14ac:dyDescent="0.25">
      <c r="A251" s="194">
        <v>0.64583333333333304</v>
      </c>
      <c r="B251" s="168">
        <v>5</v>
      </c>
      <c r="C251" s="168">
        <v>2</v>
      </c>
      <c r="D251" s="168">
        <f t="shared" si="432"/>
        <v>7</v>
      </c>
      <c r="E251" s="168">
        <f t="shared" si="439"/>
        <v>0.42857142857142855</v>
      </c>
      <c r="F251" s="195">
        <v>0.64583333333333304</v>
      </c>
      <c r="G251" s="168">
        <v>4</v>
      </c>
      <c r="H251" s="168">
        <v>5</v>
      </c>
      <c r="I251" s="168">
        <f t="shared" si="433"/>
        <v>9</v>
      </c>
      <c r="J251" s="168">
        <f t="shared" si="440"/>
        <v>-0.1111111111111111</v>
      </c>
      <c r="K251" s="195">
        <v>0.64583333333333304</v>
      </c>
      <c r="L251" s="168">
        <v>2</v>
      </c>
      <c r="M251" s="168">
        <v>5</v>
      </c>
      <c r="N251" s="168">
        <f t="shared" si="434"/>
        <v>7</v>
      </c>
      <c r="O251" s="168">
        <f t="shared" si="441"/>
        <v>-0.42857142857142855</v>
      </c>
      <c r="P251" s="195">
        <v>0.64583333333333304</v>
      </c>
      <c r="Q251" s="168">
        <v>5</v>
      </c>
      <c r="R251" s="168">
        <v>7</v>
      </c>
      <c r="S251" s="168">
        <f t="shared" si="435"/>
        <v>12</v>
      </c>
      <c r="T251" s="168">
        <f t="shared" si="442"/>
        <v>-0.16666666666666666</v>
      </c>
      <c r="U251" s="195">
        <v>0.64583333333333304</v>
      </c>
      <c r="V251" s="168">
        <v>3</v>
      </c>
      <c r="W251" s="168">
        <v>4</v>
      </c>
      <c r="X251" s="168">
        <f t="shared" si="436"/>
        <v>7</v>
      </c>
      <c r="Y251" s="168">
        <f t="shared" si="443"/>
        <v>-0.14285714285714285</v>
      </c>
      <c r="Z251" s="195">
        <v>0.64583333333333304</v>
      </c>
      <c r="AA251" s="168">
        <v>3</v>
      </c>
      <c r="AB251" s="168">
        <v>3</v>
      </c>
      <c r="AC251" s="168">
        <f t="shared" si="437"/>
        <v>6</v>
      </c>
      <c r="AD251" s="168">
        <f t="shared" si="444"/>
        <v>0</v>
      </c>
      <c r="AE251" s="195">
        <v>0.64583333333333304</v>
      </c>
      <c r="AF251" s="168">
        <v>3</v>
      </c>
      <c r="AG251" s="168">
        <v>4</v>
      </c>
      <c r="AH251" s="168">
        <f t="shared" si="445"/>
        <v>7</v>
      </c>
      <c r="AI251" s="168">
        <f t="shared" si="446"/>
        <v>-0.14285714285714285</v>
      </c>
      <c r="AJ251" s="195">
        <v>0.64583333333333304</v>
      </c>
      <c r="AK251" s="168">
        <v>4</v>
      </c>
      <c r="AL251" s="168">
        <v>4</v>
      </c>
      <c r="AM251" s="168">
        <f t="shared" si="438"/>
        <v>8</v>
      </c>
      <c r="AN251" s="169">
        <f t="shared" si="447"/>
        <v>0</v>
      </c>
      <c r="AO251" s="160"/>
      <c r="AP251" s="160"/>
      <c r="AQ251" s="160"/>
    </row>
    <row r="252" spans="1:43" x14ac:dyDescent="0.25">
      <c r="A252" s="196">
        <v>0.66666666666666596</v>
      </c>
      <c r="B252" s="168">
        <v>5</v>
      </c>
      <c r="C252" s="168">
        <v>3</v>
      </c>
      <c r="D252" s="168">
        <f t="shared" si="432"/>
        <v>8</v>
      </c>
      <c r="E252" s="168">
        <f t="shared" si="439"/>
        <v>0.25</v>
      </c>
      <c r="F252" s="197">
        <v>0.66666666666666596</v>
      </c>
      <c r="G252" s="168">
        <v>4</v>
      </c>
      <c r="H252" s="168">
        <v>5</v>
      </c>
      <c r="I252" s="168">
        <f t="shared" si="433"/>
        <v>9</v>
      </c>
      <c r="J252" s="168">
        <f t="shared" si="440"/>
        <v>-0.1111111111111111</v>
      </c>
      <c r="K252" s="197">
        <v>0.66666666666666596</v>
      </c>
      <c r="L252" s="168">
        <v>3</v>
      </c>
      <c r="M252" s="168">
        <v>6</v>
      </c>
      <c r="N252" s="168">
        <f t="shared" si="434"/>
        <v>9</v>
      </c>
      <c r="O252" s="168">
        <f t="shared" si="441"/>
        <v>-0.33333333333333331</v>
      </c>
      <c r="P252" s="197">
        <v>0.66666666666666596</v>
      </c>
      <c r="Q252" s="168">
        <v>5</v>
      </c>
      <c r="R252" s="168">
        <v>7</v>
      </c>
      <c r="S252" s="168">
        <f t="shared" si="435"/>
        <v>12</v>
      </c>
      <c r="T252" s="168">
        <f t="shared" si="442"/>
        <v>-0.16666666666666666</v>
      </c>
      <c r="U252" s="197">
        <v>0.66666666666666596</v>
      </c>
      <c r="V252" s="168">
        <v>4</v>
      </c>
      <c r="W252" s="168">
        <v>4</v>
      </c>
      <c r="X252" s="168">
        <f t="shared" si="436"/>
        <v>8</v>
      </c>
      <c r="Y252" s="168">
        <f t="shared" si="443"/>
        <v>0</v>
      </c>
      <c r="Z252" s="197">
        <v>0.66666666666666596</v>
      </c>
      <c r="AA252" s="168">
        <v>4</v>
      </c>
      <c r="AB252" s="168">
        <v>4</v>
      </c>
      <c r="AC252" s="168">
        <f t="shared" si="437"/>
        <v>8</v>
      </c>
      <c r="AD252" s="168">
        <f t="shared" si="444"/>
        <v>0</v>
      </c>
      <c r="AE252" s="197">
        <v>0.66666666666666596</v>
      </c>
      <c r="AF252" s="168">
        <v>4</v>
      </c>
      <c r="AG252" s="168">
        <v>4</v>
      </c>
      <c r="AH252" s="168">
        <f t="shared" si="445"/>
        <v>8</v>
      </c>
      <c r="AI252" s="168">
        <f t="shared" si="446"/>
        <v>0</v>
      </c>
      <c r="AJ252" s="197">
        <v>0.66666666666666596</v>
      </c>
      <c r="AK252" s="168">
        <v>3</v>
      </c>
      <c r="AL252" s="168">
        <v>4</v>
      </c>
      <c r="AM252" s="168">
        <f t="shared" si="438"/>
        <v>7</v>
      </c>
      <c r="AN252" s="169">
        <f t="shared" si="447"/>
        <v>-0.14285714285714285</v>
      </c>
      <c r="AO252" s="160"/>
      <c r="AP252" s="160"/>
      <c r="AQ252" s="160"/>
    </row>
    <row r="253" spans="1:43" x14ac:dyDescent="0.25">
      <c r="A253" s="196">
        <v>0.687499999999999</v>
      </c>
      <c r="B253" s="168">
        <v>7</v>
      </c>
      <c r="C253" s="168">
        <v>6</v>
      </c>
      <c r="D253" s="168">
        <f t="shared" si="432"/>
        <v>13</v>
      </c>
      <c r="E253" s="168">
        <f t="shared" si="439"/>
        <v>7.6923076923076927E-2</v>
      </c>
      <c r="F253" s="197">
        <v>0.687499999999999</v>
      </c>
      <c r="G253" s="168">
        <v>7</v>
      </c>
      <c r="H253" s="168">
        <v>6</v>
      </c>
      <c r="I253" s="168">
        <f t="shared" si="433"/>
        <v>13</v>
      </c>
      <c r="J253" s="168">
        <f t="shared" si="440"/>
        <v>7.6923076923076927E-2</v>
      </c>
      <c r="K253" s="197">
        <v>0.687499999999999</v>
      </c>
      <c r="L253" s="168">
        <v>4</v>
      </c>
      <c r="M253" s="168">
        <v>6</v>
      </c>
      <c r="N253" s="168">
        <f t="shared" si="434"/>
        <v>10</v>
      </c>
      <c r="O253" s="168">
        <f t="shared" si="441"/>
        <v>-0.2</v>
      </c>
      <c r="P253" s="197">
        <v>0.687499999999999</v>
      </c>
      <c r="Q253" s="168">
        <v>9</v>
      </c>
      <c r="R253" s="168">
        <v>8</v>
      </c>
      <c r="S253" s="168">
        <f t="shared" si="435"/>
        <v>17</v>
      </c>
      <c r="T253" s="168">
        <f t="shared" si="442"/>
        <v>5.8823529411764705E-2</v>
      </c>
      <c r="U253" s="197">
        <v>0.687499999999999</v>
      </c>
      <c r="V253" s="168">
        <v>4</v>
      </c>
      <c r="W253" s="168">
        <v>5</v>
      </c>
      <c r="X253" s="168">
        <f t="shared" si="436"/>
        <v>9</v>
      </c>
      <c r="Y253" s="168">
        <f t="shared" si="443"/>
        <v>-0.1111111111111111</v>
      </c>
      <c r="Z253" s="197">
        <v>0.687499999999999</v>
      </c>
      <c r="AA253" s="168">
        <v>4</v>
      </c>
      <c r="AB253" s="168">
        <v>4</v>
      </c>
      <c r="AC253" s="168">
        <f t="shared" si="437"/>
        <v>8</v>
      </c>
      <c r="AD253" s="168">
        <f t="shared" si="444"/>
        <v>0</v>
      </c>
      <c r="AE253" s="197">
        <v>0.687499999999999</v>
      </c>
      <c r="AF253" s="168">
        <v>4</v>
      </c>
      <c r="AG253" s="168">
        <v>5</v>
      </c>
      <c r="AH253" s="168">
        <f t="shared" si="445"/>
        <v>9</v>
      </c>
      <c r="AI253" s="168">
        <f t="shared" si="446"/>
        <v>-0.1111111111111111</v>
      </c>
      <c r="AJ253" s="197">
        <v>0.687499999999999</v>
      </c>
      <c r="AK253" s="168">
        <v>6</v>
      </c>
      <c r="AL253" s="168">
        <v>6</v>
      </c>
      <c r="AM253" s="168">
        <f t="shared" si="438"/>
        <v>12</v>
      </c>
      <c r="AN253" s="169">
        <f t="shared" si="447"/>
        <v>0</v>
      </c>
      <c r="AO253" s="160"/>
      <c r="AP253" s="160"/>
      <c r="AQ253" s="160"/>
    </row>
    <row r="254" spans="1:43" ht="17.45" customHeight="1" x14ac:dyDescent="0.25">
      <c r="A254" s="201">
        <v>0.70833333333333304</v>
      </c>
      <c r="B254" s="170">
        <v>9</v>
      </c>
      <c r="C254" s="170">
        <v>6</v>
      </c>
      <c r="D254" s="170">
        <f t="shared" si="432"/>
        <v>15</v>
      </c>
      <c r="E254" s="170">
        <f t="shared" si="439"/>
        <v>0.2</v>
      </c>
      <c r="F254" s="202">
        <v>0.70833333333333304</v>
      </c>
      <c r="G254" s="170">
        <v>8</v>
      </c>
      <c r="H254" s="170">
        <v>7</v>
      </c>
      <c r="I254" s="170">
        <f t="shared" si="433"/>
        <v>15</v>
      </c>
      <c r="J254" s="170">
        <f t="shared" si="440"/>
        <v>6.6666666666666666E-2</v>
      </c>
      <c r="K254" s="202">
        <v>0.70833333333333304</v>
      </c>
      <c r="L254" s="170">
        <v>7</v>
      </c>
      <c r="M254" s="170">
        <v>6</v>
      </c>
      <c r="N254" s="170">
        <f t="shared" si="434"/>
        <v>13</v>
      </c>
      <c r="O254" s="170">
        <f t="shared" si="441"/>
        <v>7.6923076923076927E-2</v>
      </c>
      <c r="P254" s="202">
        <v>0.70833333333333304</v>
      </c>
      <c r="Q254" s="170">
        <v>11</v>
      </c>
      <c r="R254" s="170">
        <v>8</v>
      </c>
      <c r="S254" s="170">
        <f t="shared" si="435"/>
        <v>19</v>
      </c>
      <c r="T254" s="170">
        <f t="shared" si="442"/>
        <v>0.15789473684210525</v>
      </c>
      <c r="U254" s="202">
        <v>0.70833333333333304</v>
      </c>
      <c r="V254" s="170">
        <v>4</v>
      </c>
      <c r="W254" s="170">
        <v>5</v>
      </c>
      <c r="X254" s="170">
        <f t="shared" si="436"/>
        <v>9</v>
      </c>
      <c r="Y254" s="170">
        <f t="shared" si="443"/>
        <v>-0.1111111111111111</v>
      </c>
      <c r="Z254" s="202">
        <v>0.70833333333333304</v>
      </c>
      <c r="AA254" s="170">
        <v>5</v>
      </c>
      <c r="AB254" s="170">
        <v>6</v>
      </c>
      <c r="AC254" s="170">
        <f t="shared" si="437"/>
        <v>11</v>
      </c>
      <c r="AD254" s="170">
        <f t="shared" si="444"/>
        <v>-9.0909090909090912E-2</v>
      </c>
      <c r="AE254" s="202">
        <v>0.70833333333333304</v>
      </c>
      <c r="AF254" s="170">
        <v>6</v>
      </c>
      <c r="AG254" s="170">
        <v>5</v>
      </c>
      <c r="AH254" s="170">
        <f t="shared" si="445"/>
        <v>11</v>
      </c>
      <c r="AI254" s="170">
        <f t="shared" si="446"/>
        <v>9.0909090909090912E-2</v>
      </c>
      <c r="AJ254" s="202">
        <v>0.70833333333333304</v>
      </c>
      <c r="AK254" s="170">
        <v>6</v>
      </c>
      <c r="AL254" s="170">
        <v>6</v>
      </c>
      <c r="AM254" s="170">
        <f t="shared" si="438"/>
        <v>12</v>
      </c>
      <c r="AN254" s="171">
        <f t="shared" si="447"/>
        <v>0</v>
      </c>
      <c r="AO254" s="160"/>
      <c r="AP254" s="160"/>
      <c r="AQ254" s="160"/>
    </row>
    <row r="255" spans="1:43" x14ac:dyDescent="0.25">
      <c r="A255" s="356" t="s">
        <v>157</v>
      </c>
      <c r="B255" s="357"/>
      <c r="C255" s="357"/>
      <c r="D255" s="357"/>
      <c r="E255" s="357"/>
      <c r="F255" s="357"/>
      <c r="G255" s="357"/>
      <c r="H255" s="357"/>
      <c r="I255" s="357"/>
      <c r="J255" s="357"/>
      <c r="K255" s="357"/>
      <c r="L255" s="357"/>
      <c r="M255" s="357"/>
      <c r="N255" s="357"/>
      <c r="O255" s="357"/>
      <c r="P255" s="357"/>
      <c r="Q255" s="357"/>
      <c r="R255" s="357"/>
      <c r="S255" s="357"/>
      <c r="T255" s="357"/>
      <c r="U255" s="357"/>
      <c r="V255" s="357"/>
      <c r="W255" s="357"/>
      <c r="X255" s="357"/>
      <c r="Y255" s="357"/>
      <c r="Z255" s="357"/>
      <c r="AA255" s="357"/>
      <c r="AB255" s="357"/>
      <c r="AC255" s="357"/>
      <c r="AD255" s="357"/>
      <c r="AE255" s="357"/>
      <c r="AF255" s="357"/>
      <c r="AG255" s="357"/>
      <c r="AH255" s="357"/>
      <c r="AI255" s="357"/>
      <c r="AJ255" s="357"/>
      <c r="AK255" s="357"/>
      <c r="AL255" s="357"/>
      <c r="AM255" s="357"/>
      <c r="AN255" s="358"/>
    </row>
    <row r="256" spans="1:43" x14ac:dyDescent="0.25">
      <c r="A256" s="198" t="s">
        <v>180</v>
      </c>
      <c r="B256" s="199"/>
      <c r="C256" s="199"/>
      <c r="D256" s="199"/>
      <c r="E256" s="199"/>
      <c r="F256" s="199"/>
      <c r="G256" s="199"/>
      <c r="H256" s="199"/>
      <c r="I256" s="199"/>
      <c r="J256" s="199"/>
      <c r="K256" s="199"/>
      <c r="L256" s="199"/>
      <c r="M256" s="199"/>
      <c r="N256" s="199"/>
      <c r="O256" s="199"/>
      <c r="P256" s="199"/>
      <c r="Q256" s="199"/>
      <c r="R256" s="199"/>
      <c r="S256" s="199"/>
      <c r="T256" s="199"/>
      <c r="U256" s="199"/>
      <c r="V256" s="199"/>
      <c r="W256" s="199"/>
      <c r="X256" s="199"/>
      <c r="Y256" s="199"/>
      <c r="Z256" s="199"/>
      <c r="AA256" s="199"/>
      <c r="AB256" s="199"/>
      <c r="AC256" s="199"/>
      <c r="AD256" s="199"/>
      <c r="AE256" s="199"/>
      <c r="AF256" s="199"/>
      <c r="AG256" s="199"/>
      <c r="AH256" s="199"/>
      <c r="AI256" s="199"/>
      <c r="AJ256" s="199"/>
      <c r="AK256" s="199"/>
      <c r="AL256" s="199"/>
      <c r="AM256" s="199"/>
      <c r="AN256" s="200"/>
    </row>
    <row r="257" spans="1:40" x14ac:dyDescent="0.25">
      <c r="A257" s="176" t="s">
        <v>177</v>
      </c>
      <c r="B257" s="168" t="s">
        <v>71</v>
      </c>
      <c r="C257" s="168" t="s">
        <v>130</v>
      </c>
      <c r="D257" s="168" t="s">
        <v>52</v>
      </c>
      <c r="E257" s="168" t="s">
        <v>113</v>
      </c>
      <c r="F257" s="168" t="s">
        <v>177</v>
      </c>
      <c r="G257" s="168" t="s">
        <v>71</v>
      </c>
      <c r="H257" s="168" t="s">
        <v>130</v>
      </c>
      <c r="I257" s="168" t="s">
        <v>52</v>
      </c>
      <c r="J257" s="168" t="s">
        <v>113</v>
      </c>
      <c r="K257" s="168" t="s">
        <v>177</v>
      </c>
      <c r="L257" s="168" t="s">
        <v>71</v>
      </c>
      <c r="M257" s="168" t="s">
        <v>130</v>
      </c>
      <c r="N257" s="168" t="s">
        <v>52</v>
      </c>
      <c r="O257" s="168" t="s">
        <v>113</v>
      </c>
      <c r="P257" s="168" t="s">
        <v>177</v>
      </c>
      <c r="Q257" s="168" t="s">
        <v>71</v>
      </c>
      <c r="R257" s="168" t="s">
        <v>130</v>
      </c>
      <c r="S257" s="168" t="s">
        <v>52</v>
      </c>
      <c r="T257" s="168" t="s">
        <v>113</v>
      </c>
      <c r="U257" s="168" t="s">
        <v>177</v>
      </c>
      <c r="V257" s="168" t="s">
        <v>71</v>
      </c>
      <c r="W257" s="168" t="s">
        <v>130</v>
      </c>
      <c r="X257" s="168" t="s">
        <v>52</v>
      </c>
      <c r="Y257" s="168" t="s">
        <v>113</v>
      </c>
      <c r="Z257" s="168" t="s">
        <v>177</v>
      </c>
      <c r="AA257" s="168" t="s">
        <v>71</v>
      </c>
      <c r="AB257" s="168" t="s">
        <v>130</v>
      </c>
      <c r="AC257" s="168" t="s">
        <v>52</v>
      </c>
      <c r="AD257" s="168" t="s">
        <v>113</v>
      </c>
      <c r="AE257" s="168" t="s">
        <v>177</v>
      </c>
      <c r="AF257" s="168" t="s">
        <v>71</v>
      </c>
      <c r="AG257" s="168" t="s">
        <v>130</v>
      </c>
      <c r="AH257" s="168" t="s">
        <v>52</v>
      </c>
      <c r="AI257" s="168" t="s">
        <v>113</v>
      </c>
      <c r="AJ257" s="168" t="s">
        <v>177</v>
      </c>
      <c r="AK257" s="168" t="s">
        <v>71</v>
      </c>
      <c r="AL257" s="168" t="s">
        <v>130</v>
      </c>
      <c r="AM257" s="168" t="s">
        <v>52</v>
      </c>
      <c r="AN257" s="169" t="s">
        <v>113</v>
      </c>
    </row>
    <row r="258" spans="1:40" x14ac:dyDescent="0.25">
      <c r="A258" s="194">
        <v>0.58333333333333337</v>
      </c>
      <c r="B258" s="33">
        <v>42</v>
      </c>
      <c r="C258" s="33">
        <v>2</v>
      </c>
      <c r="D258" s="168">
        <f t="shared" ref="D258:D264" si="448">SUM(B258:C258)</f>
        <v>44</v>
      </c>
      <c r="E258" s="168">
        <f t="shared" ref="E258:E264" si="449">(B258-C258)/D258</f>
        <v>0.90909090909090906</v>
      </c>
      <c r="F258" s="195">
        <v>0.58333333333333337</v>
      </c>
      <c r="G258" s="33">
        <v>51</v>
      </c>
      <c r="H258" s="33">
        <v>5</v>
      </c>
      <c r="I258" s="168">
        <f t="shared" ref="I258:I264" si="450">SUM(G258:H258)</f>
        <v>56</v>
      </c>
      <c r="J258" s="168">
        <f t="shared" ref="J258:J264" si="451">(G258-H258)/I258</f>
        <v>0.8214285714285714</v>
      </c>
      <c r="K258" s="195">
        <v>0.58333333333333337</v>
      </c>
      <c r="L258" s="33">
        <v>55</v>
      </c>
      <c r="M258" s="33">
        <v>4</v>
      </c>
      <c r="N258" s="168">
        <f t="shared" ref="N258:N264" si="452">SUM(L258:M258)</f>
        <v>59</v>
      </c>
      <c r="O258" s="168">
        <f t="shared" ref="O258:O264" si="453">(L258-M258)/N258</f>
        <v>0.86440677966101698</v>
      </c>
      <c r="P258" s="195">
        <v>0.58333333333333337</v>
      </c>
      <c r="Q258" s="33">
        <v>51</v>
      </c>
      <c r="R258" s="33">
        <v>4</v>
      </c>
      <c r="S258" s="168">
        <f t="shared" ref="S258:S264" si="454">SUM(Q258:R258)</f>
        <v>55</v>
      </c>
      <c r="T258" s="168">
        <f t="shared" ref="T258:T264" si="455">(Q258-R258)/S258</f>
        <v>0.8545454545454545</v>
      </c>
      <c r="U258" s="195">
        <v>0.58333333333333337</v>
      </c>
      <c r="V258" s="33">
        <v>48</v>
      </c>
      <c r="W258" s="33">
        <v>4</v>
      </c>
      <c r="X258" s="168">
        <f t="shared" ref="X258:X264" si="456">SUM(V258:W258)</f>
        <v>52</v>
      </c>
      <c r="Y258" s="168">
        <f t="shared" ref="Y258:Y264" si="457">(V258-W258)/X258</f>
        <v>0.84615384615384615</v>
      </c>
      <c r="Z258" s="195">
        <v>0.58333333333333337</v>
      </c>
      <c r="AA258" s="33">
        <v>46</v>
      </c>
      <c r="AB258" s="33">
        <v>2</v>
      </c>
      <c r="AC258" s="168">
        <f t="shared" ref="AC258:AC264" si="458">SUM(AA258:AB258)</f>
        <v>48</v>
      </c>
      <c r="AD258" s="168">
        <f t="shared" ref="AD258:AD264" si="459">(AA258-AB258)/AC258</f>
        <v>0.91666666666666663</v>
      </c>
      <c r="AE258" s="195">
        <v>0.58333333333333337</v>
      </c>
      <c r="AF258" s="33">
        <v>49</v>
      </c>
      <c r="AG258" s="33">
        <v>5</v>
      </c>
      <c r="AH258" s="168">
        <f>SUM(AF258:AG258)</f>
        <v>54</v>
      </c>
      <c r="AI258" s="168">
        <f t="shared" ref="AI258:AI264" si="460">(AF258-AG258)/AH258</f>
        <v>0.81481481481481477</v>
      </c>
      <c r="AJ258" s="195">
        <v>0.58333333333333337</v>
      </c>
      <c r="AK258" s="33">
        <v>49</v>
      </c>
      <c r="AL258" s="33">
        <v>4</v>
      </c>
      <c r="AM258" s="168">
        <f t="shared" ref="AM258:AM264" si="461">SUM(AK258:AL258)</f>
        <v>53</v>
      </c>
      <c r="AN258" s="169">
        <f t="shared" ref="AN258:AN264" si="462">(AK258-AL258)/AM258</f>
        <v>0.84905660377358494</v>
      </c>
    </row>
    <row r="259" spans="1:40" x14ac:dyDescent="0.25">
      <c r="A259" s="196">
        <v>0.60416666666666663</v>
      </c>
      <c r="B259" s="33">
        <v>37</v>
      </c>
      <c r="C259" s="33">
        <v>5</v>
      </c>
      <c r="D259" s="168">
        <f t="shared" si="448"/>
        <v>42</v>
      </c>
      <c r="E259" s="168">
        <f t="shared" si="449"/>
        <v>0.76190476190476186</v>
      </c>
      <c r="F259" s="197">
        <v>0.60416666666666663</v>
      </c>
      <c r="G259" s="33">
        <v>27</v>
      </c>
      <c r="H259" s="33">
        <v>4</v>
      </c>
      <c r="I259" s="168">
        <f t="shared" si="450"/>
        <v>31</v>
      </c>
      <c r="J259" s="168">
        <f t="shared" si="451"/>
        <v>0.74193548387096775</v>
      </c>
      <c r="K259" s="197">
        <v>0.60416666666666663</v>
      </c>
      <c r="L259" s="33">
        <v>42</v>
      </c>
      <c r="M259" s="33">
        <v>5</v>
      </c>
      <c r="N259" s="168">
        <f t="shared" si="452"/>
        <v>47</v>
      </c>
      <c r="O259" s="168">
        <f t="shared" si="453"/>
        <v>0.78723404255319152</v>
      </c>
      <c r="P259" s="197">
        <v>0.60416666666666663</v>
      </c>
      <c r="Q259" s="33">
        <v>43</v>
      </c>
      <c r="R259" s="33">
        <v>5</v>
      </c>
      <c r="S259" s="168">
        <f t="shared" si="454"/>
        <v>48</v>
      </c>
      <c r="T259" s="168">
        <f t="shared" si="455"/>
        <v>0.79166666666666663</v>
      </c>
      <c r="U259" s="197">
        <v>0.60416666666666663</v>
      </c>
      <c r="V259" s="33">
        <v>41</v>
      </c>
      <c r="W259" s="33">
        <v>2</v>
      </c>
      <c r="X259" s="168">
        <f t="shared" si="456"/>
        <v>43</v>
      </c>
      <c r="Y259" s="168">
        <f t="shared" si="457"/>
        <v>0.90697674418604646</v>
      </c>
      <c r="Z259" s="197">
        <v>0.60416666666666663</v>
      </c>
      <c r="AA259" s="33">
        <v>32</v>
      </c>
      <c r="AB259" s="33">
        <v>2</v>
      </c>
      <c r="AC259" s="168">
        <f t="shared" si="458"/>
        <v>34</v>
      </c>
      <c r="AD259" s="168">
        <f t="shared" si="459"/>
        <v>0.88235294117647056</v>
      </c>
      <c r="AE259" s="197">
        <v>0.60416666666666663</v>
      </c>
      <c r="AF259" s="33">
        <v>41</v>
      </c>
      <c r="AG259" s="33">
        <v>6</v>
      </c>
      <c r="AH259" s="168">
        <f t="shared" ref="AH259:AH264" si="463">SUM(AF259:AG259)</f>
        <v>47</v>
      </c>
      <c r="AI259" s="168">
        <f t="shared" si="460"/>
        <v>0.74468085106382975</v>
      </c>
      <c r="AJ259" s="197">
        <v>0.60416666666666663</v>
      </c>
      <c r="AK259" s="33">
        <v>37</v>
      </c>
      <c r="AL259" s="33">
        <v>7</v>
      </c>
      <c r="AM259" s="168">
        <f t="shared" si="461"/>
        <v>44</v>
      </c>
      <c r="AN259" s="169">
        <f t="shared" si="462"/>
        <v>0.68181818181818177</v>
      </c>
    </row>
    <row r="260" spans="1:40" x14ac:dyDescent="0.25">
      <c r="A260" s="196">
        <v>0.625</v>
      </c>
      <c r="B260" s="33">
        <v>39</v>
      </c>
      <c r="C260" s="33">
        <v>6</v>
      </c>
      <c r="D260" s="168">
        <f t="shared" si="448"/>
        <v>45</v>
      </c>
      <c r="E260" s="168">
        <f t="shared" si="449"/>
        <v>0.73333333333333328</v>
      </c>
      <c r="F260" s="197">
        <v>0.625</v>
      </c>
      <c r="G260" s="33">
        <v>36</v>
      </c>
      <c r="H260" s="33">
        <v>9</v>
      </c>
      <c r="I260" s="168">
        <f t="shared" si="450"/>
        <v>45</v>
      </c>
      <c r="J260" s="168">
        <f t="shared" si="451"/>
        <v>0.6</v>
      </c>
      <c r="K260" s="197">
        <v>0.625</v>
      </c>
      <c r="L260" s="33">
        <v>37</v>
      </c>
      <c r="M260" s="33">
        <v>5</v>
      </c>
      <c r="N260" s="168">
        <f t="shared" si="452"/>
        <v>42</v>
      </c>
      <c r="O260" s="168">
        <f t="shared" si="453"/>
        <v>0.76190476190476186</v>
      </c>
      <c r="P260" s="197">
        <v>0.625</v>
      </c>
      <c r="Q260" s="33">
        <v>39</v>
      </c>
      <c r="R260" s="33">
        <v>7</v>
      </c>
      <c r="S260" s="168">
        <f t="shared" si="454"/>
        <v>46</v>
      </c>
      <c r="T260" s="168">
        <f t="shared" si="455"/>
        <v>0.69565217391304346</v>
      </c>
      <c r="U260" s="197">
        <v>0.625</v>
      </c>
      <c r="V260" s="33">
        <v>37</v>
      </c>
      <c r="W260" s="33">
        <v>7</v>
      </c>
      <c r="X260" s="168">
        <f t="shared" si="456"/>
        <v>44</v>
      </c>
      <c r="Y260" s="168">
        <f t="shared" si="457"/>
        <v>0.68181818181818177</v>
      </c>
      <c r="Z260" s="197">
        <v>0.625</v>
      </c>
      <c r="AA260" s="33">
        <v>37</v>
      </c>
      <c r="AB260" s="33">
        <v>6</v>
      </c>
      <c r="AC260" s="168">
        <f t="shared" si="458"/>
        <v>43</v>
      </c>
      <c r="AD260" s="168">
        <f t="shared" si="459"/>
        <v>0.72093023255813948</v>
      </c>
      <c r="AE260" s="197">
        <v>0.625</v>
      </c>
      <c r="AF260" s="33">
        <v>38</v>
      </c>
      <c r="AG260" s="33">
        <v>9</v>
      </c>
      <c r="AH260" s="168">
        <f t="shared" si="463"/>
        <v>47</v>
      </c>
      <c r="AI260" s="168">
        <f t="shared" si="460"/>
        <v>0.61702127659574468</v>
      </c>
      <c r="AJ260" s="197">
        <v>0.625</v>
      </c>
      <c r="AK260" s="33">
        <v>39</v>
      </c>
      <c r="AL260" s="33">
        <v>16</v>
      </c>
      <c r="AM260" s="168">
        <f t="shared" si="461"/>
        <v>55</v>
      </c>
      <c r="AN260" s="169">
        <f t="shared" si="462"/>
        <v>0.41818181818181815</v>
      </c>
    </row>
    <row r="261" spans="1:40" x14ac:dyDescent="0.25">
      <c r="A261" s="194">
        <v>0.64583333333333304</v>
      </c>
      <c r="B261" s="33">
        <v>31</v>
      </c>
      <c r="C261" s="33">
        <v>8</v>
      </c>
      <c r="D261" s="168">
        <f t="shared" si="448"/>
        <v>39</v>
      </c>
      <c r="E261" s="168">
        <f t="shared" si="449"/>
        <v>0.58974358974358976</v>
      </c>
      <c r="F261" s="195">
        <v>0.64583333333333304</v>
      </c>
      <c r="G261" s="33">
        <v>34</v>
      </c>
      <c r="H261" s="33">
        <v>11</v>
      </c>
      <c r="I261" s="168">
        <f t="shared" si="450"/>
        <v>45</v>
      </c>
      <c r="J261" s="168">
        <f t="shared" si="451"/>
        <v>0.51111111111111107</v>
      </c>
      <c r="K261" s="195">
        <v>0.64583333333333304</v>
      </c>
      <c r="L261" s="33">
        <v>31</v>
      </c>
      <c r="M261" s="33">
        <v>7</v>
      </c>
      <c r="N261" s="168">
        <f t="shared" si="452"/>
        <v>38</v>
      </c>
      <c r="O261" s="168">
        <f t="shared" si="453"/>
        <v>0.63157894736842102</v>
      </c>
      <c r="P261" s="195">
        <v>0.64583333333333304</v>
      </c>
      <c r="Q261" s="33">
        <v>30</v>
      </c>
      <c r="R261" s="33">
        <v>9</v>
      </c>
      <c r="S261" s="168">
        <f t="shared" si="454"/>
        <v>39</v>
      </c>
      <c r="T261" s="168">
        <f t="shared" si="455"/>
        <v>0.53846153846153844</v>
      </c>
      <c r="U261" s="195">
        <v>0.64583333333333304</v>
      </c>
      <c r="V261" s="33">
        <v>29</v>
      </c>
      <c r="W261" s="33">
        <v>13</v>
      </c>
      <c r="X261" s="168">
        <f t="shared" si="456"/>
        <v>42</v>
      </c>
      <c r="Y261" s="168">
        <f t="shared" si="457"/>
        <v>0.38095238095238093</v>
      </c>
      <c r="Z261" s="195">
        <v>0.64583333333333304</v>
      </c>
      <c r="AA261" s="33">
        <v>31</v>
      </c>
      <c r="AB261" s="33">
        <v>6</v>
      </c>
      <c r="AC261" s="168">
        <f t="shared" si="458"/>
        <v>37</v>
      </c>
      <c r="AD261" s="168">
        <f t="shared" si="459"/>
        <v>0.67567567567567566</v>
      </c>
      <c r="AE261" s="195">
        <v>0.64583333333333304</v>
      </c>
      <c r="AF261" s="33">
        <v>31</v>
      </c>
      <c r="AG261" s="33">
        <v>12</v>
      </c>
      <c r="AH261" s="168">
        <f t="shared" si="463"/>
        <v>43</v>
      </c>
      <c r="AI261" s="168">
        <f t="shared" si="460"/>
        <v>0.44186046511627908</v>
      </c>
      <c r="AJ261" s="195">
        <v>0.64583333333333304</v>
      </c>
      <c r="AK261" s="33">
        <v>31</v>
      </c>
      <c r="AL261" s="33">
        <v>14</v>
      </c>
      <c r="AM261" s="168">
        <f t="shared" si="461"/>
        <v>45</v>
      </c>
      <c r="AN261" s="169">
        <f t="shared" si="462"/>
        <v>0.37777777777777777</v>
      </c>
    </row>
    <row r="262" spans="1:40" x14ac:dyDescent="0.25">
      <c r="A262" s="196">
        <v>0.66666666666666596</v>
      </c>
      <c r="B262" s="33">
        <v>29</v>
      </c>
      <c r="C262" s="33">
        <v>9</v>
      </c>
      <c r="D262" s="168">
        <f t="shared" si="448"/>
        <v>38</v>
      </c>
      <c r="E262" s="168">
        <f t="shared" si="449"/>
        <v>0.52631578947368418</v>
      </c>
      <c r="F262" s="197">
        <v>0.66666666666666596</v>
      </c>
      <c r="G262" s="33">
        <v>23</v>
      </c>
      <c r="H262" s="33">
        <v>11</v>
      </c>
      <c r="I262" s="168">
        <f t="shared" si="450"/>
        <v>34</v>
      </c>
      <c r="J262" s="168">
        <f t="shared" si="451"/>
        <v>0.35294117647058826</v>
      </c>
      <c r="K262" s="197">
        <v>0.66666666666666596</v>
      </c>
      <c r="L262" s="33">
        <v>27</v>
      </c>
      <c r="M262" s="33">
        <v>9</v>
      </c>
      <c r="N262" s="168">
        <f t="shared" si="452"/>
        <v>36</v>
      </c>
      <c r="O262" s="168">
        <f t="shared" si="453"/>
        <v>0.5</v>
      </c>
      <c r="P262" s="197">
        <v>0.66666666666666596</v>
      </c>
      <c r="Q262" s="33">
        <v>24</v>
      </c>
      <c r="R262" s="33">
        <v>9</v>
      </c>
      <c r="S262" s="168">
        <f t="shared" si="454"/>
        <v>33</v>
      </c>
      <c r="T262" s="168">
        <f t="shared" si="455"/>
        <v>0.45454545454545453</v>
      </c>
      <c r="U262" s="197">
        <v>0.66666666666666596</v>
      </c>
      <c r="V262" s="33">
        <v>21</v>
      </c>
      <c r="W262" s="33">
        <v>12</v>
      </c>
      <c r="X262" s="168">
        <f t="shared" si="456"/>
        <v>33</v>
      </c>
      <c r="Y262" s="168">
        <f t="shared" si="457"/>
        <v>0.27272727272727271</v>
      </c>
      <c r="Z262" s="197">
        <v>0.66666666666666596</v>
      </c>
      <c r="AA262" s="33">
        <v>29</v>
      </c>
      <c r="AB262" s="33">
        <v>9</v>
      </c>
      <c r="AC262" s="168">
        <f t="shared" si="458"/>
        <v>38</v>
      </c>
      <c r="AD262" s="168">
        <f t="shared" si="459"/>
        <v>0.52631578947368418</v>
      </c>
      <c r="AE262" s="197">
        <v>0.66666666666666596</v>
      </c>
      <c r="AF262" s="33">
        <v>22</v>
      </c>
      <c r="AG262" s="33">
        <v>17</v>
      </c>
      <c r="AH262" s="168">
        <f t="shared" si="463"/>
        <v>39</v>
      </c>
      <c r="AI262" s="168">
        <f t="shared" si="460"/>
        <v>0.12820512820512819</v>
      </c>
      <c r="AJ262" s="197">
        <v>0.66666666666666596</v>
      </c>
      <c r="AK262" s="33">
        <v>25</v>
      </c>
      <c r="AL262" s="33">
        <v>19</v>
      </c>
      <c r="AM262" s="168">
        <f t="shared" si="461"/>
        <v>44</v>
      </c>
      <c r="AN262" s="169">
        <f t="shared" si="462"/>
        <v>0.13636363636363635</v>
      </c>
    </row>
    <row r="263" spans="1:40" x14ac:dyDescent="0.25">
      <c r="A263" s="196">
        <v>0.687499999999999</v>
      </c>
      <c r="B263" s="33">
        <v>24</v>
      </c>
      <c r="C263" s="33">
        <v>11</v>
      </c>
      <c r="D263" s="168">
        <f t="shared" si="448"/>
        <v>35</v>
      </c>
      <c r="E263" s="168">
        <f t="shared" si="449"/>
        <v>0.37142857142857144</v>
      </c>
      <c r="F263" s="197">
        <v>0.687499999999999</v>
      </c>
      <c r="G263" s="33">
        <v>24</v>
      </c>
      <c r="H263" s="33">
        <v>13</v>
      </c>
      <c r="I263" s="168">
        <f t="shared" si="450"/>
        <v>37</v>
      </c>
      <c r="J263" s="168">
        <f t="shared" si="451"/>
        <v>0.29729729729729731</v>
      </c>
      <c r="K263" s="197">
        <v>0.687499999999999</v>
      </c>
      <c r="L263" s="33">
        <v>21</v>
      </c>
      <c r="M263" s="33">
        <v>12</v>
      </c>
      <c r="N263" s="168">
        <f t="shared" si="452"/>
        <v>33</v>
      </c>
      <c r="O263" s="168">
        <f t="shared" si="453"/>
        <v>0.27272727272727271</v>
      </c>
      <c r="P263" s="197">
        <v>0.687499999999999</v>
      </c>
      <c r="Q263" s="33">
        <v>18</v>
      </c>
      <c r="R263" s="33">
        <v>12</v>
      </c>
      <c r="S263" s="168">
        <f t="shared" si="454"/>
        <v>30</v>
      </c>
      <c r="T263" s="168">
        <f t="shared" si="455"/>
        <v>0.2</v>
      </c>
      <c r="U263" s="197">
        <v>0.687499999999999</v>
      </c>
      <c r="V263" s="33">
        <v>18</v>
      </c>
      <c r="W263" s="33">
        <v>14</v>
      </c>
      <c r="X263" s="168">
        <f t="shared" si="456"/>
        <v>32</v>
      </c>
      <c r="Y263" s="168">
        <f t="shared" si="457"/>
        <v>0.125</v>
      </c>
      <c r="Z263" s="197">
        <v>0.687499999999999</v>
      </c>
      <c r="AA263" s="33">
        <v>26</v>
      </c>
      <c r="AB263" s="33">
        <v>11</v>
      </c>
      <c r="AC263" s="168">
        <f t="shared" si="458"/>
        <v>37</v>
      </c>
      <c r="AD263" s="168">
        <f t="shared" si="459"/>
        <v>0.40540540540540543</v>
      </c>
      <c r="AE263" s="197">
        <v>0.687499999999999</v>
      </c>
      <c r="AF263" s="33">
        <v>24</v>
      </c>
      <c r="AG263" s="33">
        <v>19</v>
      </c>
      <c r="AH263" s="168">
        <f t="shared" si="463"/>
        <v>43</v>
      </c>
      <c r="AI263" s="168">
        <f t="shared" si="460"/>
        <v>0.11627906976744186</v>
      </c>
      <c r="AJ263" s="197">
        <v>0.687499999999999</v>
      </c>
      <c r="AK263" s="33">
        <v>23</v>
      </c>
      <c r="AL263" s="33">
        <v>13</v>
      </c>
      <c r="AM263" s="168">
        <f t="shared" si="461"/>
        <v>36</v>
      </c>
      <c r="AN263" s="169">
        <f t="shared" si="462"/>
        <v>0.27777777777777779</v>
      </c>
    </row>
    <row r="264" spans="1:40" x14ac:dyDescent="0.25">
      <c r="A264" s="194">
        <v>0.70833333333333304</v>
      </c>
      <c r="B264" s="33">
        <v>22</v>
      </c>
      <c r="C264" s="33">
        <v>14</v>
      </c>
      <c r="D264" s="168">
        <f t="shared" si="448"/>
        <v>36</v>
      </c>
      <c r="E264" s="168">
        <f t="shared" si="449"/>
        <v>0.22222222222222221</v>
      </c>
      <c r="F264" s="195">
        <v>0.70833333333333304</v>
      </c>
      <c r="G264" s="33">
        <v>19</v>
      </c>
      <c r="H264" s="33">
        <v>14</v>
      </c>
      <c r="I264" s="168">
        <f t="shared" si="450"/>
        <v>33</v>
      </c>
      <c r="J264" s="168">
        <f t="shared" si="451"/>
        <v>0.15151515151515152</v>
      </c>
      <c r="K264" s="195">
        <v>0.70833333333333304</v>
      </c>
      <c r="L264" s="33">
        <v>19</v>
      </c>
      <c r="M264" s="33">
        <v>14</v>
      </c>
      <c r="N264" s="168">
        <f t="shared" si="452"/>
        <v>33</v>
      </c>
      <c r="O264" s="168">
        <f t="shared" si="453"/>
        <v>0.15151515151515152</v>
      </c>
      <c r="P264" s="195">
        <v>0.70833333333333304</v>
      </c>
      <c r="Q264" s="33">
        <v>15</v>
      </c>
      <c r="R264" s="33">
        <v>19</v>
      </c>
      <c r="S264" s="168">
        <f t="shared" si="454"/>
        <v>34</v>
      </c>
      <c r="T264" s="168">
        <f t="shared" si="455"/>
        <v>-0.11764705882352941</v>
      </c>
      <c r="U264" s="195">
        <v>0.70833333333333304</v>
      </c>
      <c r="V264" s="33">
        <v>20</v>
      </c>
      <c r="W264" s="33">
        <v>16</v>
      </c>
      <c r="X264" s="168">
        <f t="shared" si="456"/>
        <v>36</v>
      </c>
      <c r="Y264" s="168">
        <f t="shared" si="457"/>
        <v>0.1111111111111111</v>
      </c>
      <c r="Z264" s="195">
        <v>0.70833333333333304</v>
      </c>
      <c r="AA264" s="33">
        <v>21</v>
      </c>
      <c r="AB264" s="33">
        <v>12</v>
      </c>
      <c r="AC264" s="168">
        <f t="shared" si="458"/>
        <v>33</v>
      </c>
      <c r="AD264" s="168">
        <f t="shared" si="459"/>
        <v>0.27272727272727271</v>
      </c>
      <c r="AE264" s="195">
        <v>0.70833333333333304</v>
      </c>
      <c r="AF264" s="33">
        <v>20</v>
      </c>
      <c r="AG264" s="33">
        <v>15</v>
      </c>
      <c r="AH264" s="168">
        <f t="shared" si="463"/>
        <v>35</v>
      </c>
      <c r="AI264" s="168">
        <f t="shared" si="460"/>
        <v>0.14285714285714285</v>
      </c>
      <c r="AJ264" s="195">
        <v>0.70833333333333304</v>
      </c>
      <c r="AK264" s="33">
        <v>22</v>
      </c>
      <c r="AL264" s="33">
        <v>19</v>
      </c>
      <c r="AM264" s="168">
        <f t="shared" si="461"/>
        <v>41</v>
      </c>
      <c r="AN264" s="169">
        <f t="shared" si="462"/>
        <v>7.3170731707317069E-2</v>
      </c>
    </row>
    <row r="265" spans="1:40" x14ac:dyDescent="0.25">
      <c r="A265" s="176" t="s">
        <v>177</v>
      </c>
      <c r="B265" s="168" t="s">
        <v>46</v>
      </c>
      <c r="C265" s="168" t="s">
        <v>130</v>
      </c>
      <c r="D265" s="168" t="s">
        <v>52</v>
      </c>
      <c r="E265" s="168" t="s">
        <v>113</v>
      </c>
      <c r="F265" s="168" t="s">
        <v>177</v>
      </c>
      <c r="G265" s="168" t="s">
        <v>46</v>
      </c>
      <c r="H265" s="168" t="s">
        <v>130</v>
      </c>
      <c r="I265" s="168" t="s">
        <v>52</v>
      </c>
      <c r="J265" s="168" t="s">
        <v>113</v>
      </c>
      <c r="K265" s="168" t="s">
        <v>177</v>
      </c>
      <c r="L265" s="168" t="s">
        <v>46</v>
      </c>
      <c r="M265" s="168" t="s">
        <v>130</v>
      </c>
      <c r="N265" s="168" t="s">
        <v>52</v>
      </c>
      <c r="O265" s="168" t="s">
        <v>113</v>
      </c>
      <c r="P265" s="168" t="s">
        <v>177</v>
      </c>
      <c r="Q265" s="168" t="s">
        <v>46</v>
      </c>
      <c r="R265" s="168" t="s">
        <v>130</v>
      </c>
      <c r="S265" s="168" t="s">
        <v>52</v>
      </c>
      <c r="T265" s="168" t="s">
        <v>113</v>
      </c>
      <c r="U265" s="168" t="s">
        <v>177</v>
      </c>
      <c r="V265" s="168" t="s">
        <v>46</v>
      </c>
      <c r="W265" s="168" t="s">
        <v>130</v>
      </c>
      <c r="X265" s="168" t="s">
        <v>52</v>
      </c>
      <c r="Y265" s="168" t="s">
        <v>113</v>
      </c>
      <c r="Z265" s="168" t="s">
        <v>177</v>
      </c>
      <c r="AA265" s="168" t="s">
        <v>46</v>
      </c>
      <c r="AB265" s="168" t="s">
        <v>130</v>
      </c>
      <c r="AC265" s="168" t="s">
        <v>52</v>
      </c>
      <c r="AD265" s="168" t="s">
        <v>113</v>
      </c>
      <c r="AE265" s="168" t="s">
        <v>177</v>
      </c>
      <c r="AF265" s="168" t="s">
        <v>46</v>
      </c>
      <c r="AG265" s="168" t="s">
        <v>130</v>
      </c>
      <c r="AH265" s="168" t="s">
        <v>52</v>
      </c>
      <c r="AI265" s="168" t="s">
        <v>113</v>
      </c>
      <c r="AJ265" s="168" t="s">
        <v>177</v>
      </c>
      <c r="AK265" s="168" t="s">
        <v>46</v>
      </c>
      <c r="AL265" s="168" t="s">
        <v>130</v>
      </c>
      <c r="AM265" s="168" t="s">
        <v>52</v>
      </c>
      <c r="AN265" s="169" t="s">
        <v>113</v>
      </c>
    </row>
    <row r="266" spans="1:40" x14ac:dyDescent="0.25">
      <c r="A266" s="194">
        <v>0.58333333333333337</v>
      </c>
      <c r="B266" s="33">
        <v>43</v>
      </c>
      <c r="C266" s="33">
        <v>1</v>
      </c>
      <c r="D266" s="168">
        <f t="shared" ref="D266:D272" si="464">SUM(B266:C266)</f>
        <v>44</v>
      </c>
      <c r="E266" s="168">
        <f t="shared" ref="E266:E272" si="465">(B266-C266)/D266</f>
        <v>0.95454545454545459</v>
      </c>
      <c r="F266" s="195">
        <v>0.58333333333333337</v>
      </c>
      <c r="G266" s="33">
        <v>56</v>
      </c>
      <c r="H266" s="33">
        <v>4</v>
      </c>
      <c r="I266" s="168">
        <f t="shared" ref="I266:I272" si="466">SUM(G266:H266)</f>
        <v>60</v>
      </c>
      <c r="J266" s="168">
        <f t="shared" ref="J266:J272" si="467">(G266-H266)/I266</f>
        <v>0.8666666666666667</v>
      </c>
      <c r="K266" s="195">
        <v>0.58333333333333337</v>
      </c>
      <c r="L266" s="33">
        <v>41</v>
      </c>
      <c r="M266" s="33">
        <v>2</v>
      </c>
      <c r="N266" s="168">
        <f t="shared" ref="N266:N272" si="468">SUM(L266:M266)</f>
        <v>43</v>
      </c>
      <c r="O266" s="168">
        <f t="shared" ref="O266:O272" si="469">(L266-M266)/N266</f>
        <v>0.90697674418604646</v>
      </c>
      <c r="P266" s="195">
        <v>0.58333333333333337</v>
      </c>
      <c r="Q266" s="33">
        <v>49</v>
      </c>
      <c r="R266" s="33">
        <v>3</v>
      </c>
      <c r="S266" s="168">
        <f t="shared" ref="S266:S272" si="470">SUM(Q266:R266)</f>
        <v>52</v>
      </c>
      <c r="T266" s="168">
        <f t="shared" ref="T266:T272" si="471">(Q266-R266)/S266</f>
        <v>0.88461538461538458</v>
      </c>
      <c r="U266" s="195">
        <v>0.58333333333333337</v>
      </c>
      <c r="V266" s="33">
        <v>49</v>
      </c>
      <c r="W266" s="33">
        <v>2</v>
      </c>
      <c r="X266" s="168">
        <f t="shared" ref="X266:X272" si="472">SUM(V266:W266)</f>
        <v>51</v>
      </c>
      <c r="Y266" s="168">
        <f t="shared" ref="Y266:Y272" si="473">(V266-W266)/X266</f>
        <v>0.92156862745098034</v>
      </c>
      <c r="Z266" s="195">
        <v>0.58333333333333337</v>
      </c>
      <c r="AA266" s="33">
        <v>52</v>
      </c>
      <c r="AB266" s="33">
        <v>0</v>
      </c>
      <c r="AC266" s="168">
        <f t="shared" ref="AC266:AC272" si="474">SUM(AA266:AB266)</f>
        <v>52</v>
      </c>
      <c r="AD266" s="168">
        <f t="shared" ref="AD266:AD272" si="475">(AA266-AB266)/AC266</f>
        <v>1</v>
      </c>
      <c r="AE266" s="195">
        <v>0.58333333333333337</v>
      </c>
      <c r="AF266" s="33">
        <v>51</v>
      </c>
      <c r="AG266" s="33">
        <v>3</v>
      </c>
      <c r="AH266" s="168">
        <f>SUM(AF266:AG266)</f>
        <v>54</v>
      </c>
      <c r="AI266" s="168">
        <f t="shared" ref="AI266:AI272" si="476">(AF266-AG266)/AH266</f>
        <v>0.88888888888888884</v>
      </c>
      <c r="AJ266" s="195">
        <v>0.58333333333333337</v>
      </c>
      <c r="AK266" s="33">
        <v>38</v>
      </c>
      <c r="AL266" s="33">
        <v>6</v>
      </c>
      <c r="AM266" s="168">
        <f t="shared" ref="AM266:AM272" si="477">SUM(AK266:AL266)</f>
        <v>44</v>
      </c>
      <c r="AN266" s="169">
        <f t="shared" ref="AN266:AN272" si="478">(AK266-AL266)/AM266</f>
        <v>0.72727272727272729</v>
      </c>
    </row>
    <row r="267" spans="1:40" x14ac:dyDescent="0.25">
      <c r="A267" s="196">
        <v>0.60416666666666663</v>
      </c>
      <c r="B267" s="33">
        <v>38</v>
      </c>
      <c r="C267" s="33">
        <v>3</v>
      </c>
      <c r="D267" s="168">
        <f t="shared" si="464"/>
        <v>41</v>
      </c>
      <c r="E267" s="168">
        <f t="shared" si="465"/>
        <v>0.85365853658536583</v>
      </c>
      <c r="F267" s="197">
        <v>0.60416666666666663</v>
      </c>
      <c r="G267" s="33">
        <v>52</v>
      </c>
      <c r="H267" s="33">
        <v>5</v>
      </c>
      <c r="I267" s="168">
        <f t="shared" si="466"/>
        <v>57</v>
      </c>
      <c r="J267" s="168">
        <f t="shared" si="467"/>
        <v>0.82456140350877194</v>
      </c>
      <c r="K267" s="197">
        <v>0.60416666666666663</v>
      </c>
      <c r="L267" s="33">
        <v>38</v>
      </c>
      <c r="M267" s="33">
        <v>5</v>
      </c>
      <c r="N267" s="168">
        <f t="shared" si="468"/>
        <v>43</v>
      </c>
      <c r="O267" s="168">
        <f t="shared" si="469"/>
        <v>0.76744186046511631</v>
      </c>
      <c r="P267" s="197">
        <v>0.60416666666666663</v>
      </c>
      <c r="Q267" s="33">
        <v>37</v>
      </c>
      <c r="R267" s="33">
        <v>7</v>
      </c>
      <c r="S267" s="168">
        <f t="shared" si="470"/>
        <v>44</v>
      </c>
      <c r="T267" s="168">
        <f t="shared" si="471"/>
        <v>0.68181818181818177</v>
      </c>
      <c r="U267" s="197">
        <v>0.60416666666666663</v>
      </c>
      <c r="V267" s="33">
        <v>38</v>
      </c>
      <c r="W267" s="33">
        <v>4</v>
      </c>
      <c r="X267" s="168">
        <f t="shared" si="472"/>
        <v>42</v>
      </c>
      <c r="Y267" s="168">
        <f t="shared" si="473"/>
        <v>0.80952380952380953</v>
      </c>
      <c r="Z267" s="197">
        <v>0.60416666666666663</v>
      </c>
      <c r="AA267" s="33">
        <v>46</v>
      </c>
      <c r="AB267" s="33">
        <v>6</v>
      </c>
      <c r="AC267" s="168">
        <f t="shared" si="474"/>
        <v>52</v>
      </c>
      <c r="AD267" s="168">
        <f t="shared" si="475"/>
        <v>0.76923076923076927</v>
      </c>
      <c r="AE267" s="197">
        <v>0.60416666666666663</v>
      </c>
      <c r="AF267" s="33">
        <v>47</v>
      </c>
      <c r="AG267" s="33">
        <v>8</v>
      </c>
      <c r="AH267" s="168">
        <f t="shared" ref="AH267:AH272" si="479">SUM(AF267:AG267)</f>
        <v>55</v>
      </c>
      <c r="AI267" s="168">
        <f t="shared" si="476"/>
        <v>0.70909090909090911</v>
      </c>
      <c r="AJ267" s="197">
        <v>0.60416666666666663</v>
      </c>
      <c r="AK267" s="33">
        <v>29</v>
      </c>
      <c r="AL267" s="33">
        <v>11</v>
      </c>
      <c r="AM267" s="168">
        <f t="shared" si="477"/>
        <v>40</v>
      </c>
      <c r="AN267" s="169">
        <f t="shared" si="478"/>
        <v>0.45</v>
      </c>
    </row>
    <row r="268" spans="1:40" x14ac:dyDescent="0.25">
      <c r="A268" s="196">
        <v>0.625</v>
      </c>
      <c r="B268" s="33">
        <v>32</v>
      </c>
      <c r="C268" s="33">
        <v>9</v>
      </c>
      <c r="D268" s="168">
        <f t="shared" si="464"/>
        <v>41</v>
      </c>
      <c r="E268" s="168">
        <f t="shared" si="465"/>
        <v>0.56097560975609762</v>
      </c>
      <c r="F268" s="197">
        <v>0.625</v>
      </c>
      <c r="G268" s="33">
        <v>47</v>
      </c>
      <c r="H268" s="33">
        <v>9</v>
      </c>
      <c r="I268" s="168">
        <f t="shared" si="466"/>
        <v>56</v>
      </c>
      <c r="J268" s="168">
        <f t="shared" si="467"/>
        <v>0.6785714285714286</v>
      </c>
      <c r="K268" s="197">
        <v>0.625</v>
      </c>
      <c r="L268" s="33">
        <v>39</v>
      </c>
      <c r="M268" s="33">
        <v>9</v>
      </c>
      <c r="N268" s="168">
        <f t="shared" si="468"/>
        <v>48</v>
      </c>
      <c r="O268" s="168">
        <f t="shared" si="469"/>
        <v>0.625</v>
      </c>
      <c r="P268" s="197">
        <v>0.625</v>
      </c>
      <c r="Q268" s="33">
        <v>31</v>
      </c>
      <c r="R268" s="33">
        <v>9</v>
      </c>
      <c r="S268" s="168">
        <f t="shared" si="470"/>
        <v>40</v>
      </c>
      <c r="T268" s="168">
        <f t="shared" si="471"/>
        <v>0.55000000000000004</v>
      </c>
      <c r="U268" s="197">
        <v>0.625</v>
      </c>
      <c r="V268" s="33">
        <v>33</v>
      </c>
      <c r="W268" s="33">
        <v>7</v>
      </c>
      <c r="X268" s="168">
        <f t="shared" si="472"/>
        <v>40</v>
      </c>
      <c r="Y268" s="168">
        <f t="shared" si="473"/>
        <v>0.65</v>
      </c>
      <c r="Z268" s="197">
        <v>0.625</v>
      </c>
      <c r="AA268" s="33">
        <v>41</v>
      </c>
      <c r="AB268" s="33">
        <v>9</v>
      </c>
      <c r="AC268" s="168">
        <f t="shared" si="474"/>
        <v>50</v>
      </c>
      <c r="AD268" s="168">
        <f t="shared" si="475"/>
        <v>0.64</v>
      </c>
      <c r="AE268" s="197">
        <v>0.625</v>
      </c>
      <c r="AF268" s="33">
        <v>38</v>
      </c>
      <c r="AG268" s="33">
        <v>11</v>
      </c>
      <c r="AH268" s="168">
        <f t="shared" si="479"/>
        <v>49</v>
      </c>
      <c r="AI268" s="168">
        <f t="shared" si="476"/>
        <v>0.55102040816326525</v>
      </c>
      <c r="AJ268" s="197">
        <v>0.625</v>
      </c>
      <c r="AK268" s="33">
        <v>30</v>
      </c>
      <c r="AL268" s="33">
        <v>8</v>
      </c>
      <c r="AM268" s="168">
        <f t="shared" si="477"/>
        <v>38</v>
      </c>
      <c r="AN268" s="169">
        <f t="shared" si="478"/>
        <v>0.57894736842105265</v>
      </c>
    </row>
    <row r="269" spans="1:40" x14ac:dyDescent="0.25">
      <c r="A269" s="194">
        <v>0.64583333333333304</v>
      </c>
      <c r="B269" s="33">
        <v>27</v>
      </c>
      <c r="C269" s="33">
        <v>10</v>
      </c>
      <c r="D269" s="168">
        <f t="shared" si="464"/>
        <v>37</v>
      </c>
      <c r="E269" s="168">
        <f t="shared" si="465"/>
        <v>0.45945945945945948</v>
      </c>
      <c r="F269" s="195">
        <v>0.64583333333333304</v>
      </c>
      <c r="G269" s="33">
        <v>39</v>
      </c>
      <c r="H269" s="33">
        <v>10</v>
      </c>
      <c r="I269" s="168">
        <f t="shared" si="466"/>
        <v>49</v>
      </c>
      <c r="J269" s="168">
        <f t="shared" si="467"/>
        <v>0.59183673469387754</v>
      </c>
      <c r="K269" s="195">
        <v>0.64583333333333304</v>
      </c>
      <c r="L269" s="33">
        <v>27</v>
      </c>
      <c r="M269" s="33">
        <v>11</v>
      </c>
      <c r="N269" s="168">
        <f t="shared" si="468"/>
        <v>38</v>
      </c>
      <c r="O269" s="168">
        <f t="shared" si="469"/>
        <v>0.42105263157894735</v>
      </c>
      <c r="P269" s="195">
        <v>0.64583333333333304</v>
      </c>
      <c r="Q269" s="33">
        <v>24</v>
      </c>
      <c r="R269" s="33">
        <v>11</v>
      </c>
      <c r="S269" s="168">
        <f t="shared" si="470"/>
        <v>35</v>
      </c>
      <c r="T269" s="168">
        <f t="shared" si="471"/>
        <v>0.37142857142857144</v>
      </c>
      <c r="U269" s="195">
        <v>0.64583333333333304</v>
      </c>
      <c r="V269" s="33">
        <v>26</v>
      </c>
      <c r="W269" s="33">
        <v>11</v>
      </c>
      <c r="X269" s="168">
        <f t="shared" si="472"/>
        <v>37</v>
      </c>
      <c r="Y269" s="168">
        <f t="shared" si="473"/>
        <v>0.40540540540540543</v>
      </c>
      <c r="Z269" s="195">
        <v>0.64583333333333304</v>
      </c>
      <c r="AA269" s="33">
        <v>26</v>
      </c>
      <c r="AB269" s="33">
        <v>11</v>
      </c>
      <c r="AC269" s="168">
        <f t="shared" si="474"/>
        <v>37</v>
      </c>
      <c r="AD269" s="168">
        <f t="shared" si="475"/>
        <v>0.40540540540540543</v>
      </c>
      <c r="AE269" s="195">
        <v>0.64583333333333304</v>
      </c>
      <c r="AF269" s="33">
        <v>31</v>
      </c>
      <c r="AG269" s="33">
        <v>14</v>
      </c>
      <c r="AH269" s="168">
        <f t="shared" si="479"/>
        <v>45</v>
      </c>
      <c r="AI269" s="168">
        <f t="shared" si="476"/>
        <v>0.37777777777777777</v>
      </c>
      <c r="AJ269" s="195">
        <v>0.64583333333333304</v>
      </c>
      <c r="AK269" s="33">
        <v>22</v>
      </c>
      <c r="AL269" s="33">
        <v>12</v>
      </c>
      <c r="AM269" s="168">
        <f t="shared" si="477"/>
        <v>34</v>
      </c>
      <c r="AN269" s="169">
        <f t="shared" si="478"/>
        <v>0.29411764705882354</v>
      </c>
    </row>
    <row r="270" spans="1:40" x14ac:dyDescent="0.25">
      <c r="A270" s="196">
        <v>0.66666666666666596</v>
      </c>
      <c r="B270" s="33">
        <v>21</v>
      </c>
      <c r="C270" s="33">
        <v>12</v>
      </c>
      <c r="D270" s="168">
        <f t="shared" si="464"/>
        <v>33</v>
      </c>
      <c r="E270" s="168">
        <f t="shared" si="465"/>
        <v>0.27272727272727271</v>
      </c>
      <c r="F270" s="197">
        <v>0.66666666666666596</v>
      </c>
      <c r="G270" s="33">
        <v>31</v>
      </c>
      <c r="H270" s="33">
        <v>11</v>
      </c>
      <c r="I270" s="168">
        <f t="shared" si="466"/>
        <v>42</v>
      </c>
      <c r="J270" s="168">
        <f t="shared" si="467"/>
        <v>0.47619047619047616</v>
      </c>
      <c r="K270" s="197">
        <v>0.66666666666666596</v>
      </c>
      <c r="L270" s="33">
        <v>21</v>
      </c>
      <c r="M270" s="33">
        <v>11</v>
      </c>
      <c r="N270" s="168">
        <f t="shared" si="468"/>
        <v>32</v>
      </c>
      <c r="O270" s="168">
        <f t="shared" si="469"/>
        <v>0.3125</v>
      </c>
      <c r="P270" s="197">
        <v>0.66666666666666596</v>
      </c>
      <c r="Q270" s="33">
        <v>19</v>
      </c>
      <c r="R270" s="33">
        <v>12</v>
      </c>
      <c r="S270" s="168">
        <f t="shared" si="470"/>
        <v>31</v>
      </c>
      <c r="T270" s="168">
        <f t="shared" si="471"/>
        <v>0.22580645161290322</v>
      </c>
      <c r="U270" s="197">
        <v>0.66666666666666596</v>
      </c>
      <c r="V270" s="33">
        <v>21</v>
      </c>
      <c r="W270" s="33">
        <v>12</v>
      </c>
      <c r="X270" s="168">
        <f t="shared" si="472"/>
        <v>33</v>
      </c>
      <c r="Y270" s="168">
        <f t="shared" si="473"/>
        <v>0.27272727272727271</v>
      </c>
      <c r="Z270" s="197">
        <v>0.66666666666666596</v>
      </c>
      <c r="AA270" s="33">
        <v>22</v>
      </c>
      <c r="AB270" s="33">
        <v>16</v>
      </c>
      <c r="AC270" s="168">
        <f t="shared" si="474"/>
        <v>38</v>
      </c>
      <c r="AD270" s="168">
        <f t="shared" si="475"/>
        <v>0.15789473684210525</v>
      </c>
      <c r="AE270" s="197">
        <v>0.66666666666666596</v>
      </c>
      <c r="AF270" s="33">
        <v>22</v>
      </c>
      <c r="AG270" s="33">
        <v>18</v>
      </c>
      <c r="AH270" s="168">
        <f t="shared" si="479"/>
        <v>40</v>
      </c>
      <c r="AI270" s="168">
        <f t="shared" si="476"/>
        <v>0.1</v>
      </c>
      <c r="AJ270" s="197">
        <v>0.66666666666666596</v>
      </c>
      <c r="AK270" s="33">
        <v>24</v>
      </c>
      <c r="AL270" s="33">
        <v>12</v>
      </c>
      <c r="AM270" s="168">
        <f t="shared" si="477"/>
        <v>36</v>
      </c>
      <c r="AN270" s="169">
        <f t="shared" si="478"/>
        <v>0.33333333333333331</v>
      </c>
    </row>
    <row r="271" spans="1:40" x14ac:dyDescent="0.25">
      <c r="A271" s="196">
        <v>0.687499999999999</v>
      </c>
      <c r="B271" s="33">
        <v>28</v>
      </c>
      <c r="C271" s="33">
        <v>13</v>
      </c>
      <c r="D271" s="168">
        <f t="shared" si="464"/>
        <v>41</v>
      </c>
      <c r="E271" s="168">
        <f t="shared" si="465"/>
        <v>0.36585365853658536</v>
      </c>
      <c r="F271" s="197">
        <v>0.687499999999999</v>
      </c>
      <c r="G271" s="33">
        <v>24</v>
      </c>
      <c r="H271" s="33">
        <v>13</v>
      </c>
      <c r="I271" s="168">
        <f t="shared" si="466"/>
        <v>37</v>
      </c>
      <c r="J271" s="168">
        <f t="shared" si="467"/>
        <v>0.29729729729729731</v>
      </c>
      <c r="K271" s="197">
        <v>0.687499999999999</v>
      </c>
      <c r="L271" s="33">
        <v>20</v>
      </c>
      <c r="M271" s="33">
        <v>13</v>
      </c>
      <c r="N271" s="168">
        <f t="shared" si="468"/>
        <v>33</v>
      </c>
      <c r="O271" s="168">
        <f t="shared" si="469"/>
        <v>0.21212121212121213</v>
      </c>
      <c r="P271" s="197">
        <v>0.687499999999999</v>
      </c>
      <c r="Q271" s="33">
        <v>22</v>
      </c>
      <c r="R271" s="33">
        <v>13</v>
      </c>
      <c r="S271" s="168">
        <f t="shared" si="470"/>
        <v>35</v>
      </c>
      <c r="T271" s="168">
        <f t="shared" si="471"/>
        <v>0.25714285714285712</v>
      </c>
      <c r="U271" s="197">
        <v>0.687499999999999</v>
      </c>
      <c r="V271" s="33">
        <v>19</v>
      </c>
      <c r="W271" s="33">
        <v>12</v>
      </c>
      <c r="X271" s="168">
        <f t="shared" si="472"/>
        <v>31</v>
      </c>
      <c r="Y271" s="168">
        <f t="shared" si="473"/>
        <v>0.22580645161290322</v>
      </c>
      <c r="Z271" s="197">
        <v>0.687499999999999</v>
      </c>
      <c r="AA271" s="33">
        <v>18</v>
      </c>
      <c r="AB271" s="33">
        <v>13</v>
      </c>
      <c r="AC271" s="168">
        <f t="shared" si="474"/>
        <v>31</v>
      </c>
      <c r="AD271" s="168">
        <f t="shared" si="475"/>
        <v>0.16129032258064516</v>
      </c>
      <c r="AE271" s="197">
        <v>0.687499999999999</v>
      </c>
      <c r="AF271" s="33">
        <v>26</v>
      </c>
      <c r="AG271" s="33">
        <v>16</v>
      </c>
      <c r="AH271" s="168">
        <f t="shared" si="479"/>
        <v>42</v>
      </c>
      <c r="AI271" s="168">
        <f t="shared" si="476"/>
        <v>0.23809523809523808</v>
      </c>
      <c r="AJ271" s="197">
        <v>0.687499999999999</v>
      </c>
      <c r="AK271" s="33">
        <v>27</v>
      </c>
      <c r="AL271" s="33">
        <v>17</v>
      </c>
      <c r="AM271" s="168">
        <f t="shared" si="477"/>
        <v>44</v>
      </c>
      <c r="AN271" s="169">
        <f t="shared" si="478"/>
        <v>0.22727272727272727</v>
      </c>
    </row>
    <row r="272" spans="1:40" x14ac:dyDescent="0.25">
      <c r="A272" s="194">
        <v>0.70833333333333304</v>
      </c>
      <c r="B272" s="33">
        <v>25</v>
      </c>
      <c r="C272" s="33">
        <v>13</v>
      </c>
      <c r="D272" s="168">
        <f t="shared" si="464"/>
        <v>38</v>
      </c>
      <c r="E272" s="168">
        <f t="shared" si="465"/>
        <v>0.31578947368421051</v>
      </c>
      <c r="F272" s="195">
        <v>0.70833333333333304</v>
      </c>
      <c r="G272" s="33">
        <v>20</v>
      </c>
      <c r="H272" s="33">
        <v>14</v>
      </c>
      <c r="I272" s="168">
        <f t="shared" si="466"/>
        <v>34</v>
      </c>
      <c r="J272" s="168">
        <f t="shared" si="467"/>
        <v>0.17647058823529413</v>
      </c>
      <c r="K272" s="195">
        <v>0.70833333333333304</v>
      </c>
      <c r="L272" s="33">
        <v>18</v>
      </c>
      <c r="M272" s="33">
        <v>15</v>
      </c>
      <c r="N272" s="168">
        <f t="shared" si="468"/>
        <v>33</v>
      </c>
      <c r="O272" s="168">
        <f t="shared" si="469"/>
        <v>9.0909090909090912E-2</v>
      </c>
      <c r="P272" s="195">
        <v>0.70833333333333304</v>
      </c>
      <c r="Q272" s="33">
        <v>26</v>
      </c>
      <c r="R272" s="33">
        <v>14</v>
      </c>
      <c r="S272" s="168">
        <f t="shared" si="470"/>
        <v>40</v>
      </c>
      <c r="T272" s="168">
        <f t="shared" si="471"/>
        <v>0.3</v>
      </c>
      <c r="U272" s="195">
        <v>0.70833333333333304</v>
      </c>
      <c r="V272" s="33">
        <v>15</v>
      </c>
      <c r="W272" s="33">
        <v>14</v>
      </c>
      <c r="X272" s="168">
        <f t="shared" si="472"/>
        <v>29</v>
      </c>
      <c r="Y272" s="168">
        <f t="shared" si="473"/>
        <v>3.4482758620689655E-2</v>
      </c>
      <c r="Z272" s="195">
        <v>0.70833333333333304</v>
      </c>
      <c r="AA272" s="33">
        <v>23</v>
      </c>
      <c r="AB272" s="33">
        <v>17</v>
      </c>
      <c r="AC272" s="168">
        <f t="shared" si="474"/>
        <v>40</v>
      </c>
      <c r="AD272" s="168">
        <f t="shared" si="475"/>
        <v>0.15</v>
      </c>
      <c r="AE272" s="195">
        <v>0.70833333333333304</v>
      </c>
      <c r="AF272" s="33">
        <v>20</v>
      </c>
      <c r="AG272" s="33">
        <v>17</v>
      </c>
      <c r="AH272" s="168">
        <f t="shared" si="479"/>
        <v>37</v>
      </c>
      <c r="AI272" s="168">
        <f t="shared" si="476"/>
        <v>8.1081081081081086E-2</v>
      </c>
      <c r="AJ272" s="195">
        <v>0.70833333333333304</v>
      </c>
      <c r="AK272" s="33">
        <v>21</v>
      </c>
      <c r="AL272" s="33">
        <v>12</v>
      </c>
      <c r="AM272" s="168">
        <f t="shared" si="477"/>
        <v>33</v>
      </c>
      <c r="AN272" s="169">
        <f t="shared" si="478"/>
        <v>0.27272727272727271</v>
      </c>
    </row>
    <row r="273" spans="1:46" x14ac:dyDescent="0.25">
      <c r="A273" s="198" t="s">
        <v>179</v>
      </c>
      <c r="B273" s="199"/>
      <c r="C273" s="199"/>
      <c r="D273" s="199"/>
      <c r="E273" s="199"/>
      <c r="F273" s="199"/>
      <c r="G273" s="199"/>
      <c r="H273" s="199"/>
      <c r="I273" s="199"/>
      <c r="J273" s="199"/>
      <c r="K273" s="199"/>
      <c r="L273" s="199"/>
      <c r="M273" s="199"/>
      <c r="N273" s="199"/>
      <c r="O273" s="199"/>
      <c r="P273" s="199"/>
      <c r="Q273" s="199"/>
      <c r="R273" s="199"/>
      <c r="S273" s="199"/>
      <c r="T273" s="199"/>
      <c r="U273" s="199"/>
      <c r="V273" s="199"/>
      <c r="W273" s="199"/>
      <c r="X273" s="199"/>
      <c r="Y273" s="199"/>
      <c r="Z273" s="199"/>
      <c r="AA273" s="199"/>
      <c r="AB273" s="199"/>
      <c r="AC273" s="199"/>
      <c r="AD273" s="199"/>
      <c r="AE273" s="199"/>
      <c r="AF273" s="199"/>
      <c r="AG273" s="199"/>
      <c r="AH273" s="199"/>
      <c r="AI273" s="199"/>
      <c r="AJ273" s="199"/>
      <c r="AK273" s="199"/>
      <c r="AL273" s="199"/>
      <c r="AM273" s="199"/>
      <c r="AN273" s="200"/>
    </row>
    <row r="274" spans="1:46" x14ac:dyDescent="0.25">
      <c r="A274" s="176" t="s">
        <v>177</v>
      </c>
      <c r="B274" s="168" t="s">
        <v>71</v>
      </c>
      <c r="C274" s="168" t="s">
        <v>130</v>
      </c>
      <c r="D274" s="168" t="s">
        <v>52</v>
      </c>
      <c r="E274" s="168" t="s">
        <v>113</v>
      </c>
      <c r="F274" s="168" t="s">
        <v>177</v>
      </c>
      <c r="G274" s="168" t="s">
        <v>71</v>
      </c>
      <c r="H274" s="168" t="s">
        <v>130</v>
      </c>
      <c r="I274" s="168" t="s">
        <v>52</v>
      </c>
      <c r="J274" s="168" t="s">
        <v>113</v>
      </c>
      <c r="K274" s="168" t="s">
        <v>177</v>
      </c>
      <c r="L274" s="168" t="s">
        <v>71</v>
      </c>
      <c r="M274" s="168" t="s">
        <v>130</v>
      </c>
      <c r="N274" s="168" t="s">
        <v>52</v>
      </c>
      <c r="O274" s="168" t="s">
        <v>113</v>
      </c>
      <c r="P274" s="168" t="s">
        <v>177</v>
      </c>
      <c r="Q274" s="168" t="s">
        <v>71</v>
      </c>
      <c r="R274" s="168" t="s">
        <v>130</v>
      </c>
      <c r="S274" s="168" t="s">
        <v>52</v>
      </c>
      <c r="T274" s="168" t="s">
        <v>113</v>
      </c>
      <c r="U274" s="168" t="s">
        <v>177</v>
      </c>
      <c r="V274" s="168" t="s">
        <v>71</v>
      </c>
      <c r="W274" s="168" t="s">
        <v>130</v>
      </c>
      <c r="X274" s="168" t="s">
        <v>52</v>
      </c>
      <c r="Y274" s="168" t="s">
        <v>113</v>
      </c>
      <c r="Z274" s="168" t="s">
        <v>177</v>
      </c>
      <c r="AA274" s="168" t="s">
        <v>71</v>
      </c>
      <c r="AB274" s="168" t="s">
        <v>130</v>
      </c>
      <c r="AC274" s="168" t="s">
        <v>52</v>
      </c>
      <c r="AD274" s="168" t="s">
        <v>113</v>
      </c>
      <c r="AE274" s="168" t="s">
        <v>177</v>
      </c>
      <c r="AF274" s="168" t="s">
        <v>71</v>
      </c>
      <c r="AG274" s="168" t="s">
        <v>130</v>
      </c>
      <c r="AH274" s="168" t="s">
        <v>52</v>
      </c>
      <c r="AI274" s="168" t="s">
        <v>113</v>
      </c>
      <c r="AJ274" s="168" t="s">
        <v>177</v>
      </c>
      <c r="AK274" s="168" t="s">
        <v>71</v>
      </c>
      <c r="AL274" s="168" t="s">
        <v>130</v>
      </c>
      <c r="AM274" s="168" t="s">
        <v>52</v>
      </c>
      <c r="AN274" s="169" t="s">
        <v>113</v>
      </c>
    </row>
    <row r="275" spans="1:46" x14ac:dyDescent="0.25">
      <c r="A275" s="194">
        <v>0.58333333333333337</v>
      </c>
      <c r="B275" s="168">
        <v>0</v>
      </c>
      <c r="C275" s="168">
        <v>0</v>
      </c>
      <c r="D275" s="168">
        <f t="shared" ref="D275:D281" si="480">SUM(B275:C275)</f>
        <v>0</v>
      </c>
      <c r="E275" s="168">
        <v>0</v>
      </c>
      <c r="F275" s="195">
        <v>0.58333333333333337</v>
      </c>
      <c r="G275" s="168">
        <v>0</v>
      </c>
      <c r="H275" s="168">
        <v>0</v>
      </c>
      <c r="I275" s="168">
        <f t="shared" ref="I275:I281" si="481">SUM(G275:H275)</f>
        <v>0</v>
      </c>
      <c r="J275" s="168">
        <v>0</v>
      </c>
      <c r="K275" s="195">
        <v>0.58333333333333337</v>
      </c>
      <c r="L275" s="168">
        <v>0</v>
      </c>
      <c r="M275" s="168">
        <v>0</v>
      </c>
      <c r="N275" s="168">
        <f t="shared" ref="N275:N281" si="482">SUM(L275:M275)</f>
        <v>0</v>
      </c>
      <c r="O275" s="168">
        <v>0</v>
      </c>
      <c r="P275" s="195">
        <v>0.58333333333333337</v>
      </c>
      <c r="Q275" s="168">
        <v>0</v>
      </c>
      <c r="R275" s="168">
        <v>0</v>
      </c>
      <c r="S275" s="168">
        <f t="shared" ref="S275:S281" si="483">SUM(Q275:R275)</f>
        <v>0</v>
      </c>
      <c r="T275" s="168">
        <v>0</v>
      </c>
      <c r="U275" s="195">
        <v>0.58333333333333337</v>
      </c>
      <c r="V275" s="168">
        <v>0</v>
      </c>
      <c r="W275" s="168">
        <v>0</v>
      </c>
      <c r="X275" s="168">
        <f t="shared" ref="X275:X281" si="484">SUM(V275:W275)</f>
        <v>0</v>
      </c>
      <c r="Y275" s="168">
        <v>0</v>
      </c>
      <c r="Z275" s="195">
        <v>0.58333333333333337</v>
      </c>
      <c r="AA275" s="168">
        <v>0</v>
      </c>
      <c r="AB275" s="168">
        <v>0</v>
      </c>
      <c r="AC275" s="168">
        <f>SUM(AA275:AB275)</f>
        <v>0</v>
      </c>
      <c r="AD275" s="168">
        <v>0</v>
      </c>
      <c r="AE275" s="195">
        <v>0.58333333333333337</v>
      </c>
      <c r="AF275" s="168">
        <v>0</v>
      </c>
      <c r="AG275" s="168">
        <v>0</v>
      </c>
      <c r="AH275" s="168">
        <f>SUM(AF275:AG275)</f>
        <v>0</v>
      </c>
      <c r="AI275" s="168">
        <v>0</v>
      </c>
      <c r="AJ275" s="195">
        <v>0.58333333333333337</v>
      </c>
      <c r="AK275" s="168">
        <v>0</v>
      </c>
      <c r="AL275" s="168">
        <v>0</v>
      </c>
      <c r="AM275" s="168">
        <f t="shared" ref="AM275:AM281" si="485">SUM(AK275:AL275)</f>
        <v>0</v>
      </c>
      <c r="AN275" s="169">
        <v>0</v>
      </c>
    </row>
    <row r="276" spans="1:46" x14ac:dyDescent="0.25">
      <c r="A276" s="196">
        <v>0.60416666666666663</v>
      </c>
      <c r="B276" s="168">
        <v>1</v>
      </c>
      <c r="C276" s="168">
        <v>13</v>
      </c>
      <c r="D276" s="168">
        <f t="shared" si="480"/>
        <v>14</v>
      </c>
      <c r="E276" s="168">
        <f t="shared" ref="E276:E281" si="486">(B276-C276)/D276</f>
        <v>-0.8571428571428571</v>
      </c>
      <c r="F276" s="197">
        <v>0.60416666666666663</v>
      </c>
      <c r="G276" s="168">
        <v>3</v>
      </c>
      <c r="H276" s="168">
        <v>18</v>
      </c>
      <c r="I276" s="168">
        <f t="shared" si="481"/>
        <v>21</v>
      </c>
      <c r="J276" s="168">
        <f t="shared" ref="J276:J281" si="487">(G276-H276)/I276</f>
        <v>-0.7142857142857143</v>
      </c>
      <c r="K276" s="197">
        <v>0.60416666666666663</v>
      </c>
      <c r="L276" s="168">
        <v>1</v>
      </c>
      <c r="M276" s="168">
        <v>8</v>
      </c>
      <c r="N276" s="168">
        <f t="shared" si="482"/>
        <v>9</v>
      </c>
      <c r="O276" s="168">
        <f t="shared" ref="O276:O281" si="488">(L276-M276)/N276</f>
        <v>-0.77777777777777779</v>
      </c>
      <c r="P276" s="197">
        <v>0.60416666666666663</v>
      </c>
      <c r="Q276" s="168">
        <v>3</v>
      </c>
      <c r="R276" s="168">
        <v>12</v>
      </c>
      <c r="S276" s="168">
        <f t="shared" si="483"/>
        <v>15</v>
      </c>
      <c r="T276" s="168">
        <f t="shared" ref="T276:T281" si="489">(Q276-R276)/S276</f>
        <v>-0.6</v>
      </c>
      <c r="U276" s="197">
        <v>0.60416666666666663</v>
      </c>
      <c r="V276" s="168">
        <v>1</v>
      </c>
      <c r="W276" s="168">
        <v>23</v>
      </c>
      <c r="X276" s="168">
        <f t="shared" si="484"/>
        <v>24</v>
      </c>
      <c r="Y276" s="168">
        <f t="shared" ref="Y276:Y281" si="490">(V276-W276)/X276</f>
        <v>-0.91666666666666663</v>
      </c>
      <c r="Z276" s="197">
        <v>0.60416666666666663</v>
      </c>
      <c r="AA276" s="168">
        <v>1</v>
      </c>
      <c r="AB276" s="168">
        <v>51</v>
      </c>
      <c r="AC276" s="168">
        <f t="shared" ref="AC276:AC281" si="491">SUM(AA276,AB276)</f>
        <v>52</v>
      </c>
      <c r="AD276" s="168">
        <f t="shared" ref="AD276:AD281" si="492">(AA276-AB276)/AC276</f>
        <v>-0.96153846153846156</v>
      </c>
      <c r="AE276" s="197">
        <v>0.60416666666666663</v>
      </c>
      <c r="AF276" s="168">
        <v>1</v>
      </c>
      <c r="AG276" s="168">
        <v>23</v>
      </c>
      <c r="AH276" s="168">
        <f t="shared" ref="AH276:AH281" si="493">SUM(AF276:AG276)</f>
        <v>24</v>
      </c>
      <c r="AI276" s="168">
        <f t="shared" ref="AI276:AI281" si="494">(AF276-AG276)/AH276</f>
        <v>-0.91666666666666663</v>
      </c>
      <c r="AJ276" s="197">
        <v>0.60416666666666663</v>
      </c>
      <c r="AK276" s="168">
        <v>1</v>
      </c>
      <c r="AL276" s="168">
        <v>29</v>
      </c>
      <c r="AM276" s="168">
        <f t="shared" si="485"/>
        <v>30</v>
      </c>
      <c r="AN276" s="169">
        <f t="shared" ref="AN276:AN281" si="495">(AK276-AL276)/AM276</f>
        <v>-0.93333333333333335</v>
      </c>
    </row>
    <row r="277" spans="1:46" x14ac:dyDescent="0.25">
      <c r="A277" s="196">
        <v>0.625</v>
      </c>
      <c r="B277" s="168">
        <v>2</v>
      </c>
      <c r="C277" s="168">
        <v>39</v>
      </c>
      <c r="D277" s="168">
        <f t="shared" si="480"/>
        <v>41</v>
      </c>
      <c r="E277" s="168">
        <f t="shared" si="486"/>
        <v>-0.90243902439024393</v>
      </c>
      <c r="F277" s="197">
        <v>0.625</v>
      </c>
      <c r="G277" s="168">
        <v>3</v>
      </c>
      <c r="H277" s="168">
        <v>25</v>
      </c>
      <c r="I277" s="168">
        <f t="shared" si="481"/>
        <v>28</v>
      </c>
      <c r="J277" s="168">
        <f t="shared" si="487"/>
        <v>-0.7857142857142857</v>
      </c>
      <c r="K277" s="197">
        <v>0.625</v>
      </c>
      <c r="L277" s="168">
        <v>2</v>
      </c>
      <c r="M277" s="168">
        <v>29</v>
      </c>
      <c r="N277" s="168">
        <f t="shared" si="482"/>
        <v>31</v>
      </c>
      <c r="O277" s="168">
        <f t="shared" si="488"/>
        <v>-0.87096774193548387</v>
      </c>
      <c r="P277" s="197">
        <v>0.625</v>
      </c>
      <c r="Q277" s="168">
        <v>3</v>
      </c>
      <c r="R277" s="168">
        <v>24</v>
      </c>
      <c r="S277" s="168">
        <f t="shared" si="483"/>
        <v>27</v>
      </c>
      <c r="T277" s="168">
        <f t="shared" si="489"/>
        <v>-0.77777777777777779</v>
      </c>
      <c r="U277" s="197">
        <v>0.625</v>
      </c>
      <c r="V277" s="168">
        <v>2</v>
      </c>
      <c r="W277" s="168">
        <v>29</v>
      </c>
      <c r="X277" s="168">
        <f t="shared" si="484"/>
        <v>31</v>
      </c>
      <c r="Y277" s="168">
        <f t="shared" si="490"/>
        <v>-0.87096774193548387</v>
      </c>
      <c r="Z277" s="197">
        <v>0.625</v>
      </c>
      <c r="AA277" s="168">
        <v>3</v>
      </c>
      <c r="AB277" s="168">
        <v>47</v>
      </c>
      <c r="AC277" s="168">
        <f t="shared" si="491"/>
        <v>50</v>
      </c>
      <c r="AD277" s="168">
        <f t="shared" si="492"/>
        <v>-0.88</v>
      </c>
      <c r="AE277" s="197">
        <v>0.625</v>
      </c>
      <c r="AF277" s="168">
        <v>2</v>
      </c>
      <c r="AG277" s="168">
        <v>45</v>
      </c>
      <c r="AH277" s="168">
        <f t="shared" si="493"/>
        <v>47</v>
      </c>
      <c r="AI277" s="168">
        <f t="shared" si="494"/>
        <v>-0.91489361702127658</v>
      </c>
      <c r="AJ277" s="197">
        <v>0.625</v>
      </c>
      <c r="AK277" s="168">
        <v>4</v>
      </c>
      <c r="AL277" s="168">
        <v>46</v>
      </c>
      <c r="AM277" s="168">
        <f t="shared" si="485"/>
        <v>50</v>
      </c>
      <c r="AN277" s="169">
        <f t="shared" si="495"/>
        <v>-0.84</v>
      </c>
      <c r="AO277" s="160"/>
      <c r="AP277" s="160"/>
      <c r="AQ277" s="160"/>
      <c r="AR277" s="160"/>
      <c r="AS277" s="160"/>
      <c r="AT277" s="160"/>
    </row>
    <row r="278" spans="1:46" x14ac:dyDescent="0.25">
      <c r="A278" s="194">
        <v>0.64583333333333304</v>
      </c>
      <c r="B278" s="168">
        <v>2</v>
      </c>
      <c r="C278" s="168">
        <v>52</v>
      </c>
      <c r="D278" s="168">
        <f t="shared" si="480"/>
        <v>54</v>
      </c>
      <c r="E278" s="168">
        <f t="shared" si="486"/>
        <v>-0.92592592592592593</v>
      </c>
      <c r="F278" s="195">
        <v>0.64583333333333304</v>
      </c>
      <c r="G278" s="168">
        <v>5</v>
      </c>
      <c r="H278" s="168">
        <v>49</v>
      </c>
      <c r="I278" s="168">
        <f t="shared" si="481"/>
        <v>54</v>
      </c>
      <c r="J278" s="168">
        <f t="shared" si="487"/>
        <v>-0.81481481481481477</v>
      </c>
      <c r="K278" s="195">
        <v>0.64583333333333304</v>
      </c>
      <c r="L278" s="168">
        <v>7</v>
      </c>
      <c r="M278" s="168">
        <v>42</v>
      </c>
      <c r="N278" s="168">
        <f t="shared" si="482"/>
        <v>49</v>
      </c>
      <c r="O278" s="168">
        <f t="shared" si="488"/>
        <v>-0.7142857142857143</v>
      </c>
      <c r="P278" s="195">
        <v>0.64583333333333304</v>
      </c>
      <c r="Q278" s="168">
        <v>3</v>
      </c>
      <c r="R278" s="168">
        <v>48</v>
      </c>
      <c r="S278" s="168">
        <f t="shared" si="483"/>
        <v>51</v>
      </c>
      <c r="T278" s="168">
        <f t="shared" si="489"/>
        <v>-0.88235294117647056</v>
      </c>
      <c r="U278" s="195">
        <v>0.64583333333333304</v>
      </c>
      <c r="V278" s="168">
        <v>5</v>
      </c>
      <c r="W278" s="168">
        <v>47</v>
      </c>
      <c r="X278" s="168">
        <f t="shared" si="484"/>
        <v>52</v>
      </c>
      <c r="Y278" s="168">
        <f t="shared" si="490"/>
        <v>-0.80769230769230771</v>
      </c>
      <c r="Z278" s="195">
        <v>0.64583333333333304</v>
      </c>
      <c r="AA278" s="168">
        <v>5</v>
      </c>
      <c r="AB278" s="168">
        <v>68</v>
      </c>
      <c r="AC278" s="168">
        <f t="shared" si="491"/>
        <v>73</v>
      </c>
      <c r="AD278" s="168">
        <f t="shared" si="492"/>
        <v>-0.86301369863013699</v>
      </c>
      <c r="AE278" s="195">
        <v>0.64583333333333304</v>
      </c>
      <c r="AF278" s="168">
        <v>4</v>
      </c>
      <c r="AG278" s="168">
        <v>67</v>
      </c>
      <c r="AH278" s="168">
        <f t="shared" si="493"/>
        <v>71</v>
      </c>
      <c r="AI278" s="168">
        <f t="shared" si="494"/>
        <v>-0.88732394366197187</v>
      </c>
      <c r="AJ278" s="195">
        <v>0.64583333333333304</v>
      </c>
      <c r="AK278" s="168">
        <v>4</v>
      </c>
      <c r="AL278" s="168">
        <v>67</v>
      </c>
      <c r="AM278" s="168">
        <f t="shared" si="485"/>
        <v>71</v>
      </c>
      <c r="AN278" s="169">
        <f t="shared" si="495"/>
        <v>-0.88732394366197187</v>
      </c>
      <c r="AO278" s="160"/>
      <c r="AP278" s="160"/>
      <c r="AQ278" s="160"/>
      <c r="AR278" s="160"/>
      <c r="AS278" s="160"/>
      <c r="AT278" s="160"/>
    </row>
    <row r="279" spans="1:46" x14ac:dyDescent="0.25">
      <c r="A279" s="196">
        <v>0.66666666666666596</v>
      </c>
      <c r="B279" s="168">
        <v>5</v>
      </c>
      <c r="C279" s="168">
        <v>78</v>
      </c>
      <c r="D279" s="168">
        <f t="shared" si="480"/>
        <v>83</v>
      </c>
      <c r="E279" s="168">
        <f t="shared" si="486"/>
        <v>-0.87951807228915657</v>
      </c>
      <c r="F279" s="197">
        <v>0.66666666666666596</v>
      </c>
      <c r="G279" s="168">
        <v>12</v>
      </c>
      <c r="H279" s="168">
        <v>71</v>
      </c>
      <c r="I279" s="168">
        <f t="shared" si="481"/>
        <v>83</v>
      </c>
      <c r="J279" s="168">
        <f t="shared" si="487"/>
        <v>-0.71084337349397586</v>
      </c>
      <c r="K279" s="197">
        <v>0.66666666666666596</v>
      </c>
      <c r="L279" s="168">
        <v>11</v>
      </c>
      <c r="M279" s="168">
        <v>74</v>
      </c>
      <c r="N279" s="168">
        <f t="shared" si="482"/>
        <v>85</v>
      </c>
      <c r="O279" s="168">
        <f t="shared" si="488"/>
        <v>-0.74117647058823533</v>
      </c>
      <c r="P279" s="197">
        <v>0.66666666666666596</v>
      </c>
      <c r="Q279" s="168">
        <v>12</v>
      </c>
      <c r="R279" s="168">
        <v>76</v>
      </c>
      <c r="S279" s="168">
        <f t="shared" si="483"/>
        <v>88</v>
      </c>
      <c r="T279" s="168">
        <f t="shared" si="489"/>
        <v>-0.72727272727272729</v>
      </c>
      <c r="U279" s="197">
        <v>0.66666666666666596</v>
      </c>
      <c r="V279" s="168">
        <v>9</v>
      </c>
      <c r="W279" s="168">
        <v>78</v>
      </c>
      <c r="X279" s="168">
        <f t="shared" si="484"/>
        <v>87</v>
      </c>
      <c r="Y279" s="168">
        <f t="shared" si="490"/>
        <v>-0.7931034482758621</v>
      </c>
      <c r="Z279" s="197">
        <v>0.66666666666666596</v>
      </c>
      <c r="AA279" s="168">
        <v>8</v>
      </c>
      <c r="AB279" s="168">
        <v>87</v>
      </c>
      <c r="AC279" s="168">
        <f t="shared" si="491"/>
        <v>95</v>
      </c>
      <c r="AD279" s="168">
        <f t="shared" si="492"/>
        <v>-0.83157894736842108</v>
      </c>
      <c r="AE279" s="197">
        <v>0.66666666666666596</v>
      </c>
      <c r="AF279" s="168">
        <v>6</v>
      </c>
      <c r="AG279" s="168">
        <v>87</v>
      </c>
      <c r="AH279" s="168">
        <f t="shared" si="493"/>
        <v>93</v>
      </c>
      <c r="AI279" s="168">
        <f t="shared" si="494"/>
        <v>-0.87096774193548387</v>
      </c>
      <c r="AJ279" s="197">
        <v>0.66666666666666596</v>
      </c>
      <c r="AK279" s="168">
        <v>6</v>
      </c>
      <c r="AL279" s="168">
        <v>78</v>
      </c>
      <c r="AM279" s="168">
        <f t="shared" si="485"/>
        <v>84</v>
      </c>
      <c r="AN279" s="169">
        <f t="shared" si="495"/>
        <v>-0.8571428571428571</v>
      </c>
      <c r="AO279" s="160"/>
      <c r="AP279" s="160"/>
      <c r="AQ279" s="160"/>
      <c r="AR279" s="160"/>
      <c r="AS279" s="160"/>
      <c r="AT279" s="160"/>
    </row>
    <row r="280" spans="1:46" x14ac:dyDescent="0.25">
      <c r="A280" s="196">
        <v>0.687499999999999</v>
      </c>
      <c r="B280" s="168">
        <v>6</v>
      </c>
      <c r="C280" s="168">
        <v>102</v>
      </c>
      <c r="D280" s="168">
        <f t="shared" si="480"/>
        <v>108</v>
      </c>
      <c r="E280" s="168">
        <f t="shared" si="486"/>
        <v>-0.88888888888888884</v>
      </c>
      <c r="F280" s="197">
        <v>0.687499999999999</v>
      </c>
      <c r="G280" s="168">
        <v>13</v>
      </c>
      <c r="H280" s="168">
        <v>98</v>
      </c>
      <c r="I280" s="168">
        <f t="shared" si="481"/>
        <v>111</v>
      </c>
      <c r="J280" s="168">
        <f t="shared" si="487"/>
        <v>-0.76576576576576572</v>
      </c>
      <c r="K280" s="197">
        <v>0.687499999999999</v>
      </c>
      <c r="L280" s="168">
        <v>11</v>
      </c>
      <c r="M280" s="168">
        <v>112</v>
      </c>
      <c r="N280" s="168">
        <f t="shared" si="482"/>
        <v>123</v>
      </c>
      <c r="O280" s="168">
        <f t="shared" si="488"/>
        <v>-0.82113821138211385</v>
      </c>
      <c r="P280" s="197">
        <v>0.687499999999999</v>
      </c>
      <c r="Q280" s="168">
        <v>13</v>
      </c>
      <c r="R280" s="168">
        <v>109</v>
      </c>
      <c r="S280" s="168">
        <f t="shared" si="483"/>
        <v>122</v>
      </c>
      <c r="T280" s="168">
        <f t="shared" si="489"/>
        <v>-0.78688524590163933</v>
      </c>
      <c r="U280" s="197">
        <v>0.687499999999999</v>
      </c>
      <c r="V280" s="168">
        <v>12</v>
      </c>
      <c r="W280" s="168">
        <v>101</v>
      </c>
      <c r="X280" s="168">
        <f t="shared" si="484"/>
        <v>113</v>
      </c>
      <c r="Y280" s="168">
        <f t="shared" si="490"/>
        <v>-0.78761061946902655</v>
      </c>
      <c r="Z280" s="197">
        <v>0.687499999999999</v>
      </c>
      <c r="AA280" s="168">
        <v>12</v>
      </c>
      <c r="AB280" s="168">
        <v>94</v>
      </c>
      <c r="AC280" s="168">
        <f t="shared" si="491"/>
        <v>106</v>
      </c>
      <c r="AD280" s="168">
        <f t="shared" si="492"/>
        <v>-0.77358490566037741</v>
      </c>
      <c r="AE280" s="197">
        <v>0.687499999999999</v>
      </c>
      <c r="AF280" s="168">
        <v>7</v>
      </c>
      <c r="AG280" s="168">
        <v>91</v>
      </c>
      <c r="AH280" s="168">
        <f t="shared" si="493"/>
        <v>98</v>
      </c>
      <c r="AI280" s="168">
        <f t="shared" si="494"/>
        <v>-0.8571428571428571</v>
      </c>
      <c r="AJ280" s="197">
        <v>0.687499999999999</v>
      </c>
      <c r="AK280" s="168">
        <v>8</v>
      </c>
      <c r="AL280" s="168">
        <v>99</v>
      </c>
      <c r="AM280" s="168">
        <f t="shared" si="485"/>
        <v>107</v>
      </c>
      <c r="AN280" s="169">
        <f t="shared" si="495"/>
        <v>-0.85046728971962615</v>
      </c>
      <c r="AO280" s="160"/>
      <c r="AP280" s="160"/>
      <c r="AQ280" s="160"/>
      <c r="AR280" s="160"/>
      <c r="AS280" s="160"/>
      <c r="AT280" s="160"/>
    </row>
    <row r="281" spans="1:46" x14ac:dyDescent="0.25">
      <c r="A281" s="194">
        <v>0.70833333333333304</v>
      </c>
      <c r="B281" s="168">
        <v>6</v>
      </c>
      <c r="C281" s="168">
        <v>117</v>
      </c>
      <c r="D281" s="168">
        <f t="shared" si="480"/>
        <v>123</v>
      </c>
      <c r="E281" s="168">
        <f t="shared" si="486"/>
        <v>-0.90243902439024393</v>
      </c>
      <c r="F281" s="195">
        <v>0.70833333333333304</v>
      </c>
      <c r="G281" s="168">
        <v>13</v>
      </c>
      <c r="H281" s="168">
        <v>104</v>
      </c>
      <c r="I281" s="168">
        <f t="shared" si="481"/>
        <v>117</v>
      </c>
      <c r="J281" s="168">
        <f t="shared" si="487"/>
        <v>-0.77777777777777779</v>
      </c>
      <c r="K281" s="195">
        <v>0.70833333333333304</v>
      </c>
      <c r="L281" s="168">
        <v>11</v>
      </c>
      <c r="M281" s="168">
        <v>118</v>
      </c>
      <c r="N281" s="168">
        <f t="shared" si="482"/>
        <v>129</v>
      </c>
      <c r="O281" s="168">
        <f t="shared" si="488"/>
        <v>-0.8294573643410853</v>
      </c>
      <c r="P281" s="195">
        <v>0.70833333333333304</v>
      </c>
      <c r="Q281" s="168">
        <v>13</v>
      </c>
      <c r="R281" s="168">
        <v>114</v>
      </c>
      <c r="S281" s="168">
        <f t="shared" si="483"/>
        <v>127</v>
      </c>
      <c r="T281" s="168">
        <f t="shared" si="489"/>
        <v>-0.79527559055118113</v>
      </c>
      <c r="U281" s="195">
        <v>0.70833333333333304</v>
      </c>
      <c r="V281" s="168">
        <v>13</v>
      </c>
      <c r="W281" s="168">
        <v>112</v>
      </c>
      <c r="X281" s="168">
        <f t="shared" si="484"/>
        <v>125</v>
      </c>
      <c r="Y281" s="168">
        <f t="shared" si="490"/>
        <v>-0.79200000000000004</v>
      </c>
      <c r="Z281" s="195">
        <v>0.70833333333333304</v>
      </c>
      <c r="AA281" s="168">
        <v>14</v>
      </c>
      <c r="AB281" s="168">
        <v>109</v>
      </c>
      <c r="AC281" s="168">
        <f t="shared" si="491"/>
        <v>123</v>
      </c>
      <c r="AD281" s="168">
        <f t="shared" si="492"/>
        <v>-0.77235772357723576</v>
      </c>
      <c r="AE281" s="195">
        <v>0.70833333333333304</v>
      </c>
      <c r="AF281" s="168">
        <v>8</v>
      </c>
      <c r="AG281" s="168">
        <v>113</v>
      </c>
      <c r="AH281" s="168">
        <f t="shared" si="493"/>
        <v>121</v>
      </c>
      <c r="AI281" s="168">
        <f t="shared" si="494"/>
        <v>-0.86776859504132231</v>
      </c>
      <c r="AJ281" s="195">
        <v>0.70833333333333304</v>
      </c>
      <c r="AK281" s="168">
        <v>11</v>
      </c>
      <c r="AL281" s="168">
        <v>106</v>
      </c>
      <c r="AM281" s="168">
        <f t="shared" si="485"/>
        <v>117</v>
      </c>
      <c r="AN281" s="169">
        <f t="shared" si="495"/>
        <v>-0.81196581196581197</v>
      </c>
      <c r="AO281" s="160"/>
      <c r="AP281" s="160"/>
      <c r="AQ281" s="160"/>
      <c r="AR281" s="160"/>
      <c r="AS281" s="160"/>
      <c r="AT281" s="160"/>
    </row>
    <row r="282" spans="1:46" x14ac:dyDescent="0.25">
      <c r="A282" s="176" t="s">
        <v>177</v>
      </c>
      <c r="B282" s="168" t="s">
        <v>46</v>
      </c>
      <c r="C282" s="168" t="s">
        <v>130</v>
      </c>
      <c r="D282" s="168" t="s">
        <v>52</v>
      </c>
      <c r="E282" s="168" t="s">
        <v>113</v>
      </c>
      <c r="F282" s="168" t="s">
        <v>177</v>
      </c>
      <c r="G282" s="168" t="s">
        <v>46</v>
      </c>
      <c r="H282" s="168" t="s">
        <v>130</v>
      </c>
      <c r="I282" s="168" t="s">
        <v>52</v>
      </c>
      <c r="J282" s="168" t="s">
        <v>113</v>
      </c>
      <c r="K282" s="168" t="s">
        <v>177</v>
      </c>
      <c r="L282" s="168" t="s">
        <v>46</v>
      </c>
      <c r="M282" s="168" t="s">
        <v>130</v>
      </c>
      <c r="N282" s="168" t="s">
        <v>52</v>
      </c>
      <c r="O282" s="168" t="s">
        <v>113</v>
      </c>
      <c r="P282" s="168" t="s">
        <v>177</v>
      </c>
      <c r="Q282" s="168" t="s">
        <v>46</v>
      </c>
      <c r="R282" s="168" t="s">
        <v>130</v>
      </c>
      <c r="S282" s="168" t="s">
        <v>52</v>
      </c>
      <c r="T282" s="168" t="s">
        <v>113</v>
      </c>
      <c r="U282" s="168" t="s">
        <v>177</v>
      </c>
      <c r="V282" s="168" t="s">
        <v>46</v>
      </c>
      <c r="W282" s="168" t="s">
        <v>130</v>
      </c>
      <c r="X282" s="168" t="s">
        <v>52</v>
      </c>
      <c r="Y282" s="168" t="s">
        <v>113</v>
      </c>
      <c r="Z282" s="168" t="s">
        <v>177</v>
      </c>
      <c r="AA282" s="168" t="s">
        <v>46</v>
      </c>
      <c r="AB282" s="168" t="s">
        <v>130</v>
      </c>
      <c r="AC282" s="168" t="s">
        <v>52</v>
      </c>
      <c r="AD282" s="168" t="s">
        <v>113</v>
      </c>
      <c r="AE282" s="168" t="s">
        <v>177</v>
      </c>
      <c r="AF282" s="168" t="s">
        <v>46</v>
      </c>
      <c r="AG282" s="168" t="s">
        <v>130</v>
      </c>
      <c r="AH282" s="168" t="s">
        <v>52</v>
      </c>
      <c r="AI282" s="168" t="s">
        <v>113</v>
      </c>
      <c r="AJ282" s="168" t="s">
        <v>177</v>
      </c>
      <c r="AK282" s="168" t="s">
        <v>46</v>
      </c>
      <c r="AL282" s="168" t="s">
        <v>130</v>
      </c>
      <c r="AM282" s="168" t="s">
        <v>52</v>
      </c>
      <c r="AN282" s="169" t="s">
        <v>113</v>
      </c>
      <c r="AO282" s="160"/>
      <c r="AP282" s="160"/>
      <c r="AQ282" s="160"/>
      <c r="AR282" s="160"/>
      <c r="AS282" s="160"/>
      <c r="AT282" s="160"/>
    </row>
    <row r="283" spans="1:46" x14ac:dyDescent="0.25">
      <c r="A283" s="194">
        <v>0.58333333333333337</v>
      </c>
      <c r="B283" s="168">
        <v>0</v>
      </c>
      <c r="C283" s="168">
        <v>0</v>
      </c>
      <c r="D283" s="168">
        <f t="shared" ref="D283:D289" si="496">SUM(B283:C283)</f>
        <v>0</v>
      </c>
      <c r="E283" s="168">
        <v>0</v>
      </c>
      <c r="F283" s="195">
        <v>0.58333333333333337</v>
      </c>
      <c r="G283" s="168">
        <v>0</v>
      </c>
      <c r="H283" s="168">
        <v>0</v>
      </c>
      <c r="I283" s="168">
        <f t="shared" ref="I283:I289" si="497">SUM(G283:H283)</f>
        <v>0</v>
      </c>
      <c r="J283" s="168">
        <v>0</v>
      </c>
      <c r="K283" s="195">
        <v>0.58333333333333337</v>
      </c>
      <c r="L283" s="168">
        <v>0</v>
      </c>
      <c r="M283" s="168">
        <v>0</v>
      </c>
      <c r="N283" s="168">
        <f t="shared" ref="N283:N289" si="498">SUM(L283:M283)</f>
        <v>0</v>
      </c>
      <c r="O283" s="168">
        <v>0</v>
      </c>
      <c r="P283" s="195">
        <v>0.58333333333333337</v>
      </c>
      <c r="Q283" s="168">
        <v>1</v>
      </c>
      <c r="R283" s="168">
        <v>0</v>
      </c>
      <c r="S283" s="168">
        <f t="shared" ref="S283:S289" si="499">SUM(Q283:R283)</f>
        <v>1</v>
      </c>
      <c r="T283" s="168">
        <v>0</v>
      </c>
      <c r="U283" s="195">
        <v>0.58333333333333337</v>
      </c>
      <c r="V283" s="168">
        <v>0</v>
      </c>
      <c r="W283" s="168">
        <v>0</v>
      </c>
      <c r="X283" s="168">
        <f t="shared" ref="X283:X289" si="500">SUM(V283:W283)</f>
        <v>0</v>
      </c>
      <c r="Y283" s="168">
        <v>0</v>
      </c>
      <c r="Z283" s="195">
        <v>0.58333333333333337</v>
      </c>
      <c r="AA283" s="168">
        <v>0</v>
      </c>
      <c r="AB283" s="168">
        <v>0</v>
      </c>
      <c r="AC283" s="168">
        <f>SUM(AA283:AB283)</f>
        <v>0</v>
      </c>
      <c r="AD283" s="168">
        <v>0</v>
      </c>
      <c r="AE283" s="195">
        <v>0.58333333333333337</v>
      </c>
      <c r="AF283" s="168">
        <v>0</v>
      </c>
      <c r="AG283" s="168">
        <v>0</v>
      </c>
      <c r="AH283" s="168">
        <f>SUM(AF283:AG283)</f>
        <v>0</v>
      </c>
      <c r="AI283" s="168">
        <v>0</v>
      </c>
      <c r="AJ283" s="195">
        <v>0.58333333333333337</v>
      </c>
      <c r="AK283" s="168">
        <v>0</v>
      </c>
      <c r="AL283" s="168">
        <v>0</v>
      </c>
      <c r="AM283" s="168">
        <f t="shared" ref="AM283:AM289" si="501">SUM(AK283:AL283)</f>
        <v>0</v>
      </c>
      <c r="AN283" s="169">
        <v>0</v>
      </c>
      <c r="AO283" s="160"/>
      <c r="AP283" s="160"/>
      <c r="AQ283" s="160"/>
      <c r="AR283" s="160"/>
      <c r="AS283" s="160"/>
      <c r="AT283" s="160"/>
    </row>
    <row r="284" spans="1:46" x14ac:dyDescent="0.25">
      <c r="A284" s="196">
        <v>0.60416666666666663</v>
      </c>
      <c r="B284" s="168">
        <v>1</v>
      </c>
      <c r="C284" s="168">
        <v>24</v>
      </c>
      <c r="D284" s="168">
        <f t="shared" si="496"/>
        <v>25</v>
      </c>
      <c r="E284" s="168">
        <f t="shared" ref="E284:E289" si="502">(B284-C284)/D284</f>
        <v>-0.92</v>
      </c>
      <c r="F284" s="197">
        <v>0.60416666666666663</v>
      </c>
      <c r="G284" s="168">
        <v>1</v>
      </c>
      <c r="H284" s="168">
        <v>13</v>
      </c>
      <c r="I284" s="168">
        <f t="shared" si="497"/>
        <v>14</v>
      </c>
      <c r="J284" s="168">
        <f t="shared" ref="J284:J289" si="503">(G284-H284)/I284</f>
        <v>-0.8571428571428571</v>
      </c>
      <c r="K284" s="197">
        <v>0.60416666666666663</v>
      </c>
      <c r="L284" s="168">
        <v>2</v>
      </c>
      <c r="M284" s="168">
        <v>14</v>
      </c>
      <c r="N284" s="168">
        <f t="shared" si="498"/>
        <v>16</v>
      </c>
      <c r="O284" s="168">
        <f t="shared" ref="O284:O289" si="504">(L284-M284)/N284</f>
        <v>-0.75</v>
      </c>
      <c r="P284" s="197">
        <v>0.60416666666666663</v>
      </c>
      <c r="Q284" s="168">
        <v>1</v>
      </c>
      <c r="R284" s="168">
        <v>22</v>
      </c>
      <c r="S284" s="168">
        <f t="shared" si="499"/>
        <v>23</v>
      </c>
      <c r="T284" s="168">
        <f t="shared" ref="T284:T289" si="505">(Q284-R284)/S284</f>
        <v>-0.91304347826086951</v>
      </c>
      <c r="U284" s="197">
        <v>0.60416666666666663</v>
      </c>
      <c r="V284" s="168">
        <v>1</v>
      </c>
      <c r="W284" s="168">
        <v>17</v>
      </c>
      <c r="X284" s="168">
        <f t="shared" si="500"/>
        <v>18</v>
      </c>
      <c r="Y284" s="168">
        <f t="shared" ref="Y284:Y289" si="506">(V284-W284)/X284</f>
        <v>-0.88888888888888884</v>
      </c>
      <c r="Z284" s="197">
        <v>0.60416666666666663</v>
      </c>
      <c r="AA284" s="168">
        <v>1</v>
      </c>
      <c r="AB284" s="168">
        <v>21</v>
      </c>
      <c r="AC284" s="168">
        <f t="shared" ref="AC284:AC289" si="507">SUM(AA284,AB284)</f>
        <v>22</v>
      </c>
      <c r="AD284" s="168">
        <f t="shared" ref="AD284:AD289" si="508">(AA284-AB284)/AC284</f>
        <v>-0.90909090909090906</v>
      </c>
      <c r="AE284" s="197">
        <v>0.60416666666666663</v>
      </c>
      <c r="AF284" s="168">
        <v>4</v>
      </c>
      <c r="AG284" s="168">
        <v>27</v>
      </c>
      <c r="AH284" s="168">
        <f t="shared" ref="AH284:AH289" si="509">SUM(AF284:AG284)</f>
        <v>31</v>
      </c>
      <c r="AI284" s="168">
        <f t="shared" ref="AI284:AI289" si="510">(AF284-AG284)/AH284</f>
        <v>-0.74193548387096775</v>
      </c>
      <c r="AJ284" s="197">
        <v>0.60416666666666663</v>
      </c>
      <c r="AK284" s="168">
        <v>6</v>
      </c>
      <c r="AL284" s="168">
        <v>26</v>
      </c>
      <c r="AM284" s="168">
        <f t="shared" si="501"/>
        <v>32</v>
      </c>
      <c r="AN284" s="169">
        <f t="shared" ref="AN284:AN289" si="511">(AK284-AL284)/AM284</f>
        <v>-0.625</v>
      </c>
      <c r="AO284" s="160"/>
      <c r="AP284" s="160"/>
      <c r="AQ284" s="160"/>
      <c r="AR284" s="160"/>
      <c r="AS284" s="160"/>
      <c r="AT284" s="160"/>
    </row>
    <row r="285" spans="1:46" x14ac:dyDescent="0.25">
      <c r="A285" s="196">
        <v>0.625</v>
      </c>
      <c r="B285" s="168">
        <v>1</v>
      </c>
      <c r="C285" s="168">
        <v>49</v>
      </c>
      <c r="D285" s="168">
        <f t="shared" si="496"/>
        <v>50</v>
      </c>
      <c r="E285" s="168">
        <f t="shared" si="502"/>
        <v>-0.96</v>
      </c>
      <c r="F285" s="197">
        <v>0.625</v>
      </c>
      <c r="G285" s="168">
        <v>4</v>
      </c>
      <c r="H285" s="168">
        <v>31</v>
      </c>
      <c r="I285" s="168">
        <f t="shared" si="497"/>
        <v>35</v>
      </c>
      <c r="J285" s="168">
        <f t="shared" si="503"/>
        <v>-0.77142857142857146</v>
      </c>
      <c r="K285" s="197">
        <v>0.625</v>
      </c>
      <c r="L285" s="168">
        <v>3</v>
      </c>
      <c r="M285" s="168">
        <v>29</v>
      </c>
      <c r="N285" s="168">
        <f t="shared" si="498"/>
        <v>32</v>
      </c>
      <c r="O285" s="168">
        <f t="shared" si="504"/>
        <v>-0.8125</v>
      </c>
      <c r="P285" s="197">
        <v>0.625</v>
      </c>
      <c r="Q285" s="168">
        <v>3</v>
      </c>
      <c r="R285" s="168">
        <v>37</v>
      </c>
      <c r="S285" s="168">
        <f t="shared" si="499"/>
        <v>40</v>
      </c>
      <c r="T285" s="168">
        <f t="shared" si="505"/>
        <v>-0.85</v>
      </c>
      <c r="U285" s="197">
        <v>0.625</v>
      </c>
      <c r="V285" s="168">
        <v>2</v>
      </c>
      <c r="W285" s="168">
        <v>38</v>
      </c>
      <c r="X285" s="168">
        <f t="shared" si="500"/>
        <v>40</v>
      </c>
      <c r="Y285" s="168">
        <f t="shared" si="506"/>
        <v>-0.9</v>
      </c>
      <c r="Z285" s="197">
        <v>0.625</v>
      </c>
      <c r="AA285" s="168">
        <v>3</v>
      </c>
      <c r="AB285" s="168">
        <v>34</v>
      </c>
      <c r="AC285" s="168">
        <f t="shared" si="507"/>
        <v>37</v>
      </c>
      <c r="AD285" s="168">
        <f t="shared" si="508"/>
        <v>-0.83783783783783783</v>
      </c>
      <c r="AE285" s="197">
        <v>0.625</v>
      </c>
      <c r="AF285" s="168">
        <v>7</v>
      </c>
      <c r="AG285" s="168">
        <v>39</v>
      </c>
      <c r="AH285" s="168">
        <f t="shared" si="509"/>
        <v>46</v>
      </c>
      <c r="AI285" s="168">
        <f t="shared" si="510"/>
        <v>-0.69565217391304346</v>
      </c>
      <c r="AJ285" s="197">
        <v>0.625</v>
      </c>
      <c r="AK285" s="168">
        <v>9</v>
      </c>
      <c r="AL285" s="168">
        <v>45</v>
      </c>
      <c r="AM285" s="168">
        <f t="shared" si="501"/>
        <v>54</v>
      </c>
      <c r="AN285" s="169">
        <f t="shared" si="511"/>
        <v>-0.66666666666666663</v>
      </c>
      <c r="AO285" s="160"/>
      <c r="AP285" s="160"/>
      <c r="AQ285" s="160"/>
      <c r="AR285" s="160"/>
      <c r="AS285" s="160"/>
      <c r="AT285" s="160"/>
    </row>
    <row r="286" spans="1:46" x14ac:dyDescent="0.25">
      <c r="A286" s="194">
        <v>0.64583333333333304</v>
      </c>
      <c r="B286" s="168">
        <v>2</v>
      </c>
      <c r="C286" s="168">
        <v>56</v>
      </c>
      <c r="D286" s="168">
        <f t="shared" si="496"/>
        <v>58</v>
      </c>
      <c r="E286" s="168">
        <f t="shared" si="502"/>
        <v>-0.93103448275862066</v>
      </c>
      <c r="F286" s="195">
        <v>0.64583333333333304</v>
      </c>
      <c r="G286" s="168">
        <v>5</v>
      </c>
      <c r="H286" s="168">
        <v>66</v>
      </c>
      <c r="I286" s="168">
        <f t="shared" si="497"/>
        <v>71</v>
      </c>
      <c r="J286" s="168">
        <f t="shared" si="503"/>
        <v>-0.85915492957746475</v>
      </c>
      <c r="K286" s="195">
        <v>0.64583333333333304</v>
      </c>
      <c r="L286" s="168">
        <v>7</v>
      </c>
      <c r="M286" s="168">
        <v>46</v>
      </c>
      <c r="N286" s="168">
        <f t="shared" si="498"/>
        <v>53</v>
      </c>
      <c r="O286" s="168">
        <f t="shared" si="504"/>
        <v>-0.73584905660377353</v>
      </c>
      <c r="P286" s="195">
        <v>0.64583333333333304</v>
      </c>
      <c r="Q286" s="168">
        <v>7</v>
      </c>
      <c r="R286" s="168">
        <v>65</v>
      </c>
      <c r="S286" s="168">
        <f t="shared" si="499"/>
        <v>72</v>
      </c>
      <c r="T286" s="168">
        <f t="shared" si="505"/>
        <v>-0.80555555555555558</v>
      </c>
      <c r="U286" s="195">
        <v>0.64583333333333304</v>
      </c>
      <c r="V286" s="168">
        <v>2</v>
      </c>
      <c r="W286" s="168">
        <v>66</v>
      </c>
      <c r="X286" s="168">
        <f t="shared" si="500"/>
        <v>68</v>
      </c>
      <c r="Y286" s="168">
        <f t="shared" si="506"/>
        <v>-0.94117647058823528</v>
      </c>
      <c r="Z286" s="195">
        <v>0.64583333333333304</v>
      </c>
      <c r="AA286" s="168">
        <v>5</v>
      </c>
      <c r="AB286" s="168">
        <v>65</v>
      </c>
      <c r="AC286" s="168">
        <f t="shared" si="507"/>
        <v>70</v>
      </c>
      <c r="AD286" s="168">
        <f t="shared" si="508"/>
        <v>-0.8571428571428571</v>
      </c>
      <c r="AE286" s="195">
        <v>0.64583333333333304</v>
      </c>
      <c r="AF286" s="168">
        <v>9</v>
      </c>
      <c r="AG286" s="168">
        <v>54</v>
      </c>
      <c r="AH286" s="168">
        <f t="shared" si="509"/>
        <v>63</v>
      </c>
      <c r="AI286" s="168">
        <f t="shared" si="510"/>
        <v>-0.7142857142857143</v>
      </c>
      <c r="AJ286" s="195">
        <v>0.64583333333333304</v>
      </c>
      <c r="AK286" s="168">
        <v>12</v>
      </c>
      <c r="AL286" s="168">
        <v>69</v>
      </c>
      <c r="AM286" s="168">
        <f t="shared" si="501"/>
        <v>81</v>
      </c>
      <c r="AN286" s="169">
        <f t="shared" si="511"/>
        <v>-0.70370370370370372</v>
      </c>
      <c r="AO286" s="160"/>
      <c r="AP286" s="160"/>
      <c r="AQ286" s="160"/>
      <c r="AR286" s="160"/>
      <c r="AS286" s="160"/>
      <c r="AT286" s="160"/>
    </row>
    <row r="287" spans="1:46" x14ac:dyDescent="0.25">
      <c r="A287" s="196">
        <v>0.66666666666666596</v>
      </c>
      <c r="B287" s="168">
        <v>6</v>
      </c>
      <c r="C287" s="168">
        <v>69</v>
      </c>
      <c r="D287" s="168">
        <f t="shared" si="496"/>
        <v>75</v>
      </c>
      <c r="E287" s="168">
        <f t="shared" si="502"/>
        <v>-0.84</v>
      </c>
      <c r="F287" s="197">
        <v>0.66666666666666596</v>
      </c>
      <c r="G287" s="168">
        <v>7</v>
      </c>
      <c r="H287" s="168">
        <v>88</v>
      </c>
      <c r="I287" s="168">
        <f t="shared" si="497"/>
        <v>95</v>
      </c>
      <c r="J287" s="168">
        <f t="shared" si="503"/>
        <v>-0.85263157894736841</v>
      </c>
      <c r="K287" s="197">
        <v>0.66666666666666596</v>
      </c>
      <c r="L287" s="168">
        <v>7</v>
      </c>
      <c r="M287" s="168">
        <v>69</v>
      </c>
      <c r="N287" s="168">
        <f t="shared" si="498"/>
        <v>76</v>
      </c>
      <c r="O287" s="168">
        <f t="shared" si="504"/>
        <v>-0.81578947368421051</v>
      </c>
      <c r="P287" s="197">
        <v>0.66666666666666596</v>
      </c>
      <c r="Q287" s="168">
        <v>9</v>
      </c>
      <c r="R287" s="168">
        <v>78</v>
      </c>
      <c r="S287" s="168">
        <f t="shared" si="499"/>
        <v>87</v>
      </c>
      <c r="T287" s="168">
        <f t="shared" si="505"/>
        <v>-0.7931034482758621</v>
      </c>
      <c r="U287" s="197">
        <v>0.66666666666666596</v>
      </c>
      <c r="V287" s="168">
        <v>4</v>
      </c>
      <c r="W287" s="168">
        <v>79</v>
      </c>
      <c r="X287" s="168">
        <f t="shared" si="500"/>
        <v>83</v>
      </c>
      <c r="Y287" s="168">
        <f t="shared" si="506"/>
        <v>-0.90361445783132532</v>
      </c>
      <c r="Z287" s="197">
        <v>0.66666666666666596</v>
      </c>
      <c r="AA287" s="168">
        <v>9</v>
      </c>
      <c r="AB287" s="168">
        <v>78</v>
      </c>
      <c r="AC287" s="168">
        <f t="shared" si="507"/>
        <v>87</v>
      </c>
      <c r="AD287" s="168">
        <f t="shared" si="508"/>
        <v>-0.7931034482758621</v>
      </c>
      <c r="AE287" s="197">
        <v>0.66666666666666596</v>
      </c>
      <c r="AF287" s="168">
        <v>11</v>
      </c>
      <c r="AG287" s="168">
        <v>68</v>
      </c>
      <c r="AH287" s="168">
        <f t="shared" si="509"/>
        <v>79</v>
      </c>
      <c r="AI287" s="168">
        <f t="shared" si="510"/>
        <v>-0.72151898734177211</v>
      </c>
      <c r="AJ287" s="197">
        <v>0.66666666666666596</v>
      </c>
      <c r="AK287" s="168">
        <v>14</v>
      </c>
      <c r="AL287" s="168">
        <v>83</v>
      </c>
      <c r="AM287" s="168">
        <f t="shared" si="501"/>
        <v>97</v>
      </c>
      <c r="AN287" s="169">
        <f t="shared" si="511"/>
        <v>-0.71134020618556704</v>
      </c>
      <c r="AO287" s="160"/>
      <c r="AP287" s="160"/>
      <c r="AQ287" s="160"/>
      <c r="AR287" s="160"/>
      <c r="AS287" s="160"/>
      <c r="AT287" s="160"/>
    </row>
    <row r="288" spans="1:46" x14ac:dyDescent="0.25">
      <c r="A288" s="196">
        <v>0.687499999999999</v>
      </c>
      <c r="B288" s="168">
        <v>6</v>
      </c>
      <c r="C288" s="168">
        <v>79</v>
      </c>
      <c r="D288" s="168">
        <f t="shared" si="496"/>
        <v>85</v>
      </c>
      <c r="E288" s="168">
        <f t="shared" si="502"/>
        <v>-0.85882352941176465</v>
      </c>
      <c r="F288" s="197">
        <v>0.687499999999999</v>
      </c>
      <c r="G288" s="168">
        <v>9</v>
      </c>
      <c r="H288" s="168">
        <v>94</v>
      </c>
      <c r="I288" s="168">
        <f t="shared" si="497"/>
        <v>103</v>
      </c>
      <c r="J288" s="168">
        <f t="shared" si="503"/>
        <v>-0.82524271844660191</v>
      </c>
      <c r="K288" s="197">
        <v>0.687499999999999</v>
      </c>
      <c r="L288" s="168">
        <v>11</v>
      </c>
      <c r="M288" s="168">
        <v>78</v>
      </c>
      <c r="N288" s="168">
        <f t="shared" si="498"/>
        <v>89</v>
      </c>
      <c r="O288" s="168">
        <f t="shared" si="504"/>
        <v>-0.7528089887640449</v>
      </c>
      <c r="P288" s="197">
        <v>0.687499999999999</v>
      </c>
      <c r="Q288" s="168">
        <v>11</v>
      </c>
      <c r="R288" s="168">
        <v>88</v>
      </c>
      <c r="S288" s="168">
        <f t="shared" si="499"/>
        <v>99</v>
      </c>
      <c r="T288" s="168">
        <f t="shared" si="505"/>
        <v>-0.77777777777777779</v>
      </c>
      <c r="U288" s="197">
        <v>0.687499999999999</v>
      </c>
      <c r="V288" s="168">
        <v>5</v>
      </c>
      <c r="W288" s="168">
        <v>91</v>
      </c>
      <c r="X288" s="168">
        <f t="shared" si="500"/>
        <v>96</v>
      </c>
      <c r="Y288" s="168">
        <f t="shared" si="506"/>
        <v>-0.89583333333333337</v>
      </c>
      <c r="Z288" s="197">
        <v>0.687499999999999</v>
      </c>
      <c r="AA288" s="168">
        <v>12</v>
      </c>
      <c r="AB288" s="168">
        <v>94</v>
      </c>
      <c r="AC288" s="168">
        <f t="shared" si="507"/>
        <v>106</v>
      </c>
      <c r="AD288" s="168">
        <f t="shared" si="508"/>
        <v>-0.77358490566037741</v>
      </c>
      <c r="AE288" s="197">
        <v>0.687499999999999</v>
      </c>
      <c r="AF288" s="168">
        <v>12</v>
      </c>
      <c r="AG288" s="168">
        <v>89</v>
      </c>
      <c r="AH288" s="168">
        <f t="shared" si="509"/>
        <v>101</v>
      </c>
      <c r="AI288" s="168">
        <f t="shared" si="510"/>
        <v>-0.76237623762376239</v>
      </c>
      <c r="AJ288" s="197">
        <v>0.687499999999999</v>
      </c>
      <c r="AK288" s="168">
        <v>15</v>
      </c>
      <c r="AL288" s="168">
        <v>109</v>
      </c>
      <c r="AM288" s="168">
        <f t="shared" si="501"/>
        <v>124</v>
      </c>
      <c r="AN288" s="169">
        <f t="shared" si="511"/>
        <v>-0.75806451612903225</v>
      </c>
      <c r="AO288" s="160"/>
      <c r="AP288" s="160"/>
      <c r="AQ288" s="160"/>
      <c r="AR288" s="160"/>
      <c r="AS288" s="160"/>
      <c r="AT288" s="160"/>
    </row>
    <row r="289" spans="1:46" x14ac:dyDescent="0.25">
      <c r="A289" s="201">
        <v>0.70833333333333304</v>
      </c>
      <c r="B289" s="170">
        <v>9</v>
      </c>
      <c r="C289" s="170">
        <v>111</v>
      </c>
      <c r="D289" s="170">
        <f t="shared" si="496"/>
        <v>120</v>
      </c>
      <c r="E289" s="170">
        <f t="shared" si="502"/>
        <v>-0.85</v>
      </c>
      <c r="F289" s="202">
        <v>0.70833333333333304</v>
      </c>
      <c r="G289" s="170">
        <v>10</v>
      </c>
      <c r="H289" s="170">
        <v>111</v>
      </c>
      <c r="I289" s="170">
        <f t="shared" si="497"/>
        <v>121</v>
      </c>
      <c r="J289" s="170">
        <f t="shared" si="503"/>
        <v>-0.83471074380165289</v>
      </c>
      <c r="K289" s="202">
        <v>0.70833333333333304</v>
      </c>
      <c r="L289" s="170">
        <v>12</v>
      </c>
      <c r="M289" s="170">
        <v>121</v>
      </c>
      <c r="N289" s="170">
        <f t="shared" si="498"/>
        <v>133</v>
      </c>
      <c r="O289" s="170">
        <f t="shared" si="504"/>
        <v>-0.81954887218045114</v>
      </c>
      <c r="P289" s="202">
        <v>0.70833333333333304</v>
      </c>
      <c r="Q289" s="170">
        <v>11</v>
      </c>
      <c r="R289" s="170">
        <v>103</v>
      </c>
      <c r="S289" s="170">
        <f t="shared" si="499"/>
        <v>114</v>
      </c>
      <c r="T289" s="170">
        <f t="shared" si="505"/>
        <v>-0.80701754385964908</v>
      </c>
      <c r="U289" s="202">
        <v>0.70833333333333304</v>
      </c>
      <c r="V289" s="170">
        <v>7</v>
      </c>
      <c r="W289" s="170">
        <v>101</v>
      </c>
      <c r="X289" s="170">
        <f t="shared" si="500"/>
        <v>108</v>
      </c>
      <c r="Y289" s="170">
        <f t="shared" si="506"/>
        <v>-0.87037037037037035</v>
      </c>
      <c r="Z289" s="202">
        <v>0.70833333333333304</v>
      </c>
      <c r="AA289" s="170">
        <v>14</v>
      </c>
      <c r="AB289" s="170">
        <v>119</v>
      </c>
      <c r="AC289" s="170">
        <f t="shared" si="507"/>
        <v>133</v>
      </c>
      <c r="AD289" s="170">
        <f t="shared" si="508"/>
        <v>-0.78947368421052633</v>
      </c>
      <c r="AE289" s="202">
        <v>0.70833333333333304</v>
      </c>
      <c r="AF289" s="170">
        <v>12</v>
      </c>
      <c r="AG289" s="170">
        <v>82</v>
      </c>
      <c r="AH289" s="170">
        <f t="shared" si="509"/>
        <v>94</v>
      </c>
      <c r="AI289" s="170">
        <f t="shared" si="510"/>
        <v>-0.74468085106382975</v>
      </c>
      <c r="AJ289" s="202">
        <v>0.70833333333333304</v>
      </c>
      <c r="AK289" s="170">
        <v>16</v>
      </c>
      <c r="AL289" s="170">
        <v>113</v>
      </c>
      <c r="AM289" s="170">
        <f t="shared" si="501"/>
        <v>129</v>
      </c>
      <c r="AN289" s="171">
        <f t="shared" si="511"/>
        <v>-0.75193798449612403</v>
      </c>
      <c r="AO289" s="160"/>
      <c r="AP289" s="160"/>
      <c r="AQ289" s="160"/>
      <c r="AR289" s="160"/>
      <c r="AS289" s="160"/>
      <c r="AT289" s="160"/>
    </row>
    <row r="290" spans="1:46" x14ac:dyDescent="0.25">
      <c r="A290" s="356" t="s">
        <v>188</v>
      </c>
      <c r="B290" s="357"/>
      <c r="C290" s="357"/>
      <c r="D290" s="357"/>
      <c r="E290" s="357"/>
      <c r="F290" s="357"/>
      <c r="G290" s="357"/>
      <c r="H290" s="357"/>
      <c r="I290" s="357"/>
      <c r="J290" s="357"/>
      <c r="K290" s="357"/>
      <c r="L290" s="357"/>
      <c r="M290" s="357"/>
      <c r="N290" s="357"/>
      <c r="O290" s="357"/>
      <c r="P290" s="357"/>
      <c r="Q290" s="357"/>
      <c r="R290" s="357"/>
      <c r="S290" s="357"/>
      <c r="T290" s="357"/>
      <c r="U290" s="357"/>
      <c r="V290" s="357"/>
      <c r="W290" s="357"/>
      <c r="X290" s="357"/>
      <c r="Y290" s="357"/>
      <c r="Z290" s="357"/>
      <c r="AA290" s="357"/>
      <c r="AB290" s="357"/>
      <c r="AC290" s="357"/>
      <c r="AD290" s="357"/>
      <c r="AE290" s="357"/>
      <c r="AF290" s="357"/>
      <c r="AG290" s="357"/>
      <c r="AH290" s="357"/>
      <c r="AI290" s="357"/>
      <c r="AJ290" s="357"/>
      <c r="AK290" s="357"/>
      <c r="AL290" s="357"/>
      <c r="AM290" s="357"/>
      <c r="AN290" s="358"/>
    </row>
    <row r="291" spans="1:46" x14ac:dyDescent="0.25">
      <c r="A291" s="198" t="s">
        <v>180</v>
      </c>
      <c r="B291" s="199"/>
      <c r="C291" s="199"/>
      <c r="D291" s="199"/>
      <c r="E291" s="199"/>
      <c r="F291" s="199"/>
      <c r="G291" s="199"/>
      <c r="H291" s="199"/>
      <c r="I291" s="199"/>
      <c r="J291" s="199"/>
      <c r="K291" s="199"/>
      <c r="L291" s="199"/>
      <c r="M291" s="199"/>
      <c r="N291" s="199"/>
      <c r="O291" s="199"/>
      <c r="P291" s="199"/>
      <c r="Q291" s="199"/>
      <c r="R291" s="199"/>
      <c r="S291" s="199"/>
      <c r="T291" s="199"/>
      <c r="U291" s="199"/>
      <c r="V291" s="199"/>
      <c r="W291" s="199"/>
      <c r="X291" s="199"/>
      <c r="Y291" s="199"/>
      <c r="Z291" s="199"/>
      <c r="AA291" s="199"/>
      <c r="AB291" s="199"/>
      <c r="AC291" s="199"/>
      <c r="AD291" s="199"/>
      <c r="AE291" s="199"/>
      <c r="AF291" s="199"/>
      <c r="AG291" s="199"/>
      <c r="AH291" s="199"/>
      <c r="AI291" s="199"/>
      <c r="AJ291" s="199"/>
      <c r="AK291" s="199"/>
      <c r="AL291" s="199"/>
      <c r="AM291" s="199"/>
      <c r="AN291" s="200"/>
    </row>
    <row r="292" spans="1:46" x14ac:dyDescent="0.25">
      <c r="A292" s="176" t="s">
        <v>177</v>
      </c>
      <c r="B292" s="168" t="s">
        <v>71</v>
      </c>
      <c r="C292" s="168" t="s">
        <v>130</v>
      </c>
      <c r="D292" s="168" t="s">
        <v>52</v>
      </c>
      <c r="E292" s="168" t="s">
        <v>113</v>
      </c>
      <c r="F292" s="168" t="s">
        <v>177</v>
      </c>
      <c r="G292" s="168" t="s">
        <v>71</v>
      </c>
      <c r="H292" s="168" t="s">
        <v>130</v>
      </c>
      <c r="I292" s="168" t="s">
        <v>52</v>
      </c>
      <c r="J292" s="168" t="s">
        <v>113</v>
      </c>
      <c r="K292" s="168" t="s">
        <v>177</v>
      </c>
      <c r="L292" s="168" t="s">
        <v>71</v>
      </c>
      <c r="M292" s="168" t="s">
        <v>130</v>
      </c>
      <c r="N292" s="168" t="s">
        <v>52</v>
      </c>
      <c r="O292" s="168" t="s">
        <v>113</v>
      </c>
      <c r="P292" s="168" t="s">
        <v>177</v>
      </c>
      <c r="Q292" s="168" t="s">
        <v>71</v>
      </c>
      <c r="R292" s="168" t="s">
        <v>130</v>
      </c>
      <c r="S292" s="168" t="s">
        <v>52</v>
      </c>
      <c r="T292" s="168" t="s">
        <v>113</v>
      </c>
      <c r="U292" s="168" t="s">
        <v>177</v>
      </c>
      <c r="V292" s="168" t="s">
        <v>71</v>
      </c>
      <c r="W292" s="168" t="s">
        <v>130</v>
      </c>
      <c r="X292" s="168" t="s">
        <v>52</v>
      </c>
      <c r="Y292" s="168" t="s">
        <v>113</v>
      </c>
      <c r="Z292" s="168" t="s">
        <v>177</v>
      </c>
      <c r="AA292" s="168" t="s">
        <v>71</v>
      </c>
      <c r="AB292" s="168" t="s">
        <v>130</v>
      </c>
      <c r="AC292" s="168" t="s">
        <v>52</v>
      </c>
      <c r="AD292" s="168" t="s">
        <v>113</v>
      </c>
      <c r="AE292" s="168" t="s">
        <v>177</v>
      </c>
      <c r="AF292" s="168" t="s">
        <v>71</v>
      </c>
      <c r="AG292" s="168" t="s">
        <v>130</v>
      </c>
      <c r="AH292" s="168" t="s">
        <v>52</v>
      </c>
      <c r="AI292" s="168" t="s">
        <v>113</v>
      </c>
      <c r="AJ292" s="168" t="s">
        <v>177</v>
      </c>
      <c r="AK292" s="168" t="s">
        <v>71</v>
      </c>
      <c r="AL292" s="168" t="s">
        <v>130</v>
      </c>
      <c r="AM292" s="168" t="s">
        <v>52</v>
      </c>
      <c r="AN292" s="169" t="s">
        <v>113</v>
      </c>
    </row>
    <row r="293" spans="1:46" x14ac:dyDescent="0.25">
      <c r="A293" s="194">
        <v>0.58333333333333337</v>
      </c>
      <c r="B293" s="33">
        <v>46</v>
      </c>
      <c r="C293" s="33">
        <v>9</v>
      </c>
      <c r="D293" s="168">
        <f t="shared" ref="D293:D299" si="512">SUM(B293:C293)</f>
        <v>55</v>
      </c>
      <c r="E293" s="168">
        <f t="shared" ref="E293:E299" si="513">(B293-C293)/D293</f>
        <v>0.67272727272727273</v>
      </c>
      <c r="F293" s="195">
        <v>0.58333333333333337</v>
      </c>
      <c r="G293" s="33">
        <v>46</v>
      </c>
      <c r="H293" s="33">
        <v>6</v>
      </c>
      <c r="I293" s="168">
        <f t="shared" ref="I293:I299" si="514">SUM(G293:H293)</f>
        <v>52</v>
      </c>
      <c r="J293" s="168">
        <f t="shared" ref="J293:J299" si="515">(G293-H293)/I293</f>
        <v>0.76923076923076927</v>
      </c>
      <c r="K293" s="195">
        <v>0.58333333333333337</v>
      </c>
      <c r="L293" s="33">
        <v>48</v>
      </c>
      <c r="M293" s="33">
        <v>6</v>
      </c>
      <c r="N293" s="168">
        <f t="shared" ref="N293:N299" si="516">SUM(L293:M293)</f>
        <v>54</v>
      </c>
      <c r="O293" s="168">
        <f t="shared" ref="O293:O299" si="517">(L293-M293)/N293</f>
        <v>0.77777777777777779</v>
      </c>
      <c r="P293" s="195">
        <v>0.58333333333333337</v>
      </c>
      <c r="Q293" s="33">
        <v>48</v>
      </c>
      <c r="R293" s="33">
        <v>1</v>
      </c>
      <c r="S293" s="168">
        <f t="shared" ref="S293:S299" si="518">SUM(Q293:R293)</f>
        <v>49</v>
      </c>
      <c r="T293" s="168">
        <f t="shared" ref="T293:T299" si="519">(Q293-R293)/S293</f>
        <v>0.95918367346938771</v>
      </c>
      <c r="U293" s="195">
        <v>0.58333333333333337</v>
      </c>
      <c r="V293" s="33">
        <v>42</v>
      </c>
      <c r="W293" s="33">
        <v>6</v>
      </c>
      <c r="X293" s="168">
        <f t="shared" ref="X293:X299" si="520">SUM(V293:W293)</f>
        <v>48</v>
      </c>
      <c r="Y293" s="168">
        <f t="shared" ref="Y293:Y299" si="521">(V293-W293)/X293</f>
        <v>0.75</v>
      </c>
      <c r="Z293" s="195">
        <v>0.58333333333333337</v>
      </c>
      <c r="AA293" s="33">
        <v>52</v>
      </c>
      <c r="AB293" s="33">
        <v>1</v>
      </c>
      <c r="AC293" s="168">
        <f t="shared" ref="AC293:AC299" si="522">SUM(AA293:AB293)</f>
        <v>53</v>
      </c>
      <c r="AD293" s="168">
        <f t="shared" ref="AD293:AD299" si="523">(AA293-AB293)/AC293</f>
        <v>0.96226415094339623</v>
      </c>
      <c r="AE293" s="195">
        <v>0.58333333333333337</v>
      </c>
      <c r="AF293" s="33">
        <v>31</v>
      </c>
      <c r="AG293" s="33">
        <v>5</v>
      </c>
      <c r="AH293" s="168">
        <f>SUM(AF293:AG293)</f>
        <v>36</v>
      </c>
      <c r="AI293" s="168">
        <f t="shared" ref="AI293:AI299" si="524">(AF293-AG293)/AH293</f>
        <v>0.72222222222222221</v>
      </c>
      <c r="AJ293" s="195">
        <v>0.58333333333333337</v>
      </c>
      <c r="AK293" s="33">
        <v>34</v>
      </c>
      <c r="AL293" s="33">
        <v>5</v>
      </c>
      <c r="AM293" s="168">
        <f t="shared" ref="AM293:AM299" si="525">SUM(AK293:AL293)</f>
        <v>39</v>
      </c>
      <c r="AN293" s="169">
        <f t="shared" ref="AN293:AN299" si="526">(AK293-AL293)/AM293</f>
        <v>0.74358974358974361</v>
      </c>
    </row>
    <row r="294" spans="1:46" x14ac:dyDescent="0.25">
      <c r="A294" s="196">
        <v>0.60416666666666663</v>
      </c>
      <c r="B294" s="33">
        <v>31</v>
      </c>
      <c r="C294" s="33">
        <v>8</v>
      </c>
      <c r="D294" s="168">
        <f t="shared" si="512"/>
        <v>39</v>
      </c>
      <c r="E294" s="168">
        <f t="shared" si="513"/>
        <v>0.58974358974358976</v>
      </c>
      <c r="F294" s="197">
        <v>0.60416666666666663</v>
      </c>
      <c r="G294" s="33">
        <v>42</v>
      </c>
      <c r="H294" s="33">
        <v>5</v>
      </c>
      <c r="I294" s="168">
        <f t="shared" si="514"/>
        <v>47</v>
      </c>
      <c r="J294" s="168">
        <f t="shared" si="515"/>
        <v>0.78723404255319152</v>
      </c>
      <c r="K294" s="197">
        <v>0.60416666666666663</v>
      </c>
      <c r="L294" s="33">
        <v>39</v>
      </c>
      <c r="M294" s="33">
        <v>9</v>
      </c>
      <c r="N294" s="168">
        <f t="shared" si="516"/>
        <v>48</v>
      </c>
      <c r="O294" s="168">
        <f t="shared" si="517"/>
        <v>0.625</v>
      </c>
      <c r="P294" s="197">
        <v>0.60416666666666663</v>
      </c>
      <c r="Q294" s="33">
        <v>40</v>
      </c>
      <c r="R294" s="33">
        <v>5</v>
      </c>
      <c r="S294" s="168">
        <f t="shared" si="518"/>
        <v>45</v>
      </c>
      <c r="T294" s="168">
        <f t="shared" si="519"/>
        <v>0.77777777777777779</v>
      </c>
      <c r="U294" s="197">
        <v>0.60416666666666663</v>
      </c>
      <c r="V294" s="33">
        <v>36</v>
      </c>
      <c r="W294" s="33">
        <v>9</v>
      </c>
      <c r="X294" s="168">
        <f t="shared" si="520"/>
        <v>45</v>
      </c>
      <c r="Y294" s="168">
        <f t="shared" si="521"/>
        <v>0.6</v>
      </c>
      <c r="Z294" s="197">
        <v>0.60416666666666663</v>
      </c>
      <c r="AA294" s="33">
        <v>47</v>
      </c>
      <c r="AB294" s="33">
        <v>3</v>
      </c>
      <c r="AC294" s="168">
        <f t="shared" si="522"/>
        <v>50</v>
      </c>
      <c r="AD294" s="168">
        <f t="shared" si="523"/>
        <v>0.88</v>
      </c>
      <c r="AE294" s="197">
        <v>0.60416666666666663</v>
      </c>
      <c r="AF294" s="33">
        <v>34</v>
      </c>
      <c r="AG294" s="33">
        <v>8</v>
      </c>
      <c r="AH294" s="168">
        <f t="shared" ref="AH294:AH299" si="527">SUM(AF294:AG294)</f>
        <v>42</v>
      </c>
      <c r="AI294" s="168">
        <f t="shared" si="524"/>
        <v>0.61904761904761907</v>
      </c>
      <c r="AJ294" s="197">
        <v>0.60416666666666663</v>
      </c>
      <c r="AK294" s="33">
        <v>39</v>
      </c>
      <c r="AL294" s="33">
        <v>8</v>
      </c>
      <c r="AM294" s="168">
        <f t="shared" si="525"/>
        <v>47</v>
      </c>
      <c r="AN294" s="169">
        <f t="shared" si="526"/>
        <v>0.65957446808510634</v>
      </c>
    </row>
    <row r="295" spans="1:46" x14ac:dyDescent="0.25">
      <c r="A295" s="196">
        <v>0.625</v>
      </c>
      <c r="B295" s="33">
        <v>39</v>
      </c>
      <c r="C295" s="33">
        <v>12</v>
      </c>
      <c r="D295" s="168">
        <f t="shared" si="512"/>
        <v>51</v>
      </c>
      <c r="E295" s="168">
        <f t="shared" si="513"/>
        <v>0.52941176470588236</v>
      </c>
      <c r="F295" s="197">
        <v>0.625</v>
      </c>
      <c r="G295" s="33">
        <v>29</v>
      </c>
      <c r="H295" s="33">
        <v>7</v>
      </c>
      <c r="I295" s="168">
        <f t="shared" si="514"/>
        <v>36</v>
      </c>
      <c r="J295" s="168">
        <f t="shared" si="515"/>
        <v>0.61111111111111116</v>
      </c>
      <c r="K295" s="197">
        <v>0.625</v>
      </c>
      <c r="L295" s="33">
        <v>33</v>
      </c>
      <c r="M295" s="33">
        <v>15</v>
      </c>
      <c r="N295" s="168">
        <f t="shared" si="516"/>
        <v>48</v>
      </c>
      <c r="O295" s="168">
        <f t="shared" si="517"/>
        <v>0.375</v>
      </c>
      <c r="P295" s="197">
        <v>0.625</v>
      </c>
      <c r="Q295" s="33">
        <v>37</v>
      </c>
      <c r="R295" s="33">
        <v>9</v>
      </c>
      <c r="S295" s="168">
        <f t="shared" si="518"/>
        <v>46</v>
      </c>
      <c r="T295" s="168">
        <f t="shared" si="519"/>
        <v>0.60869565217391308</v>
      </c>
      <c r="U295" s="197">
        <v>0.625</v>
      </c>
      <c r="V295" s="33">
        <v>32</v>
      </c>
      <c r="W295" s="33">
        <v>12</v>
      </c>
      <c r="X295" s="168">
        <f t="shared" si="520"/>
        <v>44</v>
      </c>
      <c r="Y295" s="168">
        <f t="shared" si="521"/>
        <v>0.45454545454545453</v>
      </c>
      <c r="Z295" s="197">
        <v>0.625</v>
      </c>
      <c r="AA295" s="33">
        <v>39</v>
      </c>
      <c r="AB295" s="33">
        <v>5</v>
      </c>
      <c r="AC295" s="168">
        <f t="shared" si="522"/>
        <v>44</v>
      </c>
      <c r="AD295" s="168">
        <f t="shared" si="523"/>
        <v>0.77272727272727271</v>
      </c>
      <c r="AE295" s="197">
        <v>0.625</v>
      </c>
      <c r="AF295" s="33">
        <v>41</v>
      </c>
      <c r="AG295" s="33">
        <v>10</v>
      </c>
      <c r="AH295" s="168">
        <f t="shared" si="527"/>
        <v>51</v>
      </c>
      <c r="AI295" s="168">
        <f t="shared" si="524"/>
        <v>0.60784313725490191</v>
      </c>
      <c r="AJ295" s="197">
        <v>0.625</v>
      </c>
      <c r="AK295" s="33">
        <v>42</v>
      </c>
      <c r="AL295" s="33">
        <v>10</v>
      </c>
      <c r="AM295" s="168">
        <f t="shared" si="525"/>
        <v>52</v>
      </c>
      <c r="AN295" s="169">
        <f t="shared" si="526"/>
        <v>0.61538461538461542</v>
      </c>
    </row>
    <row r="296" spans="1:46" x14ac:dyDescent="0.25">
      <c r="A296" s="194">
        <v>0.64583333333333304</v>
      </c>
      <c r="B296" s="33">
        <v>22</v>
      </c>
      <c r="C296" s="33">
        <v>8</v>
      </c>
      <c r="D296" s="168">
        <f t="shared" si="512"/>
        <v>30</v>
      </c>
      <c r="E296" s="168">
        <f t="shared" si="513"/>
        <v>0.46666666666666667</v>
      </c>
      <c r="F296" s="195">
        <v>0.64583333333333304</v>
      </c>
      <c r="G296" s="33">
        <v>24</v>
      </c>
      <c r="H296" s="33">
        <v>11</v>
      </c>
      <c r="I296" s="168">
        <f t="shared" si="514"/>
        <v>35</v>
      </c>
      <c r="J296" s="168">
        <f t="shared" si="515"/>
        <v>0.37142857142857144</v>
      </c>
      <c r="K296" s="195">
        <v>0.64583333333333304</v>
      </c>
      <c r="L296" s="33">
        <v>29</v>
      </c>
      <c r="M296" s="33">
        <v>17</v>
      </c>
      <c r="N296" s="168">
        <f t="shared" si="516"/>
        <v>46</v>
      </c>
      <c r="O296" s="168">
        <f t="shared" si="517"/>
        <v>0.2608695652173913</v>
      </c>
      <c r="P296" s="195">
        <v>0.64583333333333304</v>
      </c>
      <c r="Q296" s="33">
        <v>33</v>
      </c>
      <c r="R296" s="33">
        <v>13</v>
      </c>
      <c r="S296" s="168">
        <f t="shared" si="518"/>
        <v>46</v>
      </c>
      <c r="T296" s="168">
        <f t="shared" si="519"/>
        <v>0.43478260869565216</v>
      </c>
      <c r="U296" s="195">
        <v>0.64583333333333304</v>
      </c>
      <c r="V296" s="33">
        <v>28</v>
      </c>
      <c r="W296" s="33">
        <v>14</v>
      </c>
      <c r="X296" s="168">
        <f t="shared" si="520"/>
        <v>42</v>
      </c>
      <c r="Y296" s="168">
        <f t="shared" si="521"/>
        <v>0.33333333333333331</v>
      </c>
      <c r="Z296" s="195">
        <v>0.64583333333333304</v>
      </c>
      <c r="AA296" s="33">
        <v>47</v>
      </c>
      <c r="AB296" s="33">
        <v>9</v>
      </c>
      <c r="AC296" s="168">
        <f t="shared" si="522"/>
        <v>56</v>
      </c>
      <c r="AD296" s="168">
        <f t="shared" si="523"/>
        <v>0.6785714285714286</v>
      </c>
      <c r="AE296" s="195">
        <v>0.64583333333333304</v>
      </c>
      <c r="AF296" s="33">
        <v>27</v>
      </c>
      <c r="AG296" s="33">
        <v>13</v>
      </c>
      <c r="AH296" s="168">
        <f t="shared" si="527"/>
        <v>40</v>
      </c>
      <c r="AI296" s="168">
        <f t="shared" si="524"/>
        <v>0.35</v>
      </c>
      <c r="AJ296" s="195">
        <v>0.64583333333333304</v>
      </c>
      <c r="AK296" s="33">
        <v>28</v>
      </c>
      <c r="AL296" s="33">
        <v>13</v>
      </c>
      <c r="AM296" s="168">
        <f t="shared" si="525"/>
        <v>41</v>
      </c>
      <c r="AN296" s="169">
        <f t="shared" si="526"/>
        <v>0.36585365853658536</v>
      </c>
    </row>
    <row r="297" spans="1:46" x14ac:dyDescent="0.25">
      <c r="A297" s="196">
        <v>0.66666666666666596</v>
      </c>
      <c r="B297" s="33">
        <v>33</v>
      </c>
      <c r="C297" s="33">
        <v>13</v>
      </c>
      <c r="D297" s="168">
        <f t="shared" si="512"/>
        <v>46</v>
      </c>
      <c r="E297" s="168">
        <f t="shared" si="513"/>
        <v>0.43478260869565216</v>
      </c>
      <c r="F297" s="197">
        <v>0.66666666666666596</v>
      </c>
      <c r="G297" s="33">
        <v>22</v>
      </c>
      <c r="H297" s="33">
        <v>13</v>
      </c>
      <c r="I297" s="168">
        <f t="shared" si="514"/>
        <v>35</v>
      </c>
      <c r="J297" s="168">
        <f t="shared" si="515"/>
        <v>0.25714285714285712</v>
      </c>
      <c r="K297" s="197">
        <v>0.66666666666666596</v>
      </c>
      <c r="L297" s="33">
        <v>21</v>
      </c>
      <c r="M297" s="33">
        <v>12</v>
      </c>
      <c r="N297" s="168">
        <f t="shared" si="516"/>
        <v>33</v>
      </c>
      <c r="O297" s="168">
        <f t="shared" si="517"/>
        <v>0.27272727272727271</v>
      </c>
      <c r="P297" s="197">
        <v>0.66666666666666596</v>
      </c>
      <c r="Q297" s="33">
        <v>23</v>
      </c>
      <c r="R297" s="33">
        <v>19</v>
      </c>
      <c r="S297" s="168">
        <f t="shared" si="518"/>
        <v>42</v>
      </c>
      <c r="T297" s="168">
        <f t="shared" si="519"/>
        <v>9.5238095238095233E-2</v>
      </c>
      <c r="U297" s="197">
        <v>0.66666666666666596</v>
      </c>
      <c r="V297" s="33">
        <v>26</v>
      </c>
      <c r="W297" s="33">
        <v>11</v>
      </c>
      <c r="X297" s="168">
        <f t="shared" si="520"/>
        <v>37</v>
      </c>
      <c r="Y297" s="168">
        <f t="shared" si="521"/>
        <v>0.40540540540540543</v>
      </c>
      <c r="Z297" s="197">
        <v>0.66666666666666596</v>
      </c>
      <c r="AA297" s="33">
        <v>31</v>
      </c>
      <c r="AB297" s="33">
        <v>12</v>
      </c>
      <c r="AC297" s="168">
        <f t="shared" si="522"/>
        <v>43</v>
      </c>
      <c r="AD297" s="168">
        <f t="shared" si="523"/>
        <v>0.44186046511627908</v>
      </c>
      <c r="AE297" s="197">
        <v>0.66666666666666596</v>
      </c>
      <c r="AF297" s="33">
        <v>25</v>
      </c>
      <c r="AG297" s="33">
        <v>16</v>
      </c>
      <c r="AH297" s="168">
        <f t="shared" si="527"/>
        <v>41</v>
      </c>
      <c r="AI297" s="168">
        <f t="shared" si="524"/>
        <v>0.21951219512195122</v>
      </c>
      <c r="AJ297" s="197">
        <v>0.66666666666666596</v>
      </c>
      <c r="AK297" s="33">
        <v>26</v>
      </c>
      <c r="AL297" s="33">
        <v>16</v>
      </c>
      <c r="AM297" s="168">
        <f t="shared" si="525"/>
        <v>42</v>
      </c>
      <c r="AN297" s="169">
        <f t="shared" si="526"/>
        <v>0.23809523809523808</v>
      </c>
    </row>
    <row r="298" spans="1:46" x14ac:dyDescent="0.25">
      <c r="A298" s="196">
        <v>0.687499999999999</v>
      </c>
      <c r="B298" s="33">
        <v>28</v>
      </c>
      <c r="C298" s="33">
        <v>12</v>
      </c>
      <c r="D298" s="168">
        <f t="shared" si="512"/>
        <v>40</v>
      </c>
      <c r="E298" s="168">
        <f t="shared" si="513"/>
        <v>0.4</v>
      </c>
      <c r="F298" s="197">
        <v>0.687499999999999</v>
      </c>
      <c r="G298" s="33">
        <v>24</v>
      </c>
      <c r="H298" s="33">
        <v>16</v>
      </c>
      <c r="I298" s="168">
        <f t="shared" si="514"/>
        <v>40</v>
      </c>
      <c r="J298" s="168">
        <f t="shared" si="515"/>
        <v>0.2</v>
      </c>
      <c r="K298" s="197">
        <v>0.687499999999999</v>
      </c>
      <c r="L298" s="33">
        <v>18</v>
      </c>
      <c r="M298" s="33">
        <v>4</v>
      </c>
      <c r="N298" s="168">
        <f t="shared" si="516"/>
        <v>22</v>
      </c>
      <c r="O298" s="168">
        <f t="shared" si="517"/>
        <v>0.63636363636363635</v>
      </c>
      <c r="P298" s="197">
        <v>0.687499999999999</v>
      </c>
      <c r="Q298" s="33">
        <v>19</v>
      </c>
      <c r="R298" s="33">
        <v>13</v>
      </c>
      <c r="S298" s="168">
        <f t="shared" si="518"/>
        <v>32</v>
      </c>
      <c r="T298" s="168">
        <f t="shared" si="519"/>
        <v>0.1875</v>
      </c>
      <c r="U298" s="197">
        <v>0.687499999999999</v>
      </c>
      <c r="V298" s="33">
        <v>18</v>
      </c>
      <c r="W298" s="33">
        <v>9</v>
      </c>
      <c r="X298" s="168">
        <f t="shared" si="520"/>
        <v>27</v>
      </c>
      <c r="Y298" s="168">
        <f t="shared" si="521"/>
        <v>0.33333333333333331</v>
      </c>
      <c r="Z298" s="197">
        <v>0.687499999999999</v>
      </c>
      <c r="AA298" s="33">
        <v>33</v>
      </c>
      <c r="AB298" s="33">
        <v>16</v>
      </c>
      <c r="AC298" s="168">
        <f t="shared" si="522"/>
        <v>49</v>
      </c>
      <c r="AD298" s="168">
        <f t="shared" si="523"/>
        <v>0.34693877551020408</v>
      </c>
      <c r="AE298" s="197">
        <v>0.687499999999999</v>
      </c>
      <c r="AF298" s="33">
        <v>19</v>
      </c>
      <c r="AG298" s="33">
        <v>13</v>
      </c>
      <c r="AH298" s="168">
        <f t="shared" si="527"/>
        <v>32</v>
      </c>
      <c r="AI298" s="168">
        <f t="shared" si="524"/>
        <v>0.1875</v>
      </c>
      <c r="AJ298" s="197">
        <v>0.687499999999999</v>
      </c>
      <c r="AK298" s="33">
        <v>18</v>
      </c>
      <c r="AL298" s="33">
        <v>12</v>
      </c>
      <c r="AM298" s="168">
        <f t="shared" si="525"/>
        <v>30</v>
      </c>
      <c r="AN298" s="169">
        <f t="shared" si="526"/>
        <v>0.2</v>
      </c>
    </row>
    <row r="299" spans="1:46" x14ac:dyDescent="0.25">
      <c r="A299" s="194">
        <v>0.70833333333333304</v>
      </c>
      <c r="B299" s="33">
        <v>22</v>
      </c>
      <c r="C299" s="33">
        <v>11</v>
      </c>
      <c r="D299" s="168">
        <f t="shared" si="512"/>
        <v>33</v>
      </c>
      <c r="E299" s="168">
        <f t="shared" si="513"/>
        <v>0.33333333333333331</v>
      </c>
      <c r="F299" s="195">
        <v>0.70833333333333304</v>
      </c>
      <c r="G299" s="33">
        <v>25</v>
      </c>
      <c r="H299" s="33">
        <v>19</v>
      </c>
      <c r="I299" s="168">
        <f t="shared" si="514"/>
        <v>44</v>
      </c>
      <c r="J299" s="168">
        <f t="shared" si="515"/>
        <v>0.13636363636363635</v>
      </c>
      <c r="K299" s="195">
        <v>0.70833333333333304</v>
      </c>
      <c r="L299" s="33">
        <v>16</v>
      </c>
      <c r="M299" s="33">
        <v>8</v>
      </c>
      <c r="N299" s="168">
        <f t="shared" si="516"/>
        <v>24</v>
      </c>
      <c r="O299" s="168">
        <f t="shared" si="517"/>
        <v>0.33333333333333331</v>
      </c>
      <c r="P299" s="195">
        <v>0.70833333333333304</v>
      </c>
      <c r="Q299" s="33">
        <v>16</v>
      </c>
      <c r="R299" s="33">
        <v>17</v>
      </c>
      <c r="S299" s="168">
        <f t="shared" si="518"/>
        <v>33</v>
      </c>
      <c r="T299" s="168">
        <f t="shared" si="519"/>
        <v>-3.0303030303030304E-2</v>
      </c>
      <c r="U299" s="195">
        <v>0.70833333333333304</v>
      </c>
      <c r="V299" s="33">
        <v>22</v>
      </c>
      <c r="W299" s="33">
        <v>14</v>
      </c>
      <c r="X299" s="168">
        <f t="shared" si="520"/>
        <v>36</v>
      </c>
      <c r="Y299" s="168">
        <f t="shared" si="521"/>
        <v>0.22222222222222221</v>
      </c>
      <c r="Z299" s="195">
        <v>0.70833333333333304</v>
      </c>
      <c r="AA299" s="33">
        <v>27</v>
      </c>
      <c r="AB299" s="33">
        <v>14</v>
      </c>
      <c r="AC299" s="168">
        <f t="shared" si="522"/>
        <v>41</v>
      </c>
      <c r="AD299" s="168">
        <f t="shared" si="523"/>
        <v>0.31707317073170732</v>
      </c>
      <c r="AE299" s="195">
        <v>0.70833333333333304</v>
      </c>
      <c r="AF299" s="33">
        <v>21</v>
      </c>
      <c r="AG299" s="33">
        <v>15</v>
      </c>
      <c r="AH299" s="168">
        <f t="shared" si="527"/>
        <v>36</v>
      </c>
      <c r="AI299" s="168">
        <f t="shared" si="524"/>
        <v>0.16666666666666666</v>
      </c>
      <c r="AJ299" s="195">
        <v>0.70833333333333304</v>
      </c>
      <c r="AK299" s="33">
        <v>19</v>
      </c>
      <c r="AL299" s="33">
        <v>15</v>
      </c>
      <c r="AM299" s="168">
        <f t="shared" si="525"/>
        <v>34</v>
      </c>
      <c r="AN299" s="169">
        <f t="shared" si="526"/>
        <v>0.11764705882352941</v>
      </c>
    </row>
    <row r="300" spans="1:46" x14ac:dyDescent="0.25">
      <c r="A300" s="176" t="s">
        <v>177</v>
      </c>
      <c r="B300" s="168" t="s">
        <v>46</v>
      </c>
      <c r="C300" s="168" t="s">
        <v>130</v>
      </c>
      <c r="D300" s="168" t="s">
        <v>52</v>
      </c>
      <c r="E300" s="168" t="s">
        <v>113</v>
      </c>
      <c r="F300" s="168" t="s">
        <v>177</v>
      </c>
      <c r="G300" s="168" t="s">
        <v>46</v>
      </c>
      <c r="H300" s="168" t="s">
        <v>130</v>
      </c>
      <c r="I300" s="168" t="s">
        <v>52</v>
      </c>
      <c r="J300" s="168" t="s">
        <v>113</v>
      </c>
      <c r="K300" s="168" t="s">
        <v>177</v>
      </c>
      <c r="L300" s="168" t="s">
        <v>46</v>
      </c>
      <c r="M300" s="168" t="s">
        <v>130</v>
      </c>
      <c r="N300" s="168" t="s">
        <v>52</v>
      </c>
      <c r="O300" s="168" t="s">
        <v>113</v>
      </c>
      <c r="P300" s="168" t="s">
        <v>177</v>
      </c>
      <c r="Q300" s="168" t="s">
        <v>46</v>
      </c>
      <c r="R300" s="168" t="s">
        <v>130</v>
      </c>
      <c r="S300" s="168" t="s">
        <v>52</v>
      </c>
      <c r="T300" s="168" t="s">
        <v>113</v>
      </c>
      <c r="U300" s="168" t="s">
        <v>177</v>
      </c>
      <c r="V300" s="168" t="s">
        <v>46</v>
      </c>
      <c r="W300" s="168" t="s">
        <v>130</v>
      </c>
      <c r="X300" s="168" t="s">
        <v>52</v>
      </c>
      <c r="Y300" s="168" t="s">
        <v>113</v>
      </c>
      <c r="Z300" s="168" t="s">
        <v>177</v>
      </c>
      <c r="AA300" s="168" t="s">
        <v>46</v>
      </c>
      <c r="AB300" s="168" t="s">
        <v>130</v>
      </c>
      <c r="AC300" s="168" t="s">
        <v>52</v>
      </c>
      <c r="AD300" s="168" t="s">
        <v>113</v>
      </c>
      <c r="AE300" s="168" t="s">
        <v>177</v>
      </c>
      <c r="AF300" s="168" t="s">
        <v>46</v>
      </c>
      <c r="AG300" s="168" t="s">
        <v>130</v>
      </c>
      <c r="AH300" s="168" t="s">
        <v>52</v>
      </c>
      <c r="AI300" s="168" t="s">
        <v>113</v>
      </c>
      <c r="AJ300" s="168" t="s">
        <v>177</v>
      </c>
      <c r="AK300" s="168" t="s">
        <v>46</v>
      </c>
      <c r="AL300" s="168" t="s">
        <v>130</v>
      </c>
      <c r="AM300" s="168" t="s">
        <v>52</v>
      </c>
      <c r="AN300" s="169" t="s">
        <v>113</v>
      </c>
    </row>
    <row r="301" spans="1:46" x14ac:dyDescent="0.25">
      <c r="A301" s="194">
        <v>0.58333333333333337</v>
      </c>
      <c r="B301" s="33">
        <v>38</v>
      </c>
      <c r="C301" s="33">
        <v>5</v>
      </c>
      <c r="D301" s="168">
        <f t="shared" ref="D301:D307" si="528">SUM(B301:C301)</f>
        <v>43</v>
      </c>
      <c r="E301" s="168">
        <f t="shared" ref="E301:E307" si="529">(B301-C301)/D301</f>
        <v>0.76744186046511631</v>
      </c>
      <c r="F301" s="195">
        <v>0.58333333333333337</v>
      </c>
      <c r="G301" s="33">
        <v>50</v>
      </c>
      <c r="H301" s="33">
        <v>5</v>
      </c>
      <c r="I301" s="168">
        <f t="shared" ref="I301:I307" si="530">SUM(G301:H301)</f>
        <v>55</v>
      </c>
      <c r="J301" s="168">
        <f t="shared" ref="J301:J307" si="531">(G301-H301)/I301</f>
        <v>0.81818181818181823</v>
      </c>
      <c r="K301" s="195">
        <v>0.58333333333333337</v>
      </c>
      <c r="L301" s="33">
        <v>49</v>
      </c>
      <c r="M301" s="33">
        <v>7</v>
      </c>
      <c r="N301" s="168">
        <f t="shared" ref="N301:N307" si="532">SUM(L301:M301)</f>
        <v>56</v>
      </c>
      <c r="O301" s="168">
        <f t="shared" ref="O301:O307" si="533">(L301-M301)/N301</f>
        <v>0.75</v>
      </c>
      <c r="P301" s="195">
        <v>0.58333333333333337</v>
      </c>
      <c r="Q301" s="33">
        <v>49</v>
      </c>
      <c r="R301" s="33">
        <v>3</v>
      </c>
      <c r="S301" s="168">
        <f t="shared" ref="S301:S307" si="534">SUM(Q301:R301)</f>
        <v>52</v>
      </c>
      <c r="T301" s="168">
        <f t="shared" ref="T301:T307" si="535">(Q301-R301)/S301</f>
        <v>0.88461538461538458</v>
      </c>
      <c r="U301" s="195">
        <v>0.58333333333333337</v>
      </c>
      <c r="V301" s="33">
        <v>39</v>
      </c>
      <c r="W301" s="33">
        <v>3</v>
      </c>
      <c r="X301" s="168">
        <f t="shared" ref="X301:X307" si="536">SUM(V301:W301)</f>
        <v>42</v>
      </c>
      <c r="Y301" s="168">
        <f t="shared" ref="Y301:Y307" si="537">(V301-W301)/X301</f>
        <v>0.8571428571428571</v>
      </c>
      <c r="Z301" s="195">
        <v>0.58333333333333337</v>
      </c>
      <c r="AA301" s="33">
        <v>47</v>
      </c>
      <c r="AB301" s="33">
        <v>2</v>
      </c>
      <c r="AC301" s="168">
        <f t="shared" ref="AC301:AC307" si="538">SUM(AA301:AB301)</f>
        <v>49</v>
      </c>
      <c r="AD301" s="168">
        <f t="shared" ref="AD301:AD307" si="539">(AA301-AB301)/AC301</f>
        <v>0.91836734693877553</v>
      </c>
      <c r="AE301" s="195">
        <v>0.58333333333333337</v>
      </c>
      <c r="AF301" s="33">
        <v>31</v>
      </c>
      <c r="AG301" s="33">
        <v>5</v>
      </c>
      <c r="AH301" s="168">
        <f>SUM(AF301:AG301)</f>
        <v>36</v>
      </c>
      <c r="AI301" s="168">
        <f t="shared" ref="AI301:AI307" si="540">(AF301-AG301)/AH301</f>
        <v>0.72222222222222221</v>
      </c>
      <c r="AJ301" s="195">
        <v>0.58333333333333337</v>
      </c>
      <c r="AK301" s="33">
        <v>46</v>
      </c>
      <c r="AL301" s="33">
        <v>7</v>
      </c>
      <c r="AM301" s="168">
        <f t="shared" ref="AM301:AM307" si="541">SUM(AK301:AL301)</f>
        <v>53</v>
      </c>
      <c r="AN301" s="169">
        <f t="shared" ref="AN301:AN307" si="542">(AK301-AL301)/AM301</f>
        <v>0.73584905660377353</v>
      </c>
    </row>
    <row r="302" spans="1:46" x14ac:dyDescent="0.25">
      <c r="A302" s="196">
        <v>0.60416666666666663</v>
      </c>
      <c r="B302" s="33">
        <v>40</v>
      </c>
      <c r="C302" s="33">
        <v>7</v>
      </c>
      <c r="D302" s="168">
        <f t="shared" si="528"/>
        <v>47</v>
      </c>
      <c r="E302" s="168">
        <f t="shared" si="529"/>
        <v>0.7021276595744681</v>
      </c>
      <c r="F302" s="197">
        <v>0.60416666666666663</v>
      </c>
      <c r="G302" s="33">
        <v>44</v>
      </c>
      <c r="H302" s="33">
        <v>8</v>
      </c>
      <c r="I302" s="168">
        <f t="shared" si="530"/>
        <v>52</v>
      </c>
      <c r="J302" s="168">
        <f t="shared" si="531"/>
        <v>0.69230769230769229</v>
      </c>
      <c r="K302" s="197">
        <v>0.60416666666666663</v>
      </c>
      <c r="L302" s="33">
        <v>33</v>
      </c>
      <c r="M302" s="33">
        <v>11</v>
      </c>
      <c r="N302" s="168">
        <f t="shared" si="532"/>
        <v>44</v>
      </c>
      <c r="O302" s="168">
        <f t="shared" si="533"/>
        <v>0.5</v>
      </c>
      <c r="P302" s="197">
        <v>0.60416666666666663</v>
      </c>
      <c r="Q302" s="33">
        <v>37</v>
      </c>
      <c r="R302" s="33">
        <v>7</v>
      </c>
      <c r="S302" s="168">
        <f t="shared" si="534"/>
        <v>44</v>
      </c>
      <c r="T302" s="168">
        <f t="shared" si="535"/>
        <v>0.68181818181818177</v>
      </c>
      <c r="U302" s="197">
        <v>0.60416666666666663</v>
      </c>
      <c r="V302" s="33">
        <v>31</v>
      </c>
      <c r="W302" s="33">
        <v>7</v>
      </c>
      <c r="X302" s="168">
        <f t="shared" si="536"/>
        <v>38</v>
      </c>
      <c r="Y302" s="168">
        <f t="shared" si="537"/>
        <v>0.63157894736842102</v>
      </c>
      <c r="Z302" s="197">
        <v>0.60416666666666663</v>
      </c>
      <c r="AA302" s="33">
        <v>38</v>
      </c>
      <c r="AB302" s="33">
        <v>5</v>
      </c>
      <c r="AC302" s="168">
        <f t="shared" si="538"/>
        <v>43</v>
      </c>
      <c r="AD302" s="168">
        <f t="shared" si="539"/>
        <v>0.76744186046511631</v>
      </c>
      <c r="AE302" s="197">
        <v>0.60416666666666663</v>
      </c>
      <c r="AF302" s="33">
        <v>34</v>
      </c>
      <c r="AG302" s="33">
        <v>8</v>
      </c>
      <c r="AH302" s="168">
        <f t="shared" ref="AH302:AH307" si="543">SUM(AF302:AG302)</f>
        <v>42</v>
      </c>
      <c r="AI302" s="168">
        <f t="shared" si="540"/>
        <v>0.61904761904761907</v>
      </c>
      <c r="AJ302" s="197">
        <v>0.60416666666666663</v>
      </c>
      <c r="AK302" s="33">
        <v>35</v>
      </c>
      <c r="AL302" s="33">
        <v>11</v>
      </c>
      <c r="AM302" s="168">
        <f t="shared" si="541"/>
        <v>46</v>
      </c>
      <c r="AN302" s="169">
        <f t="shared" si="542"/>
        <v>0.52173913043478259</v>
      </c>
    </row>
    <row r="303" spans="1:46" x14ac:dyDescent="0.25">
      <c r="A303" s="196">
        <v>0.625</v>
      </c>
      <c r="B303" s="33">
        <v>33</v>
      </c>
      <c r="C303" s="33">
        <v>12</v>
      </c>
      <c r="D303" s="168">
        <f t="shared" si="528"/>
        <v>45</v>
      </c>
      <c r="E303" s="168">
        <f t="shared" si="529"/>
        <v>0.46666666666666667</v>
      </c>
      <c r="F303" s="197">
        <v>0.625</v>
      </c>
      <c r="G303" s="33">
        <v>41</v>
      </c>
      <c r="H303" s="33">
        <v>11</v>
      </c>
      <c r="I303" s="168">
        <f t="shared" si="530"/>
        <v>52</v>
      </c>
      <c r="J303" s="168">
        <f t="shared" si="531"/>
        <v>0.57692307692307687</v>
      </c>
      <c r="K303" s="197">
        <v>0.625</v>
      </c>
      <c r="L303" s="33">
        <v>38</v>
      </c>
      <c r="M303" s="33">
        <v>9</v>
      </c>
      <c r="N303" s="168">
        <f t="shared" si="532"/>
        <v>47</v>
      </c>
      <c r="O303" s="168">
        <f t="shared" si="533"/>
        <v>0.61702127659574468</v>
      </c>
      <c r="P303" s="197">
        <v>0.625</v>
      </c>
      <c r="Q303" s="33">
        <v>31</v>
      </c>
      <c r="R303" s="33">
        <v>9</v>
      </c>
      <c r="S303" s="168">
        <f t="shared" si="534"/>
        <v>40</v>
      </c>
      <c r="T303" s="168">
        <f t="shared" si="535"/>
        <v>0.55000000000000004</v>
      </c>
      <c r="U303" s="197">
        <v>0.625</v>
      </c>
      <c r="V303" s="33">
        <v>40</v>
      </c>
      <c r="W303" s="33">
        <v>10</v>
      </c>
      <c r="X303" s="168">
        <f t="shared" si="536"/>
        <v>50</v>
      </c>
      <c r="Y303" s="168">
        <f t="shared" si="537"/>
        <v>0.6</v>
      </c>
      <c r="Z303" s="197">
        <v>0.625</v>
      </c>
      <c r="AA303" s="33">
        <v>31</v>
      </c>
      <c r="AB303" s="33">
        <v>8</v>
      </c>
      <c r="AC303" s="168">
        <f t="shared" si="538"/>
        <v>39</v>
      </c>
      <c r="AD303" s="168">
        <f t="shared" si="539"/>
        <v>0.58974358974358976</v>
      </c>
      <c r="AE303" s="197">
        <v>0.625</v>
      </c>
      <c r="AF303" s="33">
        <v>41</v>
      </c>
      <c r="AG303" s="33">
        <v>10</v>
      </c>
      <c r="AH303" s="168">
        <f t="shared" si="543"/>
        <v>51</v>
      </c>
      <c r="AI303" s="168">
        <f t="shared" si="540"/>
        <v>0.60784313725490191</v>
      </c>
      <c r="AJ303" s="197">
        <v>0.625</v>
      </c>
      <c r="AK303" s="33">
        <v>29</v>
      </c>
      <c r="AL303" s="33">
        <v>13</v>
      </c>
      <c r="AM303" s="168">
        <f t="shared" si="541"/>
        <v>42</v>
      </c>
      <c r="AN303" s="169">
        <f t="shared" si="542"/>
        <v>0.38095238095238093</v>
      </c>
    </row>
    <row r="304" spans="1:46" x14ac:dyDescent="0.25">
      <c r="A304" s="194">
        <v>0.64583333333333304</v>
      </c>
      <c r="B304" s="33">
        <v>26</v>
      </c>
      <c r="C304" s="33">
        <v>18</v>
      </c>
      <c r="D304" s="168">
        <f t="shared" si="528"/>
        <v>44</v>
      </c>
      <c r="E304" s="168">
        <f t="shared" si="529"/>
        <v>0.18181818181818182</v>
      </c>
      <c r="F304" s="195">
        <v>0.64583333333333304</v>
      </c>
      <c r="G304" s="33">
        <v>39</v>
      </c>
      <c r="H304" s="33">
        <v>8</v>
      </c>
      <c r="I304" s="168">
        <f t="shared" si="530"/>
        <v>47</v>
      </c>
      <c r="J304" s="168">
        <f t="shared" si="531"/>
        <v>0.65957446808510634</v>
      </c>
      <c r="K304" s="195">
        <v>0.64583333333333304</v>
      </c>
      <c r="L304" s="33">
        <v>26</v>
      </c>
      <c r="M304" s="33">
        <v>14</v>
      </c>
      <c r="N304" s="168">
        <f t="shared" si="532"/>
        <v>40</v>
      </c>
      <c r="O304" s="168">
        <f t="shared" si="533"/>
        <v>0.3</v>
      </c>
      <c r="P304" s="195">
        <v>0.64583333333333304</v>
      </c>
      <c r="Q304" s="33">
        <v>24</v>
      </c>
      <c r="R304" s="33">
        <v>11</v>
      </c>
      <c r="S304" s="168">
        <f t="shared" si="534"/>
        <v>35</v>
      </c>
      <c r="T304" s="168">
        <f t="shared" si="535"/>
        <v>0.37142857142857144</v>
      </c>
      <c r="U304" s="195">
        <v>0.64583333333333304</v>
      </c>
      <c r="V304" s="33">
        <v>28</v>
      </c>
      <c r="W304" s="33">
        <v>13</v>
      </c>
      <c r="X304" s="168">
        <f t="shared" si="536"/>
        <v>41</v>
      </c>
      <c r="Y304" s="168">
        <f t="shared" si="537"/>
        <v>0.36585365853658536</v>
      </c>
      <c r="Z304" s="195">
        <v>0.64583333333333304</v>
      </c>
      <c r="AA304" s="33">
        <v>29</v>
      </c>
      <c r="AB304" s="33">
        <v>11</v>
      </c>
      <c r="AC304" s="168">
        <f t="shared" si="538"/>
        <v>40</v>
      </c>
      <c r="AD304" s="168">
        <f t="shared" si="539"/>
        <v>0.45</v>
      </c>
      <c r="AE304" s="195">
        <v>0.64583333333333304</v>
      </c>
      <c r="AF304" s="33">
        <v>27</v>
      </c>
      <c r="AG304" s="33">
        <v>13</v>
      </c>
      <c r="AH304" s="168">
        <f t="shared" si="543"/>
        <v>40</v>
      </c>
      <c r="AI304" s="168">
        <f t="shared" si="540"/>
        <v>0.35</v>
      </c>
      <c r="AJ304" s="195">
        <v>0.64583333333333304</v>
      </c>
      <c r="AK304" s="33">
        <v>32</v>
      </c>
      <c r="AL304" s="33">
        <v>16</v>
      </c>
      <c r="AM304" s="168">
        <f t="shared" si="541"/>
        <v>48</v>
      </c>
      <c r="AN304" s="169">
        <f t="shared" si="542"/>
        <v>0.33333333333333331</v>
      </c>
    </row>
    <row r="305" spans="1:46" x14ac:dyDescent="0.25">
      <c r="A305" s="196">
        <v>0.66666666666666596</v>
      </c>
      <c r="B305" s="33">
        <v>22</v>
      </c>
      <c r="C305" s="33">
        <v>17</v>
      </c>
      <c r="D305" s="168">
        <f t="shared" si="528"/>
        <v>39</v>
      </c>
      <c r="E305" s="168">
        <f t="shared" si="529"/>
        <v>0.12820512820512819</v>
      </c>
      <c r="F305" s="197">
        <v>0.66666666666666596</v>
      </c>
      <c r="G305" s="33">
        <v>27</v>
      </c>
      <c r="H305" s="33">
        <v>16</v>
      </c>
      <c r="I305" s="168">
        <f t="shared" si="530"/>
        <v>43</v>
      </c>
      <c r="J305" s="168">
        <f t="shared" si="531"/>
        <v>0.2558139534883721</v>
      </c>
      <c r="K305" s="197">
        <v>0.66666666666666596</v>
      </c>
      <c r="L305" s="33">
        <v>21</v>
      </c>
      <c r="M305" s="33">
        <v>6</v>
      </c>
      <c r="N305" s="168">
        <f t="shared" si="532"/>
        <v>27</v>
      </c>
      <c r="O305" s="168">
        <f t="shared" si="533"/>
        <v>0.55555555555555558</v>
      </c>
      <c r="P305" s="197">
        <v>0.66666666666666596</v>
      </c>
      <c r="Q305" s="33">
        <v>19</v>
      </c>
      <c r="R305" s="33">
        <v>12</v>
      </c>
      <c r="S305" s="168">
        <f t="shared" si="534"/>
        <v>31</v>
      </c>
      <c r="T305" s="168">
        <f t="shared" si="535"/>
        <v>0.22580645161290322</v>
      </c>
      <c r="U305" s="197">
        <v>0.66666666666666596</v>
      </c>
      <c r="V305" s="33">
        <v>23</v>
      </c>
      <c r="W305" s="33">
        <v>12</v>
      </c>
      <c r="X305" s="168">
        <f t="shared" si="536"/>
        <v>35</v>
      </c>
      <c r="Y305" s="168">
        <f t="shared" si="537"/>
        <v>0.31428571428571428</v>
      </c>
      <c r="Z305" s="197">
        <v>0.66666666666666596</v>
      </c>
      <c r="AA305" s="33">
        <v>27</v>
      </c>
      <c r="AB305" s="33">
        <v>9</v>
      </c>
      <c r="AC305" s="168">
        <f t="shared" si="538"/>
        <v>36</v>
      </c>
      <c r="AD305" s="168">
        <f t="shared" si="539"/>
        <v>0.5</v>
      </c>
      <c r="AE305" s="197">
        <v>0.66666666666666596</v>
      </c>
      <c r="AF305" s="33">
        <v>25</v>
      </c>
      <c r="AG305" s="33">
        <v>16</v>
      </c>
      <c r="AH305" s="168">
        <f t="shared" si="543"/>
        <v>41</v>
      </c>
      <c r="AI305" s="168">
        <f t="shared" si="540"/>
        <v>0.21951219512195122</v>
      </c>
      <c r="AJ305" s="197">
        <v>0.66666666666666596</v>
      </c>
      <c r="AK305" s="33">
        <v>24</v>
      </c>
      <c r="AL305" s="33">
        <v>19</v>
      </c>
      <c r="AM305" s="168">
        <f t="shared" si="541"/>
        <v>43</v>
      </c>
      <c r="AN305" s="169">
        <f t="shared" si="542"/>
        <v>0.11627906976744186</v>
      </c>
    </row>
    <row r="306" spans="1:46" x14ac:dyDescent="0.25">
      <c r="A306" s="196">
        <v>0.687499999999999</v>
      </c>
      <c r="B306" s="33">
        <v>21</v>
      </c>
      <c r="C306" s="33">
        <v>11</v>
      </c>
      <c r="D306" s="168">
        <f t="shared" si="528"/>
        <v>32</v>
      </c>
      <c r="E306" s="168">
        <f t="shared" si="529"/>
        <v>0.3125</v>
      </c>
      <c r="F306" s="197">
        <v>0.687499999999999</v>
      </c>
      <c r="G306" s="33">
        <v>25</v>
      </c>
      <c r="H306" s="33">
        <v>22</v>
      </c>
      <c r="I306" s="168">
        <f t="shared" si="530"/>
        <v>47</v>
      </c>
      <c r="J306" s="168">
        <f t="shared" si="531"/>
        <v>6.3829787234042548E-2</v>
      </c>
      <c r="K306" s="197">
        <v>0.687499999999999</v>
      </c>
      <c r="L306" s="33">
        <v>25</v>
      </c>
      <c r="M306" s="33">
        <v>18</v>
      </c>
      <c r="N306" s="168">
        <f t="shared" si="532"/>
        <v>43</v>
      </c>
      <c r="O306" s="168">
        <f t="shared" si="533"/>
        <v>0.16279069767441862</v>
      </c>
      <c r="P306" s="197">
        <v>0.687499999999999</v>
      </c>
      <c r="Q306" s="33">
        <v>22</v>
      </c>
      <c r="R306" s="33">
        <v>13</v>
      </c>
      <c r="S306" s="168">
        <f t="shared" si="534"/>
        <v>35</v>
      </c>
      <c r="T306" s="168">
        <f t="shared" si="535"/>
        <v>0.25714285714285712</v>
      </c>
      <c r="U306" s="197">
        <v>0.687499999999999</v>
      </c>
      <c r="V306" s="33">
        <v>19</v>
      </c>
      <c r="W306" s="33">
        <v>11</v>
      </c>
      <c r="X306" s="168">
        <f t="shared" si="536"/>
        <v>30</v>
      </c>
      <c r="Y306" s="168">
        <f t="shared" si="537"/>
        <v>0.26666666666666666</v>
      </c>
      <c r="Z306" s="197">
        <v>0.687499999999999</v>
      </c>
      <c r="AA306" s="33">
        <v>22</v>
      </c>
      <c r="AB306" s="33">
        <v>14</v>
      </c>
      <c r="AC306" s="168">
        <f t="shared" si="538"/>
        <v>36</v>
      </c>
      <c r="AD306" s="168">
        <f t="shared" si="539"/>
        <v>0.22222222222222221</v>
      </c>
      <c r="AE306" s="197">
        <v>0.687499999999999</v>
      </c>
      <c r="AF306" s="33">
        <v>19</v>
      </c>
      <c r="AG306" s="33">
        <v>14</v>
      </c>
      <c r="AH306" s="168">
        <f t="shared" si="543"/>
        <v>33</v>
      </c>
      <c r="AI306" s="168">
        <f t="shared" si="540"/>
        <v>0.15151515151515152</v>
      </c>
      <c r="AJ306" s="197">
        <v>0.687499999999999</v>
      </c>
      <c r="AK306" s="33">
        <v>19</v>
      </c>
      <c r="AL306" s="33">
        <v>22</v>
      </c>
      <c r="AM306" s="168">
        <f t="shared" si="541"/>
        <v>41</v>
      </c>
      <c r="AN306" s="169">
        <f t="shared" si="542"/>
        <v>-7.3170731707317069E-2</v>
      </c>
    </row>
    <row r="307" spans="1:46" x14ac:dyDescent="0.25">
      <c r="A307" s="194">
        <v>0.70833333333333304</v>
      </c>
      <c r="B307" s="33">
        <v>13</v>
      </c>
      <c r="C307" s="33">
        <v>6</v>
      </c>
      <c r="D307" s="168">
        <f t="shared" si="528"/>
        <v>19</v>
      </c>
      <c r="E307" s="168">
        <f t="shared" si="529"/>
        <v>0.36842105263157893</v>
      </c>
      <c r="F307" s="195">
        <v>0.70833333333333304</v>
      </c>
      <c r="G307" s="33">
        <v>22</v>
      </c>
      <c r="H307" s="33">
        <v>16</v>
      </c>
      <c r="I307" s="168">
        <f t="shared" si="530"/>
        <v>38</v>
      </c>
      <c r="J307" s="168">
        <f t="shared" si="531"/>
        <v>0.15789473684210525</v>
      </c>
      <c r="K307" s="195">
        <v>0.70833333333333304</v>
      </c>
      <c r="L307" s="33">
        <v>23</v>
      </c>
      <c r="M307" s="33">
        <v>14</v>
      </c>
      <c r="N307" s="168">
        <f t="shared" si="532"/>
        <v>37</v>
      </c>
      <c r="O307" s="168">
        <f t="shared" si="533"/>
        <v>0.24324324324324326</v>
      </c>
      <c r="P307" s="195">
        <v>0.70833333333333304</v>
      </c>
      <c r="Q307" s="33">
        <v>25</v>
      </c>
      <c r="R307" s="33">
        <v>14</v>
      </c>
      <c r="S307" s="168">
        <f t="shared" si="534"/>
        <v>39</v>
      </c>
      <c r="T307" s="168">
        <f t="shared" si="535"/>
        <v>0.28205128205128205</v>
      </c>
      <c r="U307" s="195">
        <v>0.70833333333333304</v>
      </c>
      <c r="V307" s="33">
        <v>14</v>
      </c>
      <c r="W307" s="33">
        <v>9</v>
      </c>
      <c r="X307" s="168">
        <f t="shared" si="536"/>
        <v>23</v>
      </c>
      <c r="Y307" s="168">
        <f t="shared" si="537"/>
        <v>0.21739130434782608</v>
      </c>
      <c r="Z307" s="195">
        <v>0.70833333333333304</v>
      </c>
      <c r="AA307" s="33">
        <v>25</v>
      </c>
      <c r="AB307" s="33">
        <v>16</v>
      </c>
      <c r="AC307" s="168">
        <f t="shared" si="538"/>
        <v>41</v>
      </c>
      <c r="AD307" s="168">
        <f t="shared" si="539"/>
        <v>0.21951219512195122</v>
      </c>
      <c r="AE307" s="195">
        <v>0.70833333333333304</v>
      </c>
      <c r="AF307" s="33">
        <v>21</v>
      </c>
      <c r="AG307" s="33">
        <v>15</v>
      </c>
      <c r="AH307" s="168">
        <f t="shared" si="543"/>
        <v>36</v>
      </c>
      <c r="AI307" s="168">
        <f t="shared" si="540"/>
        <v>0.16666666666666666</v>
      </c>
      <c r="AJ307" s="195">
        <v>0.70833333333333304</v>
      </c>
      <c r="AK307" s="33">
        <v>22</v>
      </c>
      <c r="AL307" s="33">
        <v>24</v>
      </c>
      <c r="AM307" s="168">
        <f t="shared" si="541"/>
        <v>46</v>
      </c>
      <c r="AN307" s="169">
        <f t="shared" si="542"/>
        <v>-4.3478260869565216E-2</v>
      </c>
    </row>
    <row r="308" spans="1:46" x14ac:dyDescent="0.25">
      <c r="A308" s="198" t="s">
        <v>179</v>
      </c>
      <c r="B308" s="199"/>
      <c r="C308" s="199"/>
      <c r="D308" s="199"/>
      <c r="E308" s="199"/>
      <c r="F308" s="199"/>
      <c r="G308" s="199"/>
      <c r="H308" s="199"/>
      <c r="I308" s="199"/>
      <c r="J308" s="199"/>
      <c r="K308" s="199"/>
      <c r="L308" s="199"/>
      <c r="M308" s="199"/>
      <c r="N308" s="199"/>
      <c r="O308" s="199"/>
      <c r="P308" s="199"/>
      <c r="Q308" s="199"/>
      <c r="R308" s="199"/>
      <c r="S308" s="199"/>
      <c r="T308" s="199"/>
      <c r="U308" s="199"/>
      <c r="V308" s="199"/>
      <c r="W308" s="199"/>
      <c r="X308" s="199"/>
      <c r="Y308" s="199"/>
      <c r="Z308" s="199"/>
      <c r="AA308" s="199"/>
      <c r="AB308" s="199"/>
      <c r="AC308" s="199"/>
      <c r="AD308" s="199"/>
      <c r="AE308" s="199"/>
      <c r="AF308" s="199"/>
      <c r="AG308" s="199"/>
      <c r="AH308" s="199"/>
      <c r="AI308" s="199"/>
      <c r="AJ308" s="199"/>
      <c r="AK308" s="199"/>
      <c r="AL308" s="199"/>
      <c r="AM308" s="199"/>
      <c r="AN308" s="200"/>
    </row>
    <row r="309" spans="1:46" x14ac:dyDescent="0.25">
      <c r="A309" s="176" t="s">
        <v>177</v>
      </c>
      <c r="B309" s="168" t="s">
        <v>71</v>
      </c>
      <c r="C309" s="168" t="s">
        <v>130</v>
      </c>
      <c r="D309" s="168" t="s">
        <v>52</v>
      </c>
      <c r="E309" s="168" t="s">
        <v>113</v>
      </c>
      <c r="F309" s="168" t="s">
        <v>177</v>
      </c>
      <c r="G309" s="168" t="s">
        <v>71</v>
      </c>
      <c r="H309" s="168" t="s">
        <v>130</v>
      </c>
      <c r="I309" s="168" t="s">
        <v>52</v>
      </c>
      <c r="J309" s="168" t="s">
        <v>113</v>
      </c>
      <c r="K309" s="168" t="s">
        <v>177</v>
      </c>
      <c r="L309" s="168" t="s">
        <v>71</v>
      </c>
      <c r="M309" s="168" t="s">
        <v>130</v>
      </c>
      <c r="N309" s="168" t="s">
        <v>52</v>
      </c>
      <c r="O309" s="168" t="s">
        <v>113</v>
      </c>
      <c r="P309" s="168" t="s">
        <v>177</v>
      </c>
      <c r="Q309" s="168" t="s">
        <v>71</v>
      </c>
      <c r="R309" s="168" t="s">
        <v>130</v>
      </c>
      <c r="S309" s="168" t="s">
        <v>52</v>
      </c>
      <c r="T309" s="168" t="s">
        <v>113</v>
      </c>
      <c r="U309" s="168" t="s">
        <v>177</v>
      </c>
      <c r="V309" s="168" t="s">
        <v>71</v>
      </c>
      <c r="W309" s="168" t="s">
        <v>130</v>
      </c>
      <c r="X309" s="168" t="s">
        <v>52</v>
      </c>
      <c r="Y309" s="168" t="s">
        <v>113</v>
      </c>
      <c r="Z309" s="168" t="s">
        <v>177</v>
      </c>
      <c r="AA309" s="168" t="s">
        <v>71</v>
      </c>
      <c r="AB309" s="168" t="s">
        <v>130</v>
      </c>
      <c r="AC309" s="168" t="s">
        <v>52</v>
      </c>
      <c r="AD309" s="168" t="s">
        <v>113</v>
      </c>
      <c r="AE309" s="168" t="s">
        <v>177</v>
      </c>
      <c r="AF309" s="168" t="s">
        <v>71</v>
      </c>
      <c r="AG309" s="168" t="s">
        <v>130</v>
      </c>
      <c r="AH309" s="168" t="s">
        <v>52</v>
      </c>
      <c r="AI309" s="168" t="s">
        <v>113</v>
      </c>
      <c r="AJ309" s="168" t="s">
        <v>177</v>
      </c>
      <c r="AK309" s="168" t="s">
        <v>71</v>
      </c>
      <c r="AL309" s="168" t="s">
        <v>130</v>
      </c>
      <c r="AM309" s="168" t="s">
        <v>52</v>
      </c>
      <c r="AN309" s="169" t="s">
        <v>113</v>
      </c>
    </row>
    <row r="310" spans="1:46" x14ac:dyDescent="0.25">
      <c r="A310" s="176"/>
      <c r="B310" s="199" t="s">
        <v>133</v>
      </c>
      <c r="C310" s="199"/>
      <c r="D310" s="199"/>
      <c r="E310" s="168"/>
      <c r="F310" s="168"/>
      <c r="G310" s="199" t="s">
        <v>133</v>
      </c>
      <c r="H310" s="199"/>
      <c r="I310" s="199"/>
      <c r="J310" s="168"/>
      <c r="K310" s="168"/>
      <c r="L310" s="199" t="s">
        <v>133</v>
      </c>
      <c r="M310" s="199"/>
      <c r="N310" s="199"/>
      <c r="O310" s="168"/>
      <c r="P310" s="168"/>
      <c r="Q310" s="199" t="s">
        <v>133</v>
      </c>
      <c r="R310" s="199"/>
      <c r="S310" s="199"/>
      <c r="T310" s="168"/>
      <c r="U310" s="168"/>
      <c r="V310" s="199" t="s">
        <v>133</v>
      </c>
      <c r="W310" s="199"/>
      <c r="X310" s="199"/>
      <c r="Y310" s="168"/>
      <c r="Z310" s="168"/>
      <c r="AA310" s="199" t="s">
        <v>133</v>
      </c>
      <c r="AB310" s="199"/>
      <c r="AC310" s="199"/>
      <c r="AD310" s="168"/>
      <c r="AE310" s="168"/>
      <c r="AF310" s="199" t="s">
        <v>133</v>
      </c>
      <c r="AG310" s="199"/>
      <c r="AH310" s="199"/>
      <c r="AI310" s="168"/>
      <c r="AJ310" s="168"/>
      <c r="AK310" s="199" t="s">
        <v>133</v>
      </c>
      <c r="AL310" s="199"/>
      <c r="AM310" s="199"/>
      <c r="AN310" s="169"/>
    </row>
    <row r="311" spans="1:46" x14ac:dyDescent="0.25">
      <c r="A311" s="194">
        <v>0.58333333333333337</v>
      </c>
      <c r="B311" s="168">
        <v>0</v>
      </c>
      <c r="C311" s="168">
        <v>0</v>
      </c>
      <c r="D311" s="168">
        <f t="shared" ref="D311:D317" si="544">SUM(B311:C311)</f>
        <v>0</v>
      </c>
      <c r="E311" s="168">
        <v>0</v>
      </c>
      <c r="F311" s="195">
        <v>0.58333333333333337</v>
      </c>
      <c r="G311" s="168">
        <v>0</v>
      </c>
      <c r="H311" s="168">
        <v>0</v>
      </c>
      <c r="I311" s="168">
        <f t="shared" ref="I311:I317" si="545">SUM(G311:H311)</f>
        <v>0</v>
      </c>
      <c r="J311" s="168">
        <v>0</v>
      </c>
      <c r="K311" s="195">
        <v>0.58333333333333337</v>
      </c>
      <c r="L311" s="168">
        <v>0</v>
      </c>
      <c r="M311" s="168">
        <v>0</v>
      </c>
      <c r="N311" s="168">
        <f t="shared" ref="N311:N317" si="546">SUM(L311:M311)</f>
        <v>0</v>
      </c>
      <c r="O311" s="168">
        <v>0</v>
      </c>
      <c r="P311" s="195">
        <v>0.58333333333333337</v>
      </c>
      <c r="Q311" s="168">
        <v>0</v>
      </c>
      <c r="R311" s="168">
        <v>0</v>
      </c>
      <c r="S311" s="168">
        <f t="shared" ref="S311:S317" si="547">SUM(Q311:R311)</f>
        <v>0</v>
      </c>
      <c r="T311" s="168">
        <v>0</v>
      </c>
      <c r="U311" s="195">
        <v>0.58333333333333337</v>
      </c>
      <c r="V311" s="168">
        <v>0</v>
      </c>
      <c r="W311" s="168">
        <v>0</v>
      </c>
      <c r="X311" s="168">
        <f t="shared" ref="X311:X317" si="548">SUM(V311:W311)</f>
        <v>0</v>
      </c>
      <c r="Y311" s="168">
        <v>0</v>
      </c>
      <c r="Z311" s="195">
        <v>0.58333333333333337</v>
      </c>
      <c r="AA311" s="168">
        <v>0</v>
      </c>
      <c r="AB311" s="168">
        <v>0</v>
      </c>
      <c r="AC311" s="168">
        <f t="shared" ref="AC311:AC317" si="549">SUM(AA311:AB311)</f>
        <v>0</v>
      </c>
      <c r="AD311" s="168">
        <v>0</v>
      </c>
      <c r="AE311" s="195">
        <v>0.58333333333333337</v>
      </c>
      <c r="AF311" s="168">
        <v>0</v>
      </c>
      <c r="AG311" s="168">
        <v>0</v>
      </c>
      <c r="AH311" s="168">
        <f>SUM(AF311:AG311)</f>
        <v>0</v>
      </c>
      <c r="AI311" s="168">
        <v>0</v>
      </c>
      <c r="AJ311" s="195">
        <v>0.58333333333333337</v>
      </c>
      <c r="AK311" s="168">
        <v>0</v>
      </c>
      <c r="AL311" s="168">
        <v>0</v>
      </c>
      <c r="AM311" s="168">
        <f t="shared" ref="AM311:AM317" si="550">SUM(AK311:AL311)</f>
        <v>0</v>
      </c>
      <c r="AN311" s="169">
        <v>0</v>
      </c>
    </row>
    <row r="312" spans="1:46" x14ac:dyDescent="0.25">
      <c r="A312" s="196">
        <v>0.60416666666666663</v>
      </c>
      <c r="B312" s="168">
        <v>7</v>
      </c>
      <c r="C312" s="168">
        <v>3</v>
      </c>
      <c r="D312" s="168">
        <f t="shared" si="544"/>
        <v>10</v>
      </c>
      <c r="E312" s="168">
        <f t="shared" ref="E312:E317" si="551">(B312-C312)/D312</f>
        <v>0.4</v>
      </c>
      <c r="F312" s="197">
        <v>0.60416666666666663</v>
      </c>
      <c r="G312" s="168">
        <v>13</v>
      </c>
      <c r="H312" s="168">
        <v>3</v>
      </c>
      <c r="I312" s="168">
        <f t="shared" si="545"/>
        <v>16</v>
      </c>
      <c r="J312" s="168">
        <f t="shared" ref="J312:J317" si="552">(G312-H312)/I312</f>
        <v>0.625</v>
      </c>
      <c r="K312" s="197">
        <v>0.60416666666666663</v>
      </c>
      <c r="L312" s="168">
        <v>6</v>
      </c>
      <c r="M312" s="168">
        <v>3</v>
      </c>
      <c r="N312" s="168">
        <f t="shared" si="546"/>
        <v>9</v>
      </c>
      <c r="O312" s="168">
        <f t="shared" ref="O312:O317" si="553">(L312-M312)/N312</f>
        <v>0.33333333333333331</v>
      </c>
      <c r="P312" s="197">
        <v>0.60416666666666663</v>
      </c>
      <c r="Q312" s="168">
        <v>9</v>
      </c>
      <c r="R312" s="168">
        <v>2</v>
      </c>
      <c r="S312" s="168">
        <f t="shared" si="547"/>
        <v>11</v>
      </c>
      <c r="T312" s="168">
        <f t="shared" ref="T312:T317" si="554">(Q312-R312)/S312</f>
        <v>0.63636363636363635</v>
      </c>
      <c r="U312" s="197">
        <v>0.60416666666666663</v>
      </c>
      <c r="V312" s="168">
        <v>20</v>
      </c>
      <c r="W312" s="168">
        <v>4</v>
      </c>
      <c r="X312" s="168">
        <f t="shared" si="548"/>
        <v>24</v>
      </c>
      <c r="Y312" s="168">
        <f t="shared" ref="Y312:Y317" si="555">(V312-W312)/X312</f>
        <v>0.66666666666666663</v>
      </c>
      <c r="Z312" s="197">
        <v>0.60416666666666663</v>
      </c>
      <c r="AA312" s="168">
        <v>28</v>
      </c>
      <c r="AB312" s="168">
        <v>3</v>
      </c>
      <c r="AC312" s="168">
        <f t="shared" si="549"/>
        <v>31</v>
      </c>
      <c r="AD312" s="168">
        <f t="shared" ref="AD312:AD317" si="556">(AA312-AB312)/AC312</f>
        <v>0.80645161290322576</v>
      </c>
      <c r="AE312" s="197">
        <v>0.60416666666666663</v>
      </c>
      <c r="AF312" s="168">
        <v>14</v>
      </c>
      <c r="AG312" s="168">
        <v>2</v>
      </c>
      <c r="AH312" s="168">
        <f>SUM(AF312:AG312)</f>
        <v>16</v>
      </c>
      <c r="AI312" s="168">
        <f t="shared" ref="AI312:AI317" si="557">(AF312-AG312)/AH312</f>
        <v>0.75</v>
      </c>
      <c r="AJ312" s="197">
        <v>0.60416666666666663</v>
      </c>
      <c r="AK312" s="168">
        <v>13</v>
      </c>
      <c r="AL312" s="168">
        <v>5</v>
      </c>
      <c r="AM312" s="168">
        <f t="shared" si="550"/>
        <v>18</v>
      </c>
      <c r="AN312" s="169">
        <f t="shared" ref="AN312:AN317" si="558">(AK312-AL312)/AM312</f>
        <v>0.44444444444444442</v>
      </c>
    </row>
    <row r="313" spans="1:46" x14ac:dyDescent="0.25">
      <c r="A313" s="196">
        <v>0.625</v>
      </c>
      <c r="B313" s="168">
        <v>12</v>
      </c>
      <c r="C313" s="168">
        <v>7</v>
      </c>
      <c r="D313" s="168">
        <f t="shared" si="544"/>
        <v>19</v>
      </c>
      <c r="E313" s="168">
        <f t="shared" si="551"/>
        <v>0.26315789473684209</v>
      </c>
      <c r="F313" s="197">
        <v>0.625</v>
      </c>
      <c r="G313" s="168">
        <v>15</v>
      </c>
      <c r="H313" s="168">
        <v>5</v>
      </c>
      <c r="I313" s="168">
        <f t="shared" si="545"/>
        <v>20</v>
      </c>
      <c r="J313" s="168">
        <f t="shared" si="552"/>
        <v>0.5</v>
      </c>
      <c r="K313" s="197">
        <v>0.625</v>
      </c>
      <c r="L313" s="168">
        <v>24</v>
      </c>
      <c r="M313" s="168">
        <v>7</v>
      </c>
      <c r="N313" s="168">
        <f t="shared" si="546"/>
        <v>31</v>
      </c>
      <c r="O313" s="168">
        <f t="shared" si="553"/>
        <v>0.54838709677419351</v>
      </c>
      <c r="P313" s="197">
        <v>0.625</v>
      </c>
      <c r="Q313" s="168">
        <v>19</v>
      </c>
      <c r="R313" s="168">
        <v>5</v>
      </c>
      <c r="S313" s="168">
        <f t="shared" si="547"/>
        <v>24</v>
      </c>
      <c r="T313" s="168">
        <f t="shared" si="554"/>
        <v>0.58333333333333337</v>
      </c>
      <c r="U313" s="197">
        <v>0.625</v>
      </c>
      <c r="V313" s="168">
        <v>28</v>
      </c>
      <c r="W313" s="168">
        <v>6</v>
      </c>
      <c r="X313" s="168">
        <f t="shared" si="548"/>
        <v>34</v>
      </c>
      <c r="Y313" s="168">
        <f t="shared" si="555"/>
        <v>0.6470588235294118</v>
      </c>
      <c r="Z313" s="197">
        <v>0.625</v>
      </c>
      <c r="AA313" s="168">
        <v>35</v>
      </c>
      <c r="AB313" s="168">
        <v>7</v>
      </c>
      <c r="AC313" s="168">
        <f t="shared" si="549"/>
        <v>42</v>
      </c>
      <c r="AD313" s="168">
        <f t="shared" si="556"/>
        <v>0.66666666666666663</v>
      </c>
      <c r="AE313" s="197">
        <v>0.625</v>
      </c>
      <c r="AF313" s="168">
        <v>36</v>
      </c>
      <c r="AG313" s="168">
        <v>8</v>
      </c>
      <c r="AH313" s="168">
        <f>SUM(AF313:AG313)</f>
        <v>44</v>
      </c>
      <c r="AI313" s="168">
        <f t="shared" si="557"/>
        <v>0.63636363636363635</v>
      </c>
      <c r="AJ313" s="197">
        <v>0.625</v>
      </c>
      <c r="AK313" s="168">
        <v>37</v>
      </c>
      <c r="AL313" s="168">
        <v>12</v>
      </c>
      <c r="AM313" s="168">
        <f t="shared" si="550"/>
        <v>49</v>
      </c>
      <c r="AN313" s="169">
        <f t="shared" si="558"/>
        <v>0.51020408163265307</v>
      </c>
      <c r="AO313" s="160"/>
      <c r="AP313" s="160"/>
      <c r="AQ313" s="160"/>
      <c r="AR313" s="160"/>
      <c r="AS313" s="160"/>
      <c r="AT313" s="160"/>
    </row>
    <row r="314" spans="1:46" x14ac:dyDescent="0.25">
      <c r="A314" s="194">
        <v>0.64583333333333304</v>
      </c>
      <c r="B314" s="168">
        <v>22</v>
      </c>
      <c r="C314" s="168">
        <v>9</v>
      </c>
      <c r="D314" s="168">
        <f t="shared" si="544"/>
        <v>31</v>
      </c>
      <c r="E314" s="168">
        <f t="shared" si="551"/>
        <v>0.41935483870967744</v>
      </c>
      <c r="F314" s="195">
        <v>0.64583333333333304</v>
      </c>
      <c r="G314" s="168">
        <v>38</v>
      </c>
      <c r="H314" s="168">
        <v>13</v>
      </c>
      <c r="I314" s="168">
        <f t="shared" si="545"/>
        <v>51</v>
      </c>
      <c r="J314" s="168">
        <f t="shared" si="552"/>
        <v>0.49019607843137253</v>
      </c>
      <c r="K314" s="195">
        <v>0.64583333333333304</v>
      </c>
      <c r="L314" s="168">
        <v>43</v>
      </c>
      <c r="M314" s="168">
        <v>13</v>
      </c>
      <c r="N314" s="168">
        <f t="shared" si="546"/>
        <v>56</v>
      </c>
      <c r="O314" s="168">
        <f t="shared" si="553"/>
        <v>0.5357142857142857</v>
      </c>
      <c r="P314" s="195">
        <v>0.64583333333333304</v>
      </c>
      <c r="Q314" s="168">
        <v>41</v>
      </c>
      <c r="R314" s="168">
        <v>18</v>
      </c>
      <c r="S314" s="168">
        <f t="shared" si="547"/>
        <v>59</v>
      </c>
      <c r="T314" s="168">
        <f t="shared" si="554"/>
        <v>0.38983050847457629</v>
      </c>
      <c r="U314" s="195">
        <v>0.64583333333333304</v>
      </c>
      <c r="V314" s="168">
        <v>37</v>
      </c>
      <c r="W314" s="168">
        <v>12</v>
      </c>
      <c r="X314" s="168">
        <f t="shared" si="548"/>
        <v>49</v>
      </c>
      <c r="Y314" s="168">
        <f t="shared" si="555"/>
        <v>0.51020408163265307</v>
      </c>
      <c r="Z314" s="195">
        <v>0.64583333333333304</v>
      </c>
      <c r="AA314" s="168">
        <v>47</v>
      </c>
      <c r="AB314" s="168">
        <v>11</v>
      </c>
      <c r="AC314" s="168">
        <f t="shared" si="549"/>
        <v>58</v>
      </c>
      <c r="AD314" s="168">
        <f t="shared" si="556"/>
        <v>0.62068965517241381</v>
      </c>
      <c r="AE314" s="195">
        <v>0.64583333333333304</v>
      </c>
      <c r="AF314" s="168">
        <v>55</v>
      </c>
      <c r="AG314" s="168">
        <v>13</v>
      </c>
      <c r="AH314" s="168">
        <f t="shared" ref="AH314:AH317" si="559">SUM(AF314:AG314)</f>
        <v>68</v>
      </c>
      <c r="AI314" s="168">
        <f t="shared" si="557"/>
        <v>0.61764705882352944</v>
      </c>
      <c r="AJ314" s="195">
        <v>0.64583333333333304</v>
      </c>
      <c r="AK314" s="168">
        <v>51</v>
      </c>
      <c r="AL314" s="168">
        <v>18</v>
      </c>
      <c r="AM314" s="168">
        <f t="shared" si="550"/>
        <v>69</v>
      </c>
      <c r="AN314" s="169">
        <f t="shared" si="558"/>
        <v>0.47826086956521741</v>
      </c>
      <c r="AO314" s="160"/>
      <c r="AP314" s="160"/>
      <c r="AQ314" s="160"/>
      <c r="AR314" s="160"/>
      <c r="AS314" s="160"/>
      <c r="AT314" s="160"/>
    </row>
    <row r="315" spans="1:46" x14ac:dyDescent="0.25">
      <c r="A315" s="196">
        <v>0.66666666666666596</v>
      </c>
      <c r="B315" s="168">
        <v>45</v>
      </c>
      <c r="C315" s="168">
        <v>15</v>
      </c>
      <c r="D315" s="168">
        <f t="shared" si="544"/>
        <v>60</v>
      </c>
      <c r="E315" s="168">
        <f t="shared" si="551"/>
        <v>0.5</v>
      </c>
      <c r="F315" s="197">
        <v>0.66666666666666596</v>
      </c>
      <c r="G315" s="168">
        <v>45</v>
      </c>
      <c r="H315" s="168">
        <v>19</v>
      </c>
      <c r="I315" s="168">
        <f t="shared" si="545"/>
        <v>64</v>
      </c>
      <c r="J315" s="168">
        <f t="shared" si="552"/>
        <v>0.40625</v>
      </c>
      <c r="K315" s="197">
        <v>0.66666666666666596</v>
      </c>
      <c r="L315" s="168">
        <v>65</v>
      </c>
      <c r="M315" s="168">
        <v>19</v>
      </c>
      <c r="N315" s="168">
        <f t="shared" si="546"/>
        <v>84</v>
      </c>
      <c r="O315" s="168">
        <f t="shared" si="553"/>
        <v>0.54761904761904767</v>
      </c>
      <c r="P315" s="197">
        <v>0.66666666666666596</v>
      </c>
      <c r="Q315" s="168">
        <v>47</v>
      </c>
      <c r="R315" s="168">
        <v>13</v>
      </c>
      <c r="S315" s="168">
        <f t="shared" si="547"/>
        <v>60</v>
      </c>
      <c r="T315" s="168">
        <f t="shared" si="554"/>
        <v>0.56666666666666665</v>
      </c>
      <c r="U315" s="197">
        <v>0.66666666666666596</v>
      </c>
      <c r="V315" s="168">
        <v>55</v>
      </c>
      <c r="W315" s="168">
        <v>17</v>
      </c>
      <c r="X315" s="168">
        <f t="shared" si="548"/>
        <v>72</v>
      </c>
      <c r="Y315" s="168">
        <f t="shared" si="555"/>
        <v>0.52777777777777779</v>
      </c>
      <c r="Z315" s="197">
        <v>0.66666666666666596</v>
      </c>
      <c r="AA315" s="168">
        <v>68</v>
      </c>
      <c r="AB315" s="168">
        <v>19</v>
      </c>
      <c r="AC315" s="168">
        <f t="shared" si="549"/>
        <v>87</v>
      </c>
      <c r="AD315" s="168">
        <f t="shared" si="556"/>
        <v>0.56321839080459768</v>
      </c>
      <c r="AE315" s="197">
        <v>0.66666666666666596</v>
      </c>
      <c r="AF315" s="168">
        <v>69</v>
      </c>
      <c r="AG315" s="168">
        <v>18</v>
      </c>
      <c r="AH315" s="168">
        <f t="shared" si="559"/>
        <v>87</v>
      </c>
      <c r="AI315" s="168">
        <f t="shared" si="557"/>
        <v>0.58620689655172409</v>
      </c>
      <c r="AJ315" s="197">
        <v>0.66666666666666596</v>
      </c>
      <c r="AK315" s="168">
        <v>64</v>
      </c>
      <c r="AL315" s="168">
        <v>21</v>
      </c>
      <c r="AM315" s="168">
        <f t="shared" si="550"/>
        <v>85</v>
      </c>
      <c r="AN315" s="169">
        <f t="shared" si="558"/>
        <v>0.50588235294117645</v>
      </c>
      <c r="AO315" s="160"/>
      <c r="AP315" s="160"/>
      <c r="AQ315" s="160"/>
      <c r="AR315" s="160"/>
      <c r="AS315" s="160"/>
      <c r="AT315" s="160"/>
    </row>
    <row r="316" spans="1:46" x14ac:dyDescent="0.25">
      <c r="A316" s="196">
        <v>0.687499999999999</v>
      </c>
      <c r="B316" s="168">
        <v>68</v>
      </c>
      <c r="C316" s="168">
        <v>22</v>
      </c>
      <c r="D316" s="168">
        <f t="shared" si="544"/>
        <v>90</v>
      </c>
      <c r="E316" s="168">
        <f t="shared" si="551"/>
        <v>0.51111111111111107</v>
      </c>
      <c r="F316" s="197">
        <v>0.687499999999999</v>
      </c>
      <c r="G316" s="168">
        <v>63</v>
      </c>
      <c r="H316" s="168">
        <v>28</v>
      </c>
      <c r="I316" s="168">
        <f t="shared" si="545"/>
        <v>91</v>
      </c>
      <c r="J316" s="168">
        <f t="shared" si="552"/>
        <v>0.38461538461538464</v>
      </c>
      <c r="K316" s="197">
        <v>0.687499999999999</v>
      </c>
      <c r="L316" s="168">
        <v>81</v>
      </c>
      <c r="M316" s="168">
        <v>23</v>
      </c>
      <c r="N316" s="168">
        <f t="shared" si="546"/>
        <v>104</v>
      </c>
      <c r="O316" s="168">
        <f t="shared" si="553"/>
        <v>0.55769230769230771</v>
      </c>
      <c r="P316" s="197">
        <v>0.687499999999999</v>
      </c>
      <c r="Q316" s="168">
        <v>58</v>
      </c>
      <c r="R316" s="168">
        <v>15</v>
      </c>
      <c r="S316" s="168">
        <f t="shared" si="547"/>
        <v>73</v>
      </c>
      <c r="T316" s="168">
        <f t="shared" si="554"/>
        <v>0.58904109589041098</v>
      </c>
      <c r="U316" s="197">
        <v>0.687499999999999</v>
      </c>
      <c r="V316" s="168">
        <v>64</v>
      </c>
      <c r="W316" s="168">
        <v>23</v>
      </c>
      <c r="X316" s="168">
        <f t="shared" si="548"/>
        <v>87</v>
      </c>
      <c r="Y316" s="168">
        <f t="shared" si="555"/>
        <v>0.47126436781609193</v>
      </c>
      <c r="Z316" s="197">
        <v>0.687499999999999</v>
      </c>
      <c r="AA316" s="168">
        <v>79</v>
      </c>
      <c r="AB316" s="168">
        <v>24</v>
      </c>
      <c r="AC316" s="168">
        <f t="shared" si="549"/>
        <v>103</v>
      </c>
      <c r="AD316" s="168">
        <f t="shared" si="556"/>
        <v>0.53398058252427183</v>
      </c>
      <c r="AE316" s="197">
        <v>0.687499999999999</v>
      </c>
      <c r="AF316" s="168">
        <v>84</v>
      </c>
      <c r="AG316" s="168">
        <v>22</v>
      </c>
      <c r="AH316" s="168">
        <f t="shared" si="559"/>
        <v>106</v>
      </c>
      <c r="AI316" s="168">
        <f t="shared" si="557"/>
        <v>0.58490566037735847</v>
      </c>
      <c r="AJ316" s="197">
        <v>0.687499999999999</v>
      </c>
      <c r="AK316" s="168">
        <v>73</v>
      </c>
      <c r="AL316" s="168">
        <v>24</v>
      </c>
      <c r="AM316" s="168">
        <f t="shared" si="550"/>
        <v>97</v>
      </c>
      <c r="AN316" s="169">
        <f t="shared" si="558"/>
        <v>0.50515463917525771</v>
      </c>
      <c r="AO316" s="160"/>
      <c r="AP316" s="160"/>
      <c r="AQ316" s="160"/>
      <c r="AR316" s="160"/>
      <c r="AS316" s="160"/>
      <c r="AT316" s="160"/>
    </row>
    <row r="317" spans="1:46" x14ac:dyDescent="0.25">
      <c r="A317" s="194">
        <v>0.70833333333333304</v>
      </c>
      <c r="B317" s="168">
        <v>86</v>
      </c>
      <c r="C317" s="168">
        <v>31</v>
      </c>
      <c r="D317" s="168">
        <f t="shared" si="544"/>
        <v>117</v>
      </c>
      <c r="E317" s="168">
        <f t="shared" si="551"/>
        <v>0.47008547008547008</v>
      </c>
      <c r="F317" s="195">
        <v>0.70833333333333304</v>
      </c>
      <c r="G317" s="168">
        <v>72</v>
      </c>
      <c r="H317" s="168">
        <v>36</v>
      </c>
      <c r="I317" s="168">
        <f t="shared" si="545"/>
        <v>108</v>
      </c>
      <c r="J317" s="168">
        <f t="shared" si="552"/>
        <v>0.33333333333333331</v>
      </c>
      <c r="K317" s="195">
        <v>0.70833333333333304</v>
      </c>
      <c r="L317" s="168">
        <v>89</v>
      </c>
      <c r="M317" s="168">
        <v>29</v>
      </c>
      <c r="N317" s="168">
        <f t="shared" si="546"/>
        <v>118</v>
      </c>
      <c r="O317" s="168">
        <f t="shared" si="553"/>
        <v>0.50847457627118642</v>
      </c>
      <c r="P317" s="195">
        <v>0.70833333333333304</v>
      </c>
      <c r="Q317" s="168">
        <v>64</v>
      </c>
      <c r="R317" s="168">
        <v>17</v>
      </c>
      <c r="S317" s="168">
        <f t="shared" si="547"/>
        <v>81</v>
      </c>
      <c r="T317" s="168">
        <f t="shared" si="554"/>
        <v>0.58024691358024694</v>
      </c>
      <c r="U317" s="195">
        <v>0.70833333333333304</v>
      </c>
      <c r="V317" s="168">
        <v>72</v>
      </c>
      <c r="W317" s="168">
        <v>35</v>
      </c>
      <c r="X317" s="168">
        <f t="shared" si="548"/>
        <v>107</v>
      </c>
      <c r="Y317" s="168">
        <f t="shared" si="555"/>
        <v>0.34579439252336447</v>
      </c>
      <c r="Z317" s="195">
        <v>0.70833333333333304</v>
      </c>
      <c r="AA317" s="168">
        <v>94</v>
      </c>
      <c r="AB317" s="168">
        <v>29</v>
      </c>
      <c r="AC317" s="168">
        <f t="shared" si="549"/>
        <v>123</v>
      </c>
      <c r="AD317" s="168">
        <f t="shared" si="556"/>
        <v>0.52845528455284552</v>
      </c>
      <c r="AE317" s="195">
        <v>0.70833333333333304</v>
      </c>
      <c r="AF317" s="168">
        <v>91</v>
      </c>
      <c r="AG317" s="168">
        <v>25</v>
      </c>
      <c r="AH317" s="168">
        <f t="shared" si="559"/>
        <v>116</v>
      </c>
      <c r="AI317" s="168">
        <f t="shared" si="557"/>
        <v>0.56896551724137934</v>
      </c>
      <c r="AJ317" s="195">
        <v>0.70833333333333304</v>
      </c>
      <c r="AK317" s="168">
        <v>79</v>
      </c>
      <c r="AL317" s="168">
        <v>27</v>
      </c>
      <c r="AM317" s="168">
        <f t="shared" si="550"/>
        <v>106</v>
      </c>
      <c r="AN317" s="169">
        <f t="shared" si="558"/>
        <v>0.49056603773584906</v>
      </c>
      <c r="AO317" s="160"/>
      <c r="AP317" s="160"/>
      <c r="AQ317" s="160"/>
      <c r="AR317" s="160"/>
      <c r="AS317" s="160"/>
      <c r="AT317" s="160"/>
    </row>
    <row r="318" spans="1:46" x14ac:dyDescent="0.25">
      <c r="A318" s="176" t="s">
        <v>177</v>
      </c>
      <c r="B318" s="168" t="s">
        <v>46</v>
      </c>
      <c r="C318" s="168" t="s">
        <v>130</v>
      </c>
      <c r="D318" s="168" t="s">
        <v>52</v>
      </c>
      <c r="E318" s="168" t="s">
        <v>113</v>
      </c>
      <c r="F318" s="168" t="s">
        <v>177</v>
      </c>
      <c r="G318" s="168" t="s">
        <v>46</v>
      </c>
      <c r="H318" s="168" t="s">
        <v>130</v>
      </c>
      <c r="I318" s="168" t="s">
        <v>52</v>
      </c>
      <c r="J318" s="168" t="s">
        <v>113</v>
      </c>
      <c r="K318" s="168" t="s">
        <v>177</v>
      </c>
      <c r="L318" s="168" t="s">
        <v>46</v>
      </c>
      <c r="M318" s="168" t="s">
        <v>130</v>
      </c>
      <c r="N318" s="168" t="s">
        <v>52</v>
      </c>
      <c r="O318" s="168" t="s">
        <v>113</v>
      </c>
      <c r="P318" s="168" t="s">
        <v>177</v>
      </c>
      <c r="Q318" s="168" t="s">
        <v>46</v>
      </c>
      <c r="R318" s="168" t="s">
        <v>130</v>
      </c>
      <c r="S318" s="168" t="s">
        <v>52</v>
      </c>
      <c r="T318" s="168" t="s">
        <v>113</v>
      </c>
      <c r="U318" s="168" t="s">
        <v>177</v>
      </c>
      <c r="V318" s="168" t="s">
        <v>46</v>
      </c>
      <c r="W318" s="168" t="s">
        <v>130</v>
      </c>
      <c r="X318" s="168" t="s">
        <v>52</v>
      </c>
      <c r="Y318" s="168" t="s">
        <v>113</v>
      </c>
      <c r="Z318" s="168" t="s">
        <v>177</v>
      </c>
      <c r="AA318" s="168" t="s">
        <v>46</v>
      </c>
      <c r="AB318" s="168" t="s">
        <v>130</v>
      </c>
      <c r="AC318" s="168" t="s">
        <v>52</v>
      </c>
      <c r="AD318" s="168" t="s">
        <v>113</v>
      </c>
      <c r="AE318" s="168" t="s">
        <v>177</v>
      </c>
      <c r="AF318" s="168" t="s">
        <v>46</v>
      </c>
      <c r="AG318" s="168" t="s">
        <v>130</v>
      </c>
      <c r="AH318" s="168" t="s">
        <v>52</v>
      </c>
      <c r="AI318" s="168" t="s">
        <v>113</v>
      </c>
      <c r="AJ318" s="168" t="s">
        <v>177</v>
      </c>
      <c r="AK318" s="168" t="s">
        <v>46</v>
      </c>
      <c r="AL318" s="168" t="s">
        <v>130</v>
      </c>
      <c r="AM318" s="168" t="s">
        <v>52</v>
      </c>
      <c r="AN318" s="169" t="s">
        <v>113</v>
      </c>
      <c r="AO318" s="160"/>
      <c r="AP318" s="160"/>
      <c r="AQ318" s="160"/>
      <c r="AR318" s="160"/>
      <c r="AS318" s="160"/>
      <c r="AT318" s="160"/>
    </row>
    <row r="319" spans="1:46" x14ac:dyDescent="0.25">
      <c r="A319" s="176"/>
      <c r="B319" s="199" t="s">
        <v>133</v>
      </c>
      <c r="C319" s="199"/>
      <c r="D319" s="199"/>
      <c r="E319" s="168"/>
      <c r="F319" s="168"/>
      <c r="G319" s="199" t="s">
        <v>133</v>
      </c>
      <c r="H319" s="199"/>
      <c r="I319" s="199"/>
      <c r="J319" s="168"/>
      <c r="K319" s="168"/>
      <c r="L319" s="199" t="s">
        <v>133</v>
      </c>
      <c r="M319" s="199"/>
      <c r="N319" s="199"/>
      <c r="O319" s="168"/>
      <c r="P319" s="168"/>
      <c r="Q319" s="199" t="s">
        <v>133</v>
      </c>
      <c r="R319" s="199"/>
      <c r="S319" s="199"/>
      <c r="T319" s="168"/>
      <c r="U319" s="168"/>
      <c r="V319" s="199" t="s">
        <v>133</v>
      </c>
      <c r="W319" s="199"/>
      <c r="X319" s="199"/>
      <c r="Y319" s="168"/>
      <c r="Z319" s="168"/>
      <c r="AA319" s="199" t="s">
        <v>133</v>
      </c>
      <c r="AB319" s="199"/>
      <c r="AC319" s="199"/>
      <c r="AD319" s="168"/>
      <c r="AE319" s="168"/>
      <c r="AF319" s="199" t="s">
        <v>133</v>
      </c>
      <c r="AG319" s="199"/>
      <c r="AH319" s="199"/>
      <c r="AI319" s="168"/>
      <c r="AJ319" s="168"/>
      <c r="AK319" s="199" t="s">
        <v>133</v>
      </c>
      <c r="AL319" s="199"/>
      <c r="AM319" s="199"/>
      <c r="AN319" s="169"/>
      <c r="AO319" s="160"/>
      <c r="AP319" s="160"/>
      <c r="AQ319" s="160"/>
      <c r="AR319" s="160"/>
      <c r="AS319" s="160"/>
      <c r="AT319" s="160"/>
    </row>
    <row r="320" spans="1:46" x14ac:dyDescent="0.25">
      <c r="A320" s="194">
        <v>0.58333333333333337</v>
      </c>
      <c r="B320" s="168">
        <v>0</v>
      </c>
      <c r="C320" s="168">
        <v>0</v>
      </c>
      <c r="D320" s="168">
        <f t="shared" ref="D320:D326" si="560">SUM(B320:C320)</f>
        <v>0</v>
      </c>
      <c r="E320" s="168">
        <v>0</v>
      </c>
      <c r="F320" s="195">
        <v>0.58333333333333337</v>
      </c>
      <c r="G320" s="168">
        <v>0</v>
      </c>
      <c r="H320" s="168">
        <v>0</v>
      </c>
      <c r="I320" s="168">
        <f t="shared" ref="I320:I326" si="561">SUM(G320:H320)</f>
        <v>0</v>
      </c>
      <c r="J320" s="168">
        <v>0</v>
      </c>
      <c r="K320" s="195">
        <v>0.58333333333333337</v>
      </c>
      <c r="L320" s="168">
        <v>0</v>
      </c>
      <c r="M320" s="168">
        <v>0</v>
      </c>
      <c r="N320" s="168">
        <f t="shared" ref="N320:N326" si="562">SUM(L320:M320)</f>
        <v>0</v>
      </c>
      <c r="O320" s="168">
        <v>0</v>
      </c>
      <c r="P320" s="195">
        <v>0.58333333333333337</v>
      </c>
      <c r="Q320" s="168">
        <v>0</v>
      </c>
      <c r="R320" s="168">
        <v>0</v>
      </c>
      <c r="S320" s="168">
        <f t="shared" ref="S320:S326" si="563">SUM(Q320:R320)</f>
        <v>0</v>
      </c>
      <c r="T320" s="168">
        <v>0</v>
      </c>
      <c r="U320" s="195">
        <v>0.58333333333333337</v>
      </c>
      <c r="V320" s="168">
        <v>0</v>
      </c>
      <c r="W320" s="168">
        <v>0</v>
      </c>
      <c r="X320" s="168">
        <f t="shared" ref="X320:X326" si="564">SUM(V320:W320)</f>
        <v>0</v>
      </c>
      <c r="Y320" s="168">
        <v>0</v>
      </c>
      <c r="Z320" s="195">
        <v>0.58333333333333337</v>
      </c>
      <c r="AA320" s="168">
        <v>0</v>
      </c>
      <c r="AB320" s="168">
        <v>0</v>
      </c>
      <c r="AC320" s="168">
        <f t="shared" ref="AC320:AC326" si="565">SUM(AA320:AB320)</f>
        <v>0</v>
      </c>
      <c r="AD320" s="168">
        <v>0</v>
      </c>
      <c r="AE320" s="195">
        <v>0.58333333333333337</v>
      </c>
      <c r="AF320" s="168">
        <v>0</v>
      </c>
      <c r="AG320" s="168">
        <v>0</v>
      </c>
      <c r="AH320" s="168">
        <f>SUM(AF320:AG320)</f>
        <v>0</v>
      </c>
      <c r="AI320" s="168">
        <v>0</v>
      </c>
      <c r="AJ320" s="195">
        <v>0.58333333333333337</v>
      </c>
      <c r="AK320" s="168">
        <v>0</v>
      </c>
      <c r="AL320" s="168">
        <v>0</v>
      </c>
      <c r="AM320" s="168">
        <f t="shared" ref="AM320:AM326" si="566">SUM(AK320:AL320)</f>
        <v>0</v>
      </c>
      <c r="AN320" s="169">
        <v>0</v>
      </c>
      <c r="AO320" s="160"/>
      <c r="AP320" s="160"/>
      <c r="AQ320" s="160"/>
      <c r="AR320" s="160"/>
      <c r="AS320" s="160"/>
      <c r="AT320" s="160"/>
    </row>
    <row r="321" spans="1:46" x14ac:dyDescent="0.25">
      <c r="A321" s="196">
        <v>0.60416666666666663</v>
      </c>
      <c r="B321" s="168">
        <v>18</v>
      </c>
      <c r="C321" s="168">
        <v>1</v>
      </c>
      <c r="D321" s="168">
        <f t="shared" si="560"/>
        <v>19</v>
      </c>
      <c r="E321" s="168">
        <f t="shared" ref="E321:E326" si="567">(B321-C321)/D321</f>
        <v>0.89473684210526316</v>
      </c>
      <c r="F321" s="197">
        <v>0.60416666666666663</v>
      </c>
      <c r="G321" s="168">
        <v>15</v>
      </c>
      <c r="H321" s="168">
        <v>3</v>
      </c>
      <c r="I321" s="168">
        <f t="shared" si="561"/>
        <v>18</v>
      </c>
      <c r="J321" s="168">
        <f t="shared" ref="J321:J326" si="568">(G321-H321)/I321</f>
        <v>0.66666666666666663</v>
      </c>
      <c r="K321" s="197">
        <v>0.60416666666666663</v>
      </c>
      <c r="L321" s="168">
        <v>13</v>
      </c>
      <c r="M321" s="168">
        <v>3</v>
      </c>
      <c r="N321" s="168">
        <f t="shared" si="562"/>
        <v>16</v>
      </c>
      <c r="O321" s="168">
        <f t="shared" ref="O321:O326" si="569">(L321-M321)/N321</f>
        <v>0.625</v>
      </c>
      <c r="P321" s="197">
        <v>0.60416666666666663</v>
      </c>
      <c r="Q321" s="168">
        <v>7</v>
      </c>
      <c r="R321" s="168">
        <v>2</v>
      </c>
      <c r="S321" s="168">
        <f t="shared" si="563"/>
        <v>9</v>
      </c>
      <c r="T321" s="168">
        <f t="shared" ref="T321:T326" si="570">(Q321-R321)/S321</f>
        <v>0.55555555555555558</v>
      </c>
      <c r="U321" s="197">
        <v>0.60416666666666663</v>
      </c>
      <c r="V321" s="168">
        <v>12</v>
      </c>
      <c r="W321" s="168">
        <v>4</v>
      </c>
      <c r="X321" s="168">
        <f t="shared" si="564"/>
        <v>16</v>
      </c>
      <c r="Y321" s="168">
        <f t="shared" ref="Y321:Y326" si="571">(V321-W321)/X321</f>
        <v>0.5</v>
      </c>
      <c r="Z321" s="197">
        <v>0.60416666666666663</v>
      </c>
      <c r="AA321" s="168">
        <v>14</v>
      </c>
      <c r="AB321" s="168">
        <v>2</v>
      </c>
      <c r="AC321" s="168">
        <f t="shared" si="565"/>
        <v>16</v>
      </c>
      <c r="AD321" s="168">
        <f t="shared" ref="AD321:AD326" si="572">(AA321-AB321)/AC321</f>
        <v>0.75</v>
      </c>
      <c r="AE321" s="197">
        <v>0.60416666666666663</v>
      </c>
      <c r="AF321" s="168">
        <v>16</v>
      </c>
      <c r="AG321" s="168">
        <v>7</v>
      </c>
      <c r="AH321" s="168">
        <f>SUM(AF321:AG321)</f>
        <v>23</v>
      </c>
      <c r="AI321" s="168">
        <f t="shared" ref="AI321:AI326" si="573">(AF321-AG321)/AH321</f>
        <v>0.39130434782608697</v>
      </c>
      <c r="AJ321" s="197">
        <v>0.60416666666666663</v>
      </c>
      <c r="AK321" s="168">
        <v>27</v>
      </c>
      <c r="AL321" s="168">
        <v>4</v>
      </c>
      <c r="AM321" s="168">
        <f t="shared" si="566"/>
        <v>31</v>
      </c>
      <c r="AN321" s="169">
        <f t="shared" ref="AN321:AN326" si="574">(AK321-AL321)/AM321</f>
        <v>0.74193548387096775</v>
      </c>
      <c r="AO321" s="160"/>
      <c r="AP321" s="160"/>
      <c r="AQ321" s="160"/>
      <c r="AR321" s="160"/>
      <c r="AS321" s="160"/>
      <c r="AT321" s="160"/>
    </row>
    <row r="322" spans="1:46" x14ac:dyDescent="0.25">
      <c r="A322" s="196">
        <v>0.625</v>
      </c>
      <c r="B322" s="168">
        <v>37</v>
      </c>
      <c r="C322" s="168">
        <v>9</v>
      </c>
      <c r="D322" s="168">
        <f t="shared" si="560"/>
        <v>46</v>
      </c>
      <c r="E322" s="168">
        <f t="shared" si="567"/>
        <v>0.60869565217391308</v>
      </c>
      <c r="F322" s="197">
        <v>0.625</v>
      </c>
      <c r="G322" s="168">
        <v>26</v>
      </c>
      <c r="H322" s="168">
        <v>7</v>
      </c>
      <c r="I322" s="168">
        <f t="shared" si="561"/>
        <v>33</v>
      </c>
      <c r="J322" s="168">
        <f t="shared" si="568"/>
        <v>0.5757575757575758</v>
      </c>
      <c r="K322" s="197">
        <v>0.625</v>
      </c>
      <c r="L322" s="168">
        <v>24</v>
      </c>
      <c r="M322" s="168">
        <v>7</v>
      </c>
      <c r="N322" s="168">
        <f t="shared" si="562"/>
        <v>31</v>
      </c>
      <c r="O322" s="168">
        <f t="shared" si="569"/>
        <v>0.54838709677419351</v>
      </c>
      <c r="P322" s="197">
        <v>0.625</v>
      </c>
      <c r="Q322" s="168">
        <v>13</v>
      </c>
      <c r="R322" s="168">
        <v>7</v>
      </c>
      <c r="S322" s="168">
        <f t="shared" si="563"/>
        <v>20</v>
      </c>
      <c r="T322" s="168">
        <f t="shared" si="570"/>
        <v>0.3</v>
      </c>
      <c r="U322" s="197">
        <v>0.625</v>
      </c>
      <c r="V322" s="168">
        <v>28</v>
      </c>
      <c r="W322" s="168">
        <v>7</v>
      </c>
      <c r="X322" s="168">
        <f t="shared" si="564"/>
        <v>35</v>
      </c>
      <c r="Y322" s="168">
        <f t="shared" si="571"/>
        <v>0.6</v>
      </c>
      <c r="Z322" s="197">
        <v>0.625</v>
      </c>
      <c r="AA322" s="168">
        <v>23</v>
      </c>
      <c r="AB322" s="168">
        <v>7</v>
      </c>
      <c r="AC322" s="168">
        <f t="shared" si="565"/>
        <v>30</v>
      </c>
      <c r="AD322" s="168">
        <f t="shared" si="572"/>
        <v>0.53333333333333333</v>
      </c>
      <c r="AE322" s="197">
        <v>0.625</v>
      </c>
      <c r="AF322" s="168">
        <v>42</v>
      </c>
      <c r="AG322" s="168">
        <v>13</v>
      </c>
      <c r="AH322" s="168">
        <f>SUM(AF322:AG322)</f>
        <v>55</v>
      </c>
      <c r="AI322" s="168">
        <f t="shared" si="573"/>
        <v>0.52727272727272723</v>
      </c>
      <c r="AJ322" s="197">
        <v>0.625</v>
      </c>
      <c r="AK322" s="168">
        <v>39</v>
      </c>
      <c r="AL322" s="168">
        <v>9</v>
      </c>
      <c r="AM322" s="168">
        <f t="shared" si="566"/>
        <v>48</v>
      </c>
      <c r="AN322" s="169">
        <f t="shared" si="574"/>
        <v>0.625</v>
      </c>
      <c r="AO322" s="160"/>
      <c r="AP322" s="160"/>
      <c r="AQ322" s="160"/>
      <c r="AR322" s="160"/>
      <c r="AS322" s="160"/>
      <c r="AT322" s="160"/>
    </row>
    <row r="323" spans="1:46" x14ac:dyDescent="0.25">
      <c r="A323" s="194">
        <v>0.64583333333333304</v>
      </c>
      <c r="B323" s="168">
        <v>45</v>
      </c>
      <c r="C323" s="168">
        <v>14</v>
      </c>
      <c r="D323" s="168">
        <f t="shared" si="560"/>
        <v>59</v>
      </c>
      <c r="E323" s="168">
        <f t="shared" si="567"/>
        <v>0.52542372881355937</v>
      </c>
      <c r="F323" s="195">
        <v>0.64583333333333304</v>
      </c>
      <c r="G323" s="168">
        <v>37</v>
      </c>
      <c r="H323" s="168">
        <v>12</v>
      </c>
      <c r="I323" s="168">
        <f t="shared" si="561"/>
        <v>49</v>
      </c>
      <c r="J323" s="168">
        <f t="shared" si="568"/>
        <v>0.51020408163265307</v>
      </c>
      <c r="K323" s="195">
        <v>0.64583333333333304</v>
      </c>
      <c r="L323" s="168">
        <v>36</v>
      </c>
      <c r="M323" s="168">
        <v>13</v>
      </c>
      <c r="N323" s="168">
        <f t="shared" si="562"/>
        <v>49</v>
      </c>
      <c r="O323" s="168">
        <f t="shared" si="569"/>
        <v>0.46938775510204084</v>
      </c>
      <c r="P323" s="195">
        <v>0.64583333333333304</v>
      </c>
      <c r="Q323" s="168">
        <v>28</v>
      </c>
      <c r="R323" s="168">
        <v>11</v>
      </c>
      <c r="S323" s="168">
        <f t="shared" si="563"/>
        <v>39</v>
      </c>
      <c r="T323" s="168">
        <f t="shared" si="570"/>
        <v>0.4358974358974359</v>
      </c>
      <c r="U323" s="195">
        <v>0.64583333333333304</v>
      </c>
      <c r="V323" s="168">
        <v>45</v>
      </c>
      <c r="W323" s="168">
        <v>11</v>
      </c>
      <c r="X323" s="168">
        <f t="shared" si="564"/>
        <v>56</v>
      </c>
      <c r="Y323" s="168">
        <f t="shared" si="571"/>
        <v>0.6071428571428571</v>
      </c>
      <c r="Z323" s="195">
        <v>0.64583333333333304</v>
      </c>
      <c r="AA323" s="168">
        <v>35</v>
      </c>
      <c r="AB323" s="168">
        <v>11</v>
      </c>
      <c r="AC323" s="168">
        <f t="shared" si="565"/>
        <v>46</v>
      </c>
      <c r="AD323" s="168">
        <f t="shared" si="572"/>
        <v>0.52173913043478259</v>
      </c>
      <c r="AE323" s="195">
        <v>0.64583333333333304</v>
      </c>
      <c r="AF323" s="168">
        <v>65</v>
      </c>
      <c r="AG323" s="168">
        <v>18</v>
      </c>
      <c r="AH323" s="168">
        <f t="shared" ref="AH323:AH326" si="575">SUM(AF323:AG323)</f>
        <v>83</v>
      </c>
      <c r="AI323" s="168">
        <f t="shared" si="573"/>
        <v>0.5662650602409639</v>
      </c>
      <c r="AJ323" s="195">
        <v>0.64583333333333304</v>
      </c>
      <c r="AK323" s="168">
        <v>54</v>
      </c>
      <c r="AL323" s="168">
        <v>13</v>
      </c>
      <c r="AM323" s="168">
        <f t="shared" si="566"/>
        <v>67</v>
      </c>
      <c r="AN323" s="169">
        <f t="shared" si="574"/>
        <v>0.61194029850746268</v>
      </c>
      <c r="AO323" s="160"/>
      <c r="AP323" s="160"/>
      <c r="AQ323" s="160"/>
      <c r="AR323" s="160"/>
      <c r="AS323" s="160"/>
      <c r="AT323" s="160"/>
    </row>
    <row r="324" spans="1:46" x14ac:dyDescent="0.25">
      <c r="A324" s="196">
        <v>0.66666666666666596</v>
      </c>
      <c r="B324" s="168">
        <v>68</v>
      </c>
      <c r="C324" s="168">
        <v>24</v>
      </c>
      <c r="D324" s="168">
        <f t="shared" si="560"/>
        <v>92</v>
      </c>
      <c r="E324" s="168">
        <f t="shared" si="567"/>
        <v>0.47826086956521741</v>
      </c>
      <c r="F324" s="197">
        <v>0.66666666666666596</v>
      </c>
      <c r="G324" s="168">
        <v>49</v>
      </c>
      <c r="H324" s="168">
        <v>16</v>
      </c>
      <c r="I324" s="168">
        <f t="shared" si="561"/>
        <v>65</v>
      </c>
      <c r="J324" s="168">
        <f t="shared" si="568"/>
        <v>0.50769230769230766</v>
      </c>
      <c r="K324" s="197">
        <v>0.66666666666666596</v>
      </c>
      <c r="L324" s="168">
        <v>59</v>
      </c>
      <c r="M324" s="168">
        <v>9</v>
      </c>
      <c r="N324" s="168">
        <f t="shared" si="562"/>
        <v>68</v>
      </c>
      <c r="O324" s="168">
        <f t="shared" si="569"/>
        <v>0.73529411764705888</v>
      </c>
      <c r="P324" s="197">
        <v>0.66666666666666596</v>
      </c>
      <c r="Q324" s="168">
        <v>41</v>
      </c>
      <c r="R324" s="168">
        <v>16</v>
      </c>
      <c r="S324" s="168">
        <f t="shared" si="563"/>
        <v>57</v>
      </c>
      <c r="T324" s="168">
        <f t="shared" si="570"/>
        <v>0.43859649122807015</v>
      </c>
      <c r="U324" s="197">
        <v>0.66666666666666596</v>
      </c>
      <c r="V324" s="168">
        <v>69</v>
      </c>
      <c r="W324" s="168">
        <v>14</v>
      </c>
      <c r="X324" s="168">
        <f t="shared" si="564"/>
        <v>83</v>
      </c>
      <c r="Y324" s="168">
        <f t="shared" si="571"/>
        <v>0.66265060240963858</v>
      </c>
      <c r="Z324" s="197">
        <v>0.66666666666666596</v>
      </c>
      <c r="AA324" s="168">
        <v>58</v>
      </c>
      <c r="AB324" s="168">
        <v>21</v>
      </c>
      <c r="AC324" s="168">
        <f t="shared" si="565"/>
        <v>79</v>
      </c>
      <c r="AD324" s="168">
        <f t="shared" si="572"/>
        <v>0.46835443037974683</v>
      </c>
      <c r="AE324" s="197">
        <v>0.66666666666666596</v>
      </c>
      <c r="AF324" s="168">
        <v>79</v>
      </c>
      <c r="AG324" s="168">
        <v>23</v>
      </c>
      <c r="AH324" s="168">
        <f t="shared" si="575"/>
        <v>102</v>
      </c>
      <c r="AI324" s="168">
        <f t="shared" si="573"/>
        <v>0.5490196078431373</v>
      </c>
      <c r="AJ324" s="197">
        <v>0.66666666666666596</v>
      </c>
      <c r="AK324" s="168">
        <v>68</v>
      </c>
      <c r="AL324" s="168">
        <v>18</v>
      </c>
      <c r="AM324" s="168">
        <f t="shared" si="566"/>
        <v>86</v>
      </c>
      <c r="AN324" s="169">
        <f t="shared" si="574"/>
        <v>0.58139534883720934</v>
      </c>
      <c r="AO324" s="160"/>
      <c r="AP324" s="160"/>
      <c r="AQ324" s="160"/>
      <c r="AR324" s="160"/>
      <c r="AS324" s="160"/>
      <c r="AT324" s="160"/>
    </row>
    <row r="325" spans="1:46" x14ac:dyDescent="0.25">
      <c r="A325" s="196">
        <v>0.687499999999999</v>
      </c>
      <c r="B325" s="168">
        <v>84</v>
      </c>
      <c r="C325" s="168">
        <v>35</v>
      </c>
      <c r="D325" s="168">
        <f t="shared" si="560"/>
        <v>119</v>
      </c>
      <c r="E325" s="168">
        <f t="shared" si="567"/>
        <v>0.41176470588235292</v>
      </c>
      <c r="F325" s="197">
        <v>0.687499999999999</v>
      </c>
      <c r="G325" s="168">
        <v>67</v>
      </c>
      <c r="H325" s="168">
        <v>19</v>
      </c>
      <c r="I325" s="168">
        <f t="shared" si="561"/>
        <v>86</v>
      </c>
      <c r="J325" s="168">
        <f t="shared" si="568"/>
        <v>0.55813953488372092</v>
      </c>
      <c r="K325" s="197">
        <v>0.687499999999999</v>
      </c>
      <c r="L325" s="168">
        <v>77</v>
      </c>
      <c r="M325" s="168">
        <v>23</v>
      </c>
      <c r="N325" s="168">
        <f t="shared" si="562"/>
        <v>100</v>
      </c>
      <c r="O325" s="168">
        <f t="shared" si="569"/>
        <v>0.54</v>
      </c>
      <c r="P325" s="197">
        <v>0.687499999999999</v>
      </c>
      <c r="Q325" s="168">
        <v>60</v>
      </c>
      <c r="R325" s="168">
        <v>23</v>
      </c>
      <c r="S325" s="168">
        <f t="shared" si="563"/>
        <v>83</v>
      </c>
      <c r="T325" s="168">
        <f t="shared" si="570"/>
        <v>0.44578313253012047</v>
      </c>
      <c r="U325" s="197">
        <v>0.687499999999999</v>
      </c>
      <c r="V325" s="168">
        <v>82</v>
      </c>
      <c r="W325" s="168">
        <v>18</v>
      </c>
      <c r="X325" s="168">
        <f t="shared" si="564"/>
        <v>100</v>
      </c>
      <c r="Y325" s="168">
        <f t="shared" si="571"/>
        <v>0.64</v>
      </c>
      <c r="Z325" s="197">
        <v>0.687499999999999</v>
      </c>
      <c r="AA325" s="168">
        <v>77</v>
      </c>
      <c r="AB325" s="168">
        <v>33</v>
      </c>
      <c r="AC325" s="168">
        <f t="shared" si="565"/>
        <v>110</v>
      </c>
      <c r="AD325" s="168">
        <f t="shared" si="572"/>
        <v>0.4</v>
      </c>
      <c r="AE325" s="197">
        <v>0.687499999999999</v>
      </c>
      <c r="AF325" s="168">
        <v>85</v>
      </c>
      <c r="AG325" s="168">
        <v>30</v>
      </c>
      <c r="AH325" s="168">
        <f t="shared" si="575"/>
        <v>115</v>
      </c>
      <c r="AI325" s="168">
        <f t="shared" si="573"/>
        <v>0.47826086956521741</v>
      </c>
      <c r="AJ325" s="197">
        <v>0.687499999999999</v>
      </c>
      <c r="AK325" s="168">
        <v>89</v>
      </c>
      <c r="AL325" s="168">
        <v>24</v>
      </c>
      <c r="AM325" s="168">
        <f t="shared" si="566"/>
        <v>113</v>
      </c>
      <c r="AN325" s="169">
        <f t="shared" si="574"/>
        <v>0.5752212389380531</v>
      </c>
      <c r="AO325" s="160"/>
      <c r="AP325" s="160"/>
      <c r="AQ325" s="160"/>
      <c r="AR325" s="160"/>
      <c r="AS325" s="160"/>
      <c r="AT325" s="160"/>
    </row>
    <row r="326" spans="1:46" x14ac:dyDescent="0.25">
      <c r="A326" s="201">
        <v>0.70833333333333304</v>
      </c>
      <c r="B326" s="170">
        <v>108</v>
      </c>
      <c r="C326" s="170">
        <v>21</v>
      </c>
      <c r="D326" s="170">
        <f t="shared" si="560"/>
        <v>129</v>
      </c>
      <c r="E326" s="170">
        <f t="shared" si="567"/>
        <v>0.67441860465116277</v>
      </c>
      <c r="F326" s="202">
        <v>0.70833333333333304</v>
      </c>
      <c r="G326" s="170">
        <v>71</v>
      </c>
      <c r="H326" s="170">
        <v>23</v>
      </c>
      <c r="I326" s="170">
        <f t="shared" si="561"/>
        <v>94</v>
      </c>
      <c r="J326" s="170">
        <f t="shared" si="568"/>
        <v>0.51063829787234039</v>
      </c>
      <c r="K326" s="202">
        <v>0.70833333333333304</v>
      </c>
      <c r="L326" s="170">
        <v>86</v>
      </c>
      <c r="M326" s="170">
        <v>36</v>
      </c>
      <c r="N326" s="170">
        <f t="shared" si="562"/>
        <v>122</v>
      </c>
      <c r="O326" s="170">
        <f t="shared" si="569"/>
        <v>0.4098360655737705</v>
      </c>
      <c r="P326" s="202">
        <v>0.70833333333333304</v>
      </c>
      <c r="Q326" s="170">
        <v>98</v>
      </c>
      <c r="R326" s="170">
        <v>28</v>
      </c>
      <c r="S326" s="170">
        <f t="shared" si="563"/>
        <v>126</v>
      </c>
      <c r="T326" s="170">
        <f t="shared" si="570"/>
        <v>0.55555555555555558</v>
      </c>
      <c r="U326" s="202">
        <v>0.70833333333333304</v>
      </c>
      <c r="V326" s="170">
        <v>94</v>
      </c>
      <c r="W326" s="170">
        <v>21</v>
      </c>
      <c r="X326" s="170">
        <f t="shared" si="564"/>
        <v>115</v>
      </c>
      <c r="Y326" s="170">
        <f t="shared" si="571"/>
        <v>0.63478260869565217</v>
      </c>
      <c r="Z326" s="202">
        <v>0.70833333333333304</v>
      </c>
      <c r="AA326" s="170">
        <v>109</v>
      </c>
      <c r="AB326" s="170">
        <v>38</v>
      </c>
      <c r="AC326" s="170">
        <f t="shared" si="565"/>
        <v>147</v>
      </c>
      <c r="AD326" s="170">
        <f t="shared" si="572"/>
        <v>0.48299319727891155</v>
      </c>
      <c r="AE326" s="202">
        <v>0.70833333333333304</v>
      </c>
      <c r="AF326" s="170">
        <v>96</v>
      </c>
      <c r="AG326" s="170">
        <v>37</v>
      </c>
      <c r="AH326" s="170">
        <f t="shared" si="575"/>
        <v>133</v>
      </c>
      <c r="AI326" s="170">
        <f t="shared" si="573"/>
        <v>0.44360902255639095</v>
      </c>
      <c r="AJ326" s="202">
        <v>0.70833333333333304</v>
      </c>
      <c r="AK326" s="170">
        <v>82</v>
      </c>
      <c r="AL326" s="170">
        <v>29</v>
      </c>
      <c r="AM326" s="170">
        <f t="shared" si="566"/>
        <v>111</v>
      </c>
      <c r="AN326" s="171">
        <f t="shared" si="574"/>
        <v>0.47747747747747749</v>
      </c>
      <c r="AO326" s="160"/>
      <c r="AP326" s="160"/>
      <c r="AQ326" s="160"/>
      <c r="AR326" s="160"/>
      <c r="AS326" s="160"/>
      <c r="AT326" s="160"/>
    </row>
    <row r="327" spans="1:46" x14ac:dyDescent="0.25">
      <c r="A327" s="356" t="s">
        <v>189</v>
      </c>
      <c r="B327" s="357"/>
      <c r="C327" s="357"/>
      <c r="D327" s="357"/>
      <c r="E327" s="357"/>
      <c r="F327" s="357"/>
      <c r="G327" s="357"/>
      <c r="H327" s="357"/>
      <c r="I327" s="357"/>
      <c r="J327" s="357"/>
      <c r="K327" s="357"/>
      <c r="L327" s="357"/>
      <c r="M327" s="357"/>
      <c r="N327" s="357"/>
      <c r="O327" s="357"/>
      <c r="P327" s="357"/>
      <c r="Q327" s="357"/>
      <c r="R327" s="357"/>
      <c r="S327" s="357"/>
      <c r="T327" s="357"/>
      <c r="U327" s="357"/>
      <c r="V327" s="357"/>
      <c r="W327" s="357"/>
      <c r="X327" s="357"/>
      <c r="Y327" s="357"/>
      <c r="Z327" s="357"/>
      <c r="AA327" s="357"/>
      <c r="AB327" s="357"/>
      <c r="AC327" s="357"/>
      <c r="AD327" s="357"/>
      <c r="AE327" s="357"/>
      <c r="AF327" s="357"/>
      <c r="AG327" s="357"/>
      <c r="AH327" s="357"/>
      <c r="AI327" s="357"/>
      <c r="AJ327" s="357"/>
      <c r="AK327" s="357"/>
      <c r="AL327" s="357"/>
      <c r="AM327" s="357"/>
      <c r="AN327" s="358"/>
    </row>
    <row r="328" spans="1:46" x14ac:dyDescent="0.25">
      <c r="A328" s="198" t="s">
        <v>180</v>
      </c>
      <c r="B328" s="199"/>
      <c r="C328" s="199"/>
      <c r="D328" s="199"/>
      <c r="E328" s="199"/>
      <c r="F328" s="199"/>
      <c r="G328" s="199"/>
      <c r="H328" s="199"/>
      <c r="I328" s="199"/>
      <c r="J328" s="199"/>
      <c r="K328" s="199"/>
      <c r="L328" s="199"/>
      <c r="M328" s="199"/>
      <c r="N328" s="199"/>
      <c r="O328" s="199"/>
      <c r="P328" s="199"/>
      <c r="Q328" s="199"/>
      <c r="R328" s="199"/>
      <c r="S328" s="199"/>
      <c r="T328" s="199"/>
      <c r="U328" s="199"/>
      <c r="V328" s="199"/>
      <c r="W328" s="199"/>
      <c r="X328" s="199"/>
      <c r="Y328" s="199"/>
      <c r="Z328" s="199"/>
      <c r="AA328" s="199"/>
      <c r="AB328" s="199"/>
      <c r="AC328" s="199"/>
      <c r="AD328" s="199"/>
      <c r="AE328" s="199"/>
      <c r="AF328" s="199"/>
      <c r="AG328" s="199"/>
      <c r="AH328" s="199"/>
      <c r="AI328" s="199"/>
      <c r="AJ328" s="199"/>
      <c r="AK328" s="199"/>
      <c r="AL328" s="199"/>
      <c r="AM328" s="199"/>
      <c r="AN328" s="200"/>
    </row>
    <row r="329" spans="1:46" x14ac:dyDescent="0.25">
      <c r="A329" s="176" t="s">
        <v>177</v>
      </c>
      <c r="B329" s="168" t="s">
        <v>71</v>
      </c>
      <c r="C329" s="168" t="s">
        <v>130</v>
      </c>
      <c r="D329" s="168" t="s">
        <v>52</v>
      </c>
      <c r="E329" s="168" t="s">
        <v>113</v>
      </c>
      <c r="F329" s="168" t="s">
        <v>177</v>
      </c>
      <c r="G329" s="168" t="s">
        <v>71</v>
      </c>
      <c r="H329" s="168" t="s">
        <v>130</v>
      </c>
      <c r="I329" s="168" t="s">
        <v>52</v>
      </c>
      <c r="J329" s="168" t="s">
        <v>113</v>
      </c>
      <c r="K329" s="168" t="s">
        <v>177</v>
      </c>
      <c r="L329" s="168" t="s">
        <v>71</v>
      </c>
      <c r="M329" s="168" t="s">
        <v>130</v>
      </c>
      <c r="N329" s="168" t="s">
        <v>52</v>
      </c>
      <c r="O329" s="168" t="s">
        <v>113</v>
      </c>
      <c r="P329" s="168" t="s">
        <v>177</v>
      </c>
      <c r="Q329" s="168" t="s">
        <v>71</v>
      </c>
      <c r="R329" s="168" t="s">
        <v>130</v>
      </c>
      <c r="S329" s="168" t="s">
        <v>52</v>
      </c>
      <c r="T329" s="168" t="s">
        <v>113</v>
      </c>
      <c r="U329" s="168" t="s">
        <v>177</v>
      </c>
      <c r="V329" s="168" t="s">
        <v>71</v>
      </c>
      <c r="W329" s="168" t="s">
        <v>130</v>
      </c>
      <c r="X329" s="168" t="s">
        <v>52</v>
      </c>
      <c r="Y329" s="168" t="s">
        <v>113</v>
      </c>
      <c r="Z329" s="168" t="s">
        <v>177</v>
      </c>
      <c r="AA329" s="168" t="s">
        <v>71</v>
      </c>
      <c r="AB329" s="168" t="s">
        <v>130</v>
      </c>
      <c r="AC329" s="168" t="s">
        <v>52</v>
      </c>
      <c r="AD329" s="168" t="s">
        <v>113</v>
      </c>
      <c r="AE329" s="168" t="s">
        <v>177</v>
      </c>
      <c r="AF329" s="168" t="s">
        <v>71</v>
      </c>
      <c r="AG329" s="168" t="s">
        <v>130</v>
      </c>
      <c r="AH329" s="168" t="s">
        <v>52</v>
      </c>
      <c r="AI329" s="168" t="s">
        <v>113</v>
      </c>
      <c r="AJ329" s="168" t="s">
        <v>177</v>
      </c>
      <c r="AK329" s="168" t="s">
        <v>71</v>
      </c>
      <c r="AL329" s="168" t="s">
        <v>130</v>
      </c>
      <c r="AM329" s="168" t="s">
        <v>52</v>
      </c>
      <c r="AN329" s="169" t="s">
        <v>113</v>
      </c>
    </row>
    <row r="330" spans="1:46" x14ac:dyDescent="0.25">
      <c r="A330" s="194">
        <v>0.58333333333333337</v>
      </c>
      <c r="B330" s="33">
        <v>23</v>
      </c>
      <c r="C330" s="33">
        <v>26</v>
      </c>
      <c r="D330" s="168">
        <f t="shared" ref="D330:D336" si="576">SUM(B330:C330)</f>
        <v>49</v>
      </c>
      <c r="E330" s="168">
        <f t="shared" ref="E330:E336" si="577">(B330-C330)/D330</f>
        <v>-6.1224489795918366E-2</v>
      </c>
      <c r="F330" s="195">
        <v>0.58333333333333337</v>
      </c>
      <c r="G330" s="33">
        <v>22</v>
      </c>
      <c r="H330" s="33">
        <v>26</v>
      </c>
      <c r="I330" s="168">
        <f t="shared" ref="I330:I336" si="578">SUM(G330:H330)</f>
        <v>48</v>
      </c>
      <c r="J330" s="168">
        <f t="shared" ref="J330:J336" si="579">(G330-H330)/I330</f>
        <v>-8.3333333333333329E-2</v>
      </c>
      <c r="K330" s="195">
        <v>0.58333333333333337</v>
      </c>
      <c r="L330" s="33">
        <v>26</v>
      </c>
      <c r="M330" s="33">
        <v>25</v>
      </c>
      <c r="N330" s="168">
        <f t="shared" ref="N330:N336" si="580">SUM(L330:M330)</f>
        <v>51</v>
      </c>
      <c r="O330" s="168">
        <f t="shared" ref="O330:O336" si="581">(L330-M330)/N330</f>
        <v>1.9607843137254902E-2</v>
      </c>
      <c r="P330" s="195">
        <v>0.58333333333333337</v>
      </c>
      <c r="Q330" s="33">
        <v>27</v>
      </c>
      <c r="R330" s="33">
        <v>21</v>
      </c>
      <c r="S330" s="168">
        <f t="shared" ref="S330:S336" si="582">SUM(Q330:R330)</f>
        <v>48</v>
      </c>
      <c r="T330" s="168">
        <f t="shared" ref="T330:T336" si="583">(Q330-R330)/S330</f>
        <v>0.125</v>
      </c>
      <c r="U330" s="195">
        <v>0.58333333333333337</v>
      </c>
      <c r="V330" s="33">
        <v>28</v>
      </c>
      <c r="W330" s="33">
        <v>33</v>
      </c>
      <c r="X330" s="168">
        <f t="shared" ref="X330:X336" si="584">SUM(V330:W330)</f>
        <v>61</v>
      </c>
      <c r="Y330" s="168">
        <f t="shared" ref="Y330:Y336" si="585">(V330-W330)/X330</f>
        <v>-8.1967213114754092E-2</v>
      </c>
      <c r="Z330" s="195">
        <v>0.58333333333333337</v>
      </c>
      <c r="AA330" s="33">
        <v>26</v>
      </c>
      <c r="AB330" s="33">
        <v>24</v>
      </c>
      <c r="AC330" s="168">
        <f t="shared" ref="AC330:AC336" si="586">SUM(AA330:AB330)</f>
        <v>50</v>
      </c>
      <c r="AD330" s="168">
        <f t="shared" ref="AD330:AD336" si="587">(AA330-AB330)/AC330</f>
        <v>0.04</v>
      </c>
      <c r="AE330" s="195">
        <v>0.58333333333333337</v>
      </c>
      <c r="AF330" s="33">
        <v>27</v>
      </c>
      <c r="AG330" s="33">
        <v>23</v>
      </c>
      <c r="AH330" s="168">
        <f>SUM(AF330:AG330)</f>
        <v>50</v>
      </c>
      <c r="AI330" s="168">
        <f t="shared" ref="AI330:AI336" si="588">(AF330-AG330)/AH330</f>
        <v>0.08</v>
      </c>
      <c r="AJ330" s="195">
        <v>0.58333333333333337</v>
      </c>
      <c r="AK330" s="33">
        <v>17</v>
      </c>
      <c r="AL330" s="33">
        <v>20</v>
      </c>
      <c r="AM330" s="168">
        <f t="shared" ref="AM330:AM336" si="589">SUM(AK330:AL330)</f>
        <v>37</v>
      </c>
      <c r="AN330" s="169">
        <f t="shared" ref="AN330:AN336" si="590">(AK330-AL330)/AM330</f>
        <v>-8.1081081081081086E-2</v>
      </c>
    </row>
    <row r="331" spans="1:46" x14ac:dyDescent="0.25">
      <c r="A331" s="196">
        <v>0.60416666666666663</v>
      </c>
      <c r="B331" s="33">
        <v>33</v>
      </c>
      <c r="C331" s="33">
        <v>23</v>
      </c>
      <c r="D331" s="168">
        <f t="shared" si="576"/>
        <v>56</v>
      </c>
      <c r="E331" s="168">
        <f t="shared" si="577"/>
        <v>0.17857142857142858</v>
      </c>
      <c r="F331" s="197">
        <v>0.60416666666666663</v>
      </c>
      <c r="G331" s="33">
        <v>23</v>
      </c>
      <c r="H331" s="33">
        <v>32</v>
      </c>
      <c r="I331" s="168">
        <f t="shared" si="578"/>
        <v>55</v>
      </c>
      <c r="J331" s="168">
        <f t="shared" si="579"/>
        <v>-0.16363636363636364</v>
      </c>
      <c r="K331" s="197">
        <v>0.60416666666666663</v>
      </c>
      <c r="L331" s="33">
        <v>27</v>
      </c>
      <c r="M331" s="33">
        <v>32</v>
      </c>
      <c r="N331" s="168">
        <f t="shared" si="580"/>
        <v>59</v>
      </c>
      <c r="O331" s="168">
        <f t="shared" si="581"/>
        <v>-8.4745762711864403E-2</v>
      </c>
      <c r="P331" s="197">
        <v>0.60416666666666663</v>
      </c>
      <c r="Q331" s="33">
        <v>21</v>
      </c>
      <c r="R331" s="33">
        <v>25</v>
      </c>
      <c r="S331" s="168">
        <f t="shared" si="582"/>
        <v>46</v>
      </c>
      <c r="T331" s="168">
        <f t="shared" si="583"/>
        <v>-8.6956521739130432E-2</v>
      </c>
      <c r="U331" s="197">
        <v>0.60416666666666663</v>
      </c>
      <c r="V331" s="33">
        <v>22</v>
      </c>
      <c r="W331" s="33">
        <v>23</v>
      </c>
      <c r="X331" s="168">
        <f t="shared" si="584"/>
        <v>45</v>
      </c>
      <c r="Y331" s="168">
        <f t="shared" si="585"/>
        <v>-2.2222222222222223E-2</v>
      </c>
      <c r="Z331" s="197">
        <v>0.60416666666666663</v>
      </c>
      <c r="AA331" s="33">
        <v>31</v>
      </c>
      <c r="AB331" s="33">
        <v>31</v>
      </c>
      <c r="AC331" s="168">
        <f t="shared" si="586"/>
        <v>62</v>
      </c>
      <c r="AD331" s="168">
        <f t="shared" si="587"/>
        <v>0</v>
      </c>
      <c r="AE331" s="197">
        <v>0.60416666666666663</v>
      </c>
      <c r="AF331" s="33">
        <v>32</v>
      </c>
      <c r="AG331" s="33">
        <v>28</v>
      </c>
      <c r="AH331" s="168">
        <f t="shared" ref="AH331:AH336" si="591">SUM(AF331:AG331)</f>
        <v>60</v>
      </c>
      <c r="AI331" s="168">
        <f t="shared" si="588"/>
        <v>6.6666666666666666E-2</v>
      </c>
      <c r="AJ331" s="197">
        <v>0.60416666666666663</v>
      </c>
      <c r="AK331" s="33">
        <v>21</v>
      </c>
      <c r="AL331" s="33">
        <v>25</v>
      </c>
      <c r="AM331" s="168">
        <f t="shared" si="589"/>
        <v>46</v>
      </c>
      <c r="AN331" s="169">
        <f t="shared" si="590"/>
        <v>-8.6956521739130432E-2</v>
      </c>
    </row>
    <row r="332" spans="1:46" x14ac:dyDescent="0.25">
      <c r="A332" s="196">
        <v>0.625</v>
      </c>
      <c r="B332" s="33">
        <v>24</v>
      </c>
      <c r="C332" s="33">
        <v>26</v>
      </c>
      <c r="D332" s="168">
        <f t="shared" si="576"/>
        <v>50</v>
      </c>
      <c r="E332" s="168">
        <f t="shared" si="577"/>
        <v>-0.04</v>
      </c>
      <c r="F332" s="197">
        <v>0.625</v>
      </c>
      <c r="G332" s="33">
        <v>22</v>
      </c>
      <c r="H332" s="33">
        <v>30</v>
      </c>
      <c r="I332" s="168">
        <f t="shared" si="578"/>
        <v>52</v>
      </c>
      <c r="J332" s="168">
        <f t="shared" si="579"/>
        <v>-0.15384615384615385</v>
      </c>
      <c r="K332" s="197">
        <v>0.625</v>
      </c>
      <c r="L332" s="33">
        <v>36</v>
      </c>
      <c r="M332" s="33">
        <v>22</v>
      </c>
      <c r="N332" s="168">
        <f t="shared" si="580"/>
        <v>58</v>
      </c>
      <c r="O332" s="168">
        <f t="shared" si="581"/>
        <v>0.2413793103448276</v>
      </c>
      <c r="P332" s="197">
        <v>0.625</v>
      </c>
      <c r="Q332" s="33">
        <v>24</v>
      </c>
      <c r="R332" s="33">
        <v>26</v>
      </c>
      <c r="S332" s="168">
        <f t="shared" si="582"/>
        <v>50</v>
      </c>
      <c r="T332" s="168">
        <f t="shared" si="583"/>
        <v>-0.04</v>
      </c>
      <c r="U332" s="197">
        <v>0.625</v>
      </c>
      <c r="V332" s="33">
        <v>23</v>
      </c>
      <c r="W332" s="33">
        <v>31</v>
      </c>
      <c r="X332" s="168">
        <f t="shared" si="584"/>
        <v>54</v>
      </c>
      <c r="Y332" s="168">
        <f t="shared" si="585"/>
        <v>-0.14814814814814814</v>
      </c>
      <c r="Z332" s="197">
        <v>0.625</v>
      </c>
      <c r="AA332" s="33">
        <v>23</v>
      </c>
      <c r="AB332" s="33">
        <v>35</v>
      </c>
      <c r="AC332" s="168">
        <f t="shared" si="586"/>
        <v>58</v>
      </c>
      <c r="AD332" s="168">
        <f t="shared" si="587"/>
        <v>-0.20689655172413793</v>
      </c>
      <c r="AE332" s="197">
        <v>0.625</v>
      </c>
      <c r="AF332" s="33">
        <v>22</v>
      </c>
      <c r="AG332" s="33">
        <v>25</v>
      </c>
      <c r="AH332" s="168">
        <f t="shared" si="591"/>
        <v>47</v>
      </c>
      <c r="AI332" s="168">
        <f t="shared" si="588"/>
        <v>-6.3829787234042548E-2</v>
      </c>
      <c r="AJ332" s="197">
        <v>0.625</v>
      </c>
      <c r="AK332" s="33">
        <v>29</v>
      </c>
      <c r="AL332" s="33">
        <v>26</v>
      </c>
      <c r="AM332" s="168">
        <f t="shared" si="589"/>
        <v>55</v>
      </c>
      <c r="AN332" s="169">
        <f t="shared" si="590"/>
        <v>5.4545454545454543E-2</v>
      </c>
    </row>
    <row r="333" spans="1:46" x14ac:dyDescent="0.25">
      <c r="A333" s="194">
        <v>27</v>
      </c>
      <c r="B333" s="33">
        <v>36</v>
      </c>
      <c r="C333" s="33">
        <v>23</v>
      </c>
      <c r="D333" s="168">
        <f t="shared" si="576"/>
        <v>59</v>
      </c>
      <c r="E333" s="168">
        <f t="shared" si="577"/>
        <v>0.22033898305084745</v>
      </c>
      <c r="F333" s="195">
        <v>0.64583333333333304</v>
      </c>
      <c r="G333" s="33">
        <v>19</v>
      </c>
      <c r="H333" s="33">
        <v>23</v>
      </c>
      <c r="I333" s="168">
        <f t="shared" si="578"/>
        <v>42</v>
      </c>
      <c r="J333" s="168">
        <f t="shared" si="579"/>
        <v>-9.5238095238095233E-2</v>
      </c>
      <c r="K333" s="195">
        <v>0.64583333333333304</v>
      </c>
      <c r="L333" s="33">
        <v>27</v>
      </c>
      <c r="M333" s="33">
        <v>34</v>
      </c>
      <c r="N333" s="168">
        <f t="shared" si="580"/>
        <v>61</v>
      </c>
      <c r="O333" s="168">
        <f t="shared" si="581"/>
        <v>-0.11475409836065574</v>
      </c>
      <c r="P333" s="195">
        <v>0.64583333333333304</v>
      </c>
      <c r="Q333" s="33">
        <v>22</v>
      </c>
      <c r="R333" s="33">
        <v>28</v>
      </c>
      <c r="S333" s="168">
        <f t="shared" si="582"/>
        <v>50</v>
      </c>
      <c r="T333" s="168">
        <f t="shared" si="583"/>
        <v>-0.12</v>
      </c>
      <c r="U333" s="195">
        <v>0.64583333333333304</v>
      </c>
      <c r="V333" s="33">
        <v>24</v>
      </c>
      <c r="W333" s="33">
        <v>32</v>
      </c>
      <c r="X333" s="168">
        <f t="shared" si="584"/>
        <v>56</v>
      </c>
      <c r="Y333" s="168">
        <f t="shared" si="585"/>
        <v>-0.14285714285714285</v>
      </c>
      <c r="Z333" s="195">
        <v>0.64583333333333304</v>
      </c>
      <c r="AA333" s="33">
        <v>26</v>
      </c>
      <c r="AB333" s="33">
        <v>28</v>
      </c>
      <c r="AC333" s="168">
        <f t="shared" si="586"/>
        <v>54</v>
      </c>
      <c r="AD333" s="168">
        <f t="shared" si="587"/>
        <v>-3.7037037037037035E-2</v>
      </c>
      <c r="AE333" s="195">
        <v>0.64583333333333304</v>
      </c>
      <c r="AF333" s="33">
        <v>21</v>
      </c>
      <c r="AG333" s="33">
        <v>22</v>
      </c>
      <c r="AH333" s="168">
        <f t="shared" si="591"/>
        <v>43</v>
      </c>
      <c r="AI333" s="168">
        <f t="shared" si="588"/>
        <v>-2.3255813953488372E-2</v>
      </c>
      <c r="AJ333" s="195">
        <v>0.64583333333333304</v>
      </c>
      <c r="AK333" s="33">
        <v>23</v>
      </c>
      <c r="AL333" s="33">
        <v>27</v>
      </c>
      <c r="AM333" s="168">
        <f t="shared" si="589"/>
        <v>50</v>
      </c>
      <c r="AN333" s="169">
        <f t="shared" si="590"/>
        <v>-0.08</v>
      </c>
    </row>
    <row r="334" spans="1:46" x14ac:dyDescent="0.25">
      <c r="A334" s="196">
        <v>0.66666666666666596</v>
      </c>
      <c r="B334" s="33">
        <v>23</v>
      </c>
      <c r="C334" s="33">
        <v>24</v>
      </c>
      <c r="D334" s="168">
        <f t="shared" si="576"/>
        <v>47</v>
      </c>
      <c r="E334" s="168">
        <f t="shared" si="577"/>
        <v>-2.1276595744680851E-2</v>
      </c>
      <c r="F334" s="197">
        <v>0.66666666666666596</v>
      </c>
      <c r="G334" s="33">
        <v>27</v>
      </c>
      <c r="H334" s="33">
        <v>12</v>
      </c>
      <c r="I334" s="168">
        <f t="shared" si="578"/>
        <v>39</v>
      </c>
      <c r="J334" s="168">
        <f t="shared" si="579"/>
        <v>0.38461538461538464</v>
      </c>
      <c r="K334" s="197">
        <v>0.66666666666666596</v>
      </c>
      <c r="L334" s="33">
        <v>25</v>
      </c>
      <c r="M334" s="33">
        <v>31</v>
      </c>
      <c r="N334" s="168">
        <f t="shared" si="580"/>
        <v>56</v>
      </c>
      <c r="O334" s="168">
        <f t="shared" si="581"/>
        <v>-0.10714285714285714</v>
      </c>
      <c r="P334" s="197">
        <v>0.66666666666666596</v>
      </c>
      <c r="Q334" s="33">
        <v>27</v>
      </c>
      <c r="R334" s="33">
        <v>19</v>
      </c>
      <c r="S334" s="168">
        <f t="shared" si="582"/>
        <v>46</v>
      </c>
      <c r="T334" s="168">
        <f t="shared" si="583"/>
        <v>0.17391304347826086</v>
      </c>
      <c r="U334" s="197">
        <v>0.66666666666666596</v>
      </c>
      <c r="V334" s="33">
        <v>21</v>
      </c>
      <c r="W334" s="33">
        <v>26</v>
      </c>
      <c r="X334" s="168">
        <f t="shared" si="584"/>
        <v>47</v>
      </c>
      <c r="Y334" s="168">
        <f t="shared" si="585"/>
        <v>-0.10638297872340426</v>
      </c>
      <c r="Z334" s="197">
        <v>0.66666666666666596</v>
      </c>
      <c r="AA334" s="33">
        <v>29</v>
      </c>
      <c r="AB334" s="33">
        <v>26</v>
      </c>
      <c r="AC334" s="168">
        <f t="shared" si="586"/>
        <v>55</v>
      </c>
      <c r="AD334" s="168">
        <f t="shared" si="587"/>
        <v>5.4545454545454543E-2</v>
      </c>
      <c r="AE334" s="197">
        <v>0.66666666666666596</v>
      </c>
      <c r="AF334" s="33">
        <v>24</v>
      </c>
      <c r="AG334" s="33">
        <v>27</v>
      </c>
      <c r="AH334" s="168">
        <f t="shared" si="591"/>
        <v>51</v>
      </c>
      <c r="AI334" s="168">
        <f t="shared" si="588"/>
        <v>-5.8823529411764705E-2</v>
      </c>
      <c r="AJ334" s="197">
        <v>0.66666666666666596</v>
      </c>
      <c r="AK334" s="33">
        <v>27</v>
      </c>
      <c r="AL334" s="33">
        <v>21</v>
      </c>
      <c r="AM334" s="168">
        <f t="shared" si="589"/>
        <v>48</v>
      </c>
      <c r="AN334" s="169">
        <f t="shared" si="590"/>
        <v>0.125</v>
      </c>
    </row>
    <row r="335" spans="1:46" x14ac:dyDescent="0.25">
      <c r="A335" s="196">
        <v>0.687499999999999</v>
      </c>
      <c r="B335" s="33">
        <v>27</v>
      </c>
      <c r="C335" s="33">
        <v>22</v>
      </c>
      <c r="D335" s="168">
        <f t="shared" si="576"/>
        <v>49</v>
      </c>
      <c r="E335" s="168">
        <f t="shared" si="577"/>
        <v>0.10204081632653061</v>
      </c>
      <c r="F335" s="197">
        <v>0.687499999999999</v>
      </c>
      <c r="G335" s="33">
        <v>21</v>
      </c>
      <c r="H335" s="33">
        <v>19</v>
      </c>
      <c r="I335" s="168">
        <f t="shared" si="578"/>
        <v>40</v>
      </c>
      <c r="J335" s="168">
        <f t="shared" si="579"/>
        <v>0.05</v>
      </c>
      <c r="K335" s="197">
        <v>0.687499999999999</v>
      </c>
      <c r="L335" s="33">
        <v>21</v>
      </c>
      <c r="M335" s="33">
        <v>25</v>
      </c>
      <c r="N335" s="168">
        <f t="shared" si="580"/>
        <v>46</v>
      </c>
      <c r="O335" s="168">
        <f t="shared" si="581"/>
        <v>-8.6956521739130432E-2</v>
      </c>
      <c r="P335" s="197">
        <v>0.687499999999999</v>
      </c>
      <c r="Q335" s="33">
        <v>23</v>
      </c>
      <c r="R335" s="33">
        <v>23</v>
      </c>
      <c r="S335" s="168">
        <f t="shared" si="582"/>
        <v>46</v>
      </c>
      <c r="T335" s="168">
        <f t="shared" si="583"/>
        <v>0</v>
      </c>
      <c r="U335" s="197">
        <v>0.687499999999999</v>
      </c>
      <c r="V335" s="33">
        <v>25</v>
      </c>
      <c r="W335" s="33">
        <v>27</v>
      </c>
      <c r="X335" s="168">
        <f t="shared" si="584"/>
        <v>52</v>
      </c>
      <c r="Y335" s="168">
        <f t="shared" si="585"/>
        <v>-3.8461538461538464E-2</v>
      </c>
      <c r="Z335" s="197">
        <v>0.687499999999999</v>
      </c>
      <c r="AA335" s="33">
        <v>31</v>
      </c>
      <c r="AB335" s="33">
        <v>29</v>
      </c>
      <c r="AC335" s="168">
        <f t="shared" si="586"/>
        <v>60</v>
      </c>
      <c r="AD335" s="168">
        <f t="shared" si="587"/>
        <v>3.3333333333333333E-2</v>
      </c>
      <c r="AE335" s="197">
        <v>0.687499999999999</v>
      </c>
      <c r="AF335" s="33">
        <v>33</v>
      </c>
      <c r="AG335" s="33">
        <v>28</v>
      </c>
      <c r="AH335" s="168">
        <f t="shared" si="591"/>
        <v>61</v>
      </c>
      <c r="AI335" s="168">
        <f t="shared" si="588"/>
        <v>8.1967213114754092E-2</v>
      </c>
      <c r="AJ335" s="197">
        <v>0.687499999999999</v>
      </c>
      <c r="AK335" s="33">
        <v>25</v>
      </c>
      <c r="AL335" s="33">
        <v>27</v>
      </c>
      <c r="AM335" s="168">
        <f t="shared" si="589"/>
        <v>52</v>
      </c>
      <c r="AN335" s="169">
        <f t="shared" si="590"/>
        <v>-3.8461538461538464E-2</v>
      </c>
    </row>
    <row r="336" spans="1:46" x14ac:dyDescent="0.25">
      <c r="A336" s="194">
        <v>0.70833333333333304</v>
      </c>
      <c r="B336" s="33">
        <v>22</v>
      </c>
      <c r="C336" s="33">
        <v>19</v>
      </c>
      <c r="D336" s="168">
        <f t="shared" si="576"/>
        <v>41</v>
      </c>
      <c r="E336" s="168">
        <f t="shared" si="577"/>
        <v>7.3170731707317069E-2</v>
      </c>
      <c r="F336" s="195">
        <v>0.70833333333333304</v>
      </c>
      <c r="G336" s="33">
        <v>33</v>
      </c>
      <c r="H336" s="33">
        <v>31</v>
      </c>
      <c r="I336" s="168">
        <f t="shared" si="578"/>
        <v>64</v>
      </c>
      <c r="J336" s="168">
        <f t="shared" si="579"/>
        <v>3.125E-2</v>
      </c>
      <c r="K336" s="195">
        <v>0.70833333333333304</v>
      </c>
      <c r="L336" s="33">
        <v>23</v>
      </c>
      <c r="M336" s="33">
        <v>26</v>
      </c>
      <c r="N336" s="168">
        <f t="shared" si="580"/>
        <v>49</v>
      </c>
      <c r="O336" s="168">
        <f t="shared" si="581"/>
        <v>-6.1224489795918366E-2</v>
      </c>
      <c r="P336" s="195">
        <v>0.70833333333333304</v>
      </c>
      <c r="Q336" s="33">
        <v>26</v>
      </c>
      <c r="R336" s="33">
        <v>27</v>
      </c>
      <c r="S336" s="168">
        <f t="shared" si="582"/>
        <v>53</v>
      </c>
      <c r="T336" s="168">
        <f t="shared" si="583"/>
        <v>-1.8867924528301886E-2</v>
      </c>
      <c r="U336" s="195">
        <v>0.70833333333333304</v>
      </c>
      <c r="V336" s="33">
        <v>17</v>
      </c>
      <c r="W336" s="33">
        <v>21</v>
      </c>
      <c r="X336" s="168">
        <f t="shared" si="584"/>
        <v>38</v>
      </c>
      <c r="Y336" s="168">
        <f t="shared" si="585"/>
        <v>-0.10526315789473684</v>
      </c>
      <c r="Z336" s="195">
        <v>0.70833333333333304</v>
      </c>
      <c r="AA336" s="33">
        <v>27</v>
      </c>
      <c r="AB336" s="33">
        <v>31</v>
      </c>
      <c r="AC336" s="168">
        <f t="shared" si="586"/>
        <v>58</v>
      </c>
      <c r="AD336" s="168">
        <f t="shared" si="587"/>
        <v>-6.8965517241379309E-2</v>
      </c>
      <c r="AE336" s="195">
        <v>0.70833333333333304</v>
      </c>
      <c r="AF336" s="33">
        <v>27</v>
      </c>
      <c r="AG336" s="33">
        <v>29</v>
      </c>
      <c r="AH336" s="168">
        <f t="shared" si="591"/>
        <v>56</v>
      </c>
      <c r="AI336" s="168">
        <f t="shared" si="588"/>
        <v>-3.5714285714285712E-2</v>
      </c>
      <c r="AJ336" s="195">
        <v>0.70833333333333304</v>
      </c>
      <c r="AK336" s="33">
        <v>24</v>
      </c>
      <c r="AL336" s="33">
        <v>24</v>
      </c>
      <c r="AM336" s="168">
        <f t="shared" si="589"/>
        <v>48</v>
      </c>
      <c r="AN336" s="169">
        <f t="shared" si="590"/>
        <v>0</v>
      </c>
    </row>
    <row r="337" spans="1:43" x14ac:dyDescent="0.25">
      <c r="A337" s="176" t="s">
        <v>177</v>
      </c>
      <c r="B337" s="168" t="s">
        <v>46</v>
      </c>
      <c r="C337" s="168" t="s">
        <v>130</v>
      </c>
      <c r="D337" s="168" t="s">
        <v>52</v>
      </c>
      <c r="E337" s="168" t="s">
        <v>113</v>
      </c>
      <c r="F337" s="168" t="s">
        <v>177</v>
      </c>
      <c r="G337" s="168" t="s">
        <v>46</v>
      </c>
      <c r="H337" s="168" t="s">
        <v>130</v>
      </c>
      <c r="I337" s="168" t="s">
        <v>52</v>
      </c>
      <c r="J337" s="168" t="s">
        <v>113</v>
      </c>
      <c r="K337" s="168" t="s">
        <v>177</v>
      </c>
      <c r="L337" s="168" t="s">
        <v>46</v>
      </c>
      <c r="M337" s="168" t="s">
        <v>130</v>
      </c>
      <c r="N337" s="168" t="s">
        <v>52</v>
      </c>
      <c r="O337" s="168" t="s">
        <v>113</v>
      </c>
      <c r="P337" s="168" t="s">
        <v>177</v>
      </c>
      <c r="Q337" s="168" t="s">
        <v>46</v>
      </c>
      <c r="R337" s="168" t="s">
        <v>130</v>
      </c>
      <c r="S337" s="168" t="s">
        <v>52</v>
      </c>
      <c r="T337" s="168" t="s">
        <v>113</v>
      </c>
      <c r="U337" s="168" t="s">
        <v>177</v>
      </c>
      <c r="V337" s="168" t="s">
        <v>46</v>
      </c>
      <c r="W337" s="168" t="s">
        <v>130</v>
      </c>
      <c r="X337" s="168" t="s">
        <v>52</v>
      </c>
      <c r="Y337" s="168" t="s">
        <v>113</v>
      </c>
      <c r="Z337" s="168" t="s">
        <v>177</v>
      </c>
      <c r="AA337" s="168" t="s">
        <v>46</v>
      </c>
      <c r="AB337" s="168" t="s">
        <v>130</v>
      </c>
      <c r="AC337" s="168" t="s">
        <v>52</v>
      </c>
      <c r="AD337" s="168" t="s">
        <v>113</v>
      </c>
      <c r="AE337" s="168" t="s">
        <v>177</v>
      </c>
      <c r="AF337" s="168" t="s">
        <v>46</v>
      </c>
      <c r="AG337" s="168" t="s">
        <v>130</v>
      </c>
      <c r="AH337" s="168" t="s">
        <v>52</v>
      </c>
      <c r="AI337" s="168" t="s">
        <v>113</v>
      </c>
      <c r="AJ337" s="168" t="s">
        <v>177</v>
      </c>
      <c r="AK337" s="168" t="s">
        <v>46</v>
      </c>
      <c r="AL337" s="168" t="s">
        <v>130</v>
      </c>
      <c r="AM337" s="168" t="s">
        <v>52</v>
      </c>
      <c r="AN337" s="169" t="s">
        <v>113</v>
      </c>
    </row>
    <row r="338" spans="1:43" x14ac:dyDescent="0.25">
      <c r="A338" s="176"/>
      <c r="B338" s="199" t="s">
        <v>178</v>
      </c>
      <c r="C338" s="199"/>
      <c r="D338" s="199"/>
      <c r="E338" s="168"/>
      <c r="F338" s="168"/>
      <c r="G338" s="199" t="s">
        <v>178</v>
      </c>
      <c r="H338" s="199"/>
      <c r="I338" s="199"/>
      <c r="J338" s="168"/>
      <c r="K338" s="168"/>
      <c r="L338" s="199" t="s">
        <v>178</v>
      </c>
      <c r="M338" s="199"/>
      <c r="N338" s="199"/>
      <c r="O338" s="168"/>
      <c r="P338" s="168"/>
      <c r="Q338" s="199" t="s">
        <v>178</v>
      </c>
      <c r="R338" s="199"/>
      <c r="S338" s="199"/>
      <c r="T338" s="168"/>
      <c r="U338" s="168"/>
      <c r="V338" s="199" t="s">
        <v>178</v>
      </c>
      <c r="W338" s="199"/>
      <c r="X338" s="199"/>
      <c r="Y338" s="168"/>
      <c r="Z338" s="168"/>
      <c r="AA338" s="199" t="s">
        <v>178</v>
      </c>
      <c r="AB338" s="199"/>
      <c r="AC338" s="199"/>
      <c r="AD338" s="168"/>
      <c r="AE338" s="168"/>
      <c r="AF338" s="199" t="s">
        <v>178</v>
      </c>
      <c r="AG338" s="199"/>
      <c r="AH338" s="199"/>
      <c r="AI338" s="168"/>
      <c r="AJ338" s="168"/>
      <c r="AK338" s="199" t="s">
        <v>178</v>
      </c>
      <c r="AL338" s="199"/>
      <c r="AM338" s="199"/>
      <c r="AN338" s="169"/>
    </row>
    <row r="339" spans="1:43" x14ac:dyDescent="0.25">
      <c r="A339" s="194">
        <v>0.58333333333333337</v>
      </c>
      <c r="B339" s="33">
        <v>25</v>
      </c>
      <c r="C339" s="33">
        <v>19</v>
      </c>
      <c r="D339" s="168">
        <f t="shared" ref="D339:D345" si="592">SUM(B339:C339)</f>
        <v>44</v>
      </c>
      <c r="E339" s="168">
        <f t="shared" ref="E339:E345" si="593">(B339-C339)/D339</f>
        <v>0.13636363636363635</v>
      </c>
      <c r="F339" s="195">
        <v>0.58333333333333337</v>
      </c>
      <c r="G339" s="33">
        <v>24</v>
      </c>
      <c r="H339" s="33">
        <v>23</v>
      </c>
      <c r="I339" s="168">
        <f t="shared" ref="I339:I345" si="594">SUM(G339:H339)</f>
        <v>47</v>
      </c>
      <c r="J339" s="168">
        <f t="shared" ref="J339:J345" si="595">(G339-H339)/I339</f>
        <v>2.1276595744680851E-2</v>
      </c>
      <c r="K339" s="195">
        <v>0.58333333333333337</v>
      </c>
      <c r="L339" s="33">
        <v>23</v>
      </c>
      <c r="M339" s="33">
        <v>22</v>
      </c>
      <c r="N339" s="168">
        <f t="shared" ref="N339:N345" si="596">SUM(L339:M339)</f>
        <v>45</v>
      </c>
      <c r="O339" s="168">
        <f t="shared" ref="O339:O345" si="597">(L339-M339)/N339</f>
        <v>2.2222222222222223E-2</v>
      </c>
      <c r="P339" s="195">
        <v>0.58333333333333337</v>
      </c>
      <c r="Q339" s="33">
        <v>26</v>
      </c>
      <c r="R339" s="33">
        <v>24</v>
      </c>
      <c r="S339" s="168">
        <f t="shared" ref="S339:S345" si="598">SUM(Q339:R339)</f>
        <v>50</v>
      </c>
      <c r="T339" s="168">
        <f t="shared" ref="T339:T345" si="599">(Q339-R339)/S339</f>
        <v>0.04</v>
      </c>
      <c r="U339" s="195">
        <v>0.58333333333333337</v>
      </c>
      <c r="V339" s="33">
        <v>20</v>
      </c>
      <c r="W339" s="33">
        <v>24</v>
      </c>
      <c r="X339" s="168">
        <f t="shared" ref="X339:X345" si="600">SUM(V339:W339)</f>
        <v>44</v>
      </c>
      <c r="Y339" s="168">
        <f t="shared" ref="Y339:Y345" si="601">(V339-W339)/X339</f>
        <v>-9.0909090909090912E-2</v>
      </c>
      <c r="Z339" s="195">
        <v>0.58333333333333337</v>
      </c>
      <c r="AA339" s="33">
        <v>27</v>
      </c>
      <c r="AB339" s="33">
        <v>29</v>
      </c>
      <c r="AC339" s="168">
        <f t="shared" ref="AC339:AC345" si="602">SUM(AA339:AB339)</f>
        <v>56</v>
      </c>
      <c r="AD339" s="168">
        <f t="shared" ref="AD339:AD345" si="603">(AA339-AB339)/AC339</f>
        <v>-3.5714285714285712E-2</v>
      </c>
      <c r="AE339" s="195">
        <v>0.58333333333333337</v>
      </c>
      <c r="AF339" s="33">
        <v>25</v>
      </c>
      <c r="AG339" s="33">
        <v>28</v>
      </c>
      <c r="AH339" s="168">
        <f>SUM(AF339:AG339)</f>
        <v>53</v>
      </c>
      <c r="AI339" s="168">
        <f t="shared" ref="AI339:AI345" si="604">(AF339-AG339)/AH339</f>
        <v>-5.6603773584905662E-2</v>
      </c>
      <c r="AJ339" s="195">
        <v>0.58333333333333337</v>
      </c>
      <c r="AK339" s="33">
        <v>33</v>
      </c>
      <c r="AL339" s="33">
        <v>24</v>
      </c>
      <c r="AM339" s="168">
        <f t="shared" ref="AM339:AM345" si="605">SUM(AK339:AL339)</f>
        <v>57</v>
      </c>
      <c r="AN339" s="169">
        <f t="shared" ref="AN339:AN345" si="606">(AK339-AL339)/AM339</f>
        <v>0.15789473684210525</v>
      </c>
    </row>
    <row r="340" spans="1:43" x14ac:dyDescent="0.25">
      <c r="A340" s="196">
        <v>0.60416666666666663</v>
      </c>
      <c r="B340" s="33">
        <v>23</v>
      </c>
      <c r="C340" s="33">
        <v>22</v>
      </c>
      <c r="D340" s="168">
        <f t="shared" si="592"/>
        <v>45</v>
      </c>
      <c r="E340" s="168">
        <f t="shared" si="593"/>
        <v>2.2222222222222223E-2</v>
      </c>
      <c r="F340" s="197">
        <v>0.60416666666666663</v>
      </c>
      <c r="G340" s="33">
        <v>23</v>
      </c>
      <c r="H340" s="33">
        <v>21</v>
      </c>
      <c r="I340" s="168">
        <f t="shared" si="594"/>
        <v>44</v>
      </c>
      <c r="J340" s="168">
        <f t="shared" si="595"/>
        <v>4.5454545454545456E-2</v>
      </c>
      <c r="K340" s="197">
        <v>0.60416666666666663</v>
      </c>
      <c r="L340" s="33">
        <v>25</v>
      </c>
      <c r="M340" s="33">
        <v>19</v>
      </c>
      <c r="N340" s="168">
        <f t="shared" si="596"/>
        <v>44</v>
      </c>
      <c r="O340" s="168">
        <f t="shared" si="597"/>
        <v>0.13636363636363635</v>
      </c>
      <c r="P340" s="197">
        <v>0.60416666666666663</v>
      </c>
      <c r="Q340" s="33">
        <v>23</v>
      </c>
      <c r="R340" s="33">
        <v>22</v>
      </c>
      <c r="S340" s="168">
        <f t="shared" si="598"/>
        <v>45</v>
      </c>
      <c r="T340" s="168">
        <f t="shared" si="599"/>
        <v>2.2222222222222223E-2</v>
      </c>
      <c r="U340" s="197">
        <v>0.60416666666666663</v>
      </c>
      <c r="V340" s="33">
        <v>21</v>
      </c>
      <c r="W340" s="33">
        <v>21</v>
      </c>
      <c r="X340" s="168">
        <f t="shared" si="600"/>
        <v>42</v>
      </c>
      <c r="Y340" s="168">
        <f t="shared" si="601"/>
        <v>0</v>
      </c>
      <c r="Z340" s="197">
        <v>0.60416666666666663</v>
      </c>
      <c r="AA340" s="33">
        <v>21</v>
      </c>
      <c r="AB340" s="33">
        <v>27</v>
      </c>
      <c r="AC340" s="168">
        <f t="shared" si="602"/>
        <v>48</v>
      </c>
      <c r="AD340" s="168">
        <f t="shared" si="603"/>
        <v>-0.125</v>
      </c>
      <c r="AE340" s="197">
        <v>0.60416666666666663</v>
      </c>
      <c r="AF340" s="33">
        <v>29</v>
      </c>
      <c r="AG340" s="33">
        <v>33</v>
      </c>
      <c r="AH340" s="168">
        <f t="shared" ref="AH340:AH345" si="607">SUM(AF340:AG340)</f>
        <v>62</v>
      </c>
      <c r="AI340" s="168">
        <f t="shared" si="604"/>
        <v>-6.4516129032258063E-2</v>
      </c>
      <c r="AJ340" s="197">
        <v>0.60416666666666663</v>
      </c>
      <c r="AK340" s="33">
        <v>37</v>
      </c>
      <c r="AL340" s="33">
        <v>21</v>
      </c>
      <c r="AM340" s="168">
        <f t="shared" si="605"/>
        <v>58</v>
      </c>
      <c r="AN340" s="169">
        <f t="shared" si="606"/>
        <v>0.27586206896551724</v>
      </c>
    </row>
    <row r="341" spans="1:43" x14ac:dyDescent="0.25">
      <c r="A341" s="196">
        <v>0.625</v>
      </c>
      <c r="B341" s="33">
        <v>22</v>
      </c>
      <c r="C341" s="33">
        <v>32</v>
      </c>
      <c r="D341" s="168">
        <f t="shared" si="592"/>
        <v>54</v>
      </c>
      <c r="E341" s="168">
        <f t="shared" si="593"/>
        <v>-0.18518518518518517</v>
      </c>
      <c r="F341" s="197">
        <v>0.625</v>
      </c>
      <c r="G341" s="33">
        <v>22</v>
      </c>
      <c r="H341" s="33">
        <v>20</v>
      </c>
      <c r="I341" s="168">
        <f t="shared" si="594"/>
        <v>42</v>
      </c>
      <c r="J341" s="168">
        <f t="shared" si="595"/>
        <v>4.7619047619047616E-2</v>
      </c>
      <c r="K341" s="197">
        <v>0.625</v>
      </c>
      <c r="L341" s="33">
        <v>24</v>
      </c>
      <c r="M341" s="33">
        <v>21</v>
      </c>
      <c r="N341" s="168">
        <f t="shared" si="596"/>
        <v>45</v>
      </c>
      <c r="O341" s="168">
        <f t="shared" si="597"/>
        <v>6.6666666666666666E-2</v>
      </c>
      <c r="P341" s="197">
        <v>0.625</v>
      </c>
      <c r="Q341" s="33">
        <v>31</v>
      </c>
      <c r="R341" s="33">
        <v>26</v>
      </c>
      <c r="S341" s="168">
        <f t="shared" si="598"/>
        <v>57</v>
      </c>
      <c r="T341" s="168">
        <f t="shared" si="599"/>
        <v>8.771929824561403E-2</v>
      </c>
      <c r="U341" s="197">
        <v>0.625</v>
      </c>
      <c r="V341" s="33">
        <v>24</v>
      </c>
      <c r="W341" s="33">
        <v>28</v>
      </c>
      <c r="X341" s="168">
        <f t="shared" si="600"/>
        <v>52</v>
      </c>
      <c r="Y341" s="168">
        <f t="shared" si="601"/>
        <v>-7.6923076923076927E-2</v>
      </c>
      <c r="Z341" s="197">
        <v>0.625</v>
      </c>
      <c r="AA341" s="33">
        <v>24</v>
      </c>
      <c r="AB341" s="33">
        <v>13</v>
      </c>
      <c r="AC341" s="168">
        <f t="shared" si="602"/>
        <v>37</v>
      </c>
      <c r="AD341" s="168">
        <f t="shared" si="603"/>
        <v>0.29729729729729731</v>
      </c>
      <c r="AE341" s="197">
        <v>0.625</v>
      </c>
      <c r="AF341" s="33">
        <v>22</v>
      </c>
      <c r="AG341" s="33">
        <v>32</v>
      </c>
      <c r="AH341" s="168">
        <f t="shared" si="607"/>
        <v>54</v>
      </c>
      <c r="AI341" s="168">
        <f t="shared" si="604"/>
        <v>-0.18518518518518517</v>
      </c>
      <c r="AJ341" s="197">
        <v>0.625</v>
      </c>
      <c r="AK341" s="33">
        <v>26</v>
      </c>
      <c r="AL341" s="33">
        <v>28</v>
      </c>
      <c r="AM341" s="168">
        <f t="shared" si="605"/>
        <v>54</v>
      </c>
      <c r="AN341" s="169">
        <f t="shared" si="606"/>
        <v>-3.7037037037037035E-2</v>
      </c>
    </row>
    <row r="342" spans="1:43" x14ac:dyDescent="0.25">
      <c r="A342" s="194">
        <v>0.64583333333333304</v>
      </c>
      <c r="B342" s="33">
        <v>32</v>
      </c>
      <c r="C342" s="33">
        <v>24</v>
      </c>
      <c r="D342" s="168">
        <f t="shared" si="592"/>
        <v>56</v>
      </c>
      <c r="E342" s="168">
        <f t="shared" si="593"/>
        <v>0.14285714285714285</v>
      </c>
      <c r="F342" s="195">
        <v>0.64583333333333304</v>
      </c>
      <c r="G342" s="33">
        <v>26</v>
      </c>
      <c r="H342" s="33">
        <v>18</v>
      </c>
      <c r="I342" s="168">
        <f t="shared" si="594"/>
        <v>44</v>
      </c>
      <c r="J342" s="168">
        <f t="shared" si="595"/>
        <v>0.18181818181818182</v>
      </c>
      <c r="K342" s="195">
        <v>0.64583333333333304</v>
      </c>
      <c r="L342" s="33">
        <v>27</v>
      </c>
      <c r="M342" s="33">
        <v>22</v>
      </c>
      <c r="N342" s="168">
        <f t="shared" si="596"/>
        <v>49</v>
      </c>
      <c r="O342" s="168">
        <f t="shared" si="597"/>
        <v>0.10204081632653061</v>
      </c>
      <c r="P342" s="195">
        <v>0.64583333333333304</v>
      </c>
      <c r="Q342" s="33">
        <v>31</v>
      </c>
      <c r="R342" s="33">
        <v>27</v>
      </c>
      <c r="S342" s="168">
        <f t="shared" si="598"/>
        <v>58</v>
      </c>
      <c r="T342" s="168">
        <f t="shared" si="599"/>
        <v>6.8965517241379309E-2</v>
      </c>
      <c r="U342" s="195">
        <v>0.64583333333333304</v>
      </c>
      <c r="V342" s="33">
        <v>22</v>
      </c>
      <c r="W342" s="33">
        <v>33</v>
      </c>
      <c r="X342" s="168">
        <f t="shared" si="600"/>
        <v>55</v>
      </c>
      <c r="Y342" s="168">
        <f t="shared" si="601"/>
        <v>-0.2</v>
      </c>
      <c r="Z342" s="195">
        <v>0.64583333333333304</v>
      </c>
      <c r="AA342" s="33">
        <v>25</v>
      </c>
      <c r="AB342" s="33">
        <v>27</v>
      </c>
      <c r="AC342" s="168">
        <f t="shared" si="602"/>
        <v>52</v>
      </c>
      <c r="AD342" s="168">
        <f t="shared" si="603"/>
        <v>-3.8461538461538464E-2</v>
      </c>
      <c r="AE342" s="195">
        <v>0.64583333333333304</v>
      </c>
      <c r="AF342" s="33">
        <v>27</v>
      </c>
      <c r="AG342" s="33">
        <v>37</v>
      </c>
      <c r="AH342" s="168">
        <f t="shared" si="607"/>
        <v>64</v>
      </c>
      <c r="AI342" s="168">
        <f t="shared" si="604"/>
        <v>-0.15625</v>
      </c>
      <c r="AJ342" s="195">
        <v>0.64583333333333304</v>
      </c>
      <c r="AK342" s="33">
        <v>28</v>
      </c>
      <c r="AL342" s="33">
        <v>27</v>
      </c>
      <c r="AM342" s="168">
        <f t="shared" si="605"/>
        <v>55</v>
      </c>
      <c r="AN342" s="169">
        <f t="shared" si="606"/>
        <v>1.8181818181818181E-2</v>
      </c>
    </row>
    <row r="343" spans="1:43" x14ac:dyDescent="0.25">
      <c r="A343" s="196">
        <v>0.66666666666666596</v>
      </c>
      <c r="B343" s="33">
        <v>25</v>
      </c>
      <c r="C343" s="33">
        <v>21</v>
      </c>
      <c r="D343" s="168">
        <f t="shared" si="592"/>
        <v>46</v>
      </c>
      <c r="E343" s="168">
        <f t="shared" si="593"/>
        <v>8.6956521739130432E-2</v>
      </c>
      <c r="F343" s="197">
        <v>0.66666666666666596</v>
      </c>
      <c r="G343" s="33">
        <v>26</v>
      </c>
      <c r="H343" s="33">
        <v>23</v>
      </c>
      <c r="I343" s="168">
        <f t="shared" si="594"/>
        <v>49</v>
      </c>
      <c r="J343" s="168">
        <f t="shared" si="595"/>
        <v>6.1224489795918366E-2</v>
      </c>
      <c r="K343" s="197">
        <v>0.66666666666666596</v>
      </c>
      <c r="L343" s="33">
        <v>28</v>
      </c>
      <c r="M343" s="33">
        <v>23</v>
      </c>
      <c r="N343" s="168">
        <f t="shared" si="596"/>
        <v>51</v>
      </c>
      <c r="O343" s="168">
        <f t="shared" si="597"/>
        <v>9.8039215686274508E-2</v>
      </c>
      <c r="P343" s="197">
        <v>0.66666666666666596</v>
      </c>
      <c r="Q343" s="33">
        <v>34</v>
      </c>
      <c r="R343" s="33">
        <v>28</v>
      </c>
      <c r="S343" s="168">
        <f t="shared" si="598"/>
        <v>62</v>
      </c>
      <c r="T343" s="168">
        <f t="shared" si="599"/>
        <v>9.6774193548387094E-2</v>
      </c>
      <c r="U343" s="197">
        <v>0.66666666666666596</v>
      </c>
      <c r="V343" s="33">
        <v>26</v>
      </c>
      <c r="W343" s="33">
        <v>24</v>
      </c>
      <c r="X343" s="168">
        <f t="shared" si="600"/>
        <v>50</v>
      </c>
      <c r="Y343" s="168">
        <f t="shared" si="601"/>
        <v>0.04</v>
      </c>
      <c r="Z343" s="197">
        <v>0.66666666666666596</v>
      </c>
      <c r="AA343" s="33">
        <v>22</v>
      </c>
      <c r="AB343" s="33">
        <v>24</v>
      </c>
      <c r="AC343" s="168">
        <f t="shared" si="602"/>
        <v>46</v>
      </c>
      <c r="AD343" s="168">
        <f t="shared" si="603"/>
        <v>-4.3478260869565216E-2</v>
      </c>
      <c r="AE343" s="197">
        <v>0.66666666666666596</v>
      </c>
      <c r="AF343" s="33">
        <v>28</v>
      </c>
      <c r="AG343" s="33">
        <v>26</v>
      </c>
      <c r="AH343" s="168">
        <f t="shared" si="607"/>
        <v>54</v>
      </c>
      <c r="AI343" s="168">
        <f t="shared" si="604"/>
        <v>3.7037037037037035E-2</v>
      </c>
      <c r="AJ343" s="197">
        <v>0.66666666666666596</v>
      </c>
      <c r="AK343" s="33">
        <v>22</v>
      </c>
      <c r="AL343" s="33">
        <v>25</v>
      </c>
      <c r="AM343" s="168">
        <f t="shared" si="605"/>
        <v>47</v>
      </c>
      <c r="AN343" s="169">
        <f t="shared" si="606"/>
        <v>-6.3829787234042548E-2</v>
      </c>
    </row>
    <row r="344" spans="1:43" x14ac:dyDescent="0.25">
      <c r="A344" s="196">
        <v>0.687499999999999</v>
      </c>
      <c r="B344" s="33">
        <v>21</v>
      </c>
      <c r="C344" s="33">
        <v>22</v>
      </c>
      <c r="D344" s="168">
        <f t="shared" si="592"/>
        <v>43</v>
      </c>
      <c r="E344" s="168">
        <f t="shared" si="593"/>
        <v>-2.3255813953488372E-2</v>
      </c>
      <c r="F344" s="197">
        <v>0.687499999999999</v>
      </c>
      <c r="G344" s="33">
        <v>33</v>
      </c>
      <c r="H344" s="33">
        <v>28</v>
      </c>
      <c r="I344" s="168">
        <f t="shared" si="594"/>
        <v>61</v>
      </c>
      <c r="J344" s="168">
        <f t="shared" si="595"/>
        <v>8.1967213114754092E-2</v>
      </c>
      <c r="K344" s="197">
        <v>0.687499999999999</v>
      </c>
      <c r="L344" s="33">
        <v>27</v>
      </c>
      <c r="M344" s="33">
        <v>21</v>
      </c>
      <c r="N344" s="168">
        <f t="shared" si="596"/>
        <v>48</v>
      </c>
      <c r="O344" s="168">
        <f t="shared" si="597"/>
        <v>0.125</v>
      </c>
      <c r="P344" s="197">
        <v>0.687499999999999</v>
      </c>
      <c r="Q344" s="33">
        <v>25</v>
      </c>
      <c r="R344" s="33">
        <v>21</v>
      </c>
      <c r="S344" s="168">
        <f t="shared" si="598"/>
        <v>46</v>
      </c>
      <c r="T344" s="168">
        <f t="shared" si="599"/>
        <v>8.6956521739130432E-2</v>
      </c>
      <c r="U344" s="197">
        <v>0.687499999999999</v>
      </c>
      <c r="V344" s="33">
        <v>19</v>
      </c>
      <c r="W344" s="33">
        <v>26</v>
      </c>
      <c r="X344" s="168">
        <f t="shared" si="600"/>
        <v>45</v>
      </c>
      <c r="Y344" s="168">
        <f t="shared" si="601"/>
        <v>-0.15555555555555556</v>
      </c>
      <c r="Z344" s="197">
        <v>0.687499999999999</v>
      </c>
      <c r="AA344" s="33">
        <v>26</v>
      </c>
      <c r="AB344" s="33">
        <v>28</v>
      </c>
      <c r="AC344" s="168">
        <f t="shared" si="602"/>
        <v>54</v>
      </c>
      <c r="AD344" s="168">
        <f t="shared" si="603"/>
        <v>-3.7037037037037035E-2</v>
      </c>
      <c r="AE344" s="197">
        <v>0.687499999999999</v>
      </c>
      <c r="AF344" s="33">
        <v>19</v>
      </c>
      <c r="AG344" s="33">
        <v>30</v>
      </c>
      <c r="AH344" s="168">
        <f t="shared" si="607"/>
        <v>49</v>
      </c>
      <c r="AI344" s="168">
        <f t="shared" si="604"/>
        <v>-0.22448979591836735</v>
      </c>
      <c r="AJ344" s="197">
        <v>0.687499999999999</v>
      </c>
      <c r="AK344" s="33">
        <v>26</v>
      </c>
      <c r="AL344" s="33">
        <v>23</v>
      </c>
      <c r="AM344" s="168">
        <f t="shared" si="605"/>
        <v>49</v>
      </c>
      <c r="AN344" s="169">
        <f t="shared" si="606"/>
        <v>6.1224489795918366E-2</v>
      </c>
    </row>
    <row r="345" spans="1:43" x14ac:dyDescent="0.25">
      <c r="A345" s="194">
        <v>0.70833333333333304</v>
      </c>
      <c r="B345" s="33">
        <v>26</v>
      </c>
      <c r="C345" s="33">
        <v>18</v>
      </c>
      <c r="D345" s="168">
        <f t="shared" si="592"/>
        <v>44</v>
      </c>
      <c r="E345" s="168">
        <f t="shared" si="593"/>
        <v>0.18181818181818182</v>
      </c>
      <c r="F345" s="195">
        <v>0.70833333333333304</v>
      </c>
      <c r="G345" s="33">
        <v>35</v>
      </c>
      <c r="H345" s="33">
        <v>29</v>
      </c>
      <c r="I345" s="168">
        <f t="shared" si="594"/>
        <v>64</v>
      </c>
      <c r="J345" s="168">
        <f t="shared" si="595"/>
        <v>9.375E-2</v>
      </c>
      <c r="K345" s="195">
        <v>0.70833333333333304</v>
      </c>
      <c r="L345" s="33">
        <v>24</v>
      </c>
      <c r="M345" s="33">
        <v>18</v>
      </c>
      <c r="N345" s="168">
        <f t="shared" si="596"/>
        <v>42</v>
      </c>
      <c r="O345" s="168">
        <f t="shared" si="597"/>
        <v>0.14285714285714285</v>
      </c>
      <c r="P345" s="195">
        <v>0.70833333333333304</v>
      </c>
      <c r="Q345" s="33">
        <v>27</v>
      </c>
      <c r="R345" s="33">
        <v>20</v>
      </c>
      <c r="S345" s="168">
        <f t="shared" si="598"/>
        <v>47</v>
      </c>
      <c r="T345" s="168">
        <f t="shared" si="599"/>
        <v>0.14893617021276595</v>
      </c>
      <c r="U345" s="195">
        <v>0.70833333333333304</v>
      </c>
      <c r="V345" s="33">
        <v>21</v>
      </c>
      <c r="W345" s="33">
        <v>29</v>
      </c>
      <c r="X345" s="168">
        <f t="shared" si="600"/>
        <v>50</v>
      </c>
      <c r="Y345" s="168">
        <f t="shared" si="601"/>
        <v>-0.16</v>
      </c>
      <c r="Z345" s="195">
        <v>0.70833333333333304</v>
      </c>
      <c r="AA345" s="33">
        <v>23</v>
      </c>
      <c r="AB345" s="33">
        <v>25</v>
      </c>
      <c r="AC345" s="168">
        <f t="shared" si="602"/>
        <v>48</v>
      </c>
      <c r="AD345" s="168">
        <f t="shared" si="603"/>
        <v>-4.1666666666666664E-2</v>
      </c>
      <c r="AE345" s="195">
        <v>0.70833333333333304</v>
      </c>
      <c r="AF345" s="33">
        <v>26</v>
      </c>
      <c r="AG345" s="33">
        <v>24</v>
      </c>
      <c r="AH345" s="168">
        <f t="shared" si="607"/>
        <v>50</v>
      </c>
      <c r="AI345" s="168">
        <f t="shared" si="604"/>
        <v>0.04</v>
      </c>
      <c r="AJ345" s="195">
        <v>0.70833333333333304</v>
      </c>
      <c r="AK345" s="33">
        <v>22</v>
      </c>
      <c r="AL345" s="33">
        <v>26</v>
      </c>
      <c r="AM345" s="168">
        <f t="shared" si="605"/>
        <v>48</v>
      </c>
      <c r="AN345" s="169">
        <f t="shared" si="606"/>
        <v>-8.3333333333333329E-2</v>
      </c>
    </row>
    <row r="346" spans="1:43" x14ac:dyDescent="0.25">
      <c r="A346" s="198" t="s">
        <v>179</v>
      </c>
      <c r="B346" s="199"/>
      <c r="C346" s="199"/>
      <c r="D346" s="199"/>
      <c r="E346" s="199"/>
      <c r="F346" s="199"/>
      <c r="G346" s="199"/>
      <c r="H346" s="199"/>
      <c r="I346" s="199"/>
      <c r="J346" s="199"/>
      <c r="K346" s="199"/>
      <c r="L346" s="199"/>
      <c r="M346" s="199"/>
      <c r="N346" s="199"/>
      <c r="O346" s="199"/>
      <c r="P346" s="199"/>
      <c r="Q346" s="199"/>
      <c r="R346" s="199"/>
      <c r="S346" s="199"/>
      <c r="T346" s="199"/>
      <c r="U346" s="199"/>
      <c r="V346" s="199"/>
      <c r="W346" s="199"/>
      <c r="X346" s="199"/>
      <c r="Y346" s="199"/>
      <c r="Z346" s="199"/>
      <c r="AA346" s="199"/>
      <c r="AB346" s="199"/>
      <c r="AC346" s="199"/>
      <c r="AD346" s="199"/>
      <c r="AE346" s="199"/>
      <c r="AF346" s="199"/>
      <c r="AG346" s="199"/>
      <c r="AH346" s="199"/>
      <c r="AI346" s="199"/>
      <c r="AJ346" s="199"/>
      <c r="AK346" s="199"/>
      <c r="AL346" s="199"/>
      <c r="AM346" s="199"/>
      <c r="AN346" s="200"/>
    </row>
    <row r="347" spans="1:43" x14ac:dyDescent="0.25">
      <c r="A347" s="176" t="s">
        <v>177</v>
      </c>
      <c r="B347" s="168" t="s">
        <v>71</v>
      </c>
      <c r="C347" s="168" t="s">
        <v>130</v>
      </c>
      <c r="D347" s="168" t="s">
        <v>52</v>
      </c>
      <c r="E347" s="168" t="s">
        <v>113</v>
      </c>
      <c r="F347" s="168" t="s">
        <v>177</v>
      </c>
      <c r="G347" s="168" t="s">
        <v>71</v>
      </c>
      <c r="H347" s="168" t="s">
        <v>130</v>
      </c>
      <c r="I347" s="168" t="s">
        <v>52</v>
      </c>
      <c r="J347" s="168" t="s">
        <v>113</v>
      </c>
      <c r="K347" s="168" t="s">
        <v>177</v>
      </c>
      <c r="L347" s="168" t="s">
        <v>71</v>
      </c>
      <c r="M347" s="168" t="s">
        <v>130</v>
      </c>
      <c r="N347" s="168" t="s">
        <v>52</v>
      </c>
      <c r="O347" s="168" t="s">
        <v>113</v>
      </c>
      <c r="P347" s="168" t="s">
        <v>177</v>
      </c>
      <c r="Q347" s="168" t="s">
        <v>71</v>
      </c>
      <c r="R347" s="168" t="s">
        <v>130</v>
      </c>
      <c r="S347" s="168" t="s">
        <v>52</v>
      </c>
      <c r="T347" s="168" t="s">
        <v>113</v>
      </c>
      <c r="U347" s="168" t="s">
        <v>177</v>
      </c>
      <c r="V347" s="168" t="s">
        <v>71</v>
      </c>
      <c r="W347" s="168" t="s">
        <v>130</v>
      </c>
      <c r="X347" s="168" t="s">
        <v>52</v>
      </c>
      <c r="Y347" s="168" t="s">
        <v>113</v>
      </c>
      <c r="Z347" s="168" t="s">
        <v>177</v>
      </c>
      <c r="AA347" s="168" t="s">
        <v>71</v>
      </c>
      <c r="AB347" s="168" t="s">
        <v>130</v>
      </c>
      <c r="AC347" s="168" t="s">
        <v>52</v>
      </c>
      <c r="AD347" s="168" t="s">
        <v>113</v>
      </c>
      <c r="AE347" s="168" t="s">
        <v>177</v>
      </c>
      <c r="AF347" s="168" t="s">
        <v>71</v>
      </c>
      <c r="AG347" s="168" t="s">
        <v>130</v>
      </c>
      <c r="AH347" s="168" t="s">
        <v>52</v>
      </c>
      <c r="AI347" s="168" t="s">
        <v>113</v>
      </c>
      <c r="AJ347" s="168" t="s">
        <v>177</v>
      </c>
      <c r="AK347" s="168" t="s">
        <v>71</v>
      </c>
      <c r="AL347" s="168" t="s">
        <v>130</v>
      </c>
      <c r="AM347" s="168" t="s">
        <v>52</v>
      </c>
      <c r="AN347" s="169" t="s">
        <v>113</v>
      </c>
    </row>
    <row r="348" spans="1:43" x14ac:dyDescent="0.25">
      <c r="A348" s="176"/>
      <c r="B348" s="199" t="s">
        <v>133</v>
      </c>
      <c r="C348" s="199"/>
      <c r="D348" s="199"/>
      <c r="E348" s="168"/>
      <c r="F348" s="168"/>
      <c r="G348" s="199" t="s">
        <v>133</v>
      </c>
      <c r="H348" s="199"/>
      <c r="I348" s="199"/>
      <c r="J348" s="168"/>
      <c r="K348" s="168"/>
      <c r="L348" s="199" t="s">
        <v>133</v>
      </c>
      <c r="M348" s="199"/>
      <c r="N348" s="199"/>
      <c r="O348" s="168"/>
      <c r="P348" s="168"/>
      <c r="Q348" s="199" t="s">
        <v>133</v>
      </c>
      <c r="R348" s="199"/>
      <c r="S348" s="199"/>
      <c r="T348" s="168"/>
      <c r="U348" s="168"/>
      <c r="V348" s="199" t="s">
        <v>133</v>
      </c>
      <c r="W348" s="199"/>
      <c r="X348" s="199"/>
      <c r="Y348" s="168"/>
      <c r="Z348" s="168"/>
      <c r="AA348" s="199" t="s">
        <v>133</v>
      </c>
      <c r="AB348" s="199"/>
      <c r="AC348" s="199"/>
      <c r="AD348" s="168"/>
      <c r="AE348" s="168"/>
      <c r="AF348" s="199" t="s">
        <v>133</v>
      </c>
      <c r="AG348" s="199"/>
      <c r="AH348" s="199"/>
      <c r="AI348" s="168"/>
      <c r="AJ348" s="168"/>
      <c r="AK348" s="199" t="s">
        <v>133</v>
      </c>
      <c r="AL348" s="199"/>
      <c r="AM348" s="199"/>
      <c r="AN348" s="169"/>
    </row>
    <row r="349" spans="1:43" x14ac:dyDescent="0.25">
      <c r="A349" s="194">
        <v>0.58333333333333337</v>
      </c>
      <c r="B349" s="168">
        <v>0</v>
      </c>
      <c r="C349" s="168">
        <v>0</v>
      </c>
      <c r="D349" s="168">
        <f t="shared" ref="D349:D355" si="608">SUM(B349:C349)</f>
        <v>0</v>
      </c>
      <c r="E349" s="168">
        <v>0</v>
      </c>
      <c r="F349" s="195">
        <v>0.58333333333333337</v>
      </c>
      <c r="G349" s="168">
        <v>0</v>
      </c>
      <c r="H349" s="168">
        <v>0</v>
      </c>
      <c r="I349" s="168">
        <f t="shared" ref="I349:I355" si="609">SUM(G349:H349)</f>
        <v>0</v>
      </c>
      <c r="J349" s="168">
        <v>0</v>
      </c>
      <c r="K349" s="195">
        <v>0.58333333333333337</v>
      </c>
      <c r="L349" s="168">
        <v>0</v>
      </c>
      <c r="M349" s="168">
        <v>0</v>
      </c>
      <c r="N349" s="168">
        <f t="shared" ref="N349:N355" si="610">SUM(L349:M349)</f>
        <v>0</v>
      </c>
      <c r="O349" s="168">
        <v>0</v>
      </c>
      <c r="P349" s="195">
        <v>0.58333333333333337</v>
      </c>
      <c r="Q349" s="168">
        <v>0</v>
      </c>
      <c r="R349" s="168">
        <v>0</v>
      </c>
      <c r="S349" s="168">
        <f t="shared" ref="S349:S355" si="611">SUM(Q349:R349)</f>
        <v>0</v>
      </c>
      <c r="T349" s="168">
        <v>0</v>
      </c>
      <c r="U349" s="195">
        <v>0.58333333333333337</v>
      </c>
      <c r="V349" s="168">
        <v>0</v>
      </c>
      <c r="W349" s="168">
        <v>0</v>
      </c>
      <c r="X349" s="168">
        <f t="shared" ref="X349:X355" si="612">SUM(V349:W349)</f>
        <v>0</v>
      </c>
      <c r="Y349" s="168">
        <v>0</v>
      </c>
      <c r="Z349" s="195">
        <v>0.58333333333333337</v>
      </c>
      <c r="AA349" s="168">
        <v>0</v>
      </c>
      <c r="AB349" s="168">
        <v>0</v>
      </c>
      <c r="AC349" s="168">
        <f t="shared" ref="AC349:AC355" si="613">SUM(AA349:AB349)</f>
        <v>0</v>
      </c>
      <c r="AD349" s="168">
        <v>0</v>
      </c>
      <c r="AE349" s="195">
        <v>0.58333333333333337</v>
      </c>
      <c r="AF349" s="168">
        <v>0</v>
      </c>
      <c r="AG349" s="168">
        <v>0</v>
      </c>
      <c r="AH349" s="168">
        <f>SUM(AF349:AG349)</f>
        <v>0</v>
      </c>
      <c r="AI349" s="168">
        <v>0</v>
      </c>
      <c r="AJ349" s="195">
        <v>0.58333333333333337</v>
      </c>
      <c r="AK349" s="168">
        <v>0</v>
      </c>
      <c r="AL349" s="168">
        <v>0</v>
      </c>
      <c r="AM349" s="168">
        <f t="shared" ref="AM349:AM355" si="614">SUM(AK349:AL349)</f>
        <v>0</v>
      </c>
      <c r="AN349" s="169">
        <v>0</v>
      </c>
    </row>
    <row r="350" spans="1:43" x14ac:dyDescent="0.25">
      <c r="A350" s="196">
        <v>0.60416666666666663</v>
      </c>
      <c r="B350" s="168">
        <v>1</v>
      </c>
      <c r="C350" s="168">
        <v>0</v>
      </c>
      <c r="D350" s="168">
        <f t="shared" si="608"/>
        <v>1</v>
      </c>
      <c r="E350" s="168">
        <f t="shared" ref="E350:E355" si="615">(B350-C350)/D350</f>
        <v>1</v>
      </c>
      <c r="F350" s="197">
        <v>0.60416666666666663</v>
      </c>
      <c r="G350" s="168">
        <v>1</v>
      </c>
      <c r="H350" s="168">
        <v>0</v>
      </c>
      <c r="I350" s="168">
        <f t="shared" si="609"/>
        <v>1</v>
      </c>
      <c r="J350" s="168">
        <f t="shared" ref="J350:J355" si="616">(G350-H350)/I350</f>
        <v>1</v>
      </c>
      <c r="K350" s="197">
        <v>0.60416666666666663</v>
      </c>
      <c r="L350" s="168">
        <v>1</v>
      </c>
      <c r="M350" s="168">
        <v>2</v>
      </c>
      <c r="N350" s="168">
        <f t="shared" si="610"/>
        <v>3</v>
      </c>
      <c r="O350" s="168">
        <f t="shared" ref="O350:O355" si="617">(L350-M350)/N350</f>
        <v>-0.33333333333333331</v>
      </c>
      <c r="P350" s="197">
        <v>0.60416666666666663</v>
      </c>
      <c r="Q350" s="168">
        <v>1</v>
      </c>
      <c r="R350" s="168">
        <v>3</v>
      </c>
      <c r="S350" s="168">
        <f t="shared" si="611"/>
        <v>4</v>
      </c>
      <c r="T350" s="168">
        <f t="shared" ref="T350:T355" si="618">(Q350-R350)/S350</f>
        <v>-0.5</v>
      </c>
      <c r="U350" s="197">
        <v>0.60416666666666663</v>
      </c>
      <c r="V350" s="168">
        <v>2</v>
      </c>
      <c r="W350" s="168">
        <v>3</v>
      </c>
      <c r="X350" s="168">
        <f t="shared" si="612"/>
        <v>5</v>
      </c>
      <c r="Y350" s="168">
        <f t="shared" ref="Y350:Y355" si="619">(V350-W350)/X350</f>
        <v>-0.2</v>
      </c>
      <c r="Z350" s="197">
        <v>0.60416666666666663</v>
      </c>
      <c r="AA350" s="168">
        <v>1</v>
      </c>
      <c r="AB350" s="168">
        <v>2</v>
      </c>
      <c r="AC350" s="168">
        <f t="shared" si="613"/>
        <v>3</v>
      </c>
      <c r="AD350" s="168">
        <f t="shared" ref="AD350:AD355" si="620">(AA350-AB350)/AC350</f>
        <v>-0.33333333333333331</v>
      </c>
      <c r="AE350" s="197">
        <v>0.60416666666666663</v>
      </c>
      <c r="AF350" s="168">
        <v>1</v>
      </c>
      <c r="AG350" s="168">
        <v>3</v>
      </c>
      <c r="AH350" s="168">
        <f t="shared" ref="AH350:AH355" si="621">SUM(AF350:AG350)</f>
        <v>4</v>
      </c>
      <c r="AI350" s="168">
        <f t="shared" ref="AI350:AI355" si="622">(AF350-AG350)/AH350</f>
        <v>-0.5</v>
      </c>
      <c r="AJ350" s="197">
        <v>0.60416666666666663</v>
      </c>
      <c r="AK350" s="168">
        <v>3</v>
      </c>
      <c r="AL350" s="168">
        <v>2</v>
      </c>
      <c r="AM350" s="168">
        <f t="shared" si="614"/>
        <v>5</v>
      </c>
      <c r="AN350" s="169">
        <f t="shared" ref="AN350:AN355" si="623">(AK350-AL350)/AM350</f>
        <v>0.2</v>
      </c>
    </row>
    <row r="351" spans="1:43" x14ac:dyDescent="0.25">
      <c r="A351" s="196">
        <v>0.625</v>
      </c>
      <c r="B351" s="168">
        <v>2</v>
      </c>
      <c r="C351" s="168">
        <v>1</v>
      </c>
      <c r="D351" s="168">
        <f t="shared" si="608"/>
        <v>3</v>
      </c>
      <c r="E351" s="168">
        <f t="shared" si="615"/>
        <v>0.33333333333333331</v>
      </c>
      <c r="F351" s="197">
        <v>0.625</v>
      </c>
      <c r="G351" s="168">
        <v>3</v>
      </c>
      <c r="H351" s="168">
        <v>3</v>
      </c>
      <c r="I351" s="168">
        <f t="shared" si="609"/>
        <v>6</v>
      </c>
      <c r="J351" s="168">
        <f t="shared" si="616"/>
        <v>0</v>
      </c>
      <c r="K351" s="197">
        <v>0.625</v>
      </c>
      <c r="L351" s="168">
        <v>2</v>
      </c>
      <c r="M351" s="168">
        <v>5</v>
      </c>
      <c r="N351" s="168">
        <f t="shared" si="610"/>
        <v>7</v>
      </c>
      <c r="O351" s="168">
        <f t="shared" si="617"/>
        <v>-0.42857142857142855</v>
      </c>
      <c r="P351" s="197">
        <v>0.625</v>
      </c>
      <c r="Q351" s="168">
        <v>2</v>
      </c>
      <c r="R351" s="168">
        <v>5</v>
      </c>
      <c r="S351" s="168">
        <f t="shared" si="611"/>
        <v>7</v>
      </c>
      <c r="T351" s="168">
        <f t="shared" si="618"/>
        <v>-0.42857142857142855</v>
      </c>
      <c r="U351" s="197">
        <v>0.625</v>
      </c>
      <c r="V351" s="168">
        <v>2</v>
      </c>
      <c r="W351" s="168">
        <v>3</v>
      </c>
      <c r="X351" s="168">
        <f t="shared" si="612"/>
        <v>5</v>
      </c>
      <c r="Y351" s="168">
        <f t="shared" si="619"/>
        <v>-0.2</v>
      </c>
      <c r="Z351" s="197">
        <v>0.625</v>
      </c>
      <c r="AA351" s="168">
        <v>1</v>
      </c>
      <c r="AB351" s="168">
        <v>3</v>
      </c>
      <c r="AC351" s="168">
        <f t="shared" si="613"/>
        <v>4</v>
      </c>
      <c r="AD351" s="168">
        <f t="shared" si="620"/>
        <v>-0.5</v>
      </c>
      <c r="AE351" s="197">
        <v>0.625</v>
      </c>
      <c r="AF351" s="168">
        <v>2</v>
      </c>
      <c r="AG351" s="168">
        <v>3</v>
      </c>
      <c r="AH351" s="168">
        <f t="shared" si="621"/>
        <v>5</v>
      </c>
      <c r="AI351" s="168">
        <f t="shared" si="622"/>
        <v>-0.2</v>
      </c>
      <c r="AJ351" s="197">
        <v>0.625</v>
      </c>
      <c r="AK351" s="168">
        <v>5</v>
      </c>
      <c r="AL351" s="168">
        <v>3</v>
      </c>
      <c r="AM351" s="168">
        <f t="shared" si="614"/>
        <v>8</v>
      </c>
      <c r="AN351" s="169">
        <f t="shared" si="623"/>
        <v>0.25</v>
      </c>
      <c r="AO351" s="160"/>
      <c r="AP351" s="160"/>
      <c r="AQ351" s="160"/>
    </row>
    <row r="352" spans="1:43" x14ac:dyDescent="0.25">
      <c r="A352" s="194">
        <v>0.64583333333333304</v>
      </c>
      <c r="B352" s="168">
        <v>2</v>
      </c>
      <c r="C352" s="168">
        <v>1</v>
      </c>
      <c r="D352" s="168">
        <f t="shared" si="608"/>
        <v>3</v>
      </c>
      <c r="E352" s="168">
        <f t="shared" si="615"/>
        <v>0.33333333333333331</v>
      </c>
      <c r="F352" s="195">
        <v>0.64583333333333304</v>
      </c>
      <c r="G352" s="168">
        <v>3</v>
      </c>
      <c r="H352" s="168">
        <v>3</v>
      </c>
      <c r="I352" s="168">
        <f t="shared" si="609"/>
        <v>6</v>
      </c>
      <c r="J352" s="168">
        <f t="shared" si="616"/>
        <v>0</v>
      </c>
      <c r="K352" s="195">
        <v>0.64583333333333304</v>
      </c>
      <c r="L352" s="168">
        <v>3</v>
      </c>
      <c r="M352" s="168">
        <v>7</v>
      </c>
      <c r="N352" s="168">
        <f t="shared" si="610"/>
        <v>10</v>
      </c>
      <c r="O352" s="168">
        <f t="shared" si="617"/>
        <v>-0.4</v>
      </c>
      <c r="P352" s="195">
        <v>0.64583333333333304</v>
      </c>
      <c r="Q352" s="168">
        <v>3</v>
      </c>
      <c r="R352" s="168">
        <v>5</v>
      </c>
      <c r="S352" s="168">
        <f t="shared" si="611"/>
        <v>8</v>
      </c>
      <c r="T352" s="168">
        <f t="shared" si="618"/>
        <v>-0.25</v>
      </c>
      <c r="U352" s="195">
        <v>0.64583333333333304</v>
      </c>
      <c r="V352" s="168">
        <v>3</v>
      </c>
      <c r="W352" s="168">
        <v>4</v>
      </c>
      <c r="X352" s="168">
        <f t="shared" si="612"/>
        <v>7</v>
      </c>
      <c r="Y352" s="168">
        <f t="shared" si="619"/>
        <v>-0.14285714285714285</v>
      </c>
      <c r="Z352" s="195">
        <v>0.64583333333333304</v>
      </c>
      <c r="AA352" s="168">
        <v>2</v>
      </c>
      <c r="AB352" s="168">
        <v>3</v>
      </c>
      <c r="AC352" s="168">
        <f t="shared" si="613"/>
        <v>5</v>
      </c>
      <c r="AD352" s="168">
        <f t="shared" si="620"/>
        <v>-0.2</v>
      </c>
      <c r="AE352" s="195">
        <v>0.64583333333333304</v>
      </c>
      <c r="AF352" s="168">
        <v>5</v>
      </c>
      <c r="AG352" s="168">
        <v>6</v>
      </c>
      <c r="AH352" s="168">
        <f t="shared" si="621"/>
        <v>11</v>
      </c>
      <c r="AI352" s="168">
        <f t="shared" si="622"/>
        <v>-9.0909090909090912E-2</v>
      </c>
      <c r="AJ352" s="195">
        <v>0.64583333333333304</v>
      </c>
      <c r="AK352" s="168">
        <v>7</v>
      </c>
      <c r="AL352" s="168">
        <v>8</v>
      </c>
      <c r="AM352" s="168">
        <f t="shared" si="614"/>
        <v>15</v>
      </c>
      <c r="AN352" s="169">
        <f t="shared" si="623"/>
        <v>-6.6666666666666666E-2</v>
      </c>
      <c r="AO352" s="160"/>
      <c r="AP352" s="160"/>
      <c r="AQ352" s="160"/>
    </row>
    <row r="353" spans="1:43" x14ac:dyDescent="0.25">
      <c r="A353" s="196">
        <v>0.66666666666666596</v>
      </c>
      <c r="B353" s="168">
        <v>2</v>
      </c>
      <c r="C353" s="168">
        <v>3</v>
      </c>
      <c r="D353" s="168">
        <f t="shared" si="608"/>
        <v>5</v>
      </c>
      <c r="E353" s="168">
        <f t="shared" si="615"/>
        <v>-0.2</v>
      </c>
      <c r="F353" s="197">
        <v>0.66666666666666596</v>
      </c>
      <c r="G353" s="168">
        <v>7</v>
      </c>
      <c r="H353" s="168">
        <v>4</v>
      </c>
      <c r="I353" s="168">
        <f t="shared" si="609"/>
        <v>11</v>
      </c>
      <c r="J353" s="168">
        <f t="shared" si="616"/>
        <v>0.27272727272727271</v>
      </c>
      <c r="K353" s="197">
        <v>0.66666666666666596</v>
      </c>
      <c r="L353" s="168">
        <v>12</v>
      </c>
      <c r="M353" s="168">
        <v>7</v>
      </c>
      <c r="N353" s="168">
        <f t="shared" si="610"/>
        <v>19</v>
      </c>
      <c r="O353" s="168">
        <f t="shared" si="617"/>
        <v>0.26315789473684209</v>
      </c>
      <c r="P353" s="197">
        <v>0.66666666666666596</v>
      </c>
      <c r="Q353" s="168">
        <v>4</v>
      </c>
      <c r="R353" s="168">
        <v>7</v>
      </c>
      <c r="S353" s="168">
        <f t="shared" si="611"/>
        <v>11</v>
      </c>
      <c r="T353" s="168">
        <f t="shared" si="618"/>
        <v>-0.27272727272727271</v>
      </c>
      <c r="U353" s="197">
        <v>0.66666666666666596</v>
      </c>
      <c r="V353" s="168">
        <v>3</v>
      </c>
      <c r="W353" s="168">
        <v>6</v>
      </c>
      <c r="X353" s="168">
        <f t="shared" si="612"/>
        <v>9</v>
      </c>
      <c r="Y353" s="168">
        <f t="shared" si="619"/>
        <v>-0.33333333333333331</v>
      </c>
      <c r="Z353" s="197">
        <v>0.66666666666666596</v>
      </c>
      <c r="AA353" s="168">
        <v>4</v>
      </c>
      <c r="AB353" s="168">
        <v>4</v>
      </c>
      <c r="AC353" s="168">
        <f t="shared" si="613"/>
        <v>8</v>
      </c>
      <c r="AD353" s="168">
        <f t="shared" si="620"/>
        <v>0</v>
      </c>
      <c r="AE353" s="197">
        <v>0.66666666666666596</v>
      </c>
      <c r="AF353" s="168">
        <v>9</v>
      </c>
      <c r="AG353" s="168">
        <v>8</v>
      </c>
      <c r="AH353" s="168">
        <f t="shared" si="621"/>
        <v>17</v>
      </c>
      <c r="AI353" s="168">
        <f t="shared" si="622"/>
        <v>5.8823529411764705E-2</v>
      </c>
      <c r="AJ353" s="197">
        <v>0.66666666666666596</v>
      </c>
      <c r="AK353" s="168">
        <v>9</v>
      </c>
      <c r="AL353" s="168">
        <v>11</v>
      </c>
      <c r="AM353" s="168">
        <f t="shared" si="614"/>
        <v>20</v>
      </c>
      <c r="AN353" s="169">
        <f t="shared" si="623"/>
        <v>-0.1</v>
      </c>
      <c r="AO353" s="160"/>
      <c r="AP353" s="160"/>
      <c r="AQ353" s="160"/>
    </row>
    <row r="354" spans="1:43" x14ac:dyDescent="0.25">
      <c r="A354" s="196">
        <v>0.687499999999999</v>
      </c>
      <c r="B354" s="168">
        <v>3</v>
      </c>
      <c r="C354" s="168">
        <v>4</v>
      </c>
      <c r="D354" s="168">
        <f t="shared" si="608"/>
        <v>7</v>
      </c>
      <c r="E354" s="168">
        <f t="shared" si="615"/>
        <v>-0.14285714285714285</v>
      </c>
      <c r="F354" s="197">
        <v>0.687499999999999</v>
      </c>
      <c r="G354" s="168">
        <v>7</v>
      </c>
      <c r="H354" s="168">
        <v>8</v>
      </c>
      <c r="I354" s="168">
        <f t="shared" si="609"/>
        <v>15</v>
      </c>
      <c r="J354" s="168">
        <f t="shared" si="616"/>
        <v>-6.6666666666666666E-2</v>
      </c>
      <c r="K354" s="197">
        <v>0.687499999999999</v>
      </c>
      <c r="L354" s="168">
        <v>12</v>
      </c>
      <c r="M354" s="168">
        <v>11</v>
      </c>
      <c r="N354" s="168">
        <f t="shared" si="610"/>
        <v>23</v>
      </c>
      <c r="O354" s="168">
        <f t="shared" si="617"/>
        <v>4.3478260869565216E-2</v>
      </c>
      <c r="P354" s="197">
        <v>0.687499999999999</v>
      </c>
      <c r="Q354" s="168">
        <v>5</v>
      </c>
      <c r="R354" s="168">
        <v>7</v>
      </c>
      <c r="S354" s="168">
        <f t="shared" si="611"/>
        <v>12</v>
      </c>
      <c r="T354" s="168">
        <f t="shared" si="618"/>
        <v>-0.16666666666666666</v>
      </c>
      <c r="U354" s="197">
        <v>0.687499999999999</v>
      </c>
      <c r="V354" s="168">
        <v>6</v>
      </c>
      <c r="W354" s="168">
        <v>6</v>
      </c>
      <c r="X354" s="168">
        <f t="shared" si="612"/>
        <v>12</v>
      </c>
      <c r="Y354" s="168">
        <f t="shared" si="619"/>
        <v>0</v>
      </c>
      <c r="Z354" s="197">
        <v>0.687499999999999</v>
      </c>
      <c r="AA354" s="168">
        <v>5</v>
      </c>
      <c r="AB354" s="168">
        <v>4</v>
      </c>
      <c r="AC354" s="168">
        <f t="shared" si="613"/>
        <v>9</v>
      </c>
      <c r="AD354" s="168">
        <f t="shared" si="620"/>
        <v>0.1111111111111111</v>
      </c>
      <c r="AE354" s="197">
        <v>0.687499999999999</v>
      </c>
      <c r="AF354" s="168">
        <v>10</v>
      </c>
      <c r="AG354" s="168">
        <v>11</v>
      </c>
      <c r="AH354" s="168">
        <f t="shared" si="621"/>
        <v>21</v>
      </c>
      <c r="AI354" s="168">
        <f t="shared" si="622"/>
        <v>-4.7619047619047616E-2</v>
      </c>
      <c r="AJ354" s="197">
        <v>0.687499999999999</v>
      </c>
      <c r="AK354" s="168">
        <v>13</v>
      </c>
      <c r="AL354" s="168">
        <v>12</v>
      </c>
      <c r="AM354" s="168">
        <f t="shared" si="614"/>
        <v>25</v>
      </c>
      <c r="AN354" s="169">
        <f t="shared" si="623"/>
        <v>0.04</v>
      </c>
      <c r="AO354" s="160"/>
      <c r="AP354" s="160"/>
      <c r="AQ354" s="160"/>
    </row>
    <row r="355" spans="1:43" x14ac:dyDescent="0.25">
      <c r="A355" s="194">
        <v>0.70833333333333304</v>
      </c>
      <c r="B355" s="168">
        <v>3</v>
      </c>
      <c r="C355" s="168">
        <v>4</v>
      </c>
      <c r="D355" s="168">
        <f t="shared" si="608"/>
        <v>7</v>
      </c>
      <c r="E355" s="168">
        <f t="shared" si="615"/>
        <v>-0.14285714285714285</v>
      </c>
      <c r="F355" s="195">
        <v>0.70833333333333304</v>
      </c>
      <c r="G355" s="168">
        <v>11</v>
      </c>
      <c r="H355" s="168">
        <v>10</v>
      </c>
      <c r="I355" s="168">
        <f t="shared" si="609"/>
        <v>21</v>
      </c>
      <c r="J355" s="168">
        <f t="shared" si="616"/>
        <v>4.7619047619047616E-2</v>
      </c>
      <c r="K355" s="195">
        <v>0.70833333333333304</v>
      </c>
      <c r="L355" s="168">
        <v>13</v>
      </c>
      <c r="M355" s="168">
        <v>12</v>
      </c>
      <c r="N355" s="168">
        <f t="shared" si="610"/>
        <v>25</v>
      </c>
      <c r="O355" s="168">
        <f t="shared" si="617"/>
        <v>0.04</v>
      </c>
      <c r="P355" s="195">
        <v>0.70833333333333304</v>
      </c>
      <c r="Q355" s="168">
        <v>6</v>
      </c>
      <c r="R355" s="168">
        <v>7</v>
      </c>
      <c r="S355" s="168">
        <f t="shared" si="611"/>
        <v>13</v>
      </c>
      <c r="T355" s="168">
        <f t="shared" si="618"/>
        <v>-7.6923076923076927E-2</v>
      </c>
      <c r="U355" s="195">
        <v>0.70833333333333304</v>
      </c>
      <c r="V355" s="168">
        <v>6</v>
      </c>
      <c r="W355" s="168">
        <v>7</v>
      </c>
      <c r="X355" s="168">
        <f t="shared" si="612"/>
        <v>13</v>
      </c>
      <c r="Y355" s="168">
        <f t="shared" si="619"/>
        <v>-7.6923076923076927E-2</v>
      </c>
      <c r="Z355" s="195">
        <v>0.70833333333333304</v>
      </c>
      <c r="AA355" s="168">
        <v>6</v>
      </c>
      <c r="AB355" s="168">
        <v>5</v>
      </c>
      <c r="AC355" s="168">
        <f t="shared" si="613"/>
        <v>11</v>
      </c>
      <c r="AD355" s="168">
        <f t="shared" si="620"/>
        <v>9.0909090909090912E-2</v>
      </c>
      <c r="AE355" s="195">
        <v>0.70833333333333304</v>
      </c>
      <c r="AF355" s="168">
        <v>12</v>
      </c>
      <c r="AG355" s="168">
        <v>11</v>
      </c>
      <c r="AH355" s="168">
        <f t="shared" si="621"/>
        <v>23</v>
      </c>
      <c r="AI355" s="168">
        <f t="shared" si="622"/>
        <v>4.3478260869565216E-2</v>
      </c>
      <c r="AJ355" s="195">
        <v>0.70833333333333304</v>
      </c>
      <c r="AK355" s="168">
        <v>14</v>
      </c>
      <c r="AL355" s="168">
        <v>15</v>
      </c>
      <c r="AM355" s="168">
        <f t="shared" si="614"/>
        <v>29</v>
      </c>
      <c r="AN355" s="169">
        <f t="shared" si="623"/>
        <v>-3.4482758620689655E-2</v>
      </c>
      <c r="AO355" s="160"/>
      <c r="AP355" s="160"/>
      <c r="AQ355" s="160"/>
    </row>
    <row r="356" spans="1:43" x14ac:dyDescent="0.25">
      <c r="A356" s="176" t="s">
        <v>177</v>
      </c>
      <c r="B356" s="168" t="s">
        <v>46</v>
      </c>
      <c r="C356" s="168" t="s">
        <v>130</v>
      </c>
      <c r="D356" s="168" t="s">
        <v>52</v>
      </c>
      <c r="E356" s="168" t="s">
        <v>113</v>
      </c>
      <c r="F356" s="168" t="s">
        <v>177</v>
      </c>
      <c r="G356" s="168" t="s">
        <v>46</v>
      </c>
      <c r="H356" s="168" t="s">
        <v>130</v>
      </c>
      <c r="I356" s="168" t="s">
        <v>52</v>
      </c>
      <c r="J356" s="168" t="s">
        <v>113</v>
      </c>
      <c r="K356" s="168" t="s">
        <v>177</v>
      </c>
      <c r="L356" s="168" t="s">
        <v>46</v>
      </c>
      <c r="M356" s="168" t="s">
        <v>130</v>
      </c>
      <c r="N356" s="168" t="s">
        <v>52</v>
      </c>
      <c r="O356" s="168" t="s">
        <v>113</v>
      </c>
      <c r="P356" s="168" t="s">
        <v>177</v>
      </c>
      <c r="Q356" s="168" t="s">
        <v>46</v>
      </c>
      <c r="R356" s="168" t="s">
        <v>130</v>
      </c>
      <c r="S356" s="168" t="s">
        <v>52</v>
      </c>
      <c r="T356" s="168" t="s">
        <v>113</v>
      </c>
      <c r="U356" s="168" t="s">
        <v>177</v>
      </c>
      <c r="V356" s="168" t="s">
        <v>46</v>
      </c>
      <c r="W356" s="168" t="s">
        <v>130</v>
      </c>
      <c r="X356" s="168" t="s">
        <v>52</v>
      </c>
      <c r="Y356" s="168" t="s">
        <v>113</v>
      </c>
      <c r="Z356" s="168" t="s">
        <v>177</v>
      </c>
      <c r="AA356" s="168" t="s">
        <v>46</v>
      </c>
      <c r="AB356" s="168" t="s">
        <v>130</v>
      </c>
      <c r="AC356" s="168" t="s">
        <v>52</v>
      </c>
      <c r="AD356" s="168" t="s">
        <v>113</v>
      </c>
      <c r="AE356" s="168" t="s">
        <v>177</v>
      </c>
      <c r="AF356" s="168" t="s">
        <v>46</v>
      </c>
      <c r="AG356" s="168" t="s">
        <v>130</v>
      </c>
      <c r="AH356" s="168" t="s">
        <v>52</v>
      </c>
      <c r="AI356" s="168" t="s">
        <v>113</v>
      </c>
      <c r="AJ356" s="168" t="s">
        <v>177</v>
      </c>
      <c r="AK356" s="168" t="s">
        <v>46</v>
      </c>
      <c r="AL356" s="168" t="s">
        <v>130</v>
      </c>
      <c r="AM356" s="168" t="s">
        <v>52</v>
      </c>
      <c r="AN356" s="169" t="s">
        <v>113</v>
      </c>
      <c r="AO356" s="160"/>
      <c r="AP356" s="160"/>
      <c r="AQ356" s="160"/>
    </row>
    <row r="357" spans="1:43" x14ac:dyDescent="0.25">
      <c r="A357" s="176"/>
      <c r="B357" s="199" t="s">
        <v>133</v>
      </c>
      <c r="C357" s="199"/>
      <c r="D357" s="199"/>
      <c r="E357" s="168"/>
      <c r="F357" s="168"/>
      <c r="G357" s="199" t="s">
        <v>133</v>
      </c>
      <c r="H357" s="199"/>
      <c r="I357" s="199"/>
      <c r="J357" s="168"/>
      <c r="K357" s="168"/>
      <c r="L357" s="199" t="s">
        <v>133</v>
      </c>
      <c r="M357" s="199"/>
      <c r="N357" s="199"/>
      <c r="O357" s="168"/>
      <c r="P357" s="168"/>
      <c r="Q357" s="199" t="s">
        <v>133</v>
      </c>
      <c r="R357" s="199"/>
      <c r="S357" s="199"/>
      <c r="T357" s="168"/>
      <c r="U357" s="168"/>
      <c r="V357" s="199" t="s">
        <v>133</v>
      </c>
      <c r="W357" s="199"/>
      <c r="X357" s="199"/>
      <c r="Y357" s="168"/>
      <c r="Z357" s="168"/>
      <c r="AA357" s="199" t="s">
        <v>133</v>
      </c>
      <c r="AB357" s="199"/>
      <c r="AC357" s="199"/>
      <c r="AD357" s="168"/>
      <c r="AE357" s="168"/>
      <c r="AF357" s="199" t="s">
        <v>133</v>
      </c>
      <c r="AG357" s="199"/>
      <c r="AH357" s="199"/>
      <c r="AI357" s="168"/>
      <c r="AJ357" s="168"/>
      <c r="AK357" s="199" t="s">
        <v>133</v>
      </c>
      <c r="AL357" s="199"/>
      <c r="AM357" s="199"/>
      <c r="AN357" s="169"/>
      <c r="AO357" s="160"/>
      <c r="AP357" s="160"/>
      <c r="AQ357" s="160"/>
    </row>
    <row r="358" spans="1:43" x14ac:dyDescent="0.25">
      <c r="A358" s="194">
        <v>0.58333333333333337</v>
      </c>
      <c r="B358" s="168">
        <v>0</v>
      </c>
      <c r="C358" s="168">
        <v>0</v>
      </c>
      <c r="D358" s="168">
        <f t="shared" ref="D358:D364" si="624">SUM(B358:C358)</f>
        <v>0</v>
      </c>
      <c r="E358" s="168">
        <v>0</v>
      </c>
      <c r="F358" s="195">
        <v>0.58333333333333337</v>
      </c>
      <c r="G358" s="168">
        <v>0</v>
      </c>
      <c r="H358" s="168">
        <v>0</v>
      </c>
      <c r="I358" s="168">
        <f t="shared" ref="I358:I364" si="625">SUM(G358:H358)</f>
        <v>0</v>
      </c>
      <c r="J358" s="168">
        <v>0</v>
      </c>
      <c r="K358" s="195">
        <v>0.58333333333333337</v>
      </c>
      <c r="L358" s="168">
        <v>0</v>
      </c>
      <c r="M358" s="168">
        <v>0</v>
      </c>
      <c r="N358" s="168">
        <f t="shared" ref="N358:N364" si="626">SUM(L358:M358)</f>
        <v>0</v>
      </c>
      <c r="O358" s="168">
        <v>0</v>
      </c>
      <c r="P358" s="195">
        <v>0.58333333333333337</v>
      </c>
      <c r="Q358" s="168">
        <v>0</v>
      </c>
      <c r="R358" s="168">
        <v>0</v>
      </c>
      <c r="S358" s="168">
        <f t="shared" ref="S358:S364" si="627">SUM(Q358:R358)</f>
        <v>0</v>
      </c>
      <c r="T358" s="168">
        <v>0</v>
      </c>
      <c r="U358" s="195">
        <v>0.58333333333333337</v>
      </c>
      <c r="V358" s="168">
        <v>0</v>
      </c>
      <c r="W358" s="168">
        <v>0</v>
      </c>
      <c r="X358" s="168">
        <f t="shared" ref="X358:X364" si="628">SUM(V358:W358)</f>
        <v>0</v>
      </c>
      <c r="Y358" s="168">
        <v>0</v>
      </c>
      <c r="Z358" s="195">
        <v>0.58333333333333337</v>
      </c>
      <c r="AA358" s="168">
        <v>0</v>
      </c>
      <c r="AB358" s="168">
        <v>0</v>
      </c>
      <c r="AC358" s="168">
        <f t="shared" ref="AC358:AC364" si="629">SUM(AA358:AB358)</f>
        <v>0</v>
      </c>
      <c r="AD358" s="168">
        <v>0</v>
      </c>
      <c r="AE358" s="195">
        <v>0.58333333333333337</v>
      </c>
      <c r="AF358" s="168">
        <v>0</v>
      </c>
      <c r="AG358" s="168">
        <v>0</v>
      </c>
      <c r="AH358" s="168">
        <f>SUM(AF358:AG358)</f>
        <v>0</v>
      </c>
      <c r="AI358" s="168">
        <v>0</v>
      </c>
      <c r="AJ358" s="195">
        <v>0.58333333333333337</v>
      </c>
      <c r="AK358" s="168">
        <v>0</v>
      </c>
      <c r="AL358" s="168">
        <v>0</v>
      </c>
      <c r="AM358" s="168">
        <f t="shared" ref="AM358:AM364" si="630">SUM(AK358:AL358)</f>
        <v>0</v>
      </c>
      <c r="AN358" s="169">
        <v>0</v>
      </c>
      <c r="AO358" s="160"/>
      <c r="AP358" s="160"/>
      <c r="AQ358" s="160"/>
    </row>
    <row r="359" spans="1:43" x14ac:dyDescent="0.25">
      <c r="A359" s="196">
        <v>0.60416666666666663</v>
      </c>
      <c r="B359" s="168">
        <v>2</v>
      </c>
      <c r="C359" s="168">
        <v>2</v>
      </c>
      <c r="D359" s="168">
        <f t="shared" si="624"/>
        <v>4</v>
      </c>
      <c r="E359" s="168">
        <f t="shared" ref="E359:E364" si="631">(B359-C359)/D359</f>
        <v>0</v>
      </c>
      <c r="F359" s="197">
        <v>0.60416666666666663</v>
      </c>
      <c r="G359" s="168">
        <v>2</v>
      </c>
      <c r="H359" s="168">
        <v>1</v>
      </c>
      <c r="I359" s="168">
        <f t="shared" si="625"/>
        <v>3</v>
      </c>
      <c r="J359" s="168">
        <f t="shared" ref="J359:J364" si="632">(G359-H359)/I359</f>
        <v>0.33333333333333331</v>
      </c>
      <c r="K359" s="197">
        <v>0.60416666666666663</v>
      </c>
      <c r="L359" s="168">
        <v>1</v>
      </c>
      <c r="M359" s="168">
        <v>1</v>
      </c>
      <c r="N359" s="168">
        <f t="shared" si="626"/>
        <v>2</v>
      </c>
      <c r="O359" s="168">
        <f t="shared" ref="O359:O364" si="633">(L359-M359)/N359</f>
        <v>0</v>
      </c>
      <c r="P359" s="197">
        <v>0.60416666666666663</v>
      </c>
      <c r="Q359" s="168">
        <v>4</v>
      </c>
      <c r="R359" s="168">
        <v>3</v>
      </c>
      <c r="S359" s="168">
        <f t="shared" si="627"/>
        <v>7</v>
      </c>
      <c r="T359" s="168">
        <f t="shared" ref="T359:T364" si="634">(Q359-R359)/S359</f>
        <v>0.14285714285714285</v>
      </c>
      <c r="U359" s="197">
        <v>0.60416666666666663</v>
      </c>
      <c r="V359" s="168">
        <v>3</v>
      </c>
      <c r="W359" s="168">
        <v>5</v>
      </c>
      <c r="X359" s="168">
        <f t="shared" si="628"/>
        <v>8</v>
      </c>
      <c r="Y359" s="168">
        <f t="shared" ref="Y359:Y364" si="635">(V359-W359)/X359</f>
        <v>-0.25</v>
      </c>
      <c r="Z359" s="197">
        <v>0.60416666666666663</v>
      </c>
      <c r="AA359" s="168">
        <v>1</v>
      </c>
      <c r="AB359" s="168">
        <v>2</v>
      </c>
      <c r="AC359" s="168">
        <f t="shared" si="629"/>
        <v>3</v>
      </c>
      <c r="AD359" s="168">
        <f t="shared" ref="AD359:AD364" si="636">(AA359-AB359)/AC359</f>
        <v>-0.33333333333333331</v>
      </c>
      <c r="AE359" s="197">
        <v>0.60416666666666663</v>
      </c>
      <c r="AF359" s="168">
        <v>4</v>
      </c>
      <c r="AG359" s="168">
        <v>3</v>
      </c>
      <c r="AH359" s="168">
        <f t="shared" ref="AH359:AH364" si="637">SUM(AF359:AG359)</f>
        <v>7</v>
      </c>
      <c r="AI359" s="168">
        <f t="shared" ref="AI359:AI364" si="638">(AF359-AG359)/AH359</f>
        <v>0.14285714285714285</v>
      </c>
      <c r="AJ359" s="197">
        <v>0.60416666666666663</v>
      </c>
      <c r="AK359" s="168">
        <v>3</v>
      </c>
      <c r="AL359" s="168">
        <v>5</v>
      </c>
      <c r="AM359" s="168">
        <f t="shared" si="630"/>
        <v>8</v>
      </c>
      <c r="AN359" s="169">
        <f t="shared" ref="AN359:AN364" si="639">(AK359-AL359)/AM359</f>
        <v>-0.25</v>
      </c>
      <c r="AO359" s="160"/>
      <c r="AP359" s="160"/>
      <c r="AQ359" s="160"/>
    </row>
    <row r="360" spans="1:43" x14ac:dyDescent="0.25">
      <c r="A360" s="196">
        <v>0.625</v>
      </c>
      <c r="B360" s="168">
        <v>2</v>
      </c>
      <c r="C360" s="168">
        <v>4</v>
      </c>
      <c r="D360" s="168">
        <f t="shared" si="624"/>
        <v>6</v>
      </c>
      <c r="E360" s="168">
        <f t="shared" si="631"/>
        <v>-0.33333333333333331</v>
      </c>
      <c r="F360" s="197">
        <v>0.625</v>
      </c>
      <c r="G360" s="168">
        <v>3</v>
      </c>
      <c r="H360" s="168">
        <v>1</v>
      </c>
      <c r="I360" s="168">
        <f t="shared" si="625"/>
        <v>4</v>
      </c>
      <c r="J360" s="168">
        <f t="shared" si="632"/>
        <v>0.5</v>
      </c>
      <c r="K360" s="197">
        <v>0.625</v>
      </c>
      <c r="L360" s="168">
        <v>3</v>
      </c>
      <c r="M360" s="168">
        <v>4</v>
      </c>
      <c r="N360" s="168">
        <f t="shared" si="626"/>
        <v>7</v>
      </c>
      <c r="O360" s="168">
        <f t="shared" si="633"/>
        <v>-0.14285714285714285</v>
      </c>
      <c r="P360" s="197">
        <v>0.625</v>
      </c>
      <c r="Q360" s="168">
        <v>4</v>
      </c>
      <c r="R360" s="168">
        <v>3</v>
      </c>
      <c r="S360" s="168">
        <f t="shared" si="627"/>
        <v>7</v>
      </c>
      <c r="T360" s="168">
        <f t="shared" si="634"/>
        <v>0.14285714285714285</v>
      </c>
      <c r="U360" s="197">
        <v>0.625</v>
      </c>
      <c r="V360" s="168">
        <v>5</v>
      </c>
      <c r="W360" s="168">
        <v>5</v>
      </c>
      <c r="X360" s="168">
        <f t="shared" si="628"/>
        <v>10</v>
      </c>
      <c r="Y360" s="168">
        <f t="shared" si="635"/>
        <v>0</v>
      </c>
      <c r="Z360" s="197">
        <v>0.625</v>
      </c>
      <c r="AA360" s="168">
        <v>2</v>
      </c>
      <c r="AB360" s="168">
        <v>4</v>
      </c>
      <c r="AC360" s="168">
        <f t="shared" si="629"/>
        <v>6</v>
      </c>
      <c r="AD360" s="168">
        <f t="shared" si="636"/>
        <v>-0.33333333333333331</v>
      </c>
      <c r="AE360" s="197">
        <v>0.625</v>
      </c>
      <c r="AF360" s="168">
        <v>5</v>
      </c>
      <c r="AG360" s="168">
        <v>6</v>
      </c>
      <c r="AH360" s="168">
        <f t="shared" si="637"/>
        <v>11</v>
      </c>
      <c r="AI360" s="168">
        <f t="shared" si="638"/>
        <v>-9.0909090909090912E-2</v>
      </c>
      <c r="AJ360" s="197">
        <v>0.625</v>
      </c>
      <c r="AK360" s="168">
        <v>5</v>
      </c>
      <c r="AL360" s="168">
        <v>7</v>
      </c>
      <c r="AM360" s="168">
        <f t="shared" si="630"/>
        <v>12</v>
      </c>
      <c r="AN360" s="169">
        <f t="shared" si="639"/>
        <v>-0.16666666666666666</v>
      </c>
      <c r="AO360" s="160"/>
      <c r="AP360" s="160"/>
      <c r="AQ360" s="160"/>
    </row>
    <row r="361" spans="1:43" x14ac:dyDescent="0.25">
      <c r="A361" s="194">
        <v>0.64583333333333304</v>
      </c>
      <c r="B361" s="168">
        <v>3</v>
      </c>
      <c r="C361" s="168">
        <v>5</v>
      </c>
      <c r="D361" s="168">
        <f t="shared" si="624"/>
        <v>8</v>
      </c>
      <c r="E361" s="168">
        <f t="shared" si="631"/>
        <v>-0.25</v>
      </c>
      <c r="F361" s="195">
        <v>0.64583333333333304</v>
      </c>
      <c r="G361" s="168">
        <v>4</v>
      </c>
      <c r="H361" s="168">
        <v>3</v>
      </c>
      <c r="I361" s="168">
        <f t="shared" si="625"/>
        <v>7</v>
      </c>
      <c r="J361" s="168">
        <f t="shared" si="632"/>
        <v>0.14285714285714285</v>
      </c>
      <c r="K361" s="195">
        <v>0.64583333333333304</v>
      </c>
      <c r="L361" s="168">
        <v>3</v>
      </c>
      <c r="M361" s="168">
        <v>4</v>
      </c>
      <c r="N361" s="168">
        <f t="shared" si="626"/>
        <v>7</v>
      </c>
      <c r="O361" s="168">
        <f t="shared" si="633"/>
        <v>-0.14285714285714285</v>
      </c>
      <c r="P361" s="195">
        <v>0.64583333333333304</v>
      </c>
      <c r="Q361" s="168">
        <v>4</v>
      </c>
      <c r="R361" s="168">
        <v>4</v>
      </c>
      <c r="S361" s="168">
        <f t="shared" si="627"/>
        <v>8</v>
      </c>
      <c r="T361" s="168">
        <f t="shared" si="634"/>
        <v>0</v>
      </c>
      <c r="U361" s="195">
        <v>0.64583333333333304</v>
      </c>
      <c r="V361" s="168">
        <v>5</v>
      </c>
      <c r="W361" s="168">
        <v>6</v>
      </c>
      <c r="X361" s="168">
        <f t="shared" si="628"/>
        <v>11</v>
      </c>
      <c r="Y361" s="168">
        <f t="shared" si="635"/>
        <v>-9.0909090909090912E-2</v>
      </c>
      <c r="Z361" s="195">
        <v>0.64583333333333304</v>
      </c>
      <c r="AA361" s="168">
        <v>4</v>
      </c>
      <c r="AB361" s="168">
        <v>4</v>
      </c>
      <c r="AC361" s="168">
        <f t="shared" si="629"/>
        <v>8</v>
      </c>
      <c r="AD361" s="168">
        <f t="shared" si="636"/>
        <v>0</v>
      </c>
      <c r="AE361" s="195">
        <v>0.64583333333333304</v>
      </c>
      <c r="AF361" s="168">
        <v>7</v>
      </c>
      <c r="AG361" s="168">
        <v>8</v>
      </c>
      <c r="AH361" s="168">
        <f t="shared" si="637"/>
        <v>15</v>
      </c>
      <c r="AI361" s="168">
        <f t="shared" si="638"/>
        <v>-6.6666666666666666E-2</v>
      </c>
      <c r="AJ361" s="195">
        <v>0.64583333333333304</v>
      </c>
      <c r="AK361" s="168">
        <v>7</v>
      </c>
      <c r="AL361" s="168">
        <v>9</v>
      </c>
      <c r="AM361" s="168">
        <f t="shared" si="630"/>
        <v>16</v>
      </c>
      <c r="AN361" s="169">
        <f t="shared" si="639"/>
        <v>-0.125</v>
      </c>
      <c r="AO361" s="160"/>
      <c r="AP361" s="160"/>
      <c r="AQ361" s="160"/>
    </row>
    <row r="362" spans="1:43" x14ac:dyDescent="0.25">
      <c r="A362" s="196">
        <v>0.66666666666666596</v>
      </c>
      <c r="B362" s="168">
        <v>4</v>
      </c>
      <c r="C362" s="168">
        <v>5</v>
      </c>
      <c r="D362" s="168">
        <f t="shared" si="624"/>
        <v>9</v>
      </c>
      <c r="E362" s="168">
        <f t="shared" si="631"/>
        <v>-0.1111111111111111</v>
      </c>
      <c r="F362" s="197">
        <v>0.66666666666666596</v>
      </c>
      <c r="G362" s="168">
        <v>7</v>
      </c>
      <c r="H362" s="168">
        <v>4</v>
      </c>
      <c r="I362" s="168">
        <f t="shared" si="625"/>
        <v>11</v>
      </c>
      <c r="J362" s="168">
        <f t="shared" si="632"/>
        <v>0.27272727272727271</v>
      </c>
      <c r="K362" s="197">
        <v>0.66666666666666596</v>
      </c>
      <c r="L362" s="168">
        <v>6</v>
      </c>
      <c r="M362" s="168">
        <v>5</v>
      </c>
      <c r="N362" s="168">
        <f t="shared" si="626"/>
        <v>11</v>
      </c>
      <c r="O362" s="168">
        <f t="shared" si="633"/>
        <v>9.0909090909090912E-2</v>
      </c>
      <c r="P362" s="197">
        <v>0.66666666666666596</v>
      </c>
      <c r="Q362" s="168">
        <v>13</v>
      </c>
      <c r="R362" s="168">
        <v>6</v>
      </c>
      <c r="S362" s="168">
        <f t="shared" si="627"/>
        <v>19</v>
      </c>
      <c r="T362" s="168">
        <f t="shared" si="634"/>
        <v>0.36842105263157893</v>
      </c>
      <c r="U362" s="197">
        <v>0.66666666666666596</v>
      </c>
      <c r="V362" s="168">
        <v>5</v>
      </c>
      <c r="W362" s="168">
        <v>6</v>
      </c>
      <c r="X362" s="168">
        <f t="shared" si="628"/>
        <v>11</v>
      </c>
      <c r="Y362" s="168">
        <f t="shared" si="635"/>
        <v>-9.0909090909090912E-2</v>
      </c>
      <c r="Z362" s="197">
        <v>0.66666666666666596</v>
      </c>
      <c r="AA362" s="168">
        <v>7</v>
      </c>
      <c r="AB362" s="168">
        <v>7</v>
      </c>
      <c r="AC362" s="168">
        <f t="shared" si="629"/>
        <v>14</v>
      </c>
      <c r="AD362" s="168">
        <f t="shared" si="636"/>
        <v>0</v>
      </c>
      <c r="AE362" s="197">
        <v>0.66666666666666596</v>
      </c>
      <c r="AF362" s="168">
        <v>8</v>
      </c>
      <c r="AG362" s="168">
        <v>10</v>
      </c>
      <c r="AH362" s="168">
        <f t="shared" si="637"/>
        <v>18</v>
      </c>
      <c r="AI362" s="168">
        <f t="shared" si="638"/>
        <v>-0.1111111111111111</v>
      </c>
      <c r="AJ362" s="197">
        <v>0.66666666666666596</v>
      </c>
      <c r="AK362" s="168">
        <v>9</v>
      </c>
      <c r="AL362" s="168">
        <v>12</v>
      </c>
      <c r="AM362" s="168">
        <f t="shared" si="630"/>
        <v>21</v>
      </c>
      <c r="AN362" s="169">
        <f t="shared" si="639"/>
        <v>-0.14285714285714285</v>
      </c>
      <c r="AO362" s="160"/>
      <c r="AP362" s="160"/>
      <c r="AQ362" s="160"/>
    </row>
    <row r="363" spans="1:43" x14ac:dyDescent="0.25">
      <c r="A363" s="196">
        <v>0.687499999999999</v>
      </c>
      <c r="B363" s="168">
        <v>4</v>
      </c>
      <c r="C363" s="168">
        <v>8</v>
      </c>
      <c r="D363" s="168">
        <f t="shared" si="624"/>
        <v>12</v>
      </c>
      <c r="E363" s="168">
        <f t="shared" si="631"/>
        <v>-0.33333333333333331</v>
      </c>
      <c r="F363" s="197">
        <v>0.687499999999999</v>
      </c>
      <c r="G363" s="168">
        <v>10</v>
      </c>
      <c r="H363" s="168">
        <v>11</v>
      </c>
      <c r="I363" s="168">
        <f t="shared" si="625"/>
        <v>21</v>
      </c>
      <c r="J363" s="168">
        <f t="shared" si="632"/>
        <v>-4.7619047619047616E-2</v>
      </c>
      <c r="K363" s="197">
        <v>0.687499999999999</v>
      </c>
      <c r="L363" s="168">
        <v>6</v>
      </c>
      <c r="M363" s="168">
        <v>8</v>
      </c>
      <c r="N363" s="168">
        <f t="shared" si="626"/>
        <v>14</v>
      </c>
      <c r="O363" s="168">
        <f t="shared" si="633"/>
        <v>-0.14285714285714285</v>
      </c>
      <c r="P363" s="197">
        <v>0.687499999999999</v>
      </c>
      <c r="Q363" s="168">
        <v>13</v>
      </c>
      <c r="R363" s="168">
        <v>6</v>
      </c>
      <c r="S363" s="168">
        <f t="shared" si="627"/>
        <v>19</v>
      </c>
      <c r="T363" s="168">
        <f t="shared" si="634"/>
        <v>0.36842105263157893</v>
      </c>
      <c r="U363" s="197">
        <v>0.687499999999999</v>
      </c>
      <c r="V363" s="168">
        <v>7</v>
      </c>
      <c r="W363" s="168">
        <v>9</v>
      </c>
      <c r="X363" s="168">
        <f t="shared" si="628"/>
        <v>16</v>
      </c>
      <c r="Y363" s="168">
        <f t="shared" si="635"/>
        <v>-0.125</v>
      </c>
      <c r="Z363" s="197">
        <v>0.687499999999999</v>
      </c>
      <c r="AA363" s="168">
        <v>7</v>
      </c>
      <c r="AB363" s="168">
        <v>9</v>
      </c>
      <c r="AC363" s="168">
        <f t="shared" si="629"/>
        <v>16</v>
      </c>
      <c r="AD363" s="168">
        <f t="shared" si="636"/>
        <v>-0.125</v>
      </c>
      <c r="AE363" s="197">
        <v>0.687499999999999</v>
      </c>
      <c r="AF363" s="168">
        <v>12</v>
      </c>
      <c r="AG363" s="168">
        <v>13</v>
      </c>
      <c r="AH363" s="168">
        <f t="shared" si="637"/>
        <v>25</v>
      </c>
      <c r="AI363" s="168">
        <f t="shared" si="638"/>
        <v>-0.04</v>
      </c>
      <c r="AJ363" s="197">
        <v>0.687499999999999</v>
      </c>
      <c r="AK363" s="168">
        <v>11</v>
      </c>
      <c r="AL363" s="168">
        <v>14</v>
      </c>
      <c r="AM363" s="168">
        <f t="shared" si="630"/>
        <v>25</v>
      </c>
      <c r="AN363" s="169">
        <f t="shared" si="639"/>
        <v>-0.12</v>
      </c>
      <c r="AO363" s="160"/>
      <c r="AP363" s="160"/>
      <c r="AQ363" s="160"/>
    </row>
    <row r="364" spans="1:43" x14ac:dyDescent="0.25">
      <c r="A364" s="201">
        <v>0.70833333333333304</v>
      </c>
      <c r="B364" s="170">
        <v>5</v>
      </c>
      <c r="C364" s="170">
        <v>8</v>
      </c>
      <c r="D364" s="170">
        <f t="shared" si="624"/>
        <v>13</v>
      </c>
      <c r="E364" s="170">
        <f t="shared" si="631"/>
        <v>-0.23076923076923078</v>
      </c>
      <c r="F364" s="202">
        <v>0.70833333333333304</v>
      </c>
      <c r="G364" s="170">
        <v>10</v>
      </c>
      <c r="H364" s="170">
        <v>11</v>
      </c>
      <c r="I364" s="170">
        <f t="shared" si="625"/>
        <v>21</v>
      </c>
      <c r="J364" s="170">
        <f t="shared" si="632"/>
        <v>-4.7619047619047616E-2</v>
      </c>
      <c r="K364" s="202">
        <v>0.70833333333333304</v>
      </c>
      <c r="L364" s="170">
        <v>11</v>
      </c>
      <c r="M364" s="170">
        <v>8</v>
      </c>
      <c r="N364" s="170">
        <f t="shared" si="626"/>
        <v>19</v>
      </c>
      <c r="O364" s="170">
        <f t="shared" si="633"/>
        <v>0.15789473684210525</v>
      </c>
      <c r="P364" s="202">
        <v>0.70833333333333304</v>
      </c>
      <c r="Q364" s="170">
        <v>13</v>
      </c>
      <c r="R364" s="170">
        <v>7</v>
      </c>
      <c r="S364" s="170">
        <f t="shared" si="627"/>
        <v>20</v>
      </c>
      <c r="T364" s="170">
        <f t="shared" si="634"/>
        <v>0.3</v>
      </c>
      <c r="U364" s="202">
        <v>0.70833333333333304</v>
      </c>
      <c r="V364" s="170">
        <v>7</v>
      </c>
      <c r="W364" s="170">
        <v>9</v>
      </c>
      <c r="X364" s="170">
        <f t="shared" si="628"/>
        <v>16</v>
      </c>
      <c r="Y364" s="170">
        <f t="shared" si="635"/>
        <v>-0.125</v>
      </c>
      <c r="Z364" s="202">
        <v>0.70833333333333304</v>
      </c>
      <c r="AA364" s="170">
        <v>11</v>
      </c>
      <c r="AB364" s="170">
        <v>9</v>
      </c>
      <c r="AC364" s="170">
        <f t="shared" si="629"/>
        <v>20</v>
      </c>
      <c r="AD364" s="170">
        <f t="shared" si="636"/>
        <v>0.1</v>
      </c>
      <c r="AE364" s="202">
        <v>0.70833333333333304</v>
      </c>
      <c r="AF364" s="170">
        <v>14</v>
      </c>
      <c r="AG364" s="170">
        <v>16</v>
      </c>
      <c r="AH364" s="170">
        <f t="shared" si="637"/>
        <v>30</v>
      </c>
      <c r="AI364" s="170">
        <f t="shared" si="638"/>
        <v>-6.6666666666666666E-2</v>
      </c>
      <c r="AJ364" s="202">
        <v>0.70833333333333304</v>
      </c>
      <c r="AK364" s="170">
        <v>13</v>
      </c>
      <c r="AL364" s="170">
        <v>14</v>
      </c>
      <c r="AM364" s="170">
        <f t="shared" si="630"/>
        <v>27</v>
      </c>
      <c r="AN364" s="171">
        <f t="shared" si="639"/>
        <v>-3.7037037037037035E-2</v>
      </c>
      <c r="AO364" s="160"/>
      <c r="AP364" s="160"/>
      <c r="AQ364" s="160"/>
    </row>
  </sheetData>
  <mergeCells count="10">
    <mergeCell ref="A74:AO74"/>
    <mergeCell ref="A2:AN2"/>
    <mergeCell ref="A39:AN39"/>
    <mergeCell ref="A327:AN327"/>
    <mergeCell ref="A111:AN111"/>
    <mergeCell ref="A146:AN146"/>
    <mergeCell ref="A181:AN181"/>
    <mergeCell ref="A219:AN219"/>
    <mergeCell ref="A255:AN255"/>
    <mergeCell ref="A290:AN29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workbookViewId="0">
      <selection activeCell="J6" sqref="J6"/>
    </sheetView>
  </sheetViews>
  <sheetFormatPr defaultColWidth="12.42578125" defaultRowHeight="15" x14ac:dyDescent="0.25"/>
  <cols>
    <col min="1" max="17" width="8.7109375" style="304" customWidth="1"/>
    <col min="18" max="18" width="8.7109375" style="282" customWidth="1"/>
    <col min="19" max="16384" width="12.42578125" style="282"/>
  </cols>
  <sheetData>
    <row r="1" spans="1:18" x14ac:dyDescent="0.25">
      <c r="A1" s="312" t="s">
        <v>197</v>
      </c>
      <c r="B1" s="279"/>
      <c r="C1" s="279"/>
      <c r="D1" s="279"/>
      <c r="E1" s="279"/>
      <c r="F1" s="279"/>
      <c r="G1" s="279"/>
      <c r="H1" s="279"/>
      <c r="I1" s="280"/>
      <c r="J1" s="313" t="s">
        <v>294</v>
      </c>
      <c r="K1" s="279"/>
      <c r="L1" s="279"/>
      <c r="M1" s="279"/>
      <c r="N1" s="279"/>
      <c r="O1" s="279"/>
      <c r="P1" s="279"/>
      <c r="Q1" s="279"/>
      <c r="R1" s="281"/>
    </row>
    <row r="2" spans="1:18" x14ac:dyDescent="0.25">
      <c r="A2" s="361" t="s">
        <v>200</v>
      </c>
      <c r="B2" s="359"/>
      <c r="C2" s="362"/>
      <c r="D2" s="363" t="s">
        <v>198</v>
      </c>
      <c r="E2" s="359"/>
      <c r="F2" s="362"/>
      <c r="G2" s="359" t="s">
        <v>199</v>
      </c>
      <c r="H2" s="359"/>
      <c r="I2" s="362"/>
      <c r="J2" s="363" t="s">
        <v>200</v>
      </c>
      <c r="K2" s="359"/>
      <c r="L2" s="362"/>
      <c r="M2" s="363" t="s">
        <v>198</v>
      </c>
      <c r="N2" s="359"/>
      <c r="O2" s="362"/>
      <c r="P2" s="359" t="s">
        <v>199</v>
      </c>
      <c r="Q2" s="359"/>
      <c r="R2" s="360"/>
    </row>
    <row r="3" spans="1:18" s="288" customFormat="1" x14ac:dyDescent="0.25">
      <c r="A3" s="283" t="s">
        <v>196</v>
      </c>
      <c r="B3" s="284" t="s">
        <v>190</v>
      </c>
      <c r="C3" s="285" t="s">
        <v>53</v>
      </c>
      <c r="D3" s="286" t="s">
        <v>191</v>
      </c>
      <c r="E3" s="284" t="s">
        <v>190</v>
      </c>
      <c r="F3" s="285" t="s">
        <v>53</v>
      </c>
      <c r="G3" s="284" t="s">
        <v>192</v>
      </c>
      <c r="H3" s="284" t="s">
        <v>190</v>
      </c>
      <c r="I3" s="285" t="s">
        <v>53</v>
      </c>
      <c r="J3" s="223" t="s">
        <v>193</v>
      </c>
      <c r="K3" s="284" t="s">
        <v>190</v>
      </c>
      <c r="L3" s="285" t="s">
        <v>53</v>
      </c>
      <c r="M3" s="223" t="s">
        <v>194</v>
      </c>
      <c r="N3" s="284" t="s">
        <v>190</v>
      </c>
      <c r="O3" s="285" t="s">
        <v>53</v>
      </c>
      <c r="P3" s="224" t="s">
        <v>195</v>
      </c>
      <c r="Q3" s="284" t="s">
        <v>190</v>
      </c>
      <c r="R3" s="287" t="s">
        <v>53</v>
      </c>
    </row>
    <row r="4" spans="1:18" x14ac:dyDescent="0.25">
      <c r="A4" s="289">
        <v>77</v>
      </c>
      <c r="B4" s="290">
        <v>0</v>
      </c>
      <c r="C4" s="291">
        <f>(A4-B4)/(A4+B4)</f>
        <v>1</v>
      </c>
      <c r="D4" s="292">
        <v>43</v>
      </c>
      <c r="E4" s="290">
        <v>0</v>
      </c>
      <c r="F4" s="291">
        <f>(D4-E4)/(D4+E4)</f>
        <v>1</v>
      </c>
      <c r="G4" s="290">
        <v>46</v>
      </c>
      <c r="H4" s="290">
        <v>14</v>
      </c>
      <c r="I4" s="291">
        <f>(G4-H4)/(G4+H4)</f>
        <v>0.53333333333333333</v>
      </c>
      <c r="J4" s="292">
        <v>36</v>
      </c>
      <c r="K4" s="290">
        <v>29</v>
      </c>
      <c r="L4" s="291">
        <f>(J4-K4)/(J4+K4)</f>
        <v>0.1076923076923077</v>
      </c>
      <c r="M4" s="292">
        <v>27</v>
      </c>
      <c r="N4" s="290">
        <v>25</v>
      </c>
      <c r="O4" s="291">
        <f>(M4-N4)/(M4+N4)</f>
        <v>3.8461538461538464E-2</v>
      </c>
      <c r="P4" s="225">
        <v>32</v>
      </c>
      <c r="Q4" s="225">
        <v>29</v>
      </c>
      <c r="R4" s="293">
        <f>(P4-Q4)/(P4+Q4)</f>
        <v>4.9180327868852458E-2</v>
      </c>
    </row>
    <row r="5" spans="1:18" x14ac:dyDescent="0.25">
      <c r="A5" s="289">
        <v>0</v>
      </c>
      <c r="B5" s="290">
        <v>78</v>
      </c>
      <c r="C5" s="291">
        <f t="shared" ref="C5:C35" si="0">(A5-B5)/(A5+B5)</f>
        <v>-1</v>
      </c>
      <c r="D5" s="292">
        <v>0</v>
      </c>
      <c r="E5" s="290">
        <v>20</v>
      </c>
      <c r="F5" s="291">
        <f t="shared" ref="F5:F37" si="1">(D5-E5)/(D5+E5)</f>
        <v>-1</v>
      </c>
      <c r="G5" s="290">
        <v>70</v>
      </c>
      <c r="H5" s="290">
        <v>0</v>
      </c>
      <c r="I5" s="291">
        <f t="shared" ref="I5:I41" si="2">(G5-H5)/(G5+H5)</f>
        <v>1</v>
      </c>
      <c r="J5" s="292">
        <v>5</v>
      </c>
      <c r="K5" s="290">
        <v>89</v>
      </c>
      <c r="L5" s="291">
        <f t="shared" ref="L5:L37" si="3">(J5-K5)/(J5+K5)</f>
        <v>-0.8936170212765957</v>
      </c>
      <c r="M5" s="292">
        <v>72</v>
      </c>
      <c r="N5" s="290">
        <v>0</v>
      </c>
      <c r="O5" s="291">
        <f t="shared" ref="O5:O39" si="4">(M5-N5)/(M5+N5)</f>
        <v>1</v>
      </c>
      <c r="P5" s="225">
        <v>60</v>
      </c>
      <c r="Q5" s="225">
        <v>35</v>
      </c>
      <c r="R5" s="293">
        <f t="shared" ref="R5:R37" si="5">(P5-Q5)/(P5+Q5)</f>
        <v>0.26315789473684209</v>
      </c>
    </row>
    <row r="6" spans="1:18" x14ac:dyDescent="0.25">
      <c r="A6" s="289">
        <v>41</v>
      </c>
      <c r="B6" s="290">
        <v>42</v>
      </c>
      <c r="C6" s="291">
        <f t="shared" si="0"/>
        <v>-1.2048192771084338E-2</v>
      </c>
      <c r="D6" s="292">
        <v>20</v>
      </c>
      <c r="E6" s="290">
        <v>29</v>
      </c>
      <c r="F6" s="291">
        <f t="shared" si="1"/>
        <v>-0.18367346938775511</v>
      </c>
      <c r="G6" s="290">
        <v>7</v>
      </c>
      <c r="H6" s="290">
        <v>56</v>
      </c>
      <c r="I6" s="291">
        <f t="shared" si="2"/>
        <v>-0.77777777777777779</v>
      </c>
      <c r="J6" s="292">
        <v>33</v>
      </c>
      <c r="K6" s="290">
        <v>53</v>
      </c>
      <c r="L6" s="291">
        <f t="shared" si="3"/>
        <v>-0.23255813953488372</v>
      </c>
      <c r="M6" s="292">
        <v>0</v>
      </c>
      <c r="N6" s="290">
        <v>52</v>
      </c>
      <c r="O6" s="291">
        <f t="shared" si="4"/>
        <v>-1</v>
      </c>
      <c r="P6" s="225">
        <v>5</v>
      </c>
      <c r="Q6" s="225">
        <v>73</v>
      </c>
      <c r="R6" s="293">
        <f t="shared" si="5"/>
        <v>-0.87179487179487181</v>
      </c>
    </row>
    <row r="7" spans="1:18" x14ac:dyDescent="0.25">
      <c r="A7" s="289">
        <v>34</v>
      </c>
      <c r="B7" s="290">
        <v>0</v>
      </c>
      <c r="C7" s="291">
        <f t="shared" si="0"/>
        <v>1</v>
      </c>
      <c r="D7" s="292">
        <v>54</v>
      </c>
      <c r="E7" s="290">
        <v>0</v>
      </c>
      <c r="F7" s="291">
        <f t="shared" si="1"/>
        <v>1</v>
      </c>
      <c r="G7" s="290">
        <v>78</v>
      </c>
      <c r="H7" s="290">
        <v>0</v>
      </c>
      <c r="I7" s="291">
        <f t="shared" si="2"/>
        <v>1</v>
      </c>
      <c r="J7" s="292">
        <v>66</v>
      </c>
      <c r="K7" s="290">
        <v>1</v>
      </c>
      <c r="L7" s="291">
        <f t="shared" si="3"/>
        <v>0.97014925373134331</v>
      </c>
      <c r="M7" s="292">
        <v>1</v>
      </c>
      <c r="N7" s="290">
        <v>50</v>
      </c>
      <c r="O7" s="291">
        <f t="shared" si="4"/>
        <v>-0.96078431372549022</v>
      </c>
      <c r="P7" s="225">
        <v>34</v>
      </c>
      <c r="Q7" s="225">
        <v>52</v>
      </c>
      <c r="R7" s="293">
        <f t="shared" si="5"/>
        <v>-0.20930232558139536</v>
      </c>
    </row>
    <row r="8" spans="1:18" x14ac:dyDescent="0.25">
      <c r="A8" s="289">
        <v>0</v>
      </c>
      <c r="B8" s="290">
        <v>77</v>
      </c>
      <c r="C8" s="291">
        <f t="shared" si="0"/>
        <v>-1</v>
      </c>
      <c r="D8" s="292">
        <v>8</v>
      </c>
      <c r="E8" s="290">
        <v>45</v>
      </c>
      <c r="F8" s="291">
        <f t="shared" si="1"/>
        <v>-0.69811320754716977</v>
      </c>
      <c r="G8" s="290">
        <v>10</v>
      </c>
      <c r="H8" s="290">
        <v>60</v>
      </c>
      <c r="I8" s="291">
        <f t="shared" si="2"/>
        <v>-0.7142857142857143</v>
      </c>
      <c r="J8" s="292">
        <v>39</v>
      </c>
      <c r="K8" s="290">
        <v>14</v>
      </c>
      <c r="L8" s="291">
        <f t="shared" si="3"/>
        <v>0.47169811320754718</v>
      </c>
      <c r="M8" s="292">
        <v>22</v>
      </c>
      <c r="N8" s="290">
        <v>40</v>
      </c>
      <c r="O8" s="291">
        <f t="shared" si="4"/>
        <v>-0.29032258064516131</v>
      </c>
      <c r="P8" s="225">
        <v>20</v>
      </c>
      <c r="Q8" s="225">
        <v>55</v>
      </c>
      <c r="R8" s="293">
        <f t="shared" si="5"/>
        <v>-0.46666666666666667</v>
      </c>
    </row>
    <row r="9" spans="1:18" x14ac:dyDescent="0.25">
      <c r="A9" s="289">
        <v>58</v>
      </c>
      <c r="B9" s="290">
        <v>46</v>
      </c>
      <c r="C9" s="291">
        <f t="shared" si="0"/>
        <v>0.11538461538461539</v>
      </c>
      <c r="D9" s="292">
        <v>0</v>
      </c>
      <c r="E9" s="290">
        <v>37</v>
      </c>
      <c r="F9" s="291">
        <f t="shared" si="1"/>
        <v>-1</v>
      </c>
      <c r="G9" s="290">
        <v>18</v>
      </c>
      <c r="H9" s="290">
        <v>64</v>
      </c>
      <c r="I9" s="291">
        <f t="shared" si="2"/>
        <v>-0.56097560975609762</v>
      </c>
      <c r="J9" s="292">
        <v>74</v>
      </c>
      <c r="K9" s="290">
        <v>11</v>
      </c>
      <c r="L9" s="291">
        <f t="shared" si="3"/>
        <v>0.74117647058823533</v>
      </c>
      <c r="M9" s="292">
        <v>58</v>
      </c>
      <c r="N9" s="290">
        <v>0</v>
      </c>
      <c r="O9" s="291">
        <f t="shared" si="4"/>
        <v>1</v>
      </c>
      <c r="P9" s="225">
        <v>9</v>
      </c>
      <c r="Q9" s="225">
        <v>37</v>
      </c>
      <c r="R9" s="293">
        <f t="shared" si="5"/>
        <v>-0.60869565217391308</v>
      </c>
    </row>
    <row r="10" spans="1:18" x14ac:dyDescent="0.25">
      <c r="A10" s="289">
        <v>20</v>
      </c>
      <c r="B10" s="290">
        <v>53</v>
      </c>
      <c r="C10" s="291">
        <f t="shared" si="0"/>
        <v>-0.45205479452054792</v>
      </c>
      <c r="D10" s="292">
        <v>21</v>
      </c>
      <c r="E10" s="290">
        <v>0</v>
      </c>
      <c r="F10" s="291">
        <f t="shared" si="1"/>
        <v>1</v>
      </c>
      <c r="G10" s="290">
        <v>0</v>
      </c>
      <c r="H10" s="290">
        <v>58</v>
      </c>
      <c r="I10" s="291">
        <f t="shared" si="2"/>
        <v>-1</v>
      </c>
      <c r="J10" s="292">
        <v>64</v>
      </c>
      <c r="K10" s="290">
        <v>0</v>
      </c>
      <c r="L10" s="291">
        <f t="shared" si="3"/>
        <v>1</v>
      </c>
      <c r="M10" s="292">
        <v>54</v>
      </c>
      <c r="N10" s="290">
        <v>0</v>
      </c>
      <c r="O10" s="291">
        <f t="shared" si="4"/>
        <v>1</v>
      </c>
      <c r="P10" s="225">
        <v>12</v>
      </c>
      <c r="Q10" s="225">
        <v>49</v>
      </c>
      <c r="R10" s="293">
        <f t="shared" si="5"/>
        <v>-0.60655737704918034</v>
      </c>
    </row>
    <row r="11" spans="1:18" x14ac:dyDescent="0.25">
      <c r="A11" s="289">
        <v>0</v>
      </c>
      <c r="B11" s="290">
        <v>20</v>
      </c>
      <c r="C11" s="291">
        <f t="shared" si="0"/>
        <v>-1</v>
      </c>
      <c r="D11" s="292">
        <v>54</v>
      </c>
      <c r="E11" s="290">
        <v>2</v>
      </c>
      <c r="F11" s="291">
        <f t="shared" si="1"/>
        <v>0.9285714285714286</v>
      </c>
      <c r="G11" s="290">
        <v>72</v>
      </c>
      <c r="H11" s="290">
        <v>0</v>
      </c>
      <c r="I11" s="291">
        <f t="shared" si="2"/>
        <v>1</v>
      </c>
      <c r="J11" s="292">
        <v>72</v>
      </c>
      <c r="K11" s="290">
        <v>27</v>
      </c>
      <c r="L11" s="291">
        <f t="shared" si="3"/>
        <v>0.45454545454545453</v>
      </c>
      <c r="M11" s="292">
        <v>9</v>
      </c>
      <c r="N11" s="290">
        <v>62</v>
      </c>
      <c r="O11" s="291">
        <f t="shared" si="4"/>
        <v>-0.74647887323943662</v>
      </c>
      <c r="P11" s="225">
        <v>35</v>
      </c>
      <c r="Q11" s="225">
        <v>55</v>
      </c>
      <c r="R11" s="293">
        <f t="shared" si="5"/>
        <v>-0.22222222222222221</v>
      </c>
    </row>
    <row r="12" spans="1:18" x14ac:dyDescent="0.25">
      <c r="A12" s="289">
        <v>66</v>
      </c>
      <c r="B12" s="290">
        <v>0</v>
      </c>
      <c r="C12" s="291">
        <f t="shared" si="0"/>
        <v>1</v>
      </c>
      <c r="D12" s="292">
        <v>57</v>
      </c>
      <c r="E12" s="290">
        <v>0</v>
      </c>
      <c r="F12" s="291">
        <f t="shared" si="1"/>
        <v>1</v>
      </c>
      <c r="G12" s="290">
        <v>0</v>
      </c>
      <c r="H12" s="290">
        <v>75</v>
      </c>
      <c r="I12" s="291">
        <f t="shared" si="2"/>
        <v>-1</v>
      </c>
      <c r="J12" s="292">
        <v>53</v>
      </c>
      <c r="K12" s="290">
        <v>0</v>
      </c>
      <c r="L12" s="291">
        <f t="shared" si="3"/>
        <v>1</v>
      </c>
      <c r="M12" s="292">
        <v>4</v>
      </c>
      <c r="N12" s="290">
        <v>48</v>
      </c>
      <c r="O12" s="291">
        <f t="shared" si="4"/>
        <v>-0.84615384615384615</v>
      </c>
      <c r="P12" s="225">
        <v>39</v>
      </c>
      <c r="Q12" s="225">
        <v>22</v>
      </c>
      <c r="R12" s="293">
        <f t="shared" si="5"/>
        <v>0.27868852459016391</v>
      </c>
    </row>
    <row r="13" spans="1:18" x14ac:dyDescent="0.25">
      <c r="A13" s="289">
        <v>70</v>
      </c>
      <c r="B13" s="290">
        <v>12</v>
      </c>
      <c r="C13" s="291">
        <f t="shared" si="0"/>
        <v>0.70731707317073167</v>
      </c>
      <c r="D13" s="292">
        <v>54</v>
      </c>
      <c r="E13" s="290">
        <v>3</v>
      </c>
      <c r="F13" s="291">
        <f t="shared" si="1"/>
        <v>0.89473684210526316</v>
      </c>
      <c r="G13" s="290">
        <v>4</v>
      </c>
      <c r="H13" s="290">
        <v>35</v>
      </c>
      <c r="I13" s="291">
        <f t="shared" si="2"/>
        <v>-0.79487179487179482</v>
      </c>
      <c r="J13" s="292">
        <v>79</v>
      </c>
      <c r="K13" s="290">
        <v>0</v>
      </c>
      <c r="L13" s="291">
        <f t="shared" si="3"/>
        <v>1</v>
      </c>
      <c r="M13" s="292">
        <v>0</v>
      </c>
      <c r="N13" s="290">
        <v>61</v>
      </c>
      <c r="O13" s="291">
        <f t="shared" si="4"/>
        <v>-1</v>
      </c>
      <c r="P13" s="225">
        <v>75</v>
      </c>
      <c r="Q13" s="290">
        <v>0</v>
      </c>
      <c r="R13" s="293">
        <f t="shared" si="5"/>
        <v>1</v>
      </c>
    </row>
    <row r="14" spans="1:18" x14ac:dyDescent="0.25">
      <c r="A14" s="289">
        <v>8</v>
      </c>
      <c r="B14" s="290">
        <v>63</v>
      </c>
      <c r="C14" s="291">
        <f t="shared" si="0"/>
        <v>-0.77464788732394363</v>
      </c>
      <c r="D14" s="292">
        <v>59</v>
      </c>
      <c r="E14" s="290">
        <v>0</v>
      </c>
      <c r="F14" s="291">
        <f t="shared" si="1"/>
        <v>1</v>
      </c>
      <c r="G14" s="290">
        <v>0</v>
      </c>
      <c r="H14" s="290">
        <v>65</v>
      </c>
      <c r="I14" s="291">
        <f t="shared" si="2"/>
        <v>-1</v>
      </c>
      <c r="J14" s="292">
        <v>13</v>
      </c>
      <c r="K14" s="290">
        <v>1</v>
      </c>
      <c r="L14" s="291">
        <f t="shared" si="3"/>
        <v>0.8571428571428571</v>
      </c>
      <c r="M14" s="292">
        <v>51</v>
      </c>
      <c r="N14" s="290">
        <v>0</v>
      </c>
      <c r="O14" s="291">
        <f t="shared" si="4"/>
        <v>1</v>
      </c>
      <c r="P14" s="225">
        <v>19</v>
      </c>
      <c r="Q14" s="290">
        <v>0</v>
      </c>
      <c r="R14" s="293">
        <f t="shared" si="5"/>
        <v>1</v>
      </c>
    </row>
    <row r="15" spans="1:18" x14ac:dyDescent="0.25">
      <c r="A15" s="289">
        <v>20</v>
      </c>
      <c r="B15" s="290">
        <v>50</v>
      </c>
      <c r="C15" s="291">
        <f t="shared" si="0"/>
        <v>-0.42857142857142855</v>
      </c>
      <c r="D15" s="292">
        <v>18</v>
      </c>
      <c r="E15" s="290">
        <v>34</v>
      </c>
      <c r="F15" s="291">
        <f t="shared" si="1"/>
        <v>-0.30769230769230771</v>
      </c>
      <c r="G15" s="290">
        <v>71</v>
      </c>
      <c r="H15" s="290">
        <v>10</v>
      </c>
      <c r="I15" s="291">
        <f t="shared" si="2"/>
        <v>0.75308641975308643</v>
      </c>
      <c r="J15" s="292">
        <v>50</v>
      </c>
      <c r="K15" s="290">
        <v>50</v>
      </c>
      <c r="L15" s="291">
        <f t="shared" si="3"/>
        <v>0</v>
      </c>
      <c r="M15" s="292">
        <v>55</v>
      </c>
      <c r="N15" s="290">
        <v>5</v>
      </c>
      <c r="O15" s="291">
        <f t="shared" si="4"/>
        <v>0.83333333333333337</v>
      </c>
      <c r="P15" s="290">
        <v>0</v>
      </c>
      <c r="Q15" s="290">
        <v>47</v>
      </c>
      <c r="R15" s="293">
        <f t="shared" si="5"/>
        <v>-1</v>
      </c>
    </row>
    <row r="16" spans="1:18" x14ac:dyDescent="0.25">
      <c r="A16" s="289">
        <v>68</v>
      </c>
      <c r="B16" s="290">
        <v>0</v>
      </c>
      <c r="C16" s="291">
        <f t="shared" si="0"/>
        <v>1</v>
      </c>
      <c r="D16" s="292">
        <v>13</v>
      </c>
      <c r="E16" s="290">
        <v>50</v>
      </c>
      <c r="F16" s="291">
        <f t="shared" si="1"/>
        <v>-0.58730158730158732</v>
      </c>
      <c r="G16" s="290">
        <v>59</v>
      </c>
      <c r="H16" s="290">
        <v>0</v>
      </c>
      <c r="I16" s="291">
        <f t="shared" si="2"/>
        <v>1</v>
      </c>
      <c r="J16" s="292">
        <v>75</v>
      </c>
      <c r="K16" s="290">
        <v>19</v>
      </c>
      <c r="L16" s="291">
        <f t="shared" si="3"/>
        <v>0.5957446808510638</v>
      </c>
      <c r="M16" s="292">
        <v>59</v>
      </c>
      <c r="N16" s="290">
        <v>0</v>
      </c>
      <c r="O16" s="291">
        <f t="shared" si="4"/>
        <v>1</v>
      </c>
      <c r="P16" s="290">
        <v>51</v>
      </c>
      <c r="Q16" s="290">
        <v>0</v>
      </c>
      <c r="R16" s="293">
        <f t="shared" si="5"/>
        <v>1</v>
      </c>
    </row>
    <row r="17" spans="1:18" x14ac:dyDescent="0.25">
      <c r="A17" s="289">
        <v>84</v>
      </c>
      <c r="B17" s="290">
        <v>0</v>
      </c>
      <c r="C17" s="291">
        <f t="shared" si="0"/>
        <v>1</v>
      </c>
      <c r="D17" s="292">
        <v>34</v>
      </c>
      <c r="E17" s="290">
        <v>11</v>
      </c>
      <c r="F17" s="291">
        <f t="shared" si="1"/>
        <v>0.51111111111111107</v>
      </c>
      <c r="G17" s="290">
        <v>0</v>
      </c>
      <c r="H17" s="290">
        <v>52</v>
      </c>
      <c r="I17" s="291">
        <f t="shared" si="2"/>
        <v>-1</v>
      </c>
      <c r="J17" s="292">
        <v>16</v>
      </c>
      <c r="K17" s="290">
        <v>42</v>
      </c>
      <c r="L17" s="291">
        <f t="shared" si="3"/>
        <v>-0.44827586206896552</v>
      </c>
      <c r="M17" s="292">
        <v>23</v>
      </c>
      <c r="N17" s="290">
        <v>25</v>
      </c>
      <c r="O17" s="291">
        <f t="shared" si="4"/>
        <v>-4.1666666666666664E-2</v>
      </c>
      <c r="P17" s="290">
        <v>38</v>
      </c>
      <c r="Q17" s="290">
        <v>42</v>
      </c>
      <c r="R17" s="293">
        <f t="shared" si="5"/>
        <v>-0.05</v>
      </c>
    </row>
    <row r="18" spans="1:18" x14ac:dyDescent="0.25">
      <c r="A18" s="289">
        <v>37</v>
      </c>
      <c r="B18" s="290">
        <v>16</v>
      </c>
      <c r="C18" s="291">
        <f t="shared" si="0"/>
        <v>0.39622641509433965</v>
      </c>
      <c r="D18" s="292">
        <v>16</v>
      </c>
      <c r="E18" s="290">
        <v>40</v>
      </c>
      <c r="F18" s="291">
        <f t="shared" si="1"/>
        <v>-0.42857142857142855</v>
      </c>
      <c r="G18" s="290">
        <v>60</v>
      </c>
      <c r="H18" s="290">
        <v>15</v>
      </c>
      <c r="I18" s="291">
        <f t="shared" si="2"/>
        <v>0.6</v>
      </c>
      <c r="J18" s="292">
        <v>78</v>
      </c>
      <c r="K18" s="290">
        <v>0</v>
      </c>
      <c r="L18" s="291">
        <f t="shared" si="3"/>
        <v>1</v>
      </c>
      <c r="M18" s="292">
        <v>31</v>
      </c>
      <c r="N18" s="290">
        <v>39</v>
      </c>
      <c r="O18" s="291">
        <f t="shared" si="4"/>
        <v>-0.11428571428571428</v>
      </c>
      <c r="P18" s="290">
        <v>35</v>
      </c>
      <c r="Q18" s="290">
        <v>25</v>
      </c>
      <c r="R18" s="293">
        <f t="shared" si="5"/>
        <v>0.16666666666666666</v>
      </c>
    </row>
    <row r="19" spans="1:18" x14ac:dyDescent="0.25">
      <c r="A19" s="289">
        <v>1</v>
      </c>
      <c r="B19" s="290">
        <v>51</v>
      </c>
      <c r="C19" s="291">
        <f t="shared" si="0"/>
        <v>-0.96153846153846156</v>
      </c>
      <c r="D19" s="292">
        <v>74</v>
      </c>
      <c r="E19" s="290">
        <v>0</v>
      </c>
      <c r="F19" s="291">
        <f t="shared" si="1"/>
        <v>1</v>
      </c>
      <c r="G19" s="290">
        <v>0</v>
      </c>
      <c r="H19" s="290">
        <v>55</v>
      </c>
      <c r="I19" s="291">
        <f t="shared" si="2"/>
        <v>-1</v>
      </c>
      <c r="J19" s="292">
        <v>83</v>
      </c>
      <c r="K19" s="290">
        <v>13</v>
      </c>
      <c r="L19" s="291">
        <f t="shared" si="3"/>
        <v>0.72916666666666663</v>
      </c>
      <c r="M19" s="292">
        <v>35</v>
      </c>
      <c r="N19" s="290">
        <v>10</v>
      </c>
      <c r="O19" s="291">
        <f t="shared" si="4"/>
        <v>0.55555555555555558</v>
      </c>
      <c r="P19" s="290">
        <v>4</v>
      </c>
      <c r="Q19" s="290">
        <v>56</v>
      </c>
      <c r="R19" s="293">
        <f t="shared" si="5"/>
        <v>-0.8666666666666667</v>
      </c>
    </row>
    <row r="20" spans="1:18" x14ac:dyDescent="0.25">
      <c r="A20" s="289">
        <v>35</v>
      </c>
      <c r="B20" s="290">
        <v>43</v>
      </c>
      <c r="C20" s="291">
        <f t="shared" si="0"/>
        <v>-0.10256410256410256</v>
      </c>
      <c r="D20" s="292">
        <v>8</v>
      </c>
      <c r="E20" s="290">
        <v>59</v>
      </c>
      <c r="F20" s="291">
        <f t="shared" si="1"/>
        <v>-0.76119402985074625</v>
      </c>
      <c r="G20" s="290">
        <v>19</v>
      </c>
      <c r="H20" s="290">
        <v>58</v>
      </c>
      <c r="I20" s="291">
        <f t="shared" si="2"/>
        <v>-0.50649350649350644</v>
      </c>
      <c r="J20" s="292">
        <v>24</v>
      </c>
      <c r="K20" s="290">
        <v>70</v>
      </c>
      <c r="L20" s="291">
        <f t="shared" si="3"/>
        <v>-0.48936170212765956</v>
      </c>
      <c r="M20" s="292">
        <v>27</v>
      </c>
      <c r="N20" s="290">
        <v>37</v>
      </c>
      <c r="O20" s="291">
        <f t="shared" si="4"/>
        <v>-0.15625</v>
      </c>
      <c r="P20" s="290">
        <v>74</v>
      </c>
      <c r="Q20" s="290">
        <v>2</v>
      </c>
      <c r="R20" s="293">
        <f t="shared" si="5"/>
        <v>0.94736842105263153</v>
      </c>
    </row>
    <row r="21" spans="1:18" x14ac:dyDescent="0.25">
      <c r="A21" s="289">
        <v>29</v>
      </c>
      <c r="B21" s="290">
        <v>1</v>
      </c>
      <c r="C21" s="291">
        <f t="shared" si="0"/>
        <v>0.93333333333333335</v>
      </c>
      <c r="D21" s="292">
        <v>28</v>
      </c>
      <c r="E21" s="290">
        <v>23</v>
      </c>
      <c r="F21" s="291">
        <f t="shared" si="1"/>
        <v>9.8039215686274508E-2</v>
      </c>
      <c r="G21" s="290">
        <v>0</v>
      </c>
      <c r="H21" s="290">
        <v>63</v>
      </c>
      <c r="I21" s="291">
        <f t="shared" si="2"/>
        <v>-1</v>
      </c>
      <c r="J21" s="292">
        <v>15</v>
      </c>
      <c r="K21" s="290">
        <v>39</v>
      </c>
      <c r="L21" s="291">
        <f t="shared" si="3"/>
        <v>-0.44444444444444442</v>
      </c>
      <c r="M21" s="292">
        <v>1</v>
      </c>
      <c r="N21" s="290">
        <v>67</v>
      </c>
      <c r="O21" s="291">
        <f t="shared" si="4"/>
        <v>-0.97058823529411764</v>
      </c>
      <c r="P21" s="290">
        <v>60</v>
      </c>
      <c r="Q21" s="290">
        <v>13</v>
      </c>
      <c r="R21" s="293">
        <f t="shared" si="5"/>
        <v>0.64383561643835618</v>
      </c>
    </row>
    <row r="22" spans="1:18" x14ac:dyDescent="0.25">
      <c r="A22" s="289">
        <v>29</v>
      </c>
      <c r="B22" s="290">
        <v>0</v>
      </c>
      <c r="C22" s="291">
        <f t="shared" si="0"/>
        <v>1</v>
      </c>
      <c r="D22" s="292">
        <v>66</v>
      </c>
      <c r="E22" s="290">
        <v>0</v>
      </c>
      <c r="F22" s="291">
        <f t="shared" si="1"/>
        <v>1</v>
      </c>
      <c r="G22" s="290">
        <v>70</v>
      </c>
      <c r="H22" s="290">
        <v>0</v>
      </c>
      <c r="I22" s="291">
        <f t="shared" si="2"/>
        <v>1</v>
      </c>
      <c r="J22" s="292">
        <v>27</v>
      </c>
      <c r="K22" s="290">
        <v>38</v>
      </c>
      <c r="L22" s="291">
        <f t="shared" si="3"/>
        <v>-0.16923076923076924</v>
      </c>
      <c r="M22" s="292">
        <v>56</v>
      </c>
      <c r="N22" s="290">
        <v>9</v>
      </c>
      <c r="O22" s="291">
        <f t="shared" si="4"/>
        <v>0.72307692307692306</v>
      </c>
      <c r="P22" s="290">
        <v>7</v>
      </c>
      <c r="Q22" s="290">
        <v>62</v>
      </c>
      <c r="R22" s="293">
        <f t="shared" si="5"/>
        <v>-0.79710144927536231</v>
      </c>
    </row>
    <row r="23" spans="1:18" x14ac:dyDescent="0.25">
      <c r="A23" s="289">
        <v>101</v>
      </c>
      <c r="B23" s="290">
        <v>0</v>
      </c>
      <c r="C23" s="291">
        <f t="shared" si="0"/>
        <v>1</v>
      </c>
      <c r="D23" s="292">
        <v>52</v>
      </c>
      <c r="E23" s="290">
        <v>12</v>
      </c>
      <c r="F23" s="291">
        <f t="shared" si="1"/>
        <v>0.625</v>
      </c>
      <c r="G23" s="290">
        <v>0</v>
      </c>
      <c r="H23" s="290">
        <v>76</v>
      </c>
      <c r="I23" s="291">
        <f t="shared" si="2"/>
        <v>-1</v>
      </c>
      <c r="J23" s="292">
        <v>65</v>
      </c>
      <c r="K23" s="290">
        <v>9</v>
      </c>
      <c r="L23" s="291">
        <f t="shared" si="3"/>
        <v>0.7567567567567568</v>
      </c>
      <c r="M23" s="292">
        <v>1</v>
      </c>
      <c r="N23" s="290">
        <v>72</v>
      </c>
      <c r="O23" s="291">
        <f t="shared" si="4"/>
        <v>-0.9726027397260274</v>
      </c>
      <c r="P23" s="290">
        <v>71</v>
      </c>
      <c r="Q23" s="290">
        <v>1</v>
      </c>
      <c r="R23" s="293">
        <f t="shared" si="5"/>
        <v>0.97222222222222221</v>
      </c>
    </row>
    <row r="24" spans="1:18" x14ac:dyDescent="0.25">
      <c r="A24" s="289">
        <v>20</v>
      </c>
      <c r="B24" s="290">
        <v>4</v>
      </c>
      <c r="C24" s="291">
        <f t="shared" si="0"/>
        <v>0.66666666666666663</v>
      </c>
      <c r="D24" s="292">
        <v>63</v>
      </c>
      <c r="E24" s="290">
        <v>0</v>
      </c>
      <c r="F24" s="291">
        <f t="shared" si="1"/>
        <v>1</v>
      </c>
      <c r="G24" s="290">
        <v>0</v>
      </c>
      <c r="H24" s="290">
        <v>90</v>
      </c>
      <c r="I24" s="291">
        <f t="shared" si="2"/>
        <v>-1</v>
      </c>
      <c r="J24" s="292">
        <v>0</v>
      </c>
      <c r="K24" s="290">
        <v>75</v>
      </c>
      <c r="L24" s="291">
        <f t="shared" si="3"/>
        <v>-1</v>
      </c>
      <c r="M24" s="292">
        <v>25</v>
      </c>
      <c r="N24" s="290">
        <v>2</v>
      </c>
      <c r="O24" s="291">
        <f t="shared" si="4"/>
        <v>0.85185185185185186</v>
      </c>
      <c r="P24" s="290">
        <v>5</v>
      </c>
      <c r="Q24" s="290">
        <v>64</v>
      </c>
      <c r="R24" s="293">
        <f t="shared" si="5"/>
        <v>-0.85507246376811596</v>
      </c>
    </row>
    <row r="25" spans="1:18" x14ac:dyDescent="0.25">
      <c r="A25" s="289">
        <v>14</v>
      </c>
      <c r="B25" s="290">
        <v>58</v>
      </c>
      <c r="C25" s="291">
        <f t="shared" si="0"/>
        <v>-0.61111111111111116</v>
      </c>
      <c r="D25" s="292">
        <v>40</v>
      </c>
      <c r="E25" s="290">
        <v>41</v>
      </c>
      <c r="F25" s="291">
        <f t="shared" si="1"/>
        <v>-1.2345679012345678E-2</v>
      </c>
      <c r="G25" s="290">
        <v>12</v>
      </c>
      <c r="H25" s="290">
        <v>56</v>
      </c>
      <c r="I25" s="291">
        <f t="shared" si="2"/>
        <v>-0.6470588235294118</v>
      </c>
      <c r="J25" s="292">
        <v>57</v>
      </c>
      <c r="K25" s="290">
        <v>34</v>
      </c>
      <c r="L25" s="291">
        <f t="shared" si="3"/>
        <v>0.25274725274725274</v>
      </c>
      <c r="M25" s="292">
        <v>59</v>
      </c>
      <c r="N25" s="290">
        <v>0</v>
      </c>
      <c r="O25" s="291">
        <f t="shared" si="4"/>
        <v>1</v>
      </c>
      <c r="P25" s="290">
        <v>0</v>
      </c>
      <c r="Q25" s="290">
        <v>52</v>
      </c>
      <c r="R25" s="293">
        <f t="shared" si="5"/>
        <v>-1</v>
      </c>
    </row>
    <row r="26" spans="1:18" x14ac:dyDescent="0.25">
      <c r="A26" s="289">
        <v>53</v>
      </c>
      <c r="B26" s="290">
        <v>1</v>
      </c>
      <c r="C26" s="291">
        <f t="shared" si="0"/>
        <v>0.96296296296296291</v>
      </c>
      <c r="D26" s="292">
        <v>28</v>
      </c>
      <c r="E26" s="290">
        <v>13</v>
      </c>
      <c r="F26" s="291">
        <f t="shared" si="1"/>
        <v>0.36585365853658536</v>
      </c>
      <c r="G26" s="290">
        <v>47</v>
      </c>
      <c r="H26" s="290">
        <v>26</v>
      </c>
      <c r="I26" s="291">
        <f t="shared" si="2"/>
        <v>0.28767123287671231</v>
      </c>
      <c r="J26" s="292">
        <v>38</v>
      </c>
      <c r="K26" s="290">
        <v>58</v>
      </c>
      <c r="L26" s="291">
        <f t="shared" si="3"/>
        <v>-0.20833333333333334</v>
      </c>
      <c r="M26" s="292">
        <v>53</v>
      </c>
      <c r="N26" s="290">
        <v>1</v>
      </c>
      <c r="O26" s="291">
        <f t="shared" si="4"/>
        <v>0.96296296296296291</v>
      </c>
      <c r="P26" s="290">
        <v>0</v>
      </c>
      <c r="Q26" s="290">
        <v>25</v>
      </c>
      <c r="R26" s="293">
        <f t="shared" si="5"/>
        <v>-1</v>
      </c>
    </row>
    <row r="27" spans="1:18" x14ac:dyDescent="0.25">
      <c r="A27" s="289">
        <v>44</v>
      </c>
      <c r="B27" s="290">
        <v>22</v>
      </c>
      <c r="C27" s="291">
        <f t="shared" si="0"/>
        <v>0.33333333333333331</v>
      </c>
      <c r="D27" s="292">
        <v>2</v>
      </c>
      <c r="E27" s="290">
        <v>68</v>
      </c>
      <c r="F27" s="291">
        <f t="shared" si="1"/>
        <v>-0.94285714285714284</v>
      </c>
      <c r="G27" s="290">
        <v>0</v>
      </c>
      <c r="H27" s="290">
        <v>98</v>
      </c>
      <c r="I27" s="291">
        <f t="shared" si="2"/>
        <v>-1</v>
      </c>
      <c r="J27" s="292">
        <v>15</v>
      </c>
      <c r="K27" s="290">
        <v>15</v>
      </c>
      <c r="L27" s="291">
        <f t="shared" si="3"/>
        <v>0</v>
      </c>
      <c r="M27" s="292">
        <v>72</v>
      </c>
      <c r="N27" s="290">
        <v>19</v>
      </c>
      <c r="O27" s="291">
        <f t="shared" si="4"/>
        <v>0.58241758241758246</v>
      </c>
      <c r="P27" s="290">
        <v>1</v>
      </c>
      <c r="Q27" s="290">
        <v>66</v>
      </c>
      <c r="R27" s="293">
        <f t="shared" si="5"/>
        <v>-0.97014925373134331</v>
      </c>
    </row>
    <row r="28" spans="1:18" x14ac:dyDescent="0.25">
      <c r="A28" s="289">
        <v>32</v>
      </c>
      <c r="B28" s="290">
        <v>22</v>
      </c>
      <c r="C28" s="291">
        <f t="shared" si="0"/>
        <v>0.18518518518518517</v>
      </c>
      <c r="D28" s="292">
        <v>58</v>
      </c>
      <c r="E28" s="290">
        <v>17</v>
      </c>
      <c r="F28" s="291">
        <f t="shared" si="1"/>
        <v>0.54666666666666663</v>
      </c>
      <c r="G28" s="290">
        <v>33</v>
      </c>
      <c r="H28" s="290">
        <v>10</v>
      </c>
      <c r="I28" s="291">
        <f t="shared" si="2"/>
        <v>0.53488372093023251</v>
      </c>
      <c r="J28" s="292">
        <v>55</v>
      </c>
      <c r="K28" s="290">
        <v>40</v>
      </c>
      <c r="L28" s="291">
        <f t="shared" si="3"/>
        <v>0.15789473684210525</v>
      </c>
      <c r="M28" s="292">
        <v>56</v>
      </c>
      <c r="N28" s="290">
        <v>0</v>
      </c>
      <c r="O28" s="291">
        <f t="shared" si="4"/>
        <v>1</v>
      </c>
      <c r="P28" s="290">
        <v>0</v>
      </c>
      <c r="Q28" s="290">
        <v>86</v>
      </c>
      <c r="R28" s="293">
        <f t="shared" si="5"/>
        <v>-1</v>
      </c>
    </row>
    <row r="29" spans="1:18" x14ac:dyDescent="0.25">
      <c r="A29" s="289">
        <v>83</v>
      </c>
      <c r="B29" s="290">
        <v>0</v>
      </c>
      <c r="C29" s="291">
        <f t="shared" si="0"/>
        <v>1</v>
      </c>
      <c r="D29" s="292">
        <v>48</v>
      </c>
      <c r="E29" s="290">
        <v>17</v>
      </c>
      <c r="F29" s="291">
        <f t="shared" si="1"/>
        <v>0.47692307692307695</v>
      </c>
      <c r="G29" s="290">
        <v>1</v>
      </c>
      <c r="H29" s="290">
        <v>62</v>
      </c>
      <c r="I29" s="291">
        <f t="shared" si="2"/>
        <v>-0.96825396825396826</v>
      </c>
      <c r="J29" s="292">
        <v>10</v>
      </c>
      <c r="K29" s="290">
        <v>84</v>
      </c>
      <c r="L29" s="291">
        <f t="shared" si="3"/>
        <v>-0.78723404255319152</v>
      </c>
      <c r="M29" s="292">
        <v>65</v>
      </c>
      <c r="N29" s="290">
        <v>0</v>
      </c>
      <c r="O29" s="291">
        <f t="shared" si="4"/>
        <v>1</v>
      </c>
      <c r="P29" s="290">
        <v>39</v>
      </c>
      <c r="Q29" s="290">
        <v>1</v>
      </c>
      <c r="R29" s="293">
        <f t="shared" si="5"/>
        <v>0.95</v>
      </c>
    </row>
    <row r="30" spans="1:18" x14ac:dyDescent="0.25">
      <c r="A30" s="289">
        <v>65</v>
      </c>
      <c r="B30" s="290">
        <v>0</v>
      </c>
      <c r="C30" s="291">
        <f t="shared" si="0"/>
        <v>1</v>
      </c>
      <c r="D30" s="292">
        <v>15</v>
      </c>
      <c r="E30" s="290">
        <v>18</v>
      </c>
      <c r="F30" s="291">
        <f t="shared" si="1"/>
        <v>-9.0909090909090912E-2</v>
      </c>
      <c r="G30" s="290">
        <v>6</v>
      </c>
      <c r="H30" s="290">
        <v>72</v>
      </c>
      <c r="I30" s="291">
        <f t="shared" si="2"/>
        <v>-0.84615384615384615</v>
      </c>
      <c r="J30" s="292">
        <v>0</v>
      </c>
      <c r="K30" s="290">
        <v>60</v>
      </c>
      <c r="L30" s="291">
        <f t="shared" si="3"/>
        <v>-1</v>
      </c>
      <c r="M30" s="292">
        <v>52</v>
      </c>
      <c r="N30" s="290">
        <v>14</v>
      </c>
      <c r="O30" s="291">
        <f t="shared" si="4"/>
        <v>0.5757575757575758</v>
      </c>
      <c r="P30" s="290">
        <v>13</v>
      </c>
      <c r="Q30" s="290">
        <v>0</v>
      </c>
      <c r="R30" s="293">
        <f t="shared" si="5"/>
        <v>1</v>
      </c>
    </row>
    <row r="31" spans="1:18" x14ac:dyDescent="0.25">
      <c r="A31" s="289">
        <v>63</v>
      </c>
      <c r="B31" s="290">
        <v>3</v>
      </c>
      <c r="C31" s="291">
        <f t="shared" si="0"/>
        <v>0.90909090909090906</v>
      </c>
      <c r="D31" s="292">
        <v>0</v>
      </c>
      <c r="E31" s="290">
        <v>89</v>
      </c>
      <c r="F31" s="291">
        <f t="shared" si="1"/>
        <v>-1</v>
      </c>
      <c r="G31" s="290">
        <v>66</v>
      </c>
      <c r="H31" s="290">
        <v>22</v>
      </c>
      <c r="I31" s="291">
        <f t="shared" si="2"/>
        <v>0.5</v>
      </c>
      <c r="J31" s="292">
        <v>25</v>
      </c>
      <c r="K31" s="290">
        <v>40</v>
      </c>
      <c r="L31" s="291">
        <f t="shared" si="3"/>
        <v>-0.23076923076923078</v>
      </c>
      <c r="M31" s="292">
        <v>76</v>
      </c>
      <c r="N31" s="290">
        <v>6</v>
      </c>
      <c r="O31" s="291">
        <f t="shared" si="4"/>
        <v>0.85365853658536583</v>
      </c>
      <c r="P31" s="290">
        <v>34</v>
      </c>
      <c r="Q31" s="290">
        <v>43</v>
      </c>
      <c r="R31" s="293">
        <f t="shared" si="5"/>
        <v>-0.11688311688311688</v>
      </c>
    </row>
    <row r="32" spans="1:18" x14ac:dyDescent="0.25">
      <c r="A32" s="289">
        <v>3</v>
      </c>
      <c r="B32" s="290">
        <v>62</v>
      </c>
      <c r="C32" s="291">
        <f t="shared" si="0"/>
        <v>-0.90769230769230769</v>
      </c>
      <c r="D32" s="292">
        <v>56</v>
      </c>
      <c r="E32" s="290">
        <v>5</v>
      </c>
      <c r="F32" s="291">
        <f t="shared" si="1"/>
        <v>0.83606557377049184</v>
      </c>
      <c r="G32" s="290">
        <v>0</v>
      </c>
      <c r="H32" s="290">
        <v>49</v>
      </c>
      <c r="I32" s="291">
        <f t="shared" si="2"/>
        <v>-1</v>
      </c>
      <c r="J32" s="292">
        <v>68</v>
      </c>
      <c r="K32" s="290">
        <v>0</v>
      </c>
      <c r="L32" s="291">
        <f t="shared" si="3"/>
        <v>1</v>
      </c>
      <c r="M32" s="292">
        <v>87</v>
      </c>
      <c r="N32" s="290">
        <v>14</v>
      </c>
      <c r="O32" s="291">
        <f t="shared" si="4"/>
        <v>0.72277227722772275</v>
      </c>
      <c r="P32" s="290">
        <v>6</v>
      </c>
      <c r="Q32" s="290">
        <v>72</v>
      </c>
      <c r="R32" s="293">
        <f t="shared" si="5"/>
        <v>-0.84615384615384615</v>
      </c>
    </row>
    <row r="33" spans="1:18" x14ac:dyDescent="0.25">
      <c r="A33" s="289">
        <v>50</v>
      </c>
      <c r="B33" s="290">
        <v>20</v>
      </c>
      <c r="C33" s="291">
        <f t="shared" si="0"/>
        <v>0.42857142857142855</v>
      </c>
      <c r="D33" s="292">
        <v>87</v>
      </c>
      <c r="E33" s="290">
        <v>0</v>
      </c>
      <c r="F33" s="291">
        <f t="shared" si="1"/>
        <v>1</v>
      </c>
      <c r="G33" s="290">
        <v>0</v>
      </c>
      <c r="H33" s="290">
        <v>70</v>
      </c>
      <c r="I33" s="291">
        <f t="shared" si="2"/>
        <v>-1</v>
      </c>
      <c r="J33" s="292">
        <v>7</v>
      </c>
      <c r="K33" s="290">
        <v>48</v>
      </c>
      <c r="L33" s="291">
        <f t="shared" si="3"/>
        <v>-0.74545454545454548</v>
      </c>
      <c r="M33" s="292">
        <v>50</v>
      </c>
      <c r="N33" s="290">
        <v>19</v>
      </c>
      <c r="O33" s="291">
        <f t="shared" si="4"/>
        <v>0.44927536231884058</v>
      </c>
      <c r="P33" s="290">
        <v>47</v>
      </c>
      <c r="Q33" s="290">
        <v>24</v>
      </c>
      <c r="R33" s="293">
        <f t="shared" si="5"/>
        <v>0.323943661971831</v>
      </c>
    </row>
    <row r="34" spans="1:18" x14ac:dyDescent="0.25">
      <c r="A34" s="289">
        <v>90</v>
      </c>
      <c r="B34" s="290">
        <v>6</v>
      </c>
      <c r="C34" s="291">
        <f t="shared" si="0"/>
        <v>0.875</v>
      </c>
      <c r="D34" s="292">
        <v>91</v>
      </c>
      <c r="E34" s="290">
        <v>0</v>
      </c>
      <c r="F34" s="291">
        <f t="shared" si="1"/>
        <v>1</v>
      </c>
      <c r="G34" s="290">
        <v>4</v>
      </c>
      <c r="H34" s="290">
        <v>54</v>
      </c>
      <c r="I34" s="291">
        <f t="shared" si="2"/>
        <v>-0.86206896551724133</v>
      </c>
      <c r="J34" s="292">
        <v>81</v>
      </c>
      <c r="K34" s="290">
        <v>0</v>
      </c>
      <c r="L34" s="291">
        <f t="shared" si="3"/>
        <v>1</v>
      </c>
      <c r="M34" s="292">
        <v>75</v>
      </c>
      <c r="N34" s="290">
        <v>0</v>
      </c>
      <c r="O34" s="291">
        <f t="shared" si="4"/>
        <v>1</v>
      </c>
      <c r="P34" s="290">
        <v>56</v>
      </c>
      <c r="Q34" s="290">
        <v>12</v>
      </c>
      <c r="R34" s="293">
        <f t="shared" si="5"/>
        <v>0.6470588235294118</v>
      </c>
    </row>
    <row r="35" spans="1:18" x14ac:dyDescent="0.25">
      <c r="A35" s="289">
        <v>63</v>
      </c>
      <c r="B35" s="290">
        <v>0</v>
      </c>
      <c r="C35" s="291">
        <f t="shared" si="0"/>
        <v>1</v>
      </c>
      <c r="D35" s="292">
        <v>49</v>
      </c>
      <c r="E35" s="290">
        <v>49</v>
      </c>
      <c r="F35" s="291">
        <f t="shared" si="1"/>
        <v>0</v>
      </c>
      <c r="G35" s="290">
        <v>4</v>
      </c>
      <c r="H35" s="290">
        <v>54</v>
      </c>
      <c r="I35" s="291">
        <f t="shared" si="2"/>
        <v>-0.86206896551724133</v>
      </c>
      <c r="J35" s="292">
        <v>0</v>
      </c>
      <c r="K35" s="290">
        <v>49</v>
      </c>
      <c r="L35" s="291">
        <f t="shared" si="3"/>
        <v>-1</v>
      </c>
      <c r="M35" s="292">
        <v>5</v>
      </c>
      <c r="N35" s="290">
        <v>69</v>
      </c>
      <c r="O35" s="291">
        <f t="shared" si="4"/>
        <v>-0.86486486486486491</v>
      </c>
      <c r="P35" s="290">
        <v>0</v>
      </c>
      <c r="Q35" s="290">
        <v>87</v>
      </c>
      <c r="R35" s="293">
        <f t="shared" si="5"/>
        <v>-1</v>
      </c>
    </row>
    <row r="36" spans="1:18" x14ac:dyDescent="0.25">
      <c r="A36" s="294"/>
      <c r="B36" s="295"/>
      <c r="C36" s="291"/>
      <c r="D36" s="292">
        <v>0</v>
      </c>
      <c r="E36" s="290">
        <v>82</v>
      </c>
      <c r="F36" s="291">
        <f t="shared" si="1"/>
        <v>-1</v>
      </c>
      <c r="G36" s="290">
        <v>45</v>
      </c>
      <c r="H36" s="290">
        <v>53</v>
      </c>
      <c r="I36" s="291">
        <f t="shared" si="2"/>
        <v>-8.1632653061224483E-2</v>
      </c>
      <c r="J36" s="292">
        <v>96</v>
      </c>
      <c r="K36" s="290">
        <v>1</v>
      </c>
      <c r="L36" s="291">
        <f t="shared" si="3"/>
        <v>0.97938144329896903</v>
      </c>
      <c r="M36" s="292">
        <v>12</v>
      </c>
      <c r="N36" s="290">
        <v>9</v>
      </c>
      <c r="O36" s="291">
        <f t="shared" si="4"/>
        <v>0.14285714285714285</v>
      </c>
      <c r="P36" s="290">
        <v>2</v>
      </c>
      <c r="Q36" s="290">
        <v>20</v>
      </c>
      <c r="R36" s="293">
        <f t="shared" si="5"/>
        <v>-0.81818181818181823</v>
      </c>
    </row>
    <row r="37" spans="1:18" x14ac:dyDescent="0.25">
      <c r="A37" s="294"/>
      <c r="B37" s="295"/>
      <c r="C37" s="291"/>
      <c r="D37" s="292">
        <v>94</v>
      </c>
      <c r="E37" s="290">
        <v>17</v>
      </c>
      <c r="F37" s="291">
        <f t="shared" si="1"/>
        <v>0.69369369369369371</v>
      </c>
      <c r="G37" s="290">
        <v>51</v>
      </c>
      <c r="H37" s="290">
        <v>30</v>
      </c>
      <c r="I37" s="291">
        <f t="shared" si="2"/>
        <v>0.25925925925925924</v>
      </c>
      <c r="J37" s="292">
        <v>70</v>
      </c>
      <c r="K37" s="290">
        <v>18</v>
      </c>
      <c r="L37" s="291">
        <f t="shared" si="3"/>
        <v>0.59090909090909094</v>
      </c>
      <c r="M37" s="292">
        <v>66</v>
      </c>
      <c r="N37" s="290">
        <v>3</v>
      </c>
      <c r="O37" s="291">
        <f t="shared" si="4"/>
        <v>0.91304347826086951</v>
      </c>
      <c r="P37" s="290">
        <v>16</v>
      </c>
      <c r="Q37" s="290">
        <v>78</v>
      </c>
      <c r="R37" s="293">
        <f t="shared" si="5"/>
        <v>-0.65957446808510634</v>
      </c>
    </row>
    <row r="38" spans="1:18" x14ac:dyDescent="0.25">
      <c r="A38" s="294"/>
      <c r="B38" s="295"/>
      <c r="C38" s="291"/>
      <c r="D38" s="292">
        <v>2</v>
      </c>
      <c r="E38" s="290">
        <v>56</v>
      </c>
      <c r="F38" s="291">
        <f>(D38-E38)/(D38+E38)</f>
        <v>-0.93103448275862066</v>
      </c>
      <c r="G38" s="290">
        <v>5</v>
      </c>
      <c r="H38" s="290">
        <v>63</v>
      </c>
      <c r="I38" s="291">
        <f t="shared" si="2"/>
        <v>-0.8529411764705882</v>
      </c>
      <c r="J38" s="292"/>
      <c r="K38" s="290"/>
      <c r="L38" s="291"/>
      <c r="M38" s="292">
        <v>63</v>
      </c>
      <c r="N38" s="290">
        <v>4</v>
      </c>
      <c r="O38" s="291">
        <f t="shared" si="4"/>
        <v>0.88059701492537312</v>
      </c>
      <c r="P38" s="290"/>
      <c r="Q38" s="290"/>
      <c r="R38" s="293"/>
    </row>
    <row r="39" spans="1:18" x14ac:dyDescent="0.25">
      <c r="A39" s="289"/>
      <c r="B39" s="290"/>
      <c r="C39" s="291"/>
      <c r="D39" s="292"/>
      <c r="E39" s="290"/>
      <c r="F39" s="291"/>
      <c r="G39" s="290">
        <v>95</v>
      </c>
      <c r="H39" s="290">
        <v>0</v>
      </c>
      <c r="I39" s="291">
        <f t="shared" si="2"/>
        <v>1</v>
      </c>
      <c r="J39" s="292"/>
      <c r="K39" s="290"/>
      <c r="L39" s="291"/>
      <c r="M39" s="292">
        <v>32</v>
      </c>
      <c r="N39" s="290">
        <v>2</v>
      </c>
      <c r="O39" s="291">
        <f t="shared" si="4"/>
        <v>0.88235294117647056</v>
      </c>
      <c r="P39" s="290"/>
      <c r="Q39" s="290"/>
      <c r="R39" s="293"/>
    </row>
    <row r="40" spans="1:18" x14ac:dyDescent="0.25">
      <c r="A40" s="289"/>
      <c r="B40" s="290"/>
      <c r="C40" s="291"/>
      <c r="D40" s="292"/>
      <c r="E40" s="290"/>
      <c r="F40" s="291"/>
      <c r="G40" s="290">
        <v>83</v>
      </c>
      <c r="H40" s="290">
        <v>0</v>
      </c>
      <c r="I40" s="291">
        <f t="shared" si="2"/>
        <v>1</v>
      </c>
      <c r="J40" s="292"/>
      <c r="K40" s="290"/>
      <c r="L40" s="291"/>
      <c r="M40" s="292"/>
      <c r="N40" s="290"/>
      <c r="O40" s="291"/>
      <c r="P40" s="290"/>
      <c r="Q40" s="290"/>
      <c r="R40" s="293"/>
    </row>
    <row r="41" spans="1:18" x14ac:dyDescent="0.25">
      <c r="A41" s="289"/>
      <c r="B41" s="290"/>
      <c r="C41" s="291"/>
      <c r="D41" s="296"/>
      <c r="E41" s="297"/>
      <c r="F41" s="298"/>
      <c r="G41" s="296">
        <f>AVERAGE(G4:G40)</f>
        <v>28</v>
      </c>
      <c r="H41" s="297"/>
      <c r="I41" s="298">
        <f t="shared" si="2"/>
        <v>1</v>
      </c>
      <c r="J41" s="296"/>
      <c r="K41" s="297"/>
      <c r="L41" s="298"/>
      <c r="M41" s="296"/>
      <c r="N41" s="297"/>
      <c r="O41" s="298"/>
      <c r="P41" s="290"/>
      <c r="Q41" s="290"/>
      <c r="R41" s="293"/>
    </row>
    <row r="42" spans="1:18" x14ac:dyDescent="0.25">
      <c r="A42" s="299">
        <f>AVERAGE(A4:A41)</f>
        <v>42.4375</v>
      </c>
      <c r="B42" s="300">
        <f>AVERAGE(B4:B41)</f>
        <v>23.4375</v>
      </c>
      <c r="C42" s="301"/>
      <c r="D42" s="300">
        <f>AVERAGE(D4:D41)</f>
        <v>37.485714285714288</v>
      </c>
      <c r="E42" s="300">
        <f>AVERAGE(E4:E41)</f>
        <v>23.914285714285715</v>
      </c>
      <c r="F42" s="301"/>
      <c r="G42" s="300">
        <f>AVERAGE(G4:G41)</f>
        <v>28</v>
      </c>
      <c r="H42" s="300">
        <f>AVERAGE(H4:H41)</f>
        <v>42.297297297297298</v>
      </c>
      <c r="I42" s="301"/>
      <c r="J42" s="300">
        <f>AVERAGE(J4:J41)</f>
        <v>43.794117647058826</v>
      </c>
      <c r="K42" s="300">
        <f>AVERAGE(K4:K41)</f>
        <v>30.205882352941178</v>
      </c>
      <c r="L42" s="301"/>
      <c r="M42" s="300">
        <f>AVERAGE(M4:M41)</f>
        <v>39.833333333333336</v>
      </c>
      <c r="N42" s="300">
        <f>AVERAGE(N4:N41)</f>
        <v>21.222222222222221</v>
      </c>
      <c r="O42" s="301"/>
      <c r="P42" s="302">
        <f>AVERAGE(P4:P41)</f>
        <v>26.441176470588236</v>
      </c>
      <c r="Q42" s="300">
        <f>AVERAGE(Q4:Q41)</f>
        <v>37.794117647058826</v>
      </c>
      <c r="R42" s="303"/>
    </row>
    <row r="43" spans="1:18" x14ac:dyDescent="0.25">
      <c r="A43" s="289">
        <f>STDEV(A4:A41)</f>
        <v>29.404780717295921</v>
      </c>
      <c r="B43" s="290">
        <f>STDEV(B4:B41)</f>
        <v>26.324203875472083</v>
      </c>
      <c r="C43" s="291"/>
      <c r="D43" s="290">
        <f>STDEV(D4:D41)</f>
        <v>28.084296877302037</v>
      </c>
      <c r="E43" s="290">
        <f>STDEV(E4:E41)</f>
        <v>25.457428626412913</v>
      </c>
      <c r="F43" s="291"/>
      <c r="G43" s="290">
        <f>STDEV(G4:G41)</f>
        <v>31.010024534360202</v>
      </c>
      <c r="H43" s="290">
        <f>STDEV(H4:H41)</f>
        <v>29.046767715439781</v>
      </c>
      <c r="I43" s="291"/>
      <c r="J43" s="290">
        <f>STDEV(J4:J41)</f>
        <v>29.222012678038396</v>
      </c>
      <c r="K43" s="290">
        <f>STDEV(K4:K41)</f>
        <v>26.738667281406151</v>
      </c>
      <c r="L43" s="291"/>
      <c r="M43" s="290">
        <f>STDEV(M4:M41)</f>
        <v>26.454813226653915</v>
      </c>
      <c r="N43" s="290">
        <f>STDEV(N4:N41)</f>
        <v>24.204026950797271</v>
      </c>
      <c r="O43" s="291"/>
      <c r="P43" s="290">
        <f>STDEV(P4:P41)</f>
        <v>24.218939716639483</v>
      </c>
      <c r="Q43" s="290">
        <f>STDEV(Q4:Q41)</f>
        <v>27.288336293785104</v>
      </c>
      <c r="R43" s="293"/>
    </row>
    <row r="44" spans="1:18" x14ac:dyDescent="0.25">
      <c r="A44" s="289">
        <v>32</v>
      </c>
      <c r="B44" s="290">
        <v>32</v>
      </c>
      <c r="C44" s="291"/>
      <c r="D44" s="290">
        <v>35</v>
      </c>
      <c r="E44" s="290">
        <v>35</v>
      </c>
      <c r="F44" s="291"/>
      <c r="G44" s="290">
        <v>38</v>
      </c>
      <c r="H44" s="290">
        <v>38</v>
      </c>
      <c r="I44" s="291"/>
      <c r="J44" s="290">
        <v>34</v>
      </c>
      <c r="K44" s="290">
        <v>34</v>
      </c>
      <c r="L44" s="291"/>
      <c r="M44" s="290">
        <v>36</v>
      </c>
      <c r="N44" s="290">
        <v>36</v>
      </c>
      <c r="O44" s="291"/>
      <c r="P44" s="290">
        <v>34</v>
      </c>
      <c r="Q44" s="290">
        <v>34</v>
      </c>
      <c r="R44" s="293"/>
    </row>
    <row r="45" spans="1:18" ht="15.75" thickBot="1" x14ac:dyDescent="0.3">
      <c r="A45" s="43">
        <f>A43/SQRT(A44)</f>
        <v>5.1980799611258446</v>
      </c>
      <c r="B45" s="45">
        <f>B43/SQRT(B44)</f>
        <v>4.6535057674208762</v>
      </c>
      <c r="C45" s="174"/>
      <c r="D45" s="45">
        <f>D43/SQRT(D44)</f>
        <v>4.7471125993821213</v>
      </c>
      <c r="E45" s="45">
        <f>E43/SQRT(E44)</f>
        <v>4.3030908236120817</v>
      </c>
      <c r="F45" s="174"/>
      <c r="G45" s="45">
        <f>G43/SQRT(G44)</f>
        <v>5.0304902492637256</v>
      </c>
      <c r="H45" s="45">
        <f>H43/SQRT(H44)</f>
        <v>4.7120079380537945</v>
      </c>
      <c r="I45" s="174"/>
      <c r="J45" s="45">
        <f>J43/SQRT(J44)</f>
        <v>5.0115338293000402</v>
      </c>
      <c r="K45" s="45">
        <f>K43/SQRT(K44)</f>
        <v>4.585643607357448</v>
      </c>
      <c r="L45" s="174"/>
      <c r="M45" s="45">
        <f>M43/SQRT(M44)</f>
        <v>4.4091355377756525</v>
      </c>
      <c r="N45" s="45">
        <f>N43/SQRT(N44)</f>
        <v>4.0340044917995455</v>
      </c>
      <c r="O45" s="174"/>
      <c r="P45" s="45">
        <f>P43/SQRT(P44)</f>
        <v>4.1535138950553847</v>
      </c>
      <c r="Q45" s="45">
        <f>Q43/SQRT(Q44)</f>
        <v>4.6799110652771185</v>
      </c>
      <c r="R45" s="175"/>
    </row>
  </sheetData>
  <mergeCells count="6">
    <mergeCell ref="P2:R2"/>
    <mergeCell ref="A2:C2"/>
    <mergeCell ref="D2:F2"/>
    <mergeCell ref="G2:I2"/>
    <mergeCell ref="J2:L2"/>
    <mergeCell ref="M2:O2"/>
  </mergeCells>
  <pageMargins left="0.75" right="0.75" top="1" bottom="1" header="0.5" footer="0.5"/>
  <pageSetup paperSize="9"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71"/>
  <sheetViews>
    <sheetView topLeftCell="A145" zoomScale="80" zoomScaleNormal="80" workbookViewId="0">
      <selection activeCell="AL156" sqref="AL156"/>
    </sheetView>
  </sheetViews>
  <sheetFormatPr defaultColWidth="8.85546875" defaultRowHeight="15" x14ac:dyDescent="0.25"/>
  <cols>
    <col min="1" max="1" width="10.5703125" style="227" bestFit="1" customWidth="1"/>
    <col min="2" max="2" width="8.85546875" style="227"/>
    <col min="3" max="6" width="9.140625" style="227" bestFit="1" customWidth="1"/>
    <col min="7" max="7" width="9" style="227" bestFit="1" customWidth="1"/>
    <col min="8" max="8" width="10.5703125" style="227" bestFit="1" customWidth="1"/>
    <col min="9" max="9" width="9" style="227" bestFit="1" customWidth="1"/>
    <col min="10" max="13" width="9.140625" style="227" bestFit="1" customWidth="1"/>
    <col min="14" max="14" width="8.85546875" style="227"/>
    <col min="15" max="15" width="10.5703125" style="227" bestFit="1" customWidth="1"/>
    <col min="16" max="16" width="9" style="227" bestFit="1" customWidth="1"/>
    <col min="17" max="18" width="9.140625" style="227" bestFit="1" customWidth="1"/>
    <col min="19" max="19" width="9" style="227" bestFit="1" customWidth="1"/>
    <col min="20" max="20" width="9.7109375" style="227" bestFit="1" customWidth="1"/>
    <col min="21" max="21" width="8.85546875" style="227"/>
    <col min="22" max="22" width="10.5703125" style="227" bestFit="1" customWidth="1"/>
    <col min="23" max="23" width="9" style="227" bestFit="1" customWidth="1"/>
    <col min="24" max="25" width="9.140625" style="227" bestFit="1" customWidth="1"/>
    <col min="26" max="27" width="9" style="227" bestFit="1" customWidth="1"/>
    <col min="28" max="16384" width="8.85546875" style="227"/>
  </cols>
  <sheetData>
    <row r="1" spans="1:35" x14ac:dyDescent="0.25">
      <c r="A1" s="256" t="s">
        <v>210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81"/>
    </row>
    <row r="2" spans="1:35" x14ac:dyDescent="0.25">
      <c r="A2" s="257" t="s">
        <v>64</v>
      </c>
      <c r="B2" s="233" t="s">
        <v>65</v>
      </c>
      <c r="C2" s="233" t="s">
        <v>66</v>
      </c>
      <c r="D2" s="234" t="s">
        <v>52</v>
      </c>
      <c r="E2" s="234" t="s">
        <v>53</v>
      </c>
      <c r="F2" s="232" t="s">
        <v>64</v>
      </c>
      <c r="G2" s="233" t="s">
        <v>65</v>
      </c>
      <c r="H2" s="233" t="s">
        <v>66</v>
      </c>
      <c r="I2" s="234" t="s">
        <v>52</v>
      </c>
      <c r="J2" s="234" t="s">
        <v>53</v>
      </c>
      <c r="K2" s="232" t="s">
        <v>64</v>
      </c>
      <c r="L2" s="233" t="s">
        <v>65</v>
      </c>
      <c r="M2" s="233" t="s">
        <v>66</v>
      </c>
      <c r="N2" s="234" t="s">
        <v>52</v>
      </c>
      <c r="O2" s="234" t="s">
        <v>53</v>
      </c>
      <c r="P2" s="232" t="s">
        <v>64</v>
      </c>
      <c r="Q2" s="233" t="s">
        <v>65</v>
      </c>
      <c r="R2" s="233" t="s">
        <v>66</v>
      </c>
      <c r="S2" s="234" t="s">
        <v>52</v>
      </c>
      <c r="T2" s="234" t="s">
        <v>53</v>
      </c>
      <c r="U2" s="232" t="s">
        <v>64</v>
      </c>
      <c r="V2" s="233" t="s">
        <v>65</v>
      </c>
      <c r="W2" s="233" t="s">
        <v>66</v>
      </c>
      <c r="X2" s="234" t="s">
        <v>52</v>
      </c>
      <c r="Y2" s="234" t="s">
        <v>53</v>
      </c>
      <c r="Z2" s="232" t="s">
        <v>64</v>
      </c>
      <c r="AA2" s="233" t="s">
        <v>65</v>
      </c>
      <c r="AB2" s="233" t="s">
        <v>66</v>
      </c>
      <c r="AC2" s="234" t="s">
        <v>52</v>
      </c>
      <c r="AD2" s="234" t="s">
        <v>53</v>
      </c>
      <c r="AE2" s="232" t="s">
        <v>64</v>
      </c>
      <c r="AF2" s="233" t="s">
        <v>65</v>
      </c>
      <c r="AG2" s="233" t="s">
        <v>66</v>
      </c>
      <c r="AH2" s="234" t="s">
        <v>52</v>
      </c>
      <c r="AI2" s="258" t="s">
        <v>53</v>
      </c>
    </row>
    <row r="3" spans="1:35" x14ac:dyDescent="0.25">
      <c r="A3" s="374" t="s">
        <v>201</v>
      </c>
      <c r="B3" s="375"/>
      <c r="C3" s="375"/>
      <c r="D3" s="375"/>
      <c r="E3" s="376"/>
      <c r="F3" s="369" t="s">
        <v>202</v>
      </c>
      <c r="G3" s="370"/>
      <c r="H3" s="370"/>
      <c r="I3" s="370"/>
      <c r="J3" s="373"/>
      <c r="K3" s="369" t="s">
        <v>203</v>
      </c>
      <c r="L3" s="370"/>
      <c r="M3" s="370"/>
      <c r="N3" s="370"/>
      <c r="O3" s="373"/>
      <c r="P3" s="369" t="s">
        <v>204</v>
      </c>
      <c r="Q3" s="370"/>
      <c r="R3" s="370"/>
      <c r="S3" s="370"/>
      <c r="T3" s="373"/>
      <c r="U3" s="369" t="s">
        <v>205</v>
      </c>
      <c r="V3" s="370"/>
      <c r="W3" s="370"/>
      <c r="X3" s="370"/>
      <c r="Y3" s="373"/>
      <c r="Z3" s="369" t="s">
        <v>206</v>
      </c>
      <c r="AA3" s="370"/>
      <c r="AB3" s="370"/>
      <c r="AC3" s="370"/>
      <c r="AD3" s="373"/>
      <c r="AE3" s="369" t="s">
        <v>207</v>
      </c>
      <c r="AF3" s="370"/>
      <c r="AG3" s="370"/>
      <c r="AH3" s="370"/>
      <c r="AI3" s="371"/>
    </row>
    <row r="4" spans="1:35" x14ac:dyDescent="0.25">
      <c r="A4" s="259" t="s">
        <v>77</v>
      </c>
      <c r="B4" s="229">
        <v>19</v>
      </c>
      <c r="C4" s="229">
        <v>14</v>
      </c>
      <c r="D4" s="229">
        <f t="shared" ref="D4:D11" si="0">B4+C4</f>
        <v>33</v>
      </c>
      <c r="E4" s="230">
        <f>(D4-D5)/SUM(D4+D5)</f>
        <v>0.15789473684210525</v>
      </c>
      <c r="F4" s="228" t="s">
        <v>77</v>
      </c>
      <c r="G4" s="229">
        <v>18</v>
      </c>
      <c r="H4" s="229">
        <v>16</v>
      </c>
      <c r="I4" s="229">
        <f t="shared" ref="I4:I11" si="1">G4+H4</f>
        <v>34</v>
      </c>
      <c r="J4" s="230">
        <f>(I4-I5)/SUM(I4+I5)</f>
        <v>0.21428571428571427</v>
      </c>
      <c r="K4" s="228" t="s">
        <v>77</v>
      </c>
      <c r="L4" s="229">
        <v>16</v>
      </c>
      <c r="M4" s="229">
        <v>24</v>
      </c>
      <c r="N4" s="229">
        <f t="shared" ref="N4:N11" si="2">L4+M4</f>
        <v>40</v>
      </c>
      <c r="O4" s="230">
        <f>(N4-N5)/SUM(N4+N5)</f>
        <v>0.3559322033898305</v>
      </c>
      <c r="P4" s="228" t="s">
        <v>77</v>
      </c>
      <c r="Q4" s="229">
        <v>21</v>
      </c>
      <c r="R4" s="229">
        <v>11</v>
      </c>
      <c r="S4" s="229">
        <f t="shared" ref="S4:S11" si="3">Q4+R4</f>
        <v>32</v>
      </c>
      <c r="T4" s="230">
        <f>(S4-S5)/SUM(S4+S5)</f>
        <v>0.56097560975609762</v>
      </c>
      <c r="U4" s="228" t="s">
        <v>77</v>
      </c>
      <c r="V4" s="229">
        <v>18</v>
      </c>
      <c r="W4" s="229">
        <v>21</v>
      </c>
      <c r="X4" s="229">
        <f t="shared" ref="X4:X11" si="4">V4+W4</f>
        <v>39</v>
      </c>
      <c r="Y4" s="230">
        <f>(X4-X5)/SUM(X4+X5)</f>
        <v>0.44444444444444442</v>
      </c>
      <c r="Z4" s="228" t="s">
        <v>77</v>
      </c>
      <c r="AA4" s="229">
        <v>23</v>
      </c>
      <c r="AB4" s="229">
        <v>12</v>
      </c>
      <c r="AC4" s="229">
        <f t="shared" ref="AC4:AC11" si="5">AA4+AB4</f>
        <v>35</v>
      </c>
      <c r="AD4" s="230">
        <f>(AC4-AC5)/SUM(AC4+AC5)</f>
        <v>0.22807017543859648</v>
      </c>
      <c r="AE4" s="228" t="s">
        <v>77</v>
      </c>
      <c r="AF4" s="229">
        <v>12</v>
      </c>
      <c r="AG4" s="229">
        <v>23</v>
      </c>
      <c r="AH4" s="229">
        <f t="shared" ref="AH4:AH11" si="6">AF4+AG4</f>
        <v>35</v>
      </c>
      <c r="AI4" s="260">
        <f>(AH4-AH5)/SUM(AH4+AH5)</f>
        <v>9.375E-2</v>
      </c>
    </row>
    <row r="5" spans="1:35" x14ac:dyDescent="0.25">
      <c r="A5" s="41" t="s">
        <v>83</v>
      </c>
      <c r="B5" s="18">
        <v>0</v>
      </c>
      <c r="C5" s="18">
        <v>24</v>
      </c>
      <c r="D5" s="18">
        <f t="shared" si="0"/>
        <v>24</v>
      </c>
      <c r="E5" s="49"/>
      <c r="F5" s="53" t="s">
        <v>83</v>
      </c>
      <c r="G5" s="18">
        <v>7</v>
      </c>
      <c r="H5" s="18">
        <v>15</v>
      </c>
      <c r="I5" s="18">
        <f t="shared" si="1"/>
        <v>22</v>
      </c>
      <c r="J5" s="49"/>
      <c r="K5" s="53" t="s">
        <v>83</v>
      </c>
      <c r="L5" s="18">
        <v>7</v>
      </c>
      <c r="M5" s="18">
        <v>12</v>
      </c>
      <c r="N5" s="18">
        <f t="shared" si="2"/>
        <v>19</v>
      </c>
      <c r="O5" s="49"/>
      <c r="P5" s="53" t="s">
        <v>83</v>
      </c>
      <c r="Q5" s="18">
        <v>6</v>
      </c>
      <c r="R5" s="18">
        <v>3</v>
      </c>
      <c r="S5" s="18">
        <f t="shared" si="3"/>
        <v>9</v>
      </c>
      <c r="T5" s="49"/>
      <c r="U5" s="53" t="s">
        <v>83</v>
      </c>
      <c r="V5" s="18">
        <v>6</v>
      </c>
      <c r="W5" s="18">
        <v>9</v>
      </c>
      <c r="X5" s="18">
        <f t="shared" si="4"/>
        <v>15</v>
      </c>
      <c r="Y5" s="49"/>
      <c r="Z5" s="53" t="s">
        <v>83</v>
      </c>
      <c r="AA5" s="18">
        <v>3</v>
      </c>
      <c r="AB5" s="18">
        <v>19</v>
      </c>
      <c r="AC5" s="18">
        <f t="shared" si="5"/>
        <v>22</v>
      </c>
      <c r="AD5" s="49"/>
      <c r="AE5" s="53" t="s">
        <v>83</v>
      </c>
      <c r="AF5" s="18">
        <v>10</v>
      </c>
      <c r="AG5" s="18">
        <v>19</v>
      </c>
      <c r="AH5" s="18">
        <f t="shared" si="6"/>
        <v>29</v>
      </c>
      <c r="AI5" s="42"/>
    </row>
    <row r="6" spans="1:35" x14ac:dyDescent="0.25">
      <c r="A6" s="41" t="s">
        <v>77</v>
      </c>
      <c r="B6" s="18">
        <v>18</v>
      </c>
      <c r="C6" s="18">
        <v>15</v>
      </c>
      <c r="D6" s="18">
        <f t="shared" si="0"/>
        <v>33</v>
      </c>
      <c r="E6" s="49">
        <f>(D6-D7)/SUM(D6+D7)</f>
        <v>3.125E-2</v>
      </c>
      <c r="F6" s="53" t="s">
        <v>77</v>
      </c>
      <c r="G6" s="18">
        <v>18</v>
      </c>
      <c r="H6" s="18">
        <v>23</v>
      </c>
      <c r="I6" s="18">
        <f t="shared" si="1"/>
        <v>41</v>
      </c>
      <c r="J6" s="49">
        <f>(I6-I7)/SUM(I6+I7)</f>
        <v>0.22388059701492538</v>
      </c>
      <c r="K6" s="53" t="s">
        <v>77</v>
      </c>
      <c r="L6" s="18">
        <v>15</v>
      </c>
      <c r="M6" s="18">
        <v>20</v>
      </c>
      <c r="N6" s="18">
        <f t="shared" si="2"/>
        <v>35</v>
      </c>
      <c r="O6" s="49">
        <f>(N6-N7)/SUM(N6+N7)</f>
        <v>0.29629629629629628</v>
      </c>
      <c r="P6" s="53" t="s">
        <v>77</v>
      </c>
      <c r="Q6" s="18">
        <v>13</v>
      </c>
      <c r="R6" s="18">
        <v>25</v>
      </c>
      <c r="S6" s="18">
        <f t="shared" si="3"/>
        <v>38</v>
      </c>
      <c r="T6" s="49">
        <f>(S6-S7)/SUM(S6+S7)</f>
        <v>0.58333333333333337</v>
      </c>
      <c r="U6" s="53" t="s">
        <v>77</v>
      </c>
      <c r="V6" s="18">
        <v>31</v>
      </c>
      <c r="W6" s="18">
        <v>13</v>
      </c>
      <c r="X6" s="18">
        <f t="shared" si="4"/>
        <v>44</v>
      </c>
      <c r="Y6" s="49">
        <f>(X6-X7)/SUM(X6+X7)</f>
        <v>0.35384615384615387</v>
      </c>
      <c r="Z6" s="53" t="s">
        <v>77</v>
      </c>
      <c r="AA6" s="18">
        <v>22</v>
      </c>
      <c r="AB6" s="18">
        <v>10</v>
      </c>
      <c r="AC6" s="18">
        <f t="shared" si="5"/>
        <v>32</v>
      </c>
      <c r="AD6" s="49">
        <f>(AC6-AC7)/SUM(AC6+AC7)</f>
        <v>0.23076923076923078</v>
      </c>
      <c r="AE6" s="53" t="s">
        <v>77</v>
      </c>
      <c r="AF6" s="18">
        <v>29</v>
      </c>
      <c r="AG6" s="18">
        <v>16</v>
      </c>
      <c r="AH6" s="18">
        <f t="shared" si="6"/>
        <v>45</v>
      </c>
      <c r="AI6" s="42">
        <f>(AH6-AH7)/SUM(AH6+AH7)</f>
        <v>0.16883116883116883</v>
      </c>
    </row>
    <row r="7" spans="1:35" x14ac:dyDescent="0.25">
      <c r="A7" s="41" t="s">
        <v>83</v>
      </c>
      <c r="B7" s="18">
        <v>17</v>
      </c>
      <c r="C7" s="18">
        <v>14</v>
      </c>
      <c r="D7" s="18">
        <f t="shared" si="0"/>
        <v>31</v>
      </c>
      <c r="E7" s="49"/>
      <c r="F7" s="53" t="s">
        <v>83</v>
      </c>
      <c r="G7" s="18">
        <v>7</v>
      </c>
      <c r="H7" s="18">
        <v>19</v>
      </c>
      <c r="I7" s="18">
        <f t="shared" si="1"/>
        <v>26</v>
      </c>
      <c r="J7" s="49"/>
      <c r="K7" s="53" t="s">
        <v>83</v>
      </c>
      <c r="L7" s="18">
        <v>13</v>
      </c>
      <c r="M7" s="18">
        <v>6</v>
      </c>
      <c r="N7" s="18">
        <f t="shared" si="2"/>
        <v>19</v>
      </c>
      <c r="O7" s="49"/>
      <c r="P7" s="53" t="s">
        <v>83</v>
      </c>
      <c r="Q7" s="18">
        <v>3</v>
      </c>
      <c r="R7" s="18">
        <v>7</v>
      </c>
      <c r="S7" s="18">
        <f t="shared" si="3"/>
        <v>10</v>
      </c>
      <c r="T7" s="49"/>
      <c r="U7" s="53" t="s">
        <v>83</v>
      </c>
      <c r="V7" s="18">
        <v>13</v>
      </c>
      <c r="W7" s="18">
        <v>8</v>
      </c>
      <c r="X7" s="18">
        <f t="shared" si="4"/>
        <v>21</v>
      </c>
      <c r="Y7" s="49"/>
      <c r="Z7" s="53" t="s">
        <v>83</v>
      </c>
      <c r="AA7" s="18">
        <v>14</v>
      </c>
      <c r="AB7" s="18">
        <v>6</v>
      </c>
      <c r="AC7" s="18">
        <f t="shared" si="5"/>
        <v>20</v>
      </c>
      <c r="AD7" s="49"/>
      <c r="AE7" s="53" t="s">
        <v>83</v>
      </c>
      <c r="AF7" s="18">
        <v>18</v>
      </c>
      <c r="AG7" s="18">
        <v>14</v>
      </c>
      <c r="AH7" s="18">
        <f t="shared" si="6"/>
        <v>32</v>
      </c>
      <c r="AI7" s="42"/>
    </row>
    <row r="8" spans="1:35" x14ac:dyDescent="0.25">
      <c r="A8" s="41" t="s">
        <v>77</v>
      </c>
      <c r="B8" s="18">
        <v>19</v>
      </c>
      <c r="C8" s="18">
        <v>13</v>
      </c>
      <c r="D8" s="18">
        <f t="shared" si="0"/>
        <v>32</v>
      </c>
      <c r="E8" s="49">
        <f>(D8-D9)/SUM(D8+D9)</f>
        <v>8.4745762711864403E-2</v>
      </c>
      <c r="F8" s="53" t="s">
        <v>77</v>
      </c>
      <c r="G8" s="18">
        <v>12</v>
      </c>
      <c r="H8" s="18">
        <v>22</v>
      </c>
      <c r="I8" s="18">
        <f t="shared" si="1"/>
        <v>34</v>
      </c>
      <c r="J8" s="49">
        <f>(I8-I9)/SUM(I8+I9)</f>
        <v>0.19298245614035087</v>
      </c>
      <c r="K8" s="53" t="s">
        <v>77</v>
      </c>
      <c r="L8" s="18">
        <v>13</v>
      </c>
      <c r="M8" s="18">
        <v>19</v>
      </c>
      <c r="N8" s="18">
        <f t="shared" si="2"/>
        <v>32</v>
      </c>
      <c r="O8" s="49">
        <f>(N8-N9)/SUM(N8+N9)</f>
        <v>0.33333333333333331</v>
      </c>
      <c r="P8" s="53" t="s">
        <v>77</v>
      </c>
      <c r="Q8" s="18">
        <v>18</v>
      </c>
      <c r="R8" s="18">
        <v>13</v>
      </c>
      <c r="S8" s="18">
        <f t="shared" si="3"/>
        <v>31</v>
      </c>
      <c r="T8" s="49">
        <f>(S8-S9)/SUM(S8+S9)</f>
        <v>0.58974358974358976</v>
      </c>
      <c r="U8" s="53" t="s">
        <v>77</v>
      </c>
      <c r="V8" s="18">
        <v>22</v>
      </c>
      <c r="W8" s="18">
        <v>14</v>
      </c>
      <c r="X8" s="18">
        <f t="shared" si="4"/>
        <v>36</v>
      </c>
      <c r="Y8" s="49">
        <f>(X8-X9)/SUM(X8+X9)</f>
        <v>0.41176470588235292</v>
      </c>
      <c r="Z8" s="53" t="s">
        <v>77</v>
      </c>
      <c r="AA8" s="18">
        <v>17</v>
      </c>
      <c r="AB8" s="18">
        <v>19</v>
      </c>
      <c r="AC8" s="18">
        <f t="shared" si="5"/>
        <v>36</v>
      </c>
      <c r="AD8" s="49">
        <f>(AC8-AC9)/SUM(AC8+AC9)</f>
        <v>0.2857142857142857</v>
      </c>
      <c r="AE8" s="53" t="s">
        <v>77</v>
      </c>
      <c r="AF8" s="18">
        <v>6</v>
      </c>
      <c r="AG8" s="18">
        <v>18</v>
      </c>
      <c r="AH8" s="18">
        <f t="shared" si="6"/>
        <v>24</v>
      </c>
      <c r="AI8" s="42">
        <f>(AH8-AH9)/SUM(AH8+AH9)</f>
        <v>0.17073170731707318</v>
      </c>
    </row>
    <row r="9" spans="1:35" x14ac:dyDescent="0.25">
      <c r="A9" s="41" t="s">
        <v>83</v>
      </c>
      <c r="B9" s="18">
        <v>11</v>
      </c>
      <c r="C9" s="18">
        <v>16</v>
      </c>
      <c r="D9" s="18">
        <f t="shared" si="0"/>
        <v>27</v>
      </c>
      <c r="E9" s="49"/>
      <c r="F9" s="53" t="s">
        <v>83</v>
      </c>
      <c r="G9" s="18">
        <v>16</v>
      </c>
      <c r="H9" s="18">
        <v>7</v>
      </c>
      <c r="I9" s="18">
        <f t="shared" si="1"/>
        <v>23</v>
      </c>
      <c r="J9" s="49"/>
      <c r="K9" s="53" t="s">
        <v>83</v>
      </c>
      <c r="L9" s="18">
        <v>4</v>
      </c>
      <c r="M9" s="18">
        <v>12</v>
      </c>
      <c r="N9" s="18">
        <f t="shared" si="2"/>
        <v>16</v>
      </c>
      <c r="O9" s="49"/>
      <c r="P9" s="53" t="s">
        <v>83</v>
      </c>
      <c r="Q9" s="18">
        <v>3</v>
      </c>
      <c r="R9" s="18">
        <v>5</v>
      </c>
      <c r="S9" s="18">
        <f t="shared" si="3"/>
        <v>8</v>
      </c>
      <c r="T9" s="49"/>
      <c r="U9" s="53" t="s">
        <v>83</v>
      </c>
      <c r="V9" s="18">
        <v>7</v>
      </c>
      <c r="W9" s="18">
        <v>8</v>
      </c>
      <c r="X9" s="18">
        <f t="shared" si="4"/>
        <v>15</v>
      </c>
      <c r="Y9" s="49"/>
      <c r="Z9" s="53" t="s">
        <v>83</v>
      </c>
      <c r="AA9" s="18">
        <v>6</v>
      </c>
      <c r="AB9" s="18">
        <v>14</v>
      </c>
      <c r="AC9" s="18">
        <f t="shared" si="5"/>
        <v>20</v>
      </c>
      <c r="AD9" s="49"/>
      <c r="AE9" s="53" t="s">
        <v>83</v>
      </c>
      <c r="AF9" s="18">
        <v>9</v>
      </c>
      <c r="AG9" s="18">
        <v>8</v>
      </c>
      <c r="AH9" s="18">
        <f t="shared" si="6"/>
        <v>17</v>
      </c>
      <c r="AI9" s="42"/>
    </row>
    <row r="10" spans="1:35" x14ac:dyDescent="0.25">
      <c r="A10" s="41" t="s">
        <v>77</v>
      </c>
      <c r="B10" s="18">
        <v>16</v>
      </c>
      <c r="C10" s="18">
        <v>14</v>
      </c>
      <c r="D10" s="18">
        <f t="shared" si="0"/>
        <v>30</v>
      </c>
      <c r="E10" s="49">
        <f>(D10-D11)/SUM(D10+D11)</f>
        <v>-9.0909090909090912E-2</v>
      </c>
      <c r="F10" s="53" t="s">
        <v>77</v>
      </c>
      <c r="G10" s="18">
        <v>20</v>
      </c>
      <c r="H10" s="18">
        <v>14</v>
      </c>
      <c r="I10" s="18">
        <f t="shared" si="1"/>
        <v>34</v>
      </c>
      <c r="J10" s="49">
        <f>(I10-I11)/SUM(I10+I11)</f>
        <v>0.15254237288135594</v>
      </c>
      <c r="K10" s="53" t="s">
        <v>77</v>
      </c>
      <c r="L10" s="18">
        <v>14</v>
      </c>
      <c r="M10" s="18">
        <v>26</v>
      </c>
      <c r="N10" s="18">
        <f t="shared" si="2"/>
        <v>40</v>
      </c>
      <c r="O10" s="49">
        <f>(N10-N11)/SUM(N10+N11)</f>
        <v>0.31147540983606559</v>
      </c>
      <c r="P10" s="53" t="s">
        <v>77</v>
      </c>
      <c r="Q10" s="18">
        <v>14</v>
      </c>
      <c r="R10" s="18">
        <v>22</v>
      </c>
      <c r="S10" s="18">
        <f t="shared" si="3"/>
        <v>36</v>
      </c>
      <c r="T10" s="49">
        <f>(S10-S11)/SUM(S10+S11)</f>
        <v>0.44</v>
      </c>
      <c r="U10" s="53" t="s">
        <v>77</v>
      </c>
      <c r="V10" s="18">
        <v>21</v>
      </c>
      <c r="W10" s="18">
        <v>13</v>
      </c>
      <c r="X10" s="18">
        <f t="shared" si="4"/>
        <v>34</v>
      </c>
      <c r="Y10" s="49">
        <f>(X10-X11)/SUM(X10+X11)</f>
        <v>0.44680851063829785</v>
      </c>
      <c r="Z10" s="53" t="s">
        <v>77</v>
      </c>
      <c r="AA10" s="18">
        <v>15</v>
      </c>
      <c r="AB10" s="18">
        <v>9</v>
      </c>
      <c r="AC10" s="18">
        <f t="shared" si="5"/>
        <v>24</v>
      </c>
      <c r="AD10" s="49">
        <f>(AC10-AC11)/SUM(AC10+AC11)</f>
        <v>0.33333333333333331</v>
      </c>
      <c r="AE10" s="53" t="s">
        <v>77</v>
      </c>
      <c r="AF10" s="18">
        <v>15</v>
      </c>
      <c r="AG10" s="18">
        <v>18</v>
      </c>
      <c r="AH10" s="18">
        <f t="shared" si="6"/>
        <v>33</v>
      </c>
      <c r="AI10" s="42">
        <f>(AH10-AH11)/SUM(AH10+AH11)</f>
        <v>8.1967213114754092E-2</v>
      </c>
    </row>
    <row r="11" spans="1:35" x14ac:dyDescent="0.25">
      <c r="A11" s="261" t="s">
        <v>83</v>
      </c>
      <c r="B11" s="166">
        <v>17</v>
      </c>
      <c r="C11" s="166">
        <v>19</v>
      </c>
      <c r="D11" s="166">
        <f t="shared" si="0"/>
        <v>36</v>
      </c>
      <c r="E11" s="186"/>
      <c r="F11" s="231" t="s">
        <v>83</v>
      </c>
      <c r="G11" s="166">
        <v>16</v>
      </c>
      <c r="H11" s="166">
        <v>9</v>
      </c>
      <c r="I11" s="166">
        <f t="shared" si="1"/>
        <v>25</v>
      </c>
      <c r="J11" s="186"/>
      <c r="K11" s="231" t="s">
        <v>83</v>
      </c>
      <c r="L11" s="166">
        <v>8</v>
      </c>
      <c r="M11" s="166">
        <v>13</v>
      </c>
      <c r="N11" s="166">
        <f t="shared" si="2"/>
        <v>21</v>
      </c>
      <c r="O11" s="186"/>
      <c r="P11" s="231" t="s">
        <v>83</v>
      </c>
      <c r="Q11" s="166">
        <v>5</v>
      </c>
      <c r="R11" s="166">
        <v>9</v>
      </c>
      <c r="S11" s="166">
        <f t="shared" si="3"/>
        <v>14</v>
      </c>
      <c r="T11" s="186"/>
      <c r="U11" s="231" t="s">
        <v>83</v>
      </c>
      <c r="V11" s="166">
        <v>3</v>
      </c>
      <c r="W11" s="166">
        <v>10</v>
      </c>
      <c r="X11" s="166">
        <f t="shared" si="4"/>
        <v>13</v>
      </c>
      <c r="Y11" s="186"/>
      <c r="Z11" s="231" t="s">
        <v>83</v>
      </c>
      <c r="AA11" s="166">
        <v>5</v>
      </c>
      <c r="AB11" s="166">
        <v>7</v>
      </c>
      <c r="AC11" s="166">
        <f t="shared" si="5"/>
        <v>12</v>
      </c>
      <c r="AD11" s="186"/>
      <c r="AE11" s="231" t="s">
        <v>83</v>
      </c>
      <c r="AF11" s="166">
        <v>12</v>
      </c>
      <c r="AG11" s="166">
        <v>16</v>
      </c>
      <c r="AH11" s="166">
        <f t="shared" si="6"/>
        <v>28</v>
      </c>
      <c r="AI11" s="262"/>
    </row>
    <row r="12" spans="1:35" x14ac:dyDescent="0.25">
      <c r="A12" s="41" t="s">
        <v>208</v>
      </c>
      <c r="B12" s="18"/>
      <c r="C12" s="18"/>
      <c r="D12" s="18"/>
      <c r="E12" s="49">
        <f>AVERAGE(E4:E11)</f>
        <v>4.5745352161219686E-2</v>
      </c>
      <c r="F12" s="53" t="s">
        <v>208</v>
      </c>
      <c r="G12" s="18"/>
      <c r="H12" s="18"/>
      <c r="I12" s="18"/>
      <c r="J12" s="49">
        <f>AVERAGE(J4:J11)</f>
        <v>0.19592278508058664</v>
      </c>
      <c r="K12" s="53" t="s">
        <v>208</v>
      </c>
      <c r="L12" s="18"/>
      <c r="M12" s="18"/>
      <c r="N12" s="18"/>
      <c r="O12" s="49">
        <f>AVERAGE(O4:O11)</f>
        <v>0.32425931071388137</v>
      </c>
      <c r="P12" s="53" t="s">
        <v>208</v>
      </c>
      <c r="Q12" s="18"/>
      <c r="R12" s="18"/>
      <c r="S12" s="18"/>
      <c r="T12" s="49">
        <f>AVERAGE(T4:T11)</f>
        <v>0.54351313320825523</v>
      </c>
      <c r="U12" s="53" t="s">
        <v>208</v>
      </c>
      <c r="V12" s="18"/>
      <c r="W12" s="18"/>
      <c r="X12" s="18"/>
      <c r="Y12" s="49">
        <f>AVERAGE(Y4:Y11)</f>
        <v>0.41421595370281228</v>
      </c>
      <c r="Z12" s="53" t="s">
        <v>208</v>
      </c>
      <c r="AA12" s="18"/>
      <c r="AB12" s="18"/>
      <c r="AC12" s="18"/>
      <c r="AD12" s="49">
        <f>AVERAGE(AD4:AD11)</f>
        <v>0.26947175631386155</v>
      </c>
      <c r="AE12" s="53" t="s">
        <v>208</v>
      </c>
      <c r="AF12" s="18"/>
      <c r="AG12" s="18"/>
      <c r="AH12" s="18"/>
      <c r="AI12" s="42">
        <f>AVERAGE(AI4:AI11)</f>
        <v>0.12882002231574902</v>
      </c>
    </row>
    <row r="13" spans="1:35" x14ac:dyDescent="0.25">
      <c r="A13" s="41" t="s">
        <v>43</v>
      </c>
      <c r="B13" s="18"/>
      <c r="C13" s="18"/>
      <c r="D13" s="18"/>
      <c r="E13" s="49">
        <f>STDEV(E4:E11)</f>
        <v>0.10485397552875558</v>
      </c>
      <c r="F13" s="53" t="s">
        <v>43</v>
      </c>
      <c r="G13" s="18"/>
      <c r="H13" s="18"/>
      <c r="I13" s="18"/>
      <c r="J13" s="49">
        <f>STDEV(J4:J11)</f>
        <v>3.167197559357645E-2</v>
      </c>
      <c r="K13" s="53" t="s">
        <v>43</v>
      </c>
      <c r="L13" s="18"/>
      <c r="M13" s="18"/>
      <c r="N13" s="18"/>
      <c r="O13" s="49">
        <f>STDEV(O4:O11)</f>
        <v>2.6018380131056125E-2</v>
      </c>
      <c r="P13" s="53" t="s">
        <v>43</v>
      </c>
      <c r="Q13" s="18"/>
      <c r="R13" s="18"/>
      <c r="S13" s="18"/>
      <c r="T13" s="49">
        <f>STDEV(T4:T11)</f>
        <v>7.0101855142453345E-2</v>
      </c>
      <c r="U13" s="53" t="s">
        <v>43</v>
      </c>
      <c r="V13" s="18"/>
      <c r="W13" s="18"/>
      <c r="X13" s="18"/>
      <c r="Y13" s="49">
        <f>STDEV(Y4:Y11)</f>
        <v>4.330726563645762E-2</v>
      </c>
      <c r="Z13" s="53" t="s">
        <v>43</v>
      </c>
      <c r="AA13" s="18"/>
      <c r="AB13" s="18"/>
      <c r="AC13" s="18"/>
      <c r="AD13" s="49">
        <f>STDEV(AD4:AD11)</f>
        <v>5.0179999877911233E-2</v>
      </c>
      <c r="AE13" s="53" t="s">
        <v>43</v>
      </c>
      <c r="AF13" s="18"/>
      <c r="AG13" s="18"/>
      <c r="AH13" s="18"/>
      <c r="AI13" s="42">
        <f>STDEV(AI4:AI11)</f>
        <v>4.7548478350628594E-2</v>
      </c>
    </row>
    <row r="14" spans="1:35" x14ac:dyDescent="0.25">
      <c r="A14" s="41" t="s">
        <v>61</v>
      </c>
      <c r="B14" s="18"/>
      <c r="C14" s="18"/>
      <c r="D14" s="18"/>
      <c r="E14" s="49">
        <v>8</v>
      </c>
      <c r="F14" s="53" t="s">
        <v>61</v>
      </c>
      <c r="G14" s="18"/>
      <c r="H14" s="18"/>
      <c r="I14" s="18"/>
      <c r="J14" s="49">
        <v>8</v>
      </c>
      <c r="K14" s="53" t="s">
        <v>61</v>
      </c>
      <c r="L14" s="18"/>
      <c r="M14" s="18"/>
      <c r="N14" s="18"/>
      <c r="O14" s="49">
        <v>8</v>
      </c>
      <c r="P14" s="53" t="s">
        <v>61</v>
      </c>
      <c r="Q14" s="18"/>
      <c r="R14" s="18"/>
      <c r="S14" s="18"/>
      <c r="T14" s="49">
        <v>8</v>
      </c>
      <c r="U14" s="53" t="s">
        <v>61</v>
      </c>
      <c r="V14" s="18"/>
      <c r="W14" s="18"/>
      <c r="X14" s="18"/>
      <c r="Y14" s="49">
        <v>8</v>
      </c>
      <c r="Z14" s="53" t="s">
        <v>61</v>
      </c>
      <c r="AA14" s="18"/>
      <c r="AB14" s="18"/>
      <c r="AC14" s="18"/>
      <c r="AD14" s="49">
        <v>8</v>
      </c>
      <c r="AE14" s="53" t="s">
        <v>61</v>
      </c>
      <c r="AF14" s="18"/>
      <c r="AG14" s="18"/>
      <c r="AH14" s="18"/>
      <c r="AI14" s="42">
        <v>8</v>
      </c>
    </row>
    <row r="15" spans="1:35" x14ac:dyDescent="0.25">
      <c r="A15" s="261" t="s">
        <v>3</v>
      </c>
      <c r="B15" s="166"/>
      <c r="C15" s="166"/>
      <c r="D15" s="166"/>
      <c r="E15" s="186">
        <f>E13/SQRT(E14)</f>
        <v>3.7071478565375689E-2</v>
      </c>
      <c r="F15" s="231" t="s">
        <v>3</v>
      </c>
      <c r="G15" s="166"/>
      <c r="H15" s="166"/>
      <c r="I15" s="166"/>
      <c r="J15" s="186">
        <f>J13/SQRT(J14)</f>
        <v>1.1197734357896368E-2</v>
      </c>
      <c r="K15" s="231" t="s">
        <v>3</v>
      </c>
      <c r="L15" s="166"/>
      <c r="M15" s="166"/>
      <c r="N15" s="166"/>
      <c r="O15" s="186">
        <f>O13/SQRT(O14)</f>
        <v>9.1988865130795596E-3</v>
      </c>
      <c r="P15" s="231" t="s">
        <v>3</v>
      </c>
      <c r="Q15" s="166"/>
      <c r="R15" s="166"/>
      <c r="S15" s="166"/>
      <c r="T15" s="186">
        <f>T13/SQRT(T14)</f>
        <v>2.4784748572492903E-2</v>
      </c>
      <c r="U15" s="231" t="s">
        <v>3</v>
      </c>
      <c r="V15" s="166"/>
      <c r="W15" s="166"/>
      <c r="X15" s="166"/>
      <c r="Y15" s="186">
        <f>Y13/SQRT(Y14)</f>
        <v>1.5311430603093163E-2</v>
      </c>
      <c r="Z15" s="231" t="s">
        <v>3</v>
      </c>
      <c r="AA15" s="166"/>
      <c r="AB15" s="166"/>
      <c r="AC15" s="166"/>
      <c r="AD15" s="186">
        <f>AD13/SQRT(AD14)</f>
        <v>1.7741309096805578E-2</v>
      </c>
      <c r="AE15" s="231" t="s">
        <v>3</v>
      </c>
      <c r="AF15" s="166"/>
      <c r="AG15" s="166"/>
      <c r="AH15" s="166"/>
      <c r="AI15" s="262">
        <f>AI13/SQRT(AI14)</f>
        <v>1.6810925738415611E-2</v>
      </c>
    </row>
    <row r="16" spans="1:35" x14ac:dyDescent="0.25">
      <c r="A16" s="41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42"/>
    </row>
    <row r="17" spans="1:35" x14ac:dyDescent="0.25">
      <c r="A17" s="257" t="s">
        <v>64</v>
      </c>
      <c r="B17" s="233" t="s">
        <v>65</v>
      </c>
      <c r="C17" s="233" t="s">
        <v>66</v>
      </c>
      <c r="D17" s="234" t="s">
        <v>52</v>
      </c>
      <c r="E17" s="234" t="s">
        <v>53</v>
      </c>
      <c r="F17" s="232" t="s">
        <v>64</v>
      </c>
      <c r="G17" s="233" t="s">
        <v>65</v>
      </c>
      <c r="H17" s="233" t="s">
        <v>66</v>
      </c>
      <c r="I17" s="234" t="s">
        <v>52</v>
      </c>
      <c r="J17" s="234" t="s">
        <v>53</v>
      </c>
      <c r="K17" s="232" t="s">
        <v>64</v>
      </c>
      <c r="L17" s="233" t="s">
        <v>65</v>
      </c>
      <c r="M17" s="233" t="s">
        <v>66</v>
      </c>
      <c r="N17" s="234" t="s">
        <v>52</v>
      </c>
      <c r="O17" s="234" t="s">
        <v>53</v>
      </c>
      <c r="P17" s="232" t="s">
        <v>64</v>
      </c>
      <c r="Q17" s="233" t="s">
        <v>65</v>
      </c>
      <c r="R17" s="233" t="s">
        <v>66</v>
      </c>
      <c r="S17" s="234" t="s">
        <v>52</v>
      </c>
      <c r="T17" s="234" t="s">
        <v>53</v>
      </c>
      <c r="U17" s="232" t="s">
        <v>64</v>
      </c>
      <c r="V17" s="233" t="s">
        <v>65</v>
      </c>
      <c r="W17" s="233" t="s">
        <v>66</v>
      </c>
      <c r="X17" s="234" t="s">
        <v>52</v>
      </c>
      <c r="Y17" s="234" t="s">
        <v>53</v>
      </c>
      <c r="Z17" s="232" t="s">
        <v>64</v>
      </c>
      <c r="AA17" s="233" t="s">
        <v>65</v>
      </c>
      <c r="AB17" s="233" t="s">
        <v>66</v>
      </c>
      <c r="AC17" s="234" t="s">
        <v>52</v>
      </c>
      <c r="AD17" s="234" t="s">
        <v>53</v>
      </c>
      <c r="AE17" s="232" t="s">
        <v>64</v>
      </c>
      <c r="AF17" s="233" t="s">
        <v>65</v>
      </c>
      <c r="AG17" s="233" t="s">
        <v>66</v>
      </c>
      <c r="AH17" s="234" t="s">
        <v>52</v>
      </c>
      <c r="AI17" s="258" t="s">
        <v>53</v>
      </c>
    </row>
    <row r="18" spans="1:35" x14ac:dyDescent="0.25">
      <c r="A18" s="372" t="s">
        <v>201</v>
      </c>
      <c r="B18" s="370"/>
      <c r="C18" s="370"/>
      <c r="D18" s="370"/>
      <c r="E18" s="373"/>
      <c r="F18" s="369" t="s">
        <v>202</v>
      </c>
      <c r="G18" s="370"/>
      <c r="H18" s="370"/>
      <c r="I18" s="370"/>
      <c r="J18" s="373"/>
      <c r="K18" s="369" t="s">
        <v>203</v>
      </c>
      <c r="L18" s="370"/>
      <c r="M18" s="370"/>
      <c r="N18" s="370"/>
      <c r="O18" s="373"/>
      <c r="P18" s="369" t="s">
        <v>204</v>
      </c>
      <c r="Q18" s="370"/>
      <c r="R18" s="370"/>
      <c r="S18" s="370"/>
      <c r="T18" s="373"/>
      <c r="U18" s="369" t="s">
        <v>205</v>
      </c>
      <c r="V18" s="370"/>
      <c r="W18" s="370"/>
      <c r="X18" s="370"/>
      <c r="Y18" s="373"/>
      <c r="Z18" s="369" t="s">
        <v>206</v>
      </c>
      <c r="AA18" s="370"/>
      <c r="AB18" s="370"/>
      <c r="AC18" s="370"/>
      <c r="AD18" s="373"/>
      <c r="AE18" s="369" t="s">
        <v>207</v>
      </c>
      <c r="AF18" s="370"/>
      <c r="AG18" s="370"/>
      <c r="AH18" s="370"/>
      <c r="AI18" s="371"/>
    </row>
    <row r="19" spans="1:35" x14ac:dyDescent="0.25">
      <c r="A19" s="259" t="s">
        <v>78</v>
      </c>
      <c r="B19" s="229">
        <v>21</v>
      </c>
      <c r="C19" s="229">
        <v>17</v>
      </c>
      <c r="D19" s="229">
        <f t="shared" ref="D19:D26" si="7">B19+C19</f>
        <v>38</v>
      </c>
      <c r="E19" s="230">
        <f>(D19-D20)/SUM(D19+D20)</f>
        <v>4.1095890410958902E-2</v>
      </c>
      <c r="F19" s="228" t="s">
        <v>78</v>
      </c>
      <c r="G19" s="229">
        <v>20</v>
      </c>
      <c r="H19" s="229">
        <v>12</v>
      </c>
      <c r="I19" s="229">
        <f t="shared" ref="I19:I26" si="8">G19+H19</f>
        <v>32</v>
      </c>
      <c r="J19" s="230">
        <f>(I19-I20)/SUM(I19+I20)</f>
        <v>0.10344827586206896</v>
      </c>
      <c r="K19" s="228" t="s">
        <v>78</v>
      </c>
      <c r="L19" s="229">
        <v>17</v>
      </c>
      <c r="M19" s="229">
        <v>20</v>
      </c>
      <c r="N19" s="229">
        <f t="shared" ref="N19:N26" si="9">L19+M19</f>
        <v>37</v>
      </c>
      <c r="O19" s="230">
        <f>(N19-N20)/SUM(N19+N20)</f>
        <v>0.27586206896551724</v>
      </c>
      <c r="P19" s="228" t="s">
        <v>78</v>
      </c>
      <c r="Q19" s="229">
        <v>22</v>
      </c>
      <c r="R19" s="229">
        <v>16</v>
      </c>
      <c r="S19" s="229">
        <f t="shared" ref="S19:S26" si="10">Q19+R19</f>
        <v>38</v>
      </c>
      <c r="T19" s="230">
        <f>(S19-S20)/SUM(S19+S20)</f>
        <v>0.52</v>
      </c>
      <c r="U19" s="228" t="s">
        <v>78</v>
      </c>
      <c r="V19" s="229">
        <v>19</v>
      </c>
      <c r="W19" s="229">
        <v>21</v>
      </c>
      <c r="X19" s="229">
        <f t="shared" ref="X19:X26" si="11">V19+W19</f>
        <v>40</v>
      </c>
      <c r="Y19" s="230">
        <f>(X19-X20)/SUM(X19+X20)</f>
        <v>0.40350877192982454</v>
      </c>
      <c r="Z19" s="228" t="s">
        <v>78</v>
      </c>
      <c r="AA19" s="229">
        <v>8</v>
      </c>
      <c r="AB19" s="229">
        <v>23</v>
      </c>
      <c r="AC19" s="229">
        <f t="shared" ref="AC19:AC26" si="12">AA19+AB19</f>
        <v>31</v>
      </c>
      <c r="AD19" s="230">
        <f>(AC19-AC20)/SUM(AC19+AC20)</f>
        <v>0.19230769230769232</v>
      </c>
      <c r="AE19" s="228" t="s">
        <v>78</v>
      </c>
      <c r="AF19" s="229">
        <v>20</v>
      </c>
      <c r="AG19" s="229">
        <v>15</v>
      </c>
      <c r="AH19" s="229">
        <f t="shared" ref="AH19:AH26" si="13">AF19+AG19</f>
        <v>35</v>
      </c>
      <c r="AI19" s="260">
        <f>(AH19-AH20)/SUM(AH19+AH20)</f>
        <v>6.0606060606060608E-2</v>
      </c>
    </row>
    <row r="20" spans="1:35" x14ac:dyDescent="0.25">
      <c r="A20" s="41" t="s">
        <v>83</v>
      </c>
      <c r="B20" s="18">
        <v>16</v>
      </c>
      <c r="C20" s="18">
        <v>19</v>
      </c>
      <c r="D20" s="18">
        <f t="shared" si="7"/>
        <v>35</v>
      </c>
      <c r="E20" s="49"/>
      <c r="F20" s="53" t="s">
        <v>83</v>
      </c>
      <c r="G20" s="18">
        <v>9</v>
      </c>
      <c r="H20" s="18">
        <v>17</v>
      </c>
      <c r="I20" s="18">
        <f t="shared" si="8"/>
        <v>26</v>
      </c>
      <c r="J20" s="49"/>
      <c r="K20" s="53" t="s">
        <v>83</v>
      </c>
      <c r="L20" s="18">
        <v>13</v>
      </c>
      <c r="M20" s="18">
        <v>8</v>
      </c>
      <c r="N20" s="18">
        <f t="shared" si="9"/>
        <v>21</v>
      </c>
      <c r="O20" s="49"/>
      <c r="P20" s="53" t="s">
        <v>83</v>
      </c>
      <c r="Q20" s="18">
        <v>5</v>
      </c>
      <c r="R20" s="18">
        <v>7</v>
      </c>
      <c r="S20" s="18">
        <f t="shared" si="10"/>
        <v>12</v>
      </c>
      <c r="T20" s="49"/>
      <c r="U20" s="53" t="s">
        <v>83</v>
      </c>
      <c r="V20" s="18">
        <v>11</v>
      </c>
      <c r="W20" s="18">
        <v>6</v>
      </c>
      <c r="X20" s="18">
        <f t="shared" si="11"/>
        <v>17</v>
      </c>
      <c r="Y20" s="49"/>
      <c r="Z20" s="53" t="s">
        <v>83</v>
      </c>
      <c r="AA20" s="18">
        <v>6</v>
      </c>
      <c r="AB20" s="18">
        <v>15</v>
      </c>
      <c r="AC20" s="18">
        <f t="shared" si="12"/>
        <v>21</v>
      </c>
      <c r="AD20" s="49"/>
      <c r="AE20" s="53" t="s">
        <v>83</v>
      </c>
      <c r="AF20" s="18">
        <v>12</v>
      </c>
      <c r="AG20" s="18">
        <v>19</v>
      </c>
      <c r="AH20" s="18">
        <f t="shared" si="13"/>
        <v>31</v>
      </c>
      <c r="AI20" s="42"/>
    </row>
    <row r="21" spans="1:35" x14ac:dyDescent="0.25">
      <c r="A21" s="41" t="s">
        <v>78</v>
      </c>
      <c r="B21" s="18">
        <v>18</v>
      </c>
      <c r="C21" s="18">
        <v>15</v>
      </c>
      <c r="D21" s="18">
        <f t="shared" si="7"/>
        <v>33</v>
      </c>
      <c r="E21" s="49">
        <f>(D21-D22)/SUM(D21+D22)</f>
        <v>-7.0422535211267609E-2</v>
      </c>
      <c r="F21" s="53" t="s">
        <v>78</v>
      </c>
      <c r="G21" s="18">
        <v>14</v>
      </c>
      <c r="H21" s="18">
        <v>18</v>
      </c>
      <c r="I21" s="18">
        <f t="shared" si="8"/>
        <v>32</v>
      </c>
      <c r="J21" s="49">
        <f>(I21-I22)/SUM(I21+I22)</f>
        <v>0.10344827586206896</v>
      </c>
      <c r="K21" s="53" t="s">
        <v>78</v>
      </c>
      <c r="L21" s="18">
        <v>19</v>
      </c>
      <c r="M21" s="18">
        <v>16</v>
      </c>
      <c r="N21" s="18">
        <f t="shared" si="9"/>
        <v>35</v>
      </c>
      <c r="O21" s="49">
        <f>(N21-N22)/SUM(N21+N22)</f>
        <v>0.29629629629629628</v>
      </c>
      <c r="P21" s="53" t="s">
        <v>78</v>
      </c>
      <c r="Q21" s="18">
        <v>17</v>
      </c>
      <c r="R21" s="18">
        <v>22</v>
      </c>
      <c r="S21" s="18">
        <f t="shared" si="10"/>
        <v>39</v>
      </c>
      <c r="T21" s="49">
        <f>(S21-S22)/SUM(S21+S22)</f>
        <v>0.56000000000000005</v>
      </c>
      <c r="U21" s="53" t="s">
        <v>78</v>
      </c>
      <c r="V21" s="18">
        <v>18</v>
      </c>
      <c r="W21" s="18">
        <v>25</v>
      </c>
      <c r="X21" s="18">
        <f t="shared" si="11"/>
        <v>43</v>
      </c>
      <c r="Y21" s="49">
        <f>(X21-X22)/SUM(X21+X22)</f>
        <v>0.34375</v>
      </c>
      <c r="Z21" s="53" t="s">
        <v>78</v>
      </c>
      <c r="AA21" s="18">
        <v>14</v>
      </c>
      <c r="AB21" s="18">
        <v>18</v>
      </c>
      <c r="AC21" s="18">
        <f t="shared" si="12"/>
        <v>32</v>
      </c>
      <c r="AD21" s="49">
        <f>(AC21-AC22)/SUM(AC21+AC22)</f>
        <v>0.10344827586206896</v>
      </c>
      <c r="AE21" s="53" t="s">
        <v>78</v>
      </c>
      <c r="AF21" s="18">
        <v>15</v>
      </c>
      <c r="AG21" s="18">
        <v>14</v>
      </c>
      <c r="AH21" s="18">
        <f t="shared" si="13"/>
        <v>29</v>
      </c>
      <c r="AI21" s="42">
        <f>(AH21-AH22)/SUM(AH21+AH22)</f>
        <v>0.23404255319148937</v>
      </c>
    </row>
    <row r="22" spans="1:35" x14ac:dyDescent="0.25">
      <c r="A22" s="41" t="s">
        <v>83</v>
      </c>
      <c r="B22" s="18">
        <v>22</v>
      </c>
      <c r="C22" s="18">
        <v>16</v>
      </c>
      <c r="D22" s="18">
        <f t="shared" si="7"/>
        <v>38</v>
      </c>
      <c r="E22" s="49"/>
      <c r="F22" s="53" t="s">
        <v>83</v>
      </c>
      <c r="G22" s="18">
        <v>17</v>
      </c>
      <c r="H22" s="18">
        <v>9</v>
      </c>
      <c r="I22" s="18">
        <f t="shared" si="8"/>
        <v>26</v>
      </c>
      <c r="J22" s="49"/>
      <c r="K22" s="53" t="s">
        <v>83</v>
      </c>
      <c r="L22" s="18">
        <v>5</v>
      </c>
      <c r="M22" s="18">
        <v>14</v>
      </c>
      <c r="N22" s="18">
        <f t="shared" si="9"/>
        <v>19</v>
      </c>
      <c r="O22" s="49"/>
      <c r="P22" s="53" t="s">
        <v>83</v>
      </c>
      <c r="Q22" s="18">
        <v>3</v>
      </c>
      <c r="R22" s="18">
        <v>8</v>
      </c>
      <c r="S22" s="18">
        <f t="shared" si="10"/>
        <v>11</v>
      </c>
      <c r="T22" s="49"/>
      <c r="U22" s="53" t="s">
        <v>83</v>
      </c>
      <c r="V22" s="18">
        <v>14</v>
      </c>
      <c r="W22" s="18">
        <v>7</v>
      </c>
      <c r="X22" s="18">
        <f t="shared" si="11"/>
        <v>21</v>
      </c>
      <c r="Y22" s="49"/>
      <c r="Z22" s="53" t="s">
        <v>83</v>
      </c>
      <c r="AA22" s="18">
        <v>15</v>
      </c>
      <c r="AB22" s="18">
        <v>11</v>
      </c>
      <c r="AC22" s="18">
        <f t="shared" si="12"/>
        <v>26</v>
      </c>
      <c r="AD22" s="49"/>
      <c r="AE22" s="53" t="s">
        <v>83</v>
      </c>
      <c r="AF22" s="18">
        <v>6</v>
      </c>
      <c r="AG22" s="18">
        <v>12</v>
      </c>
      <c r="AH22" s="18">
        <f t="shared" si="13"/>
        <v>18</v>
      </c>
      <c r="AI22" s="42"/>
    </row>
    <row r="23" spans="1:35" x14ac:dyDescent="0.25">
      <c r="A23" s="41" t="s">
        <v>78</v>
      </c>
      <c r="B23" s="18">
        <v>15</v>
      </c>
      <c r="C23" s="18">
        <v>18</v>
      </c>
      <c r="D23" s="18">
        <f t="shared" si="7"/>
        <v>33</v>
      </c>
      <c r="E23" s="49">
        <f>(D23-D24)/SUM(D23+D24)</f>
        <v>0.11864406779661017</v>
      </c>
      <c r="F23" s="53" t="s">
        <v>78</v>
      </c>
      <c r="G23" s="18">
        <v>18</v>
      </c>
      <c r="H23" s="18">
        <v>14</v>
      </c>
      <c r="I23" s="18">
        <f t="shared" si="8"/>
        <v>32</v>
      </c>
      <c r="J23" s="49">
        <f>(I23-I24)/SUM(I23+I24)</f>
        <v>0.23076923076923078</v>
      </c>
      <c r="K23" s="53" t="s">
        <v>78</v>
      </c>
      <c r="L23" s="18">
        <v>22</v>
      </c>
      <c r="M23" s="18">
        <v>17</v>
      </c>
      <c r="N23" s="18">
        <f t="shared" si="9"/>
        <v>39</v>
      </c>
      <c r="O23" s="49">
        <f>(N23-N24)/SUM(N23+N24)</f>
        <v>0.21875</v>
      </c>
      <c r="P23" s="53" t="s">
        <v>78</v>
      </c>
      <c r="Q23" s="18">
        <v>16</v>
      </c>
      <c r="R23" s="18">
        <v>29</v>
      </c>
      <c r="S23" s="18">
        <f t="shared" si="10"/>
        <v>45</v>
      </c>
      <c r="T23" s="49">
        <f>(S23-S24)/SUM(S23+S24)</f>
        <v>0.52542372881355937</v>
      </c>
      <c r="U23" s="53" t="s">
        <v>78</v>
      </c>
      <c r="V23" s="18">
        <v>26</v>
      </c>
      <c r="W23" s="18">
        <v>23</v>
      </c>
      <c r="X23" s="18">
        <f t="shared" si="11"/>
        <v>49</v>
      </c>
      <c r="Y23" s="49">
        <f>(X23-X24)/SUM(X23+X24)</f>
        <v>0.4</v>
      </c>
      <c r="Z23" s="53" t="s">
        <v>78</v>
      </c>
      <c r="AA23" s="18">
        <v>19</v>
      </c>
      <c r="AB23" s="18">
        <v>22</v>
      </c>
      <c r="AC23" s="18">
        <f t="shared" si="12"/>
        <v>41</v>
      </c>
      <c r="AD23" s="49">
        <f>(AC23-AC24)/SUM(AC23+AC24)</f>
        <v>0.18840579710144928</v>
      </c>
      <c r="AE23" s="53" t="s">
        <v>78</v>
      </c>
      <c r="AF23" s="18">
        <v>17</v>
      </c>
      <c r="AG23" s="18">
        <v>8</v>
      </c>
      <c r="AH23" s="18">
        <f t="shared" si="13"/>
        <v>25</v>
      </c>
      <c r="AI23" s="42">
        <f>(AH23-AH24)/SUM(AH23+AH24)</f>
        <v>6.3829787234042548E-2</v>
      </c>
    </row>
    <row r="24" spans="1:35" x14ac:dyDescent="0.25">
      <c r="A24" s="41" t="s">
        <v>83</v>
      </c>
      <c r="B24" s="18">
        <v>17</v>
      </c>
      <c r="C24" s="18">
        <v>9</v>
      </c>
      <c r="D24" s="18">
        <f t="shared" si="7"/>
        <v>26</v>
      </c>
      <c r="E24" s="49"/>
      <c r="F24" s="53" t="s">
        <v>83</v>
      </c>
      <c r="G24" s="18">
        <v>6</v>
      </c>
      <c r="H24" s="18">
        <v>14</v>
      </c>
      <c r="I24" s="18">
        <f t="shared" si="8"/>
        <v>20</v>
      </c>
      <c r="J24" s="49"/>
      <c r="K24" s="53" t="s">
        <v>83</v>
      </c>
      <c r="L24" s="18">
        <v>18</v>
      </c>
      <c r="M24" s="18">
        <v>7</v>
      </c>
      <c r="N24" s="18">
        <f t="shared" si="9"/>
        <v>25</v>
      </c>
      <c r="O24" s="49"/>
      <c r="P24" s="53" t="s">
        <v>83</v>
      </c>
      <c r="Q24" s="18">
        <v>6</v>
      </c>
      <c r="R24" s="18">
        <v>8</v>
      </c>
      <c r="S24" s="18">
        <f t="shared" si="10"/>
        <v>14</v>
      </c>
      <c r="T24" s="49"/>
      <c r="U24" s="53" t="s">
        <v>83</v>
      </c>
      <c r="V24" s="18">
        <v>6</v>
      </c>
      <c r="W24" s="18">
        <v>15</v>
      </c>
      <c r="X24" s="18">
        <f t="shared" si="11"/>
        <v>21</v>
      </c>
      <c r="Y24" s="49"/>
      <c r="Z24" s="53" t="s">
        <v>83</v>
      </c>
      <c r="AA24" s="18">
        <v>8</v>
      </c>
      <c r="AB24" s="18">
        <v>20</v>
      </c>
      <c r="AC24" s="18">
        <f t="shared" si="12"/>
        <v>28</v>
      </c>
      <c r="AD24" s="49"/>
      <c r="AE24" s="53" t="s">
        <v>83</v>
      </c>
      <c r="AF24" s="18">
        <v>12</v>
      </c>
      <c r="AG24" s="18">
        <v>10</v>
      </c>
      <c r="AH24" s="18">
        <f t="shared" si="13"/>
        <v>22</v>
      </c>
      <c r="AI24" s="42"/>
    </row>
    <row r="25" spans="1:35" x14ac:dyDescent="0.25">
      <c r="A25" s="41" t="s">
        <v>78</v>
      </c>
      <c r="B25" s="18">
        <v>20</v>
      </c>
      <c r="C25" s="18">
        <v>15</v>
      </c>
      <c r="D25" s="18">
        <f t="shared" si="7"/>
        <v>35</v>
      </c>
      <c r="E25" s="49">
        <f>(D25-D26)/SUM(D25+D26)</f>
        <v>6.0606060606060608E-2</v>
      </c>
      <c r="F25" s="53" t="s">
        <v>78</v>
      </c>
      <c r="G25" s="18">
        <v>12</v>
      </c>
      <c r="H25" s="18">
        <v>17</v>
      </c>
      <c r="I25" s="18">
        <f t="shared" si="8"/>
        <v>29</v>
      </c>
      <c r="J25" s="49">
        <f>(I25-I26)/SUM(I25+I26)</f>
        <v>0.16</v>
      </c>
      <c r="K25" s="53" t="s">
        <v>78</v>
      </c>
      <c r="L25" s="18">
        <v>19</v>
      </c>
      <c r="M25" s="18">
        <v>21</v>
      </c>
      <c r="N25" s="18">
        <f t="shared" si="9"/>
        <v>40</v>
      </c>
      <c r="O25" s="49">
        <f>(N25-N26)/SUM(N25+N26)</f>
        <v>0.31147540983606559</v>
      </c>
      <c r="P25" s="53" t="s">
        <v>78</v>
      </c>
      <c r="Q25" s="18">
        <v>20</v>
      </c>
      <c r="R25" s="18">
        <v>17</v>
      </c>
      <c r="S25" s="18">
        <f t="shared" si="10"/>
        <v>37</v>
      </c>
      <c r="T25" s="49">
        <f>(S25-S26)/SUM(S25+S26)</f>
        <v>0.51020408163265307</v>
      </c>
      <c r="U25" s="53" t="s">
        <v>78</v>
      </c>
      <c r="V25" s="18">
        <v>13</v>
      </c>
      <c r="W25" s="18">
        <v>27</v>
      </c>
      <c r="X25" s="18">
        <f t="shared" si="11"/>
        <v>40</v>
      </c>
      <c r="Y25" s="49">
        <f>(X25-X26)/SUM(X25+X26)</f>
        <v>0.45454545454545453</v>
      </c>
      <c r="Z25" s="53" t="s">
        <v>78</v>
      </c>
      <c r="AA25" s="18">
        <v>15</v>
      </c>
      <c r="AB25" s="18">
        <v>17</v>
      </c>
      <c r="AC25" s="18">
        <f t="shared" si="12"/>
        <v>32</v>
      </c>
      <c r="AD25" s="49">
        <f>(AC25-AC26)/SUM(AC25+AC26)</f>
        <v>0.23076923076923078</v>
      </c>
      <c r="AE25" s="53" t="s">
        <v>78</v>
      </c>
      <c r="AF25" s="18">
        <v>17</v>
      </c>
      <c r="AG25" s="18">
        <v>12</v>
      </c>
      <c r="AH25" s="18">
        <f t="shared" si="13"/>
        <v>29</v>
      </c>
      <c r="AI25" s="42">
        <f>(AH25-AH26)/SUM(AH25+AH26)</f>
        <v>3.5714285714285712E-2</v>
      </c>
    </row>
    <row r="26" spans="1:35" x14ac:dyDescent="0.25">
      <c r="A26" s="261" t="s">
        <v>83</v>
      </c>
      <c r="B26" s="166">
        <v>18</v>
      </c>
      <c r="C26" s="166">
        <v>13</v>
      </c>
      <c r="D26" s="166">
        <f t="shared" si="7"/>
        <v>31</v>
      </c>
      <c r="E26" s="186"/>
      <c r="F26" s="231" t="s">
        <v>83</v>
      </c>
      <c r="G26" s="166">
        <v>13</v>
      </c>
      <c r="H26" s="166">
        <v>8</v>
      </c>
      <c r="I26" s="166">
        <f t="shared" si="8"/>
        <v>21</v>
      </c>
      <c r="J26" s="186"/>
      <c r="K26" s="231" t="s">
        <v>83</v>
      </c>
      <c r="L26" s="166">
        <v>15</v>
      </c>
      <c r="M26" s="166">
        <v>6</v>
      </c>
      <c r="N26" s="166">
        <f t="shared" si="9"/>
        <v>21</v>
      </c>
      <c r="O26" s="186"/>
      <c r="P26" s="231" t="s">
        <v>83</v>
      </c>
      <c r="Q26" s="166">
        <v>6</v>
      </c>
      <c r="R26" s="166">
        <v>6</v>
      </c>
      <c r="S26" s="166">
        <f t="shared" si="10"/>
        <v>12</v>
      </c>
      <c r="T26" s="186"/>
      <c r="U26" s="231" t="s">
        <v>83</v>
      </c>
      <c r="V26" s="166">
        <v>6</v>
      </c>
      <c r="W26" s="166">
        <v>9</v>
      </c>
      <c r="X26" s="166">
        <f t="shared" si="11"/>
        <v>15</v>
      </c>
      <c r="Y26" s="186"/>
      <c r="Z26" s="231" t="s">
        <v>83</v>
      </c>
      <c r="AA26" s="166">
        <v>8</v>
      </c>
      <c r="AB26" s="166">
        <v>12</v>
      </c>
      <c r="AC26" s="166">
        <f t="shared" si="12"/>
        <v>20</v>
      </c>
      <c r="AD26" s="186"/>
      <c r="AE26" s="231" t="s">
        <v>83</v>
      </c>
      <c r="AF26" s="166">
        <v>11</v>
      </c>
      <c r="AG26" s="166">
        <v>16</v>
      </c>
      <c r="AH26" s="166">
        <f t="shared" si="13"/>
        <v>27</v>
      </c>
      <c r="AI26" s="262"/>
    </row>
    <row r="27" spans="1:35" x14ac:dyDescent="0.25">
      <c r="A27" s="41" t="s">
        <v>209</v>
      </c>
      <c r="B27" s="18"/>
      <c r="C27" s="18"/>
      <c r="D27" s="18"/>
      <c r="E27" s="49">
        <f>AVERAGE(E19:E26)</f>
        <v>3.7480870900590518E-2</v>
      </c>
      <c r="F27" s="53" t="s">
        <v>209</v>
      </c>
      <c r="G27" s="18"/>
      <c r="H27" s="18"/>
      <c r="I27" s="18"/>
      <c r="J27" s="49">
        <f>AVERAGE(J19:J26)</f>
        <v>0.14941644562334219</v>
      </c>
      <c r="K27" s="53" t="s">
        <v>209</v>
      </c>
      <c r="L27" s="18"/>
      <c r="M27" s="18"/>
      <c r="N27" s="18"/>
      <c r="O27" s="49">
        <f>AVERAGE(O19:O26)</f>
        <v>0.27559594377446978</v>
      </c>
      <c r="P27" s="53" t="s">
        <v>209</v>
      </c>
      <c r="Q27" s="18"/>
      <c r="R27" s="18"/>
      <c r="S27" s="18"/>
      <c r="T27" s="49">
        <f>AVERAGE(T19:T26)</f>
        <v>0.52890695261155307</v>
      </c>
      <c r="U27" s="53" t="s">
        <v>209</v>
      </c>
      <c r="V27" s="18"/>
      <c r="W27" s="18"/>
      <c r="X27" s="18"/>
      <c r="Y27" s="49">
        <f>AVERAGE(Y19:Y26)</f>
        <v>0.40045105661881975</v>
      </c>
      <c r="Z27" s="53" t="s">
        <v>209</v>
      </c>
      <c r="AA27" s="18"/>
      <c r="AB27" s="18"/>
      <c r="AC27" s="18"/>
      <c r="AD27" s="49">
        <f>AVERAGE(AD19:AD26)</f>
        <v>0.17873274901011033</v>
      </c>
      <c r="AE27" s="53" t="s">
        <v>209</v>
      </c>
      <c r="AF27" s="18"/>
      <c r="AG27" s="18"/>
      <c r="AH27" s="18"/>
      <c r="AI27" s="42">
        <f>AVERAGE(AI19:AI26)</f>
        <v>9.8548171686469552E-2</v>
      </c>
    </row>
    <row r="28" spans="1:35" x14ac:dyDescent="0.25">
      <c r="A28" s="41" t="s">
        <v>43</v>
      </c>
      <c r="B28" s="18"/>
      <c r="C28" s="18"/>
      <c r="D28" s="18"/>
      <c r="E28" s="49">
        <f>STDEV(E19:E26)</f>
        <v>7.9116901577975032E-2</v>
      </c>
      <c r="F28" s="53" t="s">
        <v>43</v>
      </c>
      <c r="G28" s="18"/>
      <c r="H28" s="18"/>
      <c r="I28" s="18"/>
      <c r="J28" s="49">
        <f>STDEV(J19:J26)</f>
        <v>6.0432972613298983E-2</v>
      </c>
      <c r="K28" s="53" t="s">
        <v>43</v>
      </c>
      <c r="L28" s="18"/>
      <c r="M28" s="18"/>
      <c r="N28" s="18"/>
      <c r="O28" s="49">
        <f>STDEV(O19:O26)</f>
        <v>4.0609411165478351E-2</v>
      </c>
      <c r="P28" s="53" t="s">
        <v>43</v>
      </c>
      <c r="Q28" s="18"/>
      <c r="R28" s="18"/>
      <c r="S28" s="18"/>
      <c r="T28" s="49">
        <f>STDEV(T19:T26)</f>
        <v>2.1664422691015418E-2</v>
      </c>
      <c r="U28" s="53" t="s">
        <v>43</v>
      </c>
      <c r="V28" s="18"/>
      <c r="W28" s="18"/>
      <c r="X28" s="18"/>
      <c r="Y28" s="49">
        <f>STDEV(Y19:Y26)</f>
        <v>4.5279748172636906E-2</v>
      </c>
      <c r="Z28" s="53" t="s">
        <v>43</v>
      </c>
      <c r="AA28" s="18"/>
      <c r="AB28" s="18"/>
      <c r="AC28" s="18"/>
      <c r="AD28" s="49">
        <f>STDEV(AD19:AD26)</f>
        <v>5.370721328324328E-2</v>
      </c>
      <c r="AE28" s="53" t="s">
        <v>43</v>
      </c>
      <c r="AF28" s="18"/>
      <c r="AG28" s="18"/>
      <c r="AH28" s="18"/>
      <c r="AI28" s="42">
        <f>STDEV(AI19:AI26)</f>
        <v>9.1199039940154852E-2</v>
      </c>
    </row>
    <row r="29" spans="1:35" x14ac:dyDescent="0.25">
      <c r="A29" s="41" t="s">
        <v>61</v>
      </c>
      <c r="B29" s="18"/>
      <c r="C29" s="18"/>
      <c r="D29" s="18"/>
      <c r="E29" s="49">
        <v>8</v>
      </c>
      <c r="F29" s="53" t="s">
        <v>61</v>
      </c>
      <c r="G29" s="18"/>
      <c r="H29" s="18"/>
      <c r="I29" s="18"/>
      <c r="J29" s="49">
        <v>8</v>
      </c>
      <c r="K29" s="53" t="s">
        <v>61</v>
      </c>
      <c r="L29" s="18"/>
      <c r="M29" s="18"/>
      <c r="N29" s="18"/>
      <c r="O29" s="49">
        <v>8</v>
      </c>
      <c r="P29" s="53" t="s">
        <v>61</v>
      </c>
      <c r="Q29" s="18"/>
      <c r="R29" s="18"/>
      <c r="S29" s="18"/>
      <c r="T29" s="49">
        <v>8</v>
      </c>
      <c r="U29" s="53" t="s">
        <v>61</v>
      </c>
      <c r="V29" s="18"/>
      <c r="W29" s="18"/>
      <c r="X29" s="18"/>
      <c r="Y29" s="49">
        <v>8</v>
      </c>
      <c r="Z29" s="53" t="s">
        <v>61</v>
      </c>
      <c r="AA29" s="18"/>
      <c r="AB29" s="18"/>
      <c r="AC29" s="18"/>
      <c r="AD29" s="49">
        <v>8</v>
      </c>
      <c r="AE29" s="53" t="s">
        <v>61</v>
      </c>
      <c r="AF29" s="18"/>
      <c r="AG29" s="18"/>
      <c r="AH29" s="18"/>
      <c r="AI29" s="42">
        <v>8</v>
      </c>
    </row>
    <row r="30" spans="1:35" ht="15.75" thickBot="1" x14ac:dyDescent="0.3">
      <c r="A30" s="83" t="s">
        <v>3</v>
      </c>
      <c r="B30" s="44"/>
      <c r="C30" s="44"/>
      <c r="D30" s="44"/>
      <c r="E30" s="50">
        <f>E28/SQRT(E29)</f>
        <v>2.79720488061274E-2</v>
      </c>
      <c r="F30" s="89" t="s">
        <v>3</v>
      </c>
      <c r="G30" s="44"/>
      <c r="H30" s="44"/>
      <c r="I30" s="44"/>
      <c r="J30" s="50">
        <f>J28/SQRT(J29)</f>
        <v>2.136628237106231E-2</v>
      </c>
      <c r="K30" s="89" t="s">
        <v>3</v>
      </c>
      <c r="L30" s="44"/>
      <c r="M30" s="44"/>
      <c r="N30" s="44"/>
      <c r="O30" s="50">
        <f>O28/SQRT(O29)</f>
        <v>1.4357595007551219E-2</v>
      </c>
      <c r="P30" s="89" t="s">
        <v>3</v>
      </c>
      <c r="Q30" s="44"/>
      <c r="R30" s="44"/>
      <c r="S30" s="44"/>
      <c r="T30" s="50">
        <f>T28/SQRT(T29)</f>
        <v>7.6595300976543563E-3</v>
      </c>
      <c r="U30" s="89" t="s">
        <v>3</v>
      </c>
      <c r="V30" s="44"/>
      <c r="W30" s="44"/>
      <c r="X30" s="44"/>
      <c r="Y30" s="50">
        <f>Y28/SQRT(Y29)</f>
        <v>1.600880849164537E-2</v>
      </c>
      <c r="Z30" s="89" t="s">
        <v>3</v>
      </c>
      <c r="AA30" s="44"/>
      <c r="AB30" s="44"/>
      <c r="AC30" s="44"/>
      <c r="AD30" s="50">
        <f>AD28/SQRT(AD29)</f>
        <v>1.8988367355606772E-2</v>
      </c>
      <c r="AE30" s="89" t="s">
        <v>3</v>
      </c>
      <c r="AF30" s="44"/>
      <c r="AG30" s="44"/>
      <c r="AH30" s="44"/>
      <c r="AI30" s="46">
        <f>AI28/SQRT(AI29)</f>
        <v>3.2243729789693143E-2</v>
      </c>
    </row>
    <row r="32" spans="1:35" ht="15.75" thickBot="1" x14ac:dyDescent="0.3">
      <c r="A32" s="17" t="s">
        <v>221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0" x14ac:dyDescent="0.25">
      <c r="A33" s="207" t="s">
        <v>212</v>
      </c>
      <c r="B33" s="204" t="s">
        <v>71</v>
      </c>
      <c r="C33" s="204" t="s">
        <v>83</v>
      </c>
      <c r="D33" s="204" t="s">
        <v>213</v>
      </c>
      <c r="E33" s="205" t="s">
        <v>113</v>
      </c>
      <c r="F33" s="203" t="s">
        <v>212</v>
      </c>
      <c r="G33" s="204" t="s">
        <v>46</v>
      </c>
      <c r="H33" s="204" t="s">
        <v>83</v>
      </c>
      <c r="I33" s="249" t="s">
        <v>213</v>
      </c>
      <c r="J33" s="250" t="s">
        <v>113</v>
      </c>
    </row>
    <row r="34" spans="1:10" x14ac:dyDescent="0.25">
      <c r="A34" s="251" t="s">
        <v>214</v>
      </c>
      <c r="B34" s="236">
        <v>1</v>
      </c>
      <c r="C34" s="236">
        <v>0</v>
      </c>
      <c r="D34" s="236">
        <f>B34+C34</f>
        <v>1</v>
      </c>
      <c r="E34" s="241">
        <f>(B34-C34)/SUM(B34+C34)</f>
        <v>1</v>
      </c>
      <c r="F34" s="240" t="s">
        <v>215</v>
      </c>
      <c r="G34" s="236">
        <v>0</v>
      </c>
      <c r="H34" s="236">
        <v>1</v>
      </c>
      <c r="I34" s="236">
        <f>G34+H34</f>
        <v>1</v>
      </c>
      <c r="J34" s="252">
        <f>(G34-H34)/SUM(G34+H34)</f>
        <v>-1</v>
      </c>
    </row>
    <row r="35" spans="1:10" x14ac:dyDescent="0.25">
      <c r="A35" s="25" t="s">
        <v>216</v>
      </c>
      <c r="B35" s="236">
        <v>1</v>
      </c>
      <c r="C35" s="236">
        <v>0</v>
      </c>
      <c r="D35" s="236">
        <f t="shared" ref="D35" si="14">B35+C35</f>
        <v>1</v>
      </c>
      <c r="E35" s="241">
        <f t="shared" ref="E35" si="15">(B35-C35)/SUM(B35+C35)</f>
        <v>1</v>
      </c>
      <c r="F35" s="16" t="s">
        <v>217</v>
      </c>
      <c r="G35" s="236">
        <v>1</v>
      </c>
      <c r="H35" s="236">
        <v>0</v>
      </c>
      <c r="I35" s="236">
        <f>G35+H35</f>
        <v>1</v>
      </c>
      <c r="J35" s="252">
        <f>(G35-H35)/SUM(G35+H35)</f>
        <v>1</v>
      </c>
    </row>
    <row r="36" spans="1:10" x14ac:dyDescent="0.25">
      <c r="A36" s="251" t="s">
        <v>218</v>
      </c>
      <c r="B36" s="236">
        <v>1</v>
      </c>
      <c r="C36" s="236">
        <v>0</v>
      </c>
      <c r="D36" s="236">
        <f>B36+C36</f>
        <v>1</v>
      </c>
      <c r="E36" s="241">
        <f>(B36-C36)/SUM(B36+C36)</f>
        <v>1</v>
      </c>
      <c r="F36" s="240" t="s">
        <v>219</v>
      </c>
      <c r="G36" s="236">
        <v>1</v>
      </c>
      <c r="H36" s="236">
        <v>0</v>
      </c>
      <c r="I36" s="236">
        <f t="shared" ref="I36:I38" si="16">G36+H36</f>
        <v>1</v>
      </c>
      <c r="J36" s="252">
        <f t="shared" ref="J36:J38" si="17">(G36-H36)/SUM(G36+H36)</f>
        <v>1</v>
      </c>
    </row>
    <row r="37" spans="1:10" x14ac:dyDescent="0.25">
      <c r="A37" s="25" t="s">
        <v>219</v>
      </c>
      <c r="B37" s="236">
        <v>1</v>
      </c>
      <c r="C37" s="236">
        <v>0</v>
      </c>
      <c r="D37" s="236">
        <f t="shared" ref="D37:D39" si="18">B37+C37</f>
        <v>1</v>
      </c>
      <c r="E37" s="241">
        <f t="shared" ref="E37:E39" si="19">(B37-C37)/SUM(B37+C37)</f>
        <v>1</v>
      </c>
      <c r="F37" s="16" t="s">
        <v>218</v>
      </c>
      <c r="G37" s="236">
        <v>1</v>
      </c>
      <c r="H37" s="236">
        <v>0</v>
      </c>
      <c r="I37" s="236">
        <f t="shared" si="16"/>
        <v>1</v>
      </c>
      <c r="J37" s="252">
        <f t="shared" si="17"/>
        <v>1</v>
      </c>
    </row>
    <row r="38" spans="1:10" x14ac:dyDescent="0.25">
      <c r="A38" s="251" t="s">
        <v>218</v>
      </c>
      <c r="B38" s="236">
        <v>1</v>
      </c>
      <c r="C38" s="236">
        <v>0</v>
      </c>
      <c r="D38" s="236">
        <f t="shared" si="18"/>
        <v>1</v>
      </c>
      <c r="E38" s="241">
        <f t="shared" si="19"/>
        <v>1</v>
      </c>
      <c r="F38" s="240" t="s">
        <v>219</v>
      </c>
      <c r="G38" s="236">
        <v>1</v>
      </c>
      <c r="H38" s="236">
        <v>0</v>
      </c>
      <c r="I38" s="236">
        <f t="shared" si="16"/>
        <v>1</v>
      </c>
      <c r="J38" s="252">
        <f t="shared" si="17"/>
        <v>1</v>
      </c>
    </row>
    <row r="39" spans="1:10" x14ac:dyDescent="0.25">
      <c r="A39" s="25" t="s">
        <v>219</v>
      </c>
      <c r="B39" s="236">
        <v>0</v>
      </c>
      <c r="C39" s="236">
        <v>1</v>
      </c>
      <c r="D39" s="236">
        <f t="shared" si="18"/>
        <v>1</v>
      </c>
      <c r="E39" s="241">
        <f t="shared" si="19"/>
        <v>-1</v>
      </c>
      <c r="F39" s="16" t="s">
        <v>218</v>
      </c>
      <c r="G39" s="236">
        <v>0</v>
      </c>
      <c r="H39" s="236">
        <v>1</v>
      </c>
      <c r="I39" s="236">
        <f>G39+H39</f>
        <v>1</v>
      </c>
      <c r="J39" s="252">
        <f>(G39-H39)/SUM(G39+H39)</f>
        <v>-1</v>
      </c>
    </row>
    <row r="40" spans="1:10" x14ac:dyDescent="0.25">
      <c r="A40" s="251" t="s">
        <v>218</v>
      </c>
      <c r="B40" s="236">
        <v>1</v>
      </c>
      <c r="C40" s="236">
        <v>0</v>
      </c>
      <c r="D40" s="236">
        <f>B40+C40</f>
        <v>1</v>
      </c>
      <c r="E40" s="241">
        <f>(B40-C40)/SUM(B40+C40)</f>
        <v>1</v>
      </c>
      <c r="F40" s="240" t="s">
        <v>219</v>
      </c>
      <c r="G40" s="236">
        <v>1</v>
      </c>
      <c r="H40" s="236">
        <v>0</v>
      </c>
      <c r="I40" s="236">
        <f t="shared" ref="I40" si="20">G40+H40</f>
        <v>1</v>
      </c>
      <c r="J40" s="252">
        <f t="shared" ref="J40" si="21">(G40-H40)/SUM(G40+H40)</f>
        <v>1</v>
      </c>
    </row>
    <row r="41" spans="1:10" x14ac:dyDescent="0.25">
      <c r="A41" s="25" t="s">
        <v>219</v>
      </c>
      <c r="B41" s="236">
        <v>1</v>
      </c>
      <c r="C41" s="236">
        <v>0</v>
      </c>
      <c r="D41" s="236">
        <f t="shared" ref="D41" si="22">B41+C41</f>
        <v>1</v>
      </c>
      <c r="E41" s="241">
        <f t="shared" ref="E41" si="23">(B41-C41)/SUM(B41+C41)</f>
        <v>1</v>
      </c>
      <c r="F41" s="16" t="s">
        <v>218</v>
      </c>
      <c r="G41" s="236">
        <v>0</v>
      </c>
      <c r="H41" s="236">
        <v>1</v>
      </c>
      <c r="I41" s="236">
        <f>G41+H41</f>
        <v>1</v>
      </c>
      <c r="J41" s="252">
        <f>(G41-H41)/SUM(G41+H41)</f>
        <v>-1</v>
      </c>
    </row>
    <row r="42" spans="1:10" x14ac:dyDescent="0.25">
      <c r="A42" s="251" t="s">
        <v>218</v>
      </c>
      <c r="B42" s="236">
        <v>1</v>
      </c>
      <c r="C42" s="236">
        <v>0</v>
      </c>
      <c r="D42" s="236">
        <f>B42+C42</f>
        <v>1</v>
      </c>
      <c r="E42" s="241">
        <f>(B42-C42)/SUM(B42+C42)</f>
        <v>1</v>
      </c>
      <c r="F42" s="240" t="s">
        <v>219</v>
      </c>
      <c r="G42" s="236">
        <v>1</v>
      </c>
      <c r="H42" s="236">
        <v>0</v>
      </c>
      <c r="I42" s="236">
        <f t="shared" ref="I42:I44" si="24">G42+H42</f>
        <v>1</v>
      </c>
      <c r="J42" s="252">
        <f t="shared" ref="J42:J44" si="25">(G42-H42)/SUM(G42+H42)</f>
        <v>1</v>
      </c>
    </row>
    <row r="43" spans="1:10" x14ac:dyDescent="0.25">
      <c r="A43" s="25" t="s">
        <v>219</v>
      </c>
      <c r="B43" s="236">
        <v>1</v>
      </c>
      <c r="C43" s="236">
        <v>0</v>
      </c>
      <c r="D43" s="236">
        <f t="shared" ref="D43:D45" si="26">B43+C43</f>
        <v>1</v>
      </c>
      <c r="E43" s="241">
        <f t="shared" ref="E43:E45" si="27">(B43-C43)/SUM(B43+C43)</f>
        <v>1</v>
      </c>
      <c r="F43" s="16" t="s">
        <v>218</v>
      </c>
      <c r="G43" s="236">
        <v>1</v>
      </c>
      <c r="H43" s="236">
        <v>0</v>
      </c>
      <c r="I43" s="236">
        <f t="shared" si="24"/>
        <v>1</v>
      </c>
      <c r="J43" s="252">
        <f t="shared" si="25"/>
        <v>1</v>
      </c>
    </row>
    <row r="44" spans="1:10" x14ac:dyDescent="0.25">
      <c r="A44" s="251" t="s">
        <v>218</v>
      </c>
      <c r="B44" s="236">
        <v>1</v>
      </c>
      <c r="C44" s="236">
        <v>0</v>
      </c>
      <c r="D44" s="236">
        <f t="shared" si="26"/>
        <v>1</v>
      </c>
      <c r="E44" s="241">
        <f t="shared" si="27"/>
        <v>1</v>
      </c>
      <c r="F44" s="240" t="s">
        <v>219</v>
      </c>
      <c r="G44" s="236">
        <v>1</v>
      </c>
      <c r="H44" s="236">
        <v>0</v>
      </c>
      <c r="I44" s="236">
        <f t="shared" si="24"/>
        <v>1</v>
      </c>
      <c r="J44" s="252">
        <f t="shared" si="25"/>
        <v>1</v>
      </c>
    </row>
    <row r="45" spans="1:10" x14ac:dyDescent="0.25">
      <c r="A45" s="25" t="s">
        <v>219</v>
      </c>
      <c r="B45" s="236">
        <v>1</v>
      </c>
      <c r="C45" s="236">
        <v>0</v>
      </c>
      <c r="D45" s="236">
        <f t="shared" si="26"/>
        <v>1</v>
      </c>
      <c r="E45" s="241">
        <f t="shared" si="27"/>
        <v>1</v>
      </c>
      <c r="F45" s="16" t="s">
        <v>218</v>
      </c>
      <c r="G45" s="236">
        <v>1</v>
      </c>
      <c r="H45" s="236">
        <v>0</v>
      </c>
      <c r="I45" s="236">
        <f>G45+H45</f>
        <v>1</v>
      </c>
      <c r="J45" s="252">
        <f>(G45-H45)/SUM(G45+H45)</f>
        <v>1</v>
      </c>
    </row>
    <row r="46" spans="1:10" x14ac:dyDescent="0.25">
      <c r="A46" s="251" t="s">
        <v>218</v>
      </c>
      <c r="B46" s="236">
        <v>0</v>
      </c>
      <c r="C46" s="236">
        <v>1</v>
      </c>
      <c r="D46" s="236">
        <f>B46+C46</f>
        <v>1</v>
      </c>
      <c r="E46" s="241">
        <f>(B46-C46)/SUM(B46+C46)</f>
        <v>-1</v>
      </c>
      <c r="F46" s="240" t="s">
        <v>219</v>
      </c>
      <c r="G46" s="236">
        <v>1</v>
      </c>
      <c r="H46" s="236">
        <v>0</v>
      </c>
      <c r="I46" s="236">
        <f t="shared" ref="I46" si="28">G46+H46</f>
        <v>1</v>
      </c>
      <c r="J46" s="252">
        <f t="shared" ref="J46" si="29">(G46-H46)/SUM(G46+H46)</f>
        <v>1</v>
      </c>
    </row>
    <row r="47" spans="1:10" x14ac:dyDescent="0.25">
      <c r="A47" s="25" t="s">
        <v>219</v>
      </c>
      <c r="B47" s="236">
        <v>1</v>
      </c>
      <c r="C47" s="236">
        <v>0</v>
      </c>
      <c r="D47" s="236">
        <f t="shared" ref="D47" si="30">B47+C47</f>
        <v>1</v>
      </c>
      <c r="E47" s="241">
        <f t="shared" ref="E47" si="31">(B47-C47)/SUM(B47+C47)</f>
        <v>1</v>
      </c>
      <c r="F47" s="16" t="s">
        <v>218</v>
      </c>
      <c r="G47" s="236">
        <v>1</v>
      </c>
      <c r="H47" s="236">
        <v>0</v>
      </c>
      <c r="I47" s="236">
        <f>G47+H47</f>
        <v>1</v>
      </c>
      <c r="J47" s="252">
        <f>(G47-H47)/SUM(G47+H47)</f>
        <v>1</v>
      </c>
    </row>
    <row r="48" spans="1:10" x14ac:dyDescent="0.25">
      <c r="A48" s="251" t="s">
        <v>218</v>
      </c>
      <c r="B48" s="236">
        <v>1</v>
      </c>
      <c r="C48" s="236">
        <v>0</v>
      </c>
      <c r="D48" s="236">
        <f>B48+C48</f>
        <v>1</v>
      </c>
      <c r="E48" s="241">
        <f>(B48-C48)/SUM(B48+C48)</f>
        <v>1</v>
      </c>
      <c r="F48" s="240" t="s">
        <v>219</v>
      </c>
      <c r="G48" s="236">
        <v>1</v>
      </c>
      <c r="H48" s="236">
        <v>0</v>
      </c>
      <c r="I48" s="236">
        <f t="shared" ref="I48:I50" si="32">G48+H48</f>
        <v>1</v>
      </c>
      <c r="J48" s="252">
        <f t="shared" ref="J48:J50" si="33">(G48-H48)/SUM(G48+H48)</f>
        <v>1</v>
      </c>
    </row>
    <row r="49" spans="1:10" x14ac:dyDescent="0.25">
      <c r="A49" s="25" t="s">
        <v>219</v>
      </c>
      <c r="B49" s="236">
        <v>1</v>
      </c>
      <c r="C49" s="236">
        <v>0</v>
      </c>
      <c r="D49" s="236">
        <f t="shared" ref="D49:D51" si="34">B49+C49</f>
        <v>1</v>
      </c>
      <c r="E49" s="241">
        <f t="shared" ref="E49:E51" si="35">(B49-C49)/SUM(B49+C49)</f>
        <v>1</v>
      </c>
      <c r="F49" s="16" t="s">
        <v>218</v>
      </c>
      <c r="G49" s="236">
        <v>1</v>
      </c>
      <c r="H49" s="236">
        <v>0</v>
      </c>
      <c r="I49" s="236">
        <f t="shared" si="32"/>
        <v>1</v>
      </c>
      <c r="J49" s="252">
        <f t="shared" si="33"/>
        <v>1</v>
      </c>
    </row>
    <row r="50" spans="1:10" x14ac:dyDescent="0.25">
      <c r="A50" s="251" t="s">
        <v>218</v>
      </c>
      <c r="B50" s="236">
        <v>1</v>
      </c>
      <c r="C50" s="236">
        <v>0</v>
      </c>
      <c r="D50" s="236">
        <f t="shared" si="34"/>
        <v>1</v>
      </c>
      <c r="E50" s="241">
        <f t="shared" si="35"/>
        <v>1</v>
      </c>
      <c r="F50" s="240" t="s">
        <v>219</v>
      </c>
      <c r="G50" s="236">
        <v>1</v>
      </c>
      <c r="H50" s="236">
        <v>0</v>
      </c>
      <c r="I50" s="236">
        <f t="shared" si="32"/>
        <v>1</v>
      </c>
      <c r="J50" s="252">
        <f t="shared" si="33"/>
        <v>1</v>
      </c>
    </row>
    <row r="51" spans="1:10" x14ac:dyDescent="0.25">
      <c r="A51" s="25" t="s">
        <v>219</v>
      </c>
      <c r="B51" s="236">
        <v>1</v>
      </c>
      <c r="C51" s="236">
        <v>0</v>
      </c>
      <c r="D51" s="236">
        <f t="shared" si="34"/>
        <v>1</v>
      </c>
      <c r="E51" s="241">
        <f t="shared" si="35"/>
        <v>1</v>
      </c>
      <c r="F51" s="16" t="s">
        <v>218</v>
      </c>
      <c r="G51" s="236">
        <v>1</v>
      </c>
      <c r="H51" s="236">
        <v>0</v>
      </c>
      <c r="I51" s="236">
        <f>G51+H51</f>
        <v>1</v>
      </c>
      <c r="J51" s="252">
        <f>(G51-H51)/SUM(G51+H51)</f>
        <v>1</v>
      </c>
    </row>
    <row r="52" spans="1:10" x14ac:dyDescent="0.25">
      <c r="A52" s="251" t="s">
        <v>218</v>
      </c>
      <c r="B52" s="236">
        <v>1</v>
      </c>
      <c r="C52" s="236">
        <v>0</v>
      </c>
      <c r="D52" s="236">
        <f>B52+C52</f>
        <v>1</v>
      </c>
      <c r="E52" s="241">
        <f>(B52-C52)/SUM(B52+C52)</f>
        <v>1</v>
      </c>
      <c r="F52" s="240" t="s">
        <v>219</v>
      </c>
      <c r="G52" s="236">
        <v>1</v>
      </c>
      <c r="H52" s="236">
        <v>0</v>
      </c>
      <c r="I52" s="236">
        <f t="shared" ref="I52" si="36">G52+H52</f>
        <v>1</v>
      </c>
      <c r="J52" s="252">
        <f t="shared" ref="J52" si="37">(G52-H52)/SUM(G52+H52)</f>
        <v>1</v>
      </c>
    </row>
    <row r="53" spans="1:10" x14ac:dyDescent="0.25">
      <c r="A53" s="25" t="s">
        <v>219</v>
      </c>
      <c r="B53" s="236">
        <v>1</v>
      </c>
      <c r="C53" s="236">
        <v>0</v>
      </c>
      <c r="D53" s="236">
        <f t="shared" ref="D53" si="38">B53+C53</f>
        <v>1</v>
      </c>
      <c r="E53" s="241">
        <f t="shared" ref="E53" si="39">(B53-C53)/SUM(B53+C53)</f>
        <v>1</v>
      </c>
      <c r="F53" s="16" t="s">
        <v>218</v>
      </c>
      <c r="G53" s="236">
        <v>1</v>
      </c>
      <c r="H53" s="236">
        <v>0</v>
      </c>
      <c r="I53" s="236">
        <f>G53+H53</f>
        <v>1</v>
      </c>
      <c r="J53" s="252">
        <f>(G53-H53)/SUM(G53+H53)</f>
        <v>1</v>
      </c>
    </row>
    <row r="54" spans="1:10" x14ac:dyDescent="0.25">
      <c r="A54" s="251" t="s">
        <v>218</v>
      </c>
      <c r="B54" s="236">
        <v>1</v>
      </c>
      <c r="C54" s="236">
        <v>0</v>
      </c>
      <c r="D54" s="236">
        <f>B54+C54</f>
        <v>1</v>
      </c>
      <c r="E54" s="241">
        <f>(B54-C54)/SUM(B54+C54)</f>
        <v>1</v>
      </c>
      <c r="F54" s="240" t="s">
        <v>219</v>
      </c>
      <c r="G54" s="236">
        <v>1</v>
      </c>
      <c r="H54" s="236">
        <v>0</v>
      </c>
      <c r="I54" s="236">
        <f t="shared" ref="I54:I56" si="40">G54+H54</f>
        <v>1</v>
      </c>
      <c r="J54" s="252">
        <f t="shared" ref="J54:J56" si="41">(G54-H54)/SUM(G54+H54)</f>
        <v>1</v>
      </c>
    </row>
    <row r="55" spans="1:10" x14ac:dyDescent="0.25">
      <c r="A55" s="25" t="s">
        <v>219</v>
      </c>
      <c r="B55" s="236">
        <v>1</v>
      </c>
      <c r="C55" s="236">
        <v>0</v>
      </c>
      <c r="D55" s="236">
        <f t="shared" ref="D55:D57" si="42">B55+C55</f>
        <v>1</v>
      </c>
      <c r="E55" s="241">
        <f t="shared" ref="E55:E57" si="43">(B55-C55)/SUM(B55+C55)</f>
        <v>1</v>
      </c>
      <c r="F55" s="16" t="s">
        <v>218</v>
      </c>
      <c r="G55" s="236">
        <v>1</v>
      </c>
      <c r="H55" s="236">
        <v>0</v>
      </c>
      <c r="I55" s="236">
        <f t="shared" si="40"/>
        <v>1</v>
      </c>
      <c r="J55" s="252">
        <f t="shared" si="41"/>
        <v>1</v>
      </c>
    </row>
    <row r="56" spans="1:10" x14ac:dyDescent="0.25">
      <c r="A56" s="251" t="s">
        <v>218</v>
      </c>
      <c r="B56" s="236">
        <v>1</v>
      </c>
      <c r="C56" s="236">
        <v>0</v>
      </c>
      <c r="D56" s="236">
        <f t="shared" si="42"/>
        <v>1</v>
      </c>
      <c r="E56" s="241">
        <f t="shared" si="43"/>
        <v>1</v>
      </c>
      <c r="F56" s="240" t="s">
        <v>219</v>
      </c>
      <c r="G56" s="236">
        <v>0</v>
      </c>
      <c r="H56" s="236">
        <v>1</v>
      </c>
      <c r="I56" s="236">
        <f t="shared" si="40"/>
        <v>1</v>
      </c>
      <c r="J56" s="252">
        <f t="shared" si="41"/>
        <v>-1</v>
      </c>
    </row>
    <row r="57" spans="1:10" x14ac:dyDescent="0.25">
      <c r="A57" s="25" t="s">
        <v>219</v>
      </c>
      <c r="B57" s="236">
        <v>1</v>
      </c>
      <c r="C57" s="236">
        <v>0</v>
      </c>
      <c r="D57" s="236">
        <f t="shared" si="42"/>
        <v>1</v>
      </c>
      <c r="E57" s="241">
        <f t="shared" si="43"/>
        <v>1</v>
      </c>
      <c r="F57" s="16" t="s">
        <v>218</v>
      </c>
      <c r="G57" s="236">
        <v>1</v>
      </c>
      <c r="H57" s="236">
        <v>0</v>
      </c>
      <c r="I57" s="236">
        <f>G57+H57</f>
        <v>1</v>
      </c>
      <c r="J57" s="252">
        <f>(G57-H57)/SUM(G57+H57)</f>
        <v>1</v>
      </c>
    </row>
    <row r="58" spans="1:10" x14ac:dyDescent="0.25">
      <c r="A58" s="251" t="s">
        <v>218</v>
      </c>
      <c r="B58" s="236">
        <v>0</v>
      </c>
      <c r="C58" s="236">
        <v>1</v>
      </c>
      <c r="D58" s="236">
        <f>B58+C58</f>
        <v>1</v>
      </c>
      <c r="E58" s="241">
        <f>(B58-C58)/SUM(B58+C58)</f>
        <v>-1</v>
      </c>
      <c r="F58" s="240" t="s">
        <v>219</v>
      </c>
      <c r="G58" s="236">
        <v>1</v>
      </c>
      <c r="H58" s="236">
        <v>0</v>
      </c>
      <c r="I58" s="236">
        <f t="shared" ref="I58" si="44">G58+H58</f>
        <v>1</v>
      </c>
      <c r="J58" s="252">
        <f t="shared" ref="J58" si="45">(G58-H58)/SUM(G58+H58)</f>
        <v>1</v>
      </c>
    </row>
    <row r="59" spans="1:10" x14ac:dyDescent="0.25">
      <c r="A59" s="25" t="s">
        <v>219</v>
      </c>
      <c r="B59" s="236">
        <v>1</v>
      </c>
      <c r="C59" s="236">
        <v>0</v>
      </c>
      <c r="D59" s="236">
        <f t="shared" ref="D59" si="46">B59+C59</f>
        <v>1</v>
      </c>
      <c r="E59" s="241">
        <f t="shared" ref="E59" si="47">(B59-C59)/SUM(B59+C59)</f>
        <v>1</v>
      </c>
      <c r="F59" s="16" t="s">
        <v>218</v>
      </c>
      <c r="G59" s="236">
        <v>1</v>
      </c>
      <c r="H59" s="236">
        <v>0</v>
      </c>
      <c r="I59" s="236">
        <f>G59+H59</f>
        <v>1</v>
      </c>
      <c r="J59" s="252">
        <f>(G59-H59)/SUM(G59+H59)</f>
        <v>1</v>
      </c>
    </row>
    <row r="60" spans="1:10" x14ac:dyDescent="0.25">
      <c r="A60" s="251" t="s">
        <v>218</v>
      </c>
      <c r="B60" s="236">
        <v>1</v>
      </c>
      <c r="C60" s="236">
        <v>0</v>
      </c>
      <c r="D60" s="236">
        <f>B60+C60</f>
        <v>1</v>
      </c>
      <c r="E60" s="241">
        <f>(B60-C60)/SUM(B60+C60)</f>
        <v>1</v>
      </c>
      <c r="F60" s="240" t="s">
        <v>219</v>
      </c>
      <c r="G60" s="236">
        <v>1</v>
      </c>
      <c r="H60" s="236">
        <v>0</v>
      </c>
      <c r="I60" s="236">
        <f t="shared" ref="I60:I63" si="48">G60+H60</f>
        <v>1</v>
      </c>
      <c r="J60" s="252">
        <f t="shared" ref="J60:J63" si="49">(G60-H60)/SUM(G60+H60)</f>
        <v>1</v>
      </c>
    </row>
    <row r="61" spans="1:10" x14ac:dyDescent="0.25">
      <c r="A61" s="25" t="s">
        <v>219</v>
      </c>
      <c r="B61" s="236">
        <v>1</v>
      </c>
      <c r="C61" s="236">
        <v>0</v>
      </c>
      <c r="D61" s="236">
        <f t="shared" ref="D61:D63" si="50">B61+C61</f>
        <v>1</v>
      </c>
      <c r="E61" s="241">
        <f t="shared" ref="E61:E63" si="51">(B61-C61)/SUM(B61+C61)</f>
        <v>1</v>
      </c>
      <c r="F61" s="16" t="s">
        <v>218</v>
      </c>
      <c r="G61" s="236">
        <v>1</v>
      </c>
      <c r="H61" s="236">
        <v>0</v>
      </c>
      <c r="I61" s="236">
        <f t="shared" si="48"/>
        <v>1</v>
      </c>
      <c r="J61" s="252">
        <f t="shared" si="49"/>
        <v>1</v>
      </c>
    </row>
    <row r="62" spans="1:10" x14ac:dyDescent="0.25">
      <c r="A62" s="251" t="s">
        <v>218</v>
      </c>
      <c r="B62" s="236">
        <v>1</v>
      </c>
      <c r="C62" s="236">
        <v>0</v>
      </c>
      <c r="D62" s="236">
        <f t="shared" si="50"/>
        <v>1</v>
      </c>
      <c r="E62" s="241">
        <f t="shared" si="51"/>
        <v>1</v>
      </c>
      <c r="F62" s="240" t="s">
        <v>219</v>
      </c>
      <c r="G62" s="236">
        <v>1</v>
      </c>
      <c r="H62" s="236">
        <v>0</v>
      </c>
      <c r="I62" s="236">
        <f t="shared" si="48"/>
        <v>1</v>
      </c>
      <c r="J62" s="252">
        <f t="shared" si="49"/>
        <v>1</v>
      </c>
    </row>
    <row r="63" spans="1:10" x14ac:dyDescent="0.25">
      <c r="A63" s="25" t="s">
        <v>219</v>
      </c>
      <c r="B63" s="236">
        <v>1</v>
      </c>
      <c r="C63" s="236">
        <v>0</v>
      </c>
      <c r="D63" s="236">
        <f t="shared" si="50"/>
        <v>1</v>
      </c>
      <c r="E63" s="241">
        <f t="shared" si="51"/>
        <v>1</v>
      </c>
      <c r="F63" s="239" t="s">
        <v>218</v>
      </c>
      <c r="G63" s="235">
        <v>1</v>
      </c>
      <c r="H63" s="235">
        <v>0</v>
      </c>
      <c r="I63" s="237">
        <f t="shared" si="48"/>
        <v>1</v>
      </c>
      <c r="J63" s="253">
        <f t="shared" si="49"/>
        <v>1</v>
      </c>
    </row>
    <row r="64" spans="1:10" x14ac:dyDescent="0.25">
      <c r="A64" s="254" t="s">
        <v>60</v>
      </c>
      <c r="B64" s="243"/>
      <c r="C64" s="229"/>
      <c r="D64" s="229"/>
      <c r="E64" s="244">
        <f>AVERAGE(E34:E63)</f>
        <v>0.8</v>
      </c>
      <c r="F64" s="242" t="s">
        <v>60</v>
      </c>
      <c r="G64" s="243"/>
      <c r="H64" s="243"/>
      <c r="I64" s="229"/>
      <c r="J64" s="255">
        <f>AVERAGE(J33:J63)</f>
        <v>0.73333333333333328</v>
      </c>
    </row>
    <row r="65" spans="1:33" x14ac:dyDescent="0.25">
      <c r="A65" s="25" t="s">
        <v>61</v>
      </c>
      <c r="B65" s="14"/>
      <c r="C65" s="18"/>
      <c r="D65" s="18"/>
      <c r="E65" s="31">
        <v>30</v>
      </c>
      <c r="F65" s="16" t="s">
        <v>61</v>
      </c>
      <c r="G65" s="14"/>
      <c r="H65" s="14"/>
      <c r="I65" s="18"/>
      <c r="J65" s="26">
        <v>30</v>
      </c>
    </row>
    <row r="66" spans="1:33" x14ac:dyDescent="0.25">
      <c r="A66" s="25" t="s">
        <v>43</v>
      </c>
      <c r="B66" s="14"/>
      <c r="C66" s="18"/>
      <c r="D66" s="18"/>
      <c r="E66" s="31">
        <f>STDEV(E34:E63)</f>
        <v>0.61025715325872931</v>
      </c>
      <c r="F66" s="16" t="s">
        <v>43</v>
      </c>
      <c r="G66" s="14"/>
      <c r="H66" s="14"/>
      <c r="I66" s="18"/>
      <c r="J66" s="26">
        <f>STDEV(J33:J62)</f>
        <v>0.70186240634359642</v>
      </c>
    </row>
    <row r="67" spans="1:33" ht="15.75" thickBot="1" x14ac:dyDescent="0.3">
      <c r="A67" s="27" t="s">
        <v>3</v>
      </c>
      <c r="B67" s="28"/>
      <c r="C67" s="44"/>
      <c r="D67" s="44"/>
      <c r="E67" s="32">
        <f>E66/SQRT(E65)</f>
        <v>0.11141720290623111</v>
      </c>
      <c r="F67" s="120" t="s">
        <v>3</v>
      </c>
      <c r="G67" s="28"/>
      <c r="H67" s="28" t="s">
        <v>220</v>
      </c>
      <c r="I67" s="44"/>
      <c r="J67" s="29">
        <f>J66/SQRT(J65)</f>
        <v>0.12814195740641493</v>
      </c>
    </row>
    <row r="68" spans="1:33" x14ac:dyDescent="0.25">
      <c r="G68" s="14"/>
      <c r="H68" s="14"/>
      <c r="I68" s="18"/>
      <c r="J68" s="18"/>
    </row>
    <row r="69" spans="1:33" ht="15.75" thickBot="1" x14ac:dyDescent="0.3">
      <c r="A69" s="17" t="s">
        <v>222</v>
      </c>
    </row>
    <row r="70" spans="1:33" x14ac:dyDescent="0.25">
      <c r="A70" s="367" t="s">
        <v>224</v>
      </c>
      <c r="B70" s="365"/>
      <c r="C70" s="365"/>
      <c r="D70" s="365"/>
      <c r="E70" s="365"/>
      <c r="F70" s="365"/>
      <c r="G70" s="365"/>
      <c r="H70" s="365"/>
      <c r="I70" s="365"/>
      <c r="J70" s="368"/>
      <c r="K70" s="364" t="s">
        <v>225</v>
      </c>
      <c r="L70" s="365"/>
      <c r="M70" s="365"/>
      <c r="N70" s="365"/>
      <c r="O70" s="365"/>
      <c r="P70" s="365"/>
      <c r="Q70" s="365"/>
      <c r="R70" s="365"/>
      <c r="S70" s="365"/>
      <c r="T70" s="366"/>
    </row>
    <row r="71" spans="1:33" x14ac:dyDescent="0.25">
      <c r="A71" s="212" t="s">
        <v>64</v>
      </c>
      <c r="B71" s="209" t="s">
        <v>65</v>
      </c>
      <c r="C71" s="209" t="s">
        <v>66</v>
      </c>
      <c r="D71" s="209" t="s">
        <v>52</v>
      </c>
      <c r="E71" s="209" t="s">
        <v>67</v>
      </c>
      <c r="F71" s="209" t="s">
        <v>64</v>
      </c>
      <c r="G71" s="209" t="s">
        <v>65</v>
      </c>
      <c r="H71" s="209" t="s">
        <v>66</v>
      </c>
      <c r="I71" s="209" t="s">
        <v>52</v>
      </c>
      <c r="J71" s="211" t="s">
        <v>53</v>
      </c>
      <c r="K71" s="208" t="s">
        <v>64</v>
      </c>
      <c r="L71" s="209" t="s">
        <v>65</v>
      </c>
      <c r="M71" s="209" t="s">
        <v>66</v>
      </c>
      <c r="N71" s="209" t="s">
        <v>52</v>
      </c>
      <c r="O71" s="209" t="s">
        <v>53</v>
      </c>
      <c r="P71" s="209" t="s">
        <v>64</v>
      </c>
      <c r="Q71" s="209" t="s">
        <v>65</v>
      </c>
      <c r="R71" s="209" t="s">
        <v>66</v>
      </c>
      <c r="S71" s="209" t="s">
        <v>52</v>
      </c>
      <c r="T71" s="210" t="s">
        <v>53</v>
      </c>
      <c r="Z71" s="18"/>
      <c r="AA71" s="18"/>
      <c r="AB71" s="18"/>
      <c r="AC71" s="18"/>
      <c r="AD71" s="18"/>
      <c r="AE71" s="18"/>
      <c r="AF71" s="18"/>
      <c r="AG71" s="18"/>
    </row>
    <row r="72" spans="1:33" x14ac:dyDescent="0.25">
      <c r="A72" s="212" t="s">
        <v>71</v>
      </c>
      <c r="B72" s="209"/>
      <c r="C72" s="209"/>
      <c r="D72" s="209"/>
      <c r="E72" s="209"/>
      <c r="F72" s="20" t="s">
        <v>46</v>
      </c>
      <c r="G72" s="20"/>
      <c r="H72" s="20"/>
      <c r="I72" s="20"/>
      <c r="J72" s="211"/>
      <c r="K72" s="88" t="s">
        <v>71</v>
      </c>
      <c r="L72" s="20"/>
      <c r="M72" s="20"/>
      <c r="N72" s="20"/>
      <c r="O72" s="20"/>
      <c r="P72" s="209" t="s">
        <v>46</v>
      </c>
      <c r="Q72" s="209"/>
      <c r="R72" s="209"/>
      <c r="S72" s="209"/>
      <c r="T72" s="210"/>
      <c r="Z72" s="18"/>
      <c r="AA72" s="18"/>
      <c r="AB72" s="18"/>
      <c r="AC72" s="18"/>
      <c r="AD72" s="18"/>
      <c r="AE72" s="18"/>
      <c r="AF72" s="18"/>
      <c r="AG72" s="18"/>
    </row>
    <row r="73" spans="1:33" x14ac:dyDescent="0.25">
      <c r="A73" s="212" t="s">
        <v>77</v>
      </c>
      <c r="B73" s="209">
        <v>17</v>
      </c>
      <c r="C73" s="209">
        <v>23</v>
      </c>
      <c r="D73" s="209">
        <f t="shared" ref="D73:D80" si="52">B73+C73</f>
        <v>40</v>
      </c>
      <c r="E73" s="209">
        <f>(D73-D74)/SUM(D73+D74)</f>
        <v>0.6</v>
      </c>
      <c r="F73" s="209" t="s">
        <v>78</v>
      </c>
      <c r="G73" s="209">
        <v>21</v>
      </c>
      <c r="H73" s="209">
        <v>16</v>
      </c>
      <c r="I73" s="209">
        <f t="shared" ref="I73:I80" si="53">G73+H73</f>
        <v>37</v>
      </c>
      <c r="J73" s="211">
        <f>(I73-I74)/SUM(I73+I74)</f>
        <v>0.32142857142857145</v>
      </c>
      <c r="K73" s="208" t="s">
        <v>71</v>
      </c>
      <c r="L73" s="209">
        <v>14</v>
      </c>
      <c r="M73" s="209">
        <v>18</v>
      </c>
      <c r="N73" s="209">
        <f t="shared" ref="N73:N88" si="54">L73+M73</f>
        <v>32</v>
      </c>
      <c r="O73" s="209">
        <f>(N73-N74)/SUM(N73+N74)</f>
        <v>6.6666666666666666E-2</v>
      </c>
      <c r="P73" s="209"/>
      <c r="Q73" s="209"/>
      <c r="R73" s="209"/>
      <c r="S73" s="209"/>
      <c r="T73" s="210"/>
      <c r="Z73" s="18"/>
      <c r="AA73" s="18"/>
      <c r="AB73" s="18"/>
      <c r="AC73" s="18"/>
      <c r="AD73" s="18"/>
      <c r="AE73" s="18"/>
      <c r="AF73" s="18"/>
      <c r="AG73" s="18"/>
    </row>
    <row r="74" spans="1:33" x14ac:dyDescent="0.25">
      <c r="A74" s="212" t="s">
        <v>83</v>
      </c>
      <c r="B74" s="209">
        <v>9</v>
      </c>
      <c r="C74" s="209">
        <v>1</v>
      </c>
      <c r="D74" s="209">
        <f t="shared" si="52"/>
        <v>10</v>
      </c>
      <c r="E74" s="209"/>
      <c r="F74" s="209" t="s">
        <v>83</v>
      </c>
      <c r="G74" s="209">
        <v>7</v>
      </c>
      <c r="H74" s="209">
        <v>12</v>
      </c>
      <c r="I74" s="209">
        <f t="shared" si="53"/>
        <v>19</v>
      </c>
      <c r="J74" s="211"/>
      <c r="K74" s="208" t="s">
        <v>83</v>
      </c>
      <c r="L74" s="209">
        <v>12</v>
      </c>
      <c r="M74" s="209">
        <v>16</v>
      </c>
      <c r="N74" s="209">
        <f t="shared" si="54"/>
        <v>28</v>
      </c>
      <c r="O74" s="209"/>
      <c r="P74" s="209" t="s">
        <v>78</v>
      </c>
      <c r="Q74" s="209">
        <v>14</v>
      </c>
      <c r="R74" s="209">
        <v>18</v>
      </c>
      <c r="S74" s="209">
        <f t="shared" ref="S74:S89" si="55">Q74+R74</f>
        <v>32</v>
      </c>
      <c r="T74" s="210">
        <f>(S74-S75)/SUM(S74+S75)</f>
        <v>4.9180327868852458E-2</v>
      </c>
      <c r="Z74" s="18"/>
      <c r="AA74" s="18"/>
      <c r="AB74" s="18"/>
      <c r="AC74" s="18"/>
      <c r="AD74" s="18"/>
      <c r="AE74" s="18"/>
      <c r="AF74" s="18"/>
      <c r="AG74" s="18"/>
    </row>
    <row r="75" spans="1:33" x14ac:dyDescent="0.25">
      <c r="A75" s="212" t="s">
        <v>77</v>
      </c>
      <c r="B75" s="209">
        <v>18</v>
      </c>
      <c r="C75" s="209">
        <v>13</v>
      </c>
      <c r="D75" s="209">
        <f t="shared" si="52"/>
        <v>31</v>
      </c>
      <c r="E75" s="209">
        <f>(D75-D76)/SUM(D75+D76)</f>
        <v>0.47619047619047616</v>
      </c>
      <c r="F75" s="209" t="s">
        <v>78</v>
      </c>
      <c r="G75" s="209">
        <v>14</v>
      </c>
      <c r="H75" s="209">
        <v>31</v>
      </c>
      <c r="I75" s="209">
        <f t="shared" si="53"/>
        <v>45</v>
      </c>
      <c r="J75" s="211">
        <f>(I75-I76)/SUM(I75+I76)</f>
        <v>0.66666666666666663</v>
      </c>
      <c r="K75" s="208" t="s">
        <v>71</v>
      </c>
      <c r="L75" s="209">
        <v>15</v>
      </c>
      <c r="M75" s="209">
        <v>10</v>
      </c>
      <c r="N75" s="209">
        <f t="shared" si="54"/>
        <v>25</v>
      </c>
      <c r="O75" s="209">
        <f>(N75-N76)/SUM(N75+N76)</f>
        <v>2.0408163265306121E-2</v>
      </c>
      <c r="P75" s="209" t="s">
        <v>83</v>
      </c>
      <c r="Q75" s="209">
        <v>13</v>
      </c>
      <c r="R75" s="209">
        <v>16</v>
      </c>
      <c r="S75" s="209">
        <f t="shared" si="55"/>
        <v>29</v>
      </c>
      <c r="T75" s="210"/>
      <c r="Z75" s="18"/>
      <c r="AA75" s="18"/>
      <c r="AB75" s="18"/>
      <c r="AC75" s="18"/>
      <c r="AD75" s="18"/>
      <c r="AE75" s="18"/>
      <c r="AF75" s="18"/>
      <c r="AG75" s="18"/>
    </row>
    <row r="76" spans="1:33" x14ac:dyDescent="0.25">
      <c r="A76" s="212" t="s">
        <v>83</v>
      </c>
      <c r="B76" s="209">
        <v>7</v>
      </c>
      <c r="C76" s="209">
        <v>4</v>
      </c>
      <c r="D76" s="209">
        <f t="shared" si="52"/>
        <v>11</v>
      </c>
      <c r="E76" s="209"/>
      <c r="F76" s="209" t="s">
        <v>51</v>
      </c>
      <c r="G76" s="209">
        <v>6</v>
      </c>
      <c r="H76" s="209">
        <v>3</v>
      </c>
      <c r="I76" s="209">
        <f t="shared" si="53"/>
        <v>9</v>
      </c>
      <c r="J76" s="211"/>
      <c r="K76" s="208" t="s">
        <v>51</v>
      </c>
      <c r="L76" s="209">
        <v>11</v>
      </c>
      <c r="M76" s="209">
        <v>13</v>
      </c>
      <c r="N76" s="209">
        <f t="shared" si="54"/>
        <v>24</v>
      </c>
      <c r="O76" s="209"/>
      <c r="P76" s="209" t="s">
        <v>78</v>
      </c>
      <c r="Q76" s="209">
        <v>18</v>
      </c>
      <c r="R76" s="209">
        <v>12</v>
      </c>
      <c r="S76" s="209">
        <f t="shared" si="55"/>
        <v>30</v>
      </c>
      <c r="T76" s="210">
        <f>(S76-S77)/SUM(S76+S77)</f>
        <v>-7.6923076923076927E-2</v>
      </c>
      <c r="Z76" s="18"/>
      <c r="AA76" s="18"/>
      <c r="AB76" s="18"/>
      <c r="AC76" s="18"/>
      <c r="AD76" s="18"/>
      <c r="AE76" s="18"/>
      <c r="AF76" s="18"/>
      <c r="AG76" s="18"/>
    </row>
    <row r="77" spans="1:33" x14ac:dyDescent="0.25">
      <c r="A77" s="212" t="s">
        <v>84</v>
      </c>
      <c r="B77" s="209">
        <v>20</v>
      </c>
      <c r="C77" s="209">
        <v>19</v>
      </c>
      <c r="D77" s="209">
        <f t="shared" si="52"/>
        <v>39</v>
      </c>
      <c r="E77" s="209">
        <f>(D77-D78)/SUM(D77+D78)</f>
        <v>0.44444444444444442</v>
      </c>
      <c r="F77" s="209" t="s">
        <v>78</v>
      </c>
      <c r="G77" s="209">
        <v>27</v>
      </c>
      <c r="H77" s="209">
        <v>18</v>
      </c>
      <c r="I77" s="209">
        <f t="shared" si="53"/>
        <v>45</v>
      </c>
      <c r="J77" s="211">
        <f>(I77-I78)/SUM(I77+I78)</f>
        <v>0.73076923076923073</v>
      </c>
      <c r="K77" s="208" t="s">
        <v>71</v>
      </c>
      <c r="L77" s="209">
        <v>13</v>
      </c>
      <c r="M77" s="209">
        <v>18</v>
      </c>
      <c r="N77" s="209">
        <f t="shared" si="54"/>
        <v>31</v>
      </c>
      <c r="O77" s="209">
        <f>(N77-N78)/SUM(N77+N78)</f>
        <v>-1.5873015873015872E-2</v>
      </c>
      <c r="P77" s="209" t="s">
        <v>51</v>
      </c>
      <c r="Q77" s="209">
        <v>14</v>
      </c>
      <c r="R77" s="209">
        <v>21</v>
      </c>
      <c r="S77" s="209">
        <f t="shared" si="55"/>
        <v>35</v>
      </c>
      <c r="T77" s="210"/>
      <c r="Z77" s="18"/>
      <c r="AA77" s="18"/>
      <c r="AB77" s="18"/>
      <c r="AC77" s="18"/>
      <c r="AD77" s="18"/>
      <c r="AE77" s="18"/>
      <c r="AF77" s="18"/>
      <c r="AG77" s="18"/>
    </row>
    <row r="78" spans="1:33" x14ac:dyDescent="0.25">
      <c r="A78" s="212" t="s">
        <v>83</v>
      </c>
      <c r="B78" s="209">
        <v>6</v>
      </c>
      <c r="C78" s="209">
        <v>9</v>
      </c>
      <c r="D78" s="209">
        <f t="shared" si="52"/>
        <v>15</v>
      </c>
      <c r="E78" s="209"/>
      <c r="F78" s="209" t="s">
        <v>83</v>
      </c>
      <c r="G78" s="209">
        <v>4</v>
      </c>
      <c r="H78" s="209">
        <v>3</v>
      </c>
      <c r="I78" s="209">
        <f t="shared" si="53"/>
        <v>7</v>
      </c>
      <c r="J78" s="211"/>
      <c r="K78" s="208" t="s">
        <v>83</v>
      </c>
      <c r="L78" s="209">
        <v>16</v>
      </c>
      <c r="M78" s="209">
        <v>16</v>
      </c>
      <c r="N78" s="209">
        <f t="shared" si="54"/>
        <v>32</v>
      </c>
      <c r="O78" s="209"/>
      <c r="P78" s="209" t="s">
        <v>78</v>
      </c>
      <c r="Q78" s="209">
        <v>19</v>
      </c>
      <c r="R78" s="209">
        <v>15</v>
      </c>
      <c r="S78" s="209">
        <f t="shared" si="55"/>
        <v>34</v>
      </c>
      <c r="T78" s="210">
        <f>(S78-S79)/SUM(S78+S79)</f>
        <v>6.25E-2</v>
      </c>
      <c r="Z78" s="18"/>
      <c r="AA78" s="18"/>
      <c r="AB78" s="18"/>
      <c r="AC78" s="18"/>
      <c r="AD78" s="18"/>
      <c r="AE78" s="18"/>
      <c r="AF78" s="18"/>
      <c r="AG78" s="18"/>
    </row>
    <row r="79" spans="1:33" x14ac:dyDescent="0.25">
      <c r="A79" s="212" t="s">
        <v>84</v>
      </c>
      <c r="B79" s="209">
        <v>20</v>
      </c>
      <c r="C79" s="209">
        <v>19</v>
      </c>
      <c r="D79" s="209">
        <f t="shared" si="52"/>
        <v>39</v>
      </c>
      <c r="E79" s="209">
        <f>(D79-D80)/SUM(D79+D80)</f>
        <v>0.65957446808510634</v>
      </c>
      <c r="F79" s="209" t="s">
        <v>78</v>
      </c>
      <c r="G79" s="209">
        <v>22</v>
      </c>
      <c r="H79" s="209">
        <v>14</v>
      </c>
      <c r="I79" s="209">
        <f t="shared" si="53"/>
        <v>36</v>
      </c>
      <c r="J79" s="211">
        <f>(I79-I80)/SUM(I79+I80)</f>
        <v>0.53191489361702127</v>
      </c>
      <c r="K79" s="208" t="s">
        <v>71</v>
      </c>
      <c r="L79" s="209">
        <v>14</v>
      </c>
      <c r="M79" s="209">
        <v>16</v>
      </c>
      <c r="N79" s="209">
        <f t="shared" si="54"/>
        <v>30</v>
      </c>
      <c r="O79" s="209">
        <f>(N79-N80)/SUM(N79+N80)</f>
        <v>1.6949152542372881E-2</v>
      </c>
      <c r="P79" s="209" t="s">
        <v>83</v>
      </c>
      <c r="Q79" s="209">
        <v>14</v>
      </c>
      <c r="R79" s="209">
        <v>16</v>
      </c>
      <c r="S79" s="209">
        <f t="shared" si="55"/>
        <v>30</v>
      </c>
      <c r="T79" s="210"/>
      <c r="Z79" s="18"/>
      <c r="AA79" s="18"/>
      <c r="AB79" s="18"/>
      <c r="AC79" s="18"/>
      <c r="AD79" s="18"/>
      <c r="AE79" s="18"/>
      <c r="AF79" s="18"/>
      <c r="AG79" s="18"/>
    </row>
    <row r="80" spans="1:33" x14ac:dyDescent="0.25">
      <c r="A80" s="212" t="s">
        <v>83</v>
      </c>
      <c r="B80" s="209">
        <v>5</v>
      </c>
      <c r="C80" s="209">
        <v>3</v>
      </c>
      <c r="D80" s="209">
        <f t="shared" si="52"/>
        <v>8</v>
      </c>
      <c r="E80" s="209"/>
      <c r="F80" s="209" t="s">
        <v>83</v>
      </c>
      <c r="G80" s="209">
        <v>3</v>
      </c>
      <c r="H80" s="209">
        <v>8</v>
      </c>
      <c r="I80" s="209">
        <f t="shared" si="53"/>
        <v>11</v>
      </c>
      <c r="J80" s="211"/>
      <c r="K80" s="208" t="s">
        <v>83</v>
      </c>
      <c r="L80" s="209">
        <v>16</v>
      </c>
      <c r="M80" s="209">
        <v>13</v>
      </c>
      <c r="N80" s="209">
        <f t="shared" si="54"/>
        <v>29</v>
      </c>
      <c r="O80" s="209"/>
      <c r="P80" s="209" t="s">
        <v>78</v>
      </c>
      <c r="Q80" s="209">
        <v>12</v>
      </c>
      <c r="R80" s="209">
        <v>10</v>
      </c>
      <c r="S80" s="209">
        <f t="shared" si="55"/>
        <v>22</v>
      </c>
      <c r="T80" s="210">
        <f>(S80-S81)/SUM(S80+S81)</f>
        <v>-6.3829787234042548E-2</v>
      </c>
      <c r="Z80" s="18"/>
      <c r="AA80" s="18"/>
      <c r="AB80" s="18"/>
      <c r="AC80" s="18"/>
      <c r="AD80" s="18"/>
      <c r="AE80" s="18"/>
      <c r="AF80" s="18"/>
      <c r="AG80" s="18"/>
    </row>
    <row r="81" spans="1:33" x14ac:dyDescent="0.25">
      <c r="A81" s="212" t="s">
        <v>84</v>
      </c>
      <c r="B81" s="209">
        <v>30</v>
      </c>
      <c r="C81" s="209">
        <v>22</v>
      </c>
      <c r="D81" s="209">
        <f t="shared" ref="D81:D88" si="56">B81+C81</f>
        <v>52</v>
      </c>
      <c r="E81" s="209">
        <f>(D81-D82)/SUM(D81+D82)</f>
        <v>0.8571428571428571</v>
      </c>
      <c r="F81" s="209" t="s">
        <v>78</v>
      </c>
      <c r="G81" s="209">
        <v>28</v>
      </c>
      <c r="H81" s="209">
        <v>13</v>
      </c>
      <c r="I81" s="209">
        <f t="shared" ref="I81:I88" si="57">G81+H81</f>
        <v>41</v>
      </c>
      <c r="J81" s="211">
        <f>(I81-I82)/SUM(I81+I82)</f>
        <v>0.41379310344827586</v>
      </c>
      <c r="K81" s="208" t="s">
        <v>71</v>
      </c>
      <c r="L81" s="209">
        <v>16</v>
      </c>
      <c r="M81" s="209">
        <v>18</v>
      </c>
      <c r="N81" s="209">
        <f t="shared" si="54"/>
        <v>34</v>
      </c>
      <c r="O81" s="209">
        <f>(N81-N82)/SUM(N81+N82)</f>
        <v>6.25E-2</v>
      </c>
      <c r="P81" s="209" t="s">
        <v>83</v>
      </c>
      <c r="Q81" s="209">
        <v>8</v>
      </c>
      <c r="R81" s="209">
        <v>17</v>
      </c>
      <c r="S81" s="209">
        <f t="shared" si="55"/>
        <v>25</v>
      </c>
      <c r="T81" s="210"/>
      <c r="Z81" s="18"/>
      <c r="AA81" s="18"/>
      <c r="AB81" s="18"/>
      <c r="AC81" s="18"/>
      <c r="AD81" s="18"/>
      <c r="AE81" s="18"/>
      <c r="AF81" s="18"/>
      <c r="AG81" s="18"/>
    </row>
    <row r="82" spans="1:33" x14ac:dyDescent="0.25">
      <c r="A82" s="212" t="s">
        <v>83</v>
      </c>
      <c r="B82" s="209">
        <v>3</v>
      </c>
      <c r="C82" s="209">
        <v>1</v>
      </c>
      <c r="D82" s="209">
        <f t="shared" si="56"/>
        <v>4</v>
      </c>
      <c r="E82" s="209"/>
      <c r="F82" s="209" t="s">
        <v>83</v>
      </c>
      <c r="G82" s="209">
        <v>4</v>
      </c>
      <c r="H82" s="209">
        <v>13</v>
      </c>
      <c r="I82" s="209">
        <f t="shared" si="57"/>
        <v>17</v>
      </c>
      <c r="J82" s="211"/>
      <c r="K82" s="208" t="s">
        <v>83</v>
      </c>
      <c r="L82" s="209">
        <v>17</v>
      </c>
      <c r="M82" s="209">
        <v>13</v>
      </c>
      <c r="N82" s="209">
        <f t="shared" si="54"/>
        <v>30</v>
      </c>
      <c r="O82" s="209"/>
      <c r="P82" s="209" t="s">
        <v>78</v>
      </c>
      <c r="Q82" s="209">
        <v>15</v>
      </c>
      <c r="R82" s="209">
        <v>18</v>
      </c>
      <c r="S82" s="209">
        <f t="shared" si="55"/>
        <v>33</v>
      </c>
      <c r="T82" s="210">
        <f>(S82-S83)/SUM(S82+S83)</f>
        <v>8.1967213114754092E-2</v>
      </c>
      <c r="Z82" s="18"/>
      <c r="AA82" s="18"/>
      <c r="AB82" s="18"/>
      <c r="AC82" s="18"/>
      <c r="AD82" s="18"/>
      <c r="AE82" s="18"/>
      <c r="AF82" s="18"/>
      <c r="AG82" s="18"/>
    </row>
    <row r="83" spans="1:33" x14ac:dyDescent="0.25">
      <c r="A83" s="212" t="s">
        <v>84</v>
      </c>
      <c r="B83" s="209">
        <v>23</v>
      </c>
      <c r="C83" s="209">
        <v>9</v>
      </c>
      <c r="D83" s="209">
        <f t="shared" si="56"/>
        <v>32</v>
      </c>
      <c r="E83" s="209">
        <f>(D83-D84)/SUM(D83+D84)</f>
        <v>0.45454545454545453</v>
      </c>
      <c r="F83" s="209" t="s">
        <v>78</v>
      </c>
      <c r="G83" s="209">
        <v>19</v>
      </c>
      <c r="H83" s="209">
        <v>17</v>
      </c>
      <c r="I83" s="209">
        <f t="shared" si="57"/>
        <v>36</v>
      </c>
      <c r="J83" s="211">
        <f>(I83-I84)/SUM(I83+I84)</f>
        <v>0.46938775510204084</v>
      </c>
      <c r="K83" s="208" t="s">
        <v>71</v>
      </c>
      <c r="L83" s="209">
        <v>19</v>
      </c>
      <c r="M83" s="209">
        <v>16</v>
      </c>
      <c r="N83" s="209">
        <f t="shared" si="54"/>
        <v>35</v>
      </c>
      <c r="O83" s="209">
        <f>(N83-N84)/SUM(N83+N84)</f>
        <v>0.1111111111111111</v>
      </c>
      <c r="P83" s="209" t="s">
        <v>83</v>
      </c>
      <c r="Q83" s="209">
        <v>16</v>
      </c>
      <c r="R83" s="209">
        <v>12</v>
      </c>
      <c r="S83" s="209">
        <f t="shared" si="55"/>
        <v>28</v>
      </c>
      <c r="T83" s="210"/>
      <c r="Z83" s="18"/>
      <c r="AA83" s="18"/>
      <c r="AB83" s="18"/>
      <c r="AC83" s="18"/>
      <c r="AD83" s="18"/>
      <c r="AE83" s="18"/>
      <c r="AF83" s="18"/>
      <c r="AG83" s="18"/>
    </row>
    <row r="84" spans="1:33" x14ac:dyDescent="0.25">
      <c r="A84" s="212" t="s">
        <v>83</v>
      </c>
      <c r="B84" s="209">
        <v>7</v>
      </c>
      <c r="C84" s="209">
        <v>5</v>
      </c>
      <c r="D84" s="209">
        <f t="shared" si="56"/>
        <v>12</v>
      </c>
      <c r="E84" s="209"/>
      <c r="F84" s="209" t="s">
        <v>83</v>
      </c>
      <c r="G84" s="209">
        <v>6</v>
      </c>
      <c r="H84" s="209">
        <v>7</v>
      </c>
      <c r="I84" s="209">
        <f t="shared" si="57"/>
        <v>13</v>
      </c>
      <c r="J84" s="211"/>
      <c r="K84" s="208" t="s">
        <v>83</v>
      </c>
      <c r="L84" s="209">
        <v>13</v>
      </c>
      <c r="M84" s="209">
        <v>15</v>
      </c>
      <c r="N84" s="209">
        <f t="shared" si="54"/>
        <v>28</v>
      </c>
      <c r="O84" s="209"/>
      <c r="P84" s="209" t="s">
        <v>78</v>
      </c>
      <c r="Q84" s="209">
        <v>20</v>
      </c>
      <c r="R84" s="209">
        <v>18</v>
      </c>
      <c r="S84" s="209">
        <f t="shared" si="55"/>
        <v>38</v>
      </c>
      <c r="T84" s="210">
        <f>(S84-S85)/SUM(S84+S85)</f>
        <v>7.0422535211267609E-2</v>
      </c>
      <c r="Z84" s="18"/>
      <c r="AA84" s="18"/>
      <c r="AB84" s="18"/>
      <c r="AC84" s="18"/>
      <c r="AD84" s="18"/>
      <c r="AE84" s="18"/>
      <c r="AF84" s="18"/>
      <c r="AG84" s="18"/>
    </row>
    <row r="85" spans="1:33" x14ac:dyDescent="0.25">
      <c r="A85" s="212" t="s">
        <v>84</v>
      </c>
      <c r="B85" s="209">
        <v>34</v>
      </c>
      <c r="C85" s="209">
        <v>9</v>
      </c>
      <c r="D85" s="209">
        <f t="shared" si="56"/>
        <v>43</v>
      </c>
      <c r="E85" s="209">
        <f>(D85-D86)/SUM(D85+D86)</f>
        <v>0.5636363636363636</v>
      </c>
      <c r="F85" s="209" t="s">
        <v>78</v>
      </c>
      <c r="G85" s="209">
        <v>28</v>
      </c>
      <c r="H85" s="209">
        <v>9</v>
      </c>
      <c r="I85" s="209">
        <f t="shared" si="57"/>
        <v>37</v>
      </c>
      <c r="J85" s="211">
        <f>(I85-I86)/SUM(I85+I86)</f>
        <v>0.60869565217391308</v>
      </c>
      <c r="K85" s="208" t="s">
        <v>71</v>
      </c>
      <c r="L85" s="209">
        <v>16</v>
      </c>
      <c r="M85" s="209">
        <v>13</v>
      </c>
      <c r="N85" s="209">
        <f t="shared" si="54"/>
        <v>29</v>
      </c>
      <c r="O85" s="209">
        <f>(N85-N86)/SUM(N85+N86)</f>
        <v>-0.1076923076923077</v>
      </c>
      <c r="P85" s="209" t="s">
        <v>83</v>
      </c>
      <c r="Q85" s="209">
        <v>14</v>
      </c>
      <c r="R85" s="209">
        <v>19</v>
      </c>
      <c r="S85" s="209">
        <f t="shared" si="55"/>
        <v>33</v>
      </c>
      <c r="T85" s="210"/>
      <c r="Z85" s="18"/>
      <c r="AA85" s="18"/>
      <c r="AB85" s="18"/>
      <c r="AC85" s="18"/>
      <c r="AD85" s="18"/>
      <c r="AE85" s="18"/>
      <c r="AF85" s="18"/>
      <c r="AG85" s="18"/>
    </row>
    <row r="86" spans="1:33" x14ac:dyDescent="0.25">
      <c r="A86" s="212" t="s">
        <v>51</v>
      </c>
      <c r="B86" s="209">
        <v>7</v>
      </c>
      <c r="C86" s="209">
        <v>5</v>
      </c>
      <c r="D86" s="209">
        <f t="shared" si="56"/>
        <v>12</v>
      </c>
      <c r="E86" s="209"/>
      <c r="F86" s="209" t="s">
        <v>83</v>
      </c>
      <c r="G86" s="209">
        <v>6</v>
      </c>
      <c r="H86" s="209">
        <v>3</v>
      </c>
      <c r="I86" s="209">
        <f t="shared" si="57"/>
        <v>9</v>
      </c>
      <c r="J86" s="211"/>
      <c r="K86" s="208" t="s">
        <v>83</v>
      </c>
      <c r="L86" s="209">
        <v>17</v>
      </c>
      <c r="M86" s="209">
        <v>19</v>
      </c>
      <c r="N86" s="209">
        <f t="shared" si="54"/>
        <v>36</v>
      </c>
      <c r="O86" s="209"/>
      <c r="P86" s="209" t="s">
        <v>78</v>
      </c>
      <c r="Q86" s="209">
        <v>16</v>
      </c>
      <c r="R86" s="209">
        <v>13</v>
      </c>
      <c r="S86" s="209">
        <f t="shared" si="55"/>
        <v>29</v>
      </c>
      <c r="T86" s="210">
        <f>(S86-S87)/SUM(S86+S87)</f>
        <v>-4.9180327868852458E-2</v>
      </c>
      <c r="Z86" s="18"/>
      <c r="AA86" s="18"/>
      <c r="AB86" s="18"/>
      <c r="AC86" s="18"/>
      <c r="AD86" s="18"/>
      <c r="AE86" s="18"/>
      <c r="AF86" s="18"/>
      <c r="AG86" s="18"/>
    </row>
    <row r="87" spans="1:33" x14ac:dyDescent="0.25">
      <c r="A87" s="212" t="s">
        <v>84</v>
      </c>
      <c r="B87" s="209">
        <v>26</v>
      </c>
      <c r="C87" s="209">
        <v>13</v>
      </c>
      <c r="D87" s="209">
        <f t="shared" si="56"/>
        <v>39</v>
      </c>
      <c r="E87" s="209">
        <f>(D87-D88)/SUM(D87+D88)</f>
        <v>0.47169811320754718</v>
      </c>
      <c r="F87" s="209" t="s">
        <v>78</v>
      </c>
      <c r="G87" s="209">
        <v>23</v>
      </c>
      <c r="H87" s="209">
        <v>14</v>
      </c>
      <c r="I87" s="209">
        <f t="shared" si="57"/>
        <v>37</v>
      </c>
      <c r="J87" s="211">
        <f>(I87-I88)/SUM(I87+I88)</f>
        <v>0.32142857142857145</v>
      </c>
      <c r="K87" s="208" t="s">
        <v>71</v>
      </c>
      <c r="L87" s="209">
        <v>18</v>
      </c>
      <c r="M87" s="209">
        <v>15</v>
      </c>
      <c r="N87" s="209">
        <f t="shared" si="54"/>
        <v>33</v>
      </c>
      <c r="O87" s="209">
        <f>(N87-N88)/SUM(N87+N88)</f>
        <v>3.125E-2</v>
      </c>
      <c r="P87" s="209" t="s">
        <v>83</v>
      </c>
      <c r="Q87" s="209">
        <v>18</v>
      </c>
      <c r="R87" s="209">
        <v>14</v>
      </c>
      <c r="S87" s="209">
        <f t="shared" si="55"/>
        <v>32</v>
      </c>
      <c r="T87" s="210"/>
      <c r="Z87" s="18"/>
      <c r="AA87" s="18"/>
      <c r="AB87" s="18"/>
      <c r="AC87" s="18"/>
      <c r="AD87" s="18"/>
      <c r="AE87" s="18"/>
      <c r="AF87" s="18"/>
      <c r="AG87" s="18"/>
    </row>
    <row r="88" spans="1:33" x14ac:dyDescent="0.25">
      <c r="A88" s="212" t="s">
        <v>83</v>
      </c>
      <c r="B88" s="209">
        <v>8</v>
      </c>
      <c r="C88" s="209">
        <v>6</v>
      </c>
      <c r="D88" s="209">
        <f t="shared" si="56"/>
        <v>14</v>
      </c>
      <c r="E88" s="18"/>
      <c r="F88" s="209" t="s">
        <v>83</v>
      </c>
      <c r="G88" s="209">
        <v>6</v>
      </c>
      <c r="H88" s="209">
        <v>13</v>
      </c>
      <c r="I88" s="209">
        <f t="shared" si="57"/>
        <v>19</v>
      </c>
      <c r="J88" s="49"/>
      <c r="K88" s="208" t="s">
        <v>83</v>
      </c>
      <c r="L88" s="209">
        <v>14</v>
      </c>
      <c r="M88" s="209">
        <v>17</v>
      </c>
      <c r="N88" s="209">
        <f t="shared" si="54"/>
        <v>31</v>
      </c>
      <c r="O88" s="18"/>
      <c r="P88" s="209" t="s">
        <v>78</v>
      </c>
      <c r="Q88" s="209">
        <v>19</v>
      </c>
      <c r="R88" s="209">
        <v>15</v>
      </c>
      <c r="S88" s="209">
        <f t="shared" si="55"/>
        <v>34</v>
      </c>
      <c r="T88" s="210">
        <f>(S88-S89)/SUM(S88+S89)</f>
        <v>7.9365079365079361E-2</v>
      </c>
      <c r="Z88" s="18"/>
      <c r="AA88" s="18"/>
      <c r="AB88" s="18"/>
      <c r="AC88" s="18"/>
      <c r="AD88" s="18"/>
      <c r="AE88" s="18"/>
      <c r="AF88" s="18"/>
      <c r="AG88" s="18"/>
    </row>
    <row r="89" spans="1:33" x14ac:dyDescent="0.25">
      <c r="A89" s="212"/>
      <c r="B89" s="18"/>
      <c r="C89" s="18"/>
      <c r="D89" s="209"/>
      <c r="E89" s="18"/>
      <c r="F89" s="209"/>
      <c r="G89" s="18"/>
      <c r="H89" s="18"/>
      <c r="I89" s="209"/>
      <c r="J89" s="49"/>
      <c r="K89" s="53"/>
      <c r="L89" s="18"/>
      <c r="M89" s="18"/>
      <c r="N89" s="18"/>
      <c r="O89" s="18"/>
      <c r="P89" s="209" t="s">
        <v>83</v>
      </c>
      <c r="Q89" s="209">
        <v>13</v>
      </c>
      <c r="R89" s="209">
        <v>16</v>
      </c>
      <c r="S89" s="209">
        <f t="shared" si="55"/>
        <v>29</v>
      </c>
      <c r="T89" s="210"/>
      <c r="Z89" s="18"/>
      <c r="AA89" s="18"/>
      <c r="AB89" s="18"/>
      <c r="AC89" s="18"/>
      <c r="AD89" s="18"/>
      <c r="AE89" s="18"/>
      <c r="AF89" s="18"/>
      <c r="AG89" s="18"/>
    </row>
    <row r="90" spans="1:33" x14ac:dyDescent="0.25">
      <c r="A90" s="212" t="s">
        <v>223</v>
      </c>
      <c r="B90" s="18"/>
      <c r="C90" s="18"/>
      <c r="D90" s="209"/>
      <c r="E90" s="209">
        <f>AVERAGE(E73:E88)</f>
        <v>0.56590402215653124</v>
      </c>
      <c r="F90" s="209" t="s">
        <v>223</v>
      </c>
      <c r="G90" s="18"/>
      <c r="H90" s="18"/>
      <c r="I90" s="209"/>
      <c r="J90" s="211">
        <f>AVERAGE(J73:J88)</f>
        <v>0.50801055557928643</v>
      </c>
      <c r="K90" s="208" t="s">
        <v>223</v>
      </c>
      <c r="L90" s="18"/>
      <c r="M90" s="18"/>
      <c r="N90" s="209"/>
      <c r="O90" s="209">
        <f>AVERAGE(O73:O88)</f>
        <v>2.3164971252516646E-2</v>
      </c>
      <c r="P90" s="209" t="s">
        <v>223</v>
      </c>
      <c r="Q90" s="18"/>
      <c r="R90" s="18"/>
      <c r="S90" s="209"/>
      <c r="T90" s="210">
        <f>AVERAGE(T73:T88)</f>
        <v>1.91877454417477E-2</v>
      </c>
      <c r="Z90" s="18"/>
      <c r="AA90" s="18"/>
      <c r="AB90" s="18"/>
      <c r="AC90" s="18"/>
      <c r="AD90" s="18"/>
      <c r="AE90" s="18"/>
      <c r="AF90" s="18"/>
      <c r="AG90" s="18"/>
    </row>
    <row r="91" spans="1:33" x14ac:dyDescent="0.25">
      <c r="A91" s="212" t="s">
        <v>61</v>
      </c>
      <c r="B91" s="18"/>
      <c r="C91" s="18"/>
      <c r="D91" s="209"/>
      <c r="E91" s="18">
        <v>8</v>
      </c>
      <c r="F91" s="209" t="s">
        <v>61</v>
      </c>
      <c r="G91" s="18"/>
      <c r="H91" s="18"/>
      <c r="I91" s="209"/>
      <c r="J91" s="49">
        <v>8</v>
      </c>
      <c r="K91" s="208" t="s">
        <v>61</v>
      </c>
      <c r="L91" s="18"/>
      <c r="M91" s="18"/>
      <c r="N91" s="209"/>
      <c r="O91" s="18">
        <v>8</v>
      </c>
      <c r="P91" s="209" t="s">
        <v>61</v>
      </c>
      <c r="Q91" s="18"/>
      <c r="R91" s="18"/>
      <c r="S91" s="209"/>
      <c r="T91" s="42">
        <v>8</v>
      </c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</row>
    <row r="92" spans="1:33" x14ac:dyDescent="0.25">
      <c r="A92" s="212" t="s">
        <v>43</v>
      </c>
      <c r="B92" s="18"/>
      <c r="C92" s="18"/>
      <c r="D92" s="209"/>
      <c r="E92" s="18">
        <f>STDEV(E73:E88)</f>
        <v>0.14083339834916039</v>
      </c>
      <c r="F92" s="209" t="s">
        <v>43</v>
      </c>
      <c r="G92" s="18"/>
      <c r="H92" s="18"/>
      <c r="I92" s="209"/>
      <c r="J92" s="49">
        <f>STDEV(J73:J88)</f>
        <v>0.1537606756493636</v>
      </c>
      <c r="K92" s="208" t="s">
        <v>43</v>
      </c>
      <c r="L92" s="18"/>
      <c r="M92" s="18"/>
      <c r="N92" s="209"/>
      <c r="O92" s="18">
        <f>STDEV(O73:O88)</f>
        <v>6.5392618063638663E-2</v>
      </c>
      <c r="P92" s="209" t="s">
        <v>43</v>
      </c>
      <c r="Q92" s="18"/>
      <c r="R92" s="18"/>
      <c r="S92" s="209"/>
      <c r="T92" s="42">
        <f>STDEV(T73:T88)</f>
        <v>6.9453455651085405E-2</v>
      </c>
      <c r="U92" s="209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</row>
    <row r="93" spans="1:33" x14ac:dyDescent="0.25">
      <c r="A93" s="212" t="s">
        <v>3</v>
      </c>
      <c r="B93" s="18"/>
      <c r="C93" s="18"/>
      <c r="D93" s="18"/>
      <c r="E93" s="18">
        <f>E92/SQRT(E91)</f>
        <v>4.9792125495118821E-2</v>
      </c>
      <c r="F93" s="209" t="s">
        <v>3</v>
      </c>
      <c r="G93" s="18"/>
      <c r="H93" s="18"/>
      <c r="I93" s="18"/>
      <c r="J93" s="49">
        <f>J92/SQRT(J91)</f>
        <v>5.4362608215745123E-2</v>
      </c>
      <c r="K93" s="208" t="s">
        <v>3</v>
      </c>
      <c r="L93" s="18"/>
      <c r="M93" s="18"/>
      <c r="N93" s="18"/>
      <c r="O93" s="18">
        <f>O92/SQRT(O91)</f>
        <v>2.311978183617041E-2</v>
      </c>
      <c r="P93" s="209" t="s">
        <v>3</v>
      </c>
      <c r="Q93" s="18"/>
      <c r="R93" s="18"/>
      <c r="S93" s="18"/>
      <c r="T93" s="42">
        <f>T92/SQRT(T91)</f>
        <v>2.4555504733860815E-2</v>
      </c>
      <c r="U93" s="209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</row>
    <row r="94" spans="1:33" ht="15.75" thickBot="1" x14ac:dyDescent="0.3">
      <c r="A94" s="43"/>
      <c r="B94" s="45"/>
      <c r="C94" s="45"/>
      <c r="D94" s="45"/>
      <c r="E94" s="45"/>
      <c r="F94" s="45"/>
      <c r="G94" s="45"/>
      <c r="H94" s="45"/>
      <c r="I94" s="45"/>
      <c r="J94" s="174"/>
      <c r="K94" s="89"/>
      <c r="L94" s="44"/>
      <c r="M94" s="44"/>
      <c r="N94" s="45"/>
      <c r="O94" s="44"/>
      <c r="P94" s="44"/>
      <c r="Q94" s="44"/>
      <c r="R94" s="44"/>
      <c r="S94" s="44"/>
      <c r="T94" s="46"/>
      <c r="U94" s="209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</row>
    <row r="95" spans="1:33" x14ac:dyDescent="0.25">
      <c r="A95" s="209"/>
      <c r="B95" s="209"/>
      <c r="C95" s="209"/>
      <c r="D95" s="209"/>
      <c r="E95" s="209"/>
      <c r="F95" s="209"/>
      <c r="G95" s="209"/>
      <c r="H95" s="209"/>
      <c r="I95" s="209"/>
      <c r="J95" s="209"/>
      <c r="M95" s="18"/>
      <c r="N95" s="209"/>
      <c r="O95" s="18"/>
      <c r="P95" s="18"/>
      <c r="Q95" s="18"/>
      <c r="R95" s="18"/>
      <c r="S95" s="18"/>
      <c r="T95" s="18"/>
      <c r="U95" s="209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</row>
    <row r="96" spans="1:33" ht="15.75" thickBot="1" x14ac:dyDescent="0.3">
      <c r="A96" s="17" t="s">
        <v>227</v>
      </c>
      <c r="B96" s="209"/>
      <c r="C96" s="209"/>
      <c r="D96" s="209"/>
      <c r="E96" s="209"/>
      <c r="F96" s="209"/>
      <c r="G96" s="209"/>
      <c r="H96" s="209"/>
      <c r="I96" s="209"/>
      <c r="J96" s="209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</row>
    <row r="97" spans="1:33" x14ac:dyDescent="0.25">
      <c r="A97" s="367" t="s">
        <v>226</v>
      </c>
      <c r="B97" s="365"/>
      <c r="C97" s="365"/>
      <c r="D97" s="365"/>
      <c r="E97" s="365"/>
      <c r="F97" s="365"/>
      <c r="G97" s="365"/>
      <c r="H97" s="365"/>
      <c r="I97" s="365"/>
      <c r="J97" s="366"/>
      <c r="K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</row>
    <row r="98" spans="1:33" x14ac:dyDescent="0.25">
      <c r="A98" s="264" t="s">
        <v>64</v>
      </c>
      <c r="B98" s="247" t="s">
        <v>65</v>
      </c>
      <c r="C98" s="247" t="s">
        <v>66</v>
      </c>
      <c r="D98" s="247" t="s">
        <v>52</v>
      </c>
      <c r="E98" s="248" t="s">
        <v>67</v>
      </c>
      <c r="F98" s="209" t="s">
        <v>64</v>
      </c>
      <c r="G98" s="209" t="s">
        <v>65</v>
      </c>
      <c r="H98" s="209" t="s">
        <v>66</v>
      </c>
      <c r="I98" s="209" t="s">
        <v>52</v>
      </c>
      <c r="J98" s="210" t="s">
        <v>53</v>
      </c>
      <c r="K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</row>
    <row r="99" spans="1:33" x14ac:dyDescent="0.25">
      <c r="A99" s="212" t="s">
        <v>77</v>
      </c>
      <c r="B99" s="209">
        <v>18</v>
      </c>
      <c r="C99" s="209">
        <v>23</v>
      </c>
      <c r="D99" s="209">
        <f>B99+C99</f>
        <v>41</v>
      </c>
      <c r="E99" s="211">
        <f>(D99-D100)/SUM(D99+D100)</f>
        <v>0.49090909090909091</v>
      </c>
      <c r="F99" s="209" t="s">
        <v>78</v>
      </c>
      <c r="G99" s="209">
        <v>17</v>
      </c>
      <c r="H99" s="209">
        <v>38</v>
      </c>
      <c r="I99" s="209">
        <f>G99+H99</f>
        <v>55</v>
      </c>
      <c r="J99" s="210">
        <f>(I99-I100)/SUM(I99+I100)</f>
        <v>0.83333333333333337</v>
      </c>
      <c r="K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</row>
    <row r="100" spans="1:33" x14ac:dyDescent="0.25">
      <c r="A100" s="212" t="s">
        <v>83</v>
      </c>
      <c r="B100" s="209">
        <v>5</v>
      </c>
      <c r="C100" s="209">
        <v>9</v>
      </c>
      <c r="D100" s="209">
        <f>B100+C100</f>
        <v>14</v>
      </c>
      <c r="E100" s="211"/>
      <c r="F100" s="209" t="s">
        <v>83</v>
      </c>
      <c r="G100" s="209">
        <v>3</v>
      </c>
      <c r="H100" s="209">
        <v>2</v>
      </c>
      <c r="I100" s="209">
        <f>G100+H100</f>
        <v>5</v>
      </c>
      <c r="J100" s="210"/>
      <c r="K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</row>
    <row r="101" spans="1:33" x14ac:dyDescent="0.25">
      <c r="A101" s="212" t="s">
        <v>77</v>
      </c>
      <c r="B101" s="209">
        <v>21</v>
      </c>
      <c r="C101" s="209">
        <v>29</v>
      </c>
      <c r="D101" s="209">
        <f>B101+C101</f>
        <v>50</v>
      </c>
      <c r="E101" s="211">
        <f>(D101-D102)/SUM(D101+D102)</f>
        <v>0.51515151515151514</v>
      </c>
      <c r="F101" s="209" t="s">
        <v>78</v>
      </c>
      <c r="G101" s="209">
        <v>17</v>
      </c>
      <c r="H101" s="209">
        <v>25</v>
      </c>
      <c r="I101" s="209">
        <f>G101+H101</f>
        <v>42</v>
      </c>
      <c r="J101" s="210">
        <f>(I101-I102)/SUM(I101+I102)</f>
        <v>0.58490566037735847</v>
      </c>
      <c r="K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</row>
    <row r="102" spans="1:33" x14ac:dyDescent="0.25">
      <c r="A102" s="212" t="s">
        <v>83</v>
      </c>
      <c r="B102" s="209">
        <v>4</v>
      </c>
      <c r="C102" s="209">
        <v>12</v>
      </c>
      <c r="D102" s="209">
        <f>B102+C102</f>
        <v>16</v>
      </c>
      <c r="E102" s="211"/>
      <c r="F102" s="209" t="s">
        <v>51</v>
      </c>
      <c r="G102" s="209">
        <v>4</v>
      </c>
      <c r="H102" s="209">
        <v>7</v>
      </c>
      <c r="I102" s="209">
        <f>G102+H102</f>
        <v>11</v>
      </c>
      <c r="J102" s="210"/>
      <c r="K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</row>
    <row r="103" spans="1:33" x14ac:dyDescent="0.25">
      <c r="A103" s="212" t="s">
        <v>84</v>
      </c>
      <c r="B103" s="209">
        <v>21</v>
      </c>
      <c r="C103" s="209">
        <v>36</v>
      </c>
      <c r="D103" s="209">
        <f>B103+C103</f>
        <v>57</v>
      </c>
      <c r="E103" s="211">
        <f>(D103-D104)/SUM(D103+D104)</f>
        <v>0.62857142857142856</v>
      </c>
      <c r="F103" s="209" t="s">
        <v>78</v>
      </c>
      <c r="G103" s="209">
        <v>24</v>
      </c>
      <c r="H103" s="209">
        <v>28</v>
      </c>
      <c r="I103" s="209">
        <f>G103+H103</f>
        <v>52</v>
      </c>
      <c r="J103" s="210">
        <f>(I103-I104)/SUM(I103+I104)</f>
        <v>0.65079365079365081</v>
      </c>
      <c r="K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</row>
    <row r="104" spans="1:33" x14ac:dyDescent="0.25">
      <c r="A104" s="212" t="s">
        <v>83</v>
      </c>
      <c r="B104" s="209">
        <v>4</v>
      </c>
      <c r="C104" s="209">
        <v>9</v>
      </c>
      <c r="D104" s="209">
        <f t="shared" ref="D104:D110" si="58">B104+C104</f>
        <v>13</v>
      </c>
      <c r="E104" s="211"/>
      <c r="F104" s="209" t="s">
        <v>83</v>
      </c>
      <c r="G104" s="209">
        <v>4</v>
      </c>
      <c r="H104" s="209">
        <v>7</v>
      </c>
      <c r="I104" s="209">
        <f t="shared" ref="I104:I110" si="59">G104+H104</f>
        <v>11</v>
      </c>
      <c r="J104" s="210"/>
      <c r="K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</row>
    <row r="105" spans="1:33" x14ac:dyDescent="0.25">
      <c r="A105" s="212" t="s">
        <v>84</v>
      </c>
      <c r="B105" s="209">
        <v>14</v>
      </c>
      <c r="C105" s="209">
        <v>16</v>
      </c>
      <c r="D105" s="209">
        <f t="shared" si="58"/>
        <v>30</v>
      </c>
      <c r="E105" s="211">
        <f>(D105-D106)/SUM(D105+D106)</f>
        <v>0.36363636363636365</v>
      </c>
      <c r="F105" s="209" t="s">
        <v>78</v>
      </c>
      <c r="G105" s="209">
        <v>23</v>
      </c>
      <c r="H105" s="209">
        <v>18</v>
      </c>
      <c r="I105" s="209">
        <f t="shared" si="59"/>
        <v>41</v>
      </c>
      <c r="J105" s="210">
        <f>(I105-I106)/SUM(I105+I106)</f>
        <v>0.49090909090909091</v>
      </c>
      <c r="K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</row>
    <row r="106" spans="1:33" x14ac:dyDescent="0.25">
      <c r="A106" s="212" t="s">
        <v>83</v>
      </c>
      <c r="B106" s="209">
        <v>5</v>
      </c>
      <c r="C106" s="209">
        <v>9</v>
      </c>
      <c r="D106" s="209">
        <f t="shared" si="58"/>
        <v>14</v>
      </c>
      <c r="E106" s="211"/>
      <c r="F106" s="209" t="s">
        <v>83</v>
      </c>
      <c r="G106" s="209">
        <v>6</v>
      </c>
      <c r="H106" s="209">
        <v>8</v>
      </c>
      <c r="I106" s="209">
        <f t="shared" si="59"/>
        <v>14</v>
      </c>
      <c r="J106" s="210"/>
      <c r="K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</row>
    <row r="107" spans="1:33" x14ac:dyDescent="0.25">
      <c r="A107" s="212" t="s">
        <v>84</v>
      </c>
      <c r="B107" s="209">
        <v>16</v>
      </c>
      <c r="C107" s="209">
        <v>31</v>
      </c>
      <c r="D107" s="209">
        <f>B107+C107</f>
        <v>47</v>
      </c>
      <c r="E107" s="211">
        <f>(D107-D108)/SUM(D107+D108)</f>
        <v>0.56666666666666665</v>
      </c>
      <c r="F107" s="209" t="s">
        <v>78</v>
      </c>
      <c r="G107" s="209">
        <v>16</v>
      </c>
      <c r="H107" s="209">
        <v>22</v>
      </c>
      <c r="I107" s="209">
        <f>G107+H107</f>
        <v>38</v>
      </c>
      <c r="J107" s="210">
        <f>(I107-I108)/SUM(I107+I108)</f>
        <v>0.52</v>
      </c>
    </row>
    <row r="108" spans="1:33" x14ac:dyDescent="0.25">
      <c r="A108" s="212" t="s">
        <v>83</v>
      </c>
      <c r="B108" s="209">
        <v>3</v>
      </c>
      <c r="C108" s="209">
        <v>10</v>
      </c>
      <c r="D108" s="209">
        <f t="shared" si="58"/>
        <v>13</v>
      </c>
      <c r="E108" s="211"/>
      <c r="F108" s="209" t="s">
        <v>83</v>
      </c>
      <c r="G108" s="209">
        <v>3</v>
      </c>
      <c r="H108" s="209">
        <v>9</v>
      </c>
      <c r="I108" s="209">
        <f t="shared" si="59"/>
        <v>12</v>
      </c>
      <c r="J108" s="210"/>
    </row>
    <row r="109" spans="1:33" x14ac:dyDescent="0.25">
      <c r="A109" s="212" t="s">
        <v>84</v>
      </c>
      <c r="B109" s="209">
        <v>17</v>
      </c>
      <c r="C109" s="209">
        <v>34</v>
      </c>
      <c r="D109" s="209">
        <f t="shared" si="58"/>
        <v>51</v>
      </c>
      <c r="E109" s="211">
        <f>(D109-D110)/SUM(D109+D110)</f>
        <v>0.64516129032258063</v>
      </c>
      <c r="F109" s="209" t="s">
        <v>78</v>
      </c>
      <c r="G109" s="209">
        <v>9</v>
      </c>
      <c r="H109" s="209">
        <v>26</v>
      </c>
      <c r="I109" s="209">
        <f t="shared" si="59"/>
        <v>35</v>
      </c>
      <c r="J109" s="210">
        <f>(I109-I110)/SUM(I109+I110)</f>
        <v>0.59090909090909094</v>
      </c>
    </row>
    <row r="110" spans="1:33" x14ac:dyDescent="0.25">
      <c r="A110" s="212" t="s">
        <v>83</v>
      </c>
      <c r="B110" s="209">
        <v>2</v>
      </c>
      <c r="C110" s="209">
        <v>9</v>
      </c>
      <c r="D110" s="209">
        <f t="shared" si="58"/>
        <v>11</v>
      </c>
      <c r="E110" s="211"/>
      <c r="F110" s="209" t="s">
        <v>83</v>
      </c>
      <c r="G110" s="209">
        <v>3</v>
      </c>
      <c r="H110" s="209">
        <v>6</v>
      </c>
      <c r="I110" s="209">
        <f t="shared" si="59"/>
        <v>9</v>
      </c>
      <c r="J110" s="210"/>
    </row>
    <row r="111" spans="1:33" x14ac:dyDescent="0.25">
      <c r="A111" s="212" t="s">
        <v>84</v>
      </c>
      <c r="B111" s="209">
        <v>18</v>
      </c>
      <c r="C111" s="209">
        <v>42</v>
      </c>
      <c r="D111" s="209">
        <f>B111+C111</f>
        <v>60</v>
      </c>
      <c r="E111" s="211">
        <f>(D111-D112)/SUM(D111+D112)</f>
        <v>0.84615384615384615</v>
      </c>
      <c r="F111" s="209" t="s">
        <v>78</v>
      </c>
      <c r="G111" s="209">
        <v>17</v>
      </c>
      <c r="H111" s="209">
        <v>22</v>
      </c>
      <c r="I111" s="209">
        <f>G111+H111</f>
        <v>39</v>
      </c>
      <c r="J111" s="210">
        <f>(I111-I112)/SUM(I111+I112)</f>
        <v>0.69565217391304346</v>
      </c>
    </row>
    <row r="112" spans="1:33" x14ac:dyDescent="0.25">
      <c r="A112" s="212" t="s">
        <v>83</v>
      </c>
      <c r="B112" s="209">
        <v>4</v>
      </c>
      <c r="C112" s="209">
        <v>1</v>
      </c>
      <c r="D112" s="209">
        <f>B112+C112</f>
        <v>5</v>
      </c>
      <c r="E112" s="211"/>
      <c r="F112" s="209" t="s">
        <v>83</v>
      </c>
      <c r="G112" s="209">
        <v>3</v>
      </c>
      <c r="H112" s="209">
        <v>4</v>
      </c>
      <c r="I112" s="209">
        <f>G112+H112</f>
        <v>7</v>
      </c>
      <c r="J112" s="210"/>
    </row>
    <row r="113" spans="1:28" x14ac:dyDescent="0.25">
      <c r="A113" s="212" t="s">
        <v>84</v>
      </c>
      <c r="B113" s="209">
        <v>19</v>
      </c>
      <c r="C113" s="209">
        <v>25</v>
      </c>
      <c r="D113" s="209">
        <f>B113+C113</f>
        <v>44</v>
      </c>
      <c r="E113" s="211">
        <f>(D113-D114)/SUM(D113+D114)</f>
        <v>0.5714285714285714</v>
      </c>
      <c r="F113" s="209" t="s">
        <v>78</v>
      </c>
      <c r="G113" s="209">
        <v>18</v>
      </c>
      <c r="H113" s="209">
        <v>16</v>
      </c>
      <c r="I113" s="209">
        <f>G113+H113</f>
        <v>34</v>
      </c>
      <c r="J113" s="210">
        <f>(I113-I114)/SUM(I113+I114)</f>
        <v>0.38775510204081631</v>
      </c>
    </row>
    <row r="114" spans="1:28" x14ac:dyDescent="0.25">
      <c r="A114" s="212" t="s">
        <v>83</v>
      </c>
      <c r="B114" s="209">
        <v>7</v>
      </c>
      <c r="C114" s="209">
        <v>5</v>
      </c>
      <c r="D114" s="209">
        <f>B114+C114</f>
        <v>12</v>
      </c>
      <c r="E114" s="211"/>
      <c r="F114" s="209" t="s">
        <v>83</v>
      </c>
      <c r="G114" s="209">
        <v>3</v>
      </c>
      <c r="H114" s="209">
        <v>12</v>
      </c>
      <c r="I114" s="209">
        <f>G114+H114</f>
        <v>15</v>
      </c>
      <c r="J114" s="210"/>
    </row>
    <row r="115" spans="1:28" x14ac:dyDescent="0.25">
      <c r="A115" s="41"/>
      <c r="B115" s="18"/>
      <c r="C115" s="18"/>
      <c r="D115" s="18"/>
      <c r="E115" s="49"/>
      <c r="F115" s="18"/>
      <c r="G115" s="18"/>
      <c r="H115" s="18"/>
      <c r="I115" s="18"/>
      <c r="J115" s="42"/>
    </row>
    <row r="116" spans="1:28" x14ac:dyDescent="0.25">
      <c r="A116" s="212" t="s">
        <v>228</v>
      </c>
      <c r="B116" s="18"/>
      <c r="C116" s="18"/>
      <c r="D116" s="18"/>
      <c r="E116" s="49">
        <f>AVERAGE(E99:E113)</f>
        <v>0.57845984660500782</v>
      </c>
      <c r="F116" s="209" t="s">
        <v>223</v>
      </c>
      <c r="G116" s="18"/>
      <c r="H116" s="18"/>
      <c r="I116" s="18"/>
      <c r="J116" s="42">
        <f>AVERAGE(J99:J113)</f>
        <v>0.59428226278454799</v>
      </c>
    </row>
    <row r="117" spans="1:28" x14ac:dyDescent="0.25">
      <c r="A117" s="212" t="s">
        <v>43</v>
      </c>
      <c r="B117" s="18"/>
      <c r="C117" s="18"/>
      <c r="D117" s="18"/>
      <c r="E117" s="49">
        <f xml:space="preserve"> STDEV(E99:E113)</f>
        <v>0.13970942142708492</v>
      </c>
      <c r="F117" s="209" t="s">
        <v>43</v>
      </c>
      <c r="G117" s="18"/>
      <c r="H117" s="18"/>
      <c r="I117" s="18"/>
      <c r="J117" s="42">
        <f xml:space="preserve"> STDEV(J99:J114)</f>
        <v>0.13605221922980917</v>
      </c>
    </row>
    <row r="118" spans="1:28" x14ac:dyDescent="0.25">
      <c r="A118" s="212" t="s">
        <v>61</v>
      </c>
      <c r="B118" s="18"/>
      <c r="C118" s="18"/>
      <c r="D118" s="18"/>
      <c r="E118" s="49">
        <v>8</v>
      </c>
      <c r="F118" s="209" t="s">
        <v>61</v>
      </c>
      <c r="G118" s="18"/>
      <c r="H118" s="18"/>
      <c r="I118" s="18"/>
      <c r="J118" s="42">
        <v>8</v>
      </c>
    </row>
    <row r="119" spans="1:28" ht="15.75" thickBot="1" x14ac:dyDescent="0.3">
      <c r="A119" s="43" t="s">
        <v>3</v>
      </c>
      <c r="B119" s="44"/>
      <c r="C119" s="44"/>
      <c r="D119" s="44"/>
      <c r="E119" s="50">
        <f>E117/SQRT(E118)</f>
        <v>4.939473964337044E-2</v>
      </c>
      <c r="F119" s="45" t="s">
        <v>3</v>
      </c>
      <c r="G119" s="44"/>
      <c r="H119" s="44"/>
      <c r="I119" s="44"/>
      <c r="J119" s="46">
        <f>J117/SQRT(J118)</f>
        <v>4.8101723406438431E-2</v>
      </c>
    </row>
    <row r="121" spans="1:28" ht="15.75" thickBot="1" x14ac:dyDescent="0.3">
      <c r="A121" s="17" t="s">
        <v>229</v>
      </c>
    </row>
    <row r="122" spans="1:28" x14ac:dyDescent="0.25">
      <c r="A122" s="315" t="s">
        <v>230</v>
      </c>
      <c r="B122" s="316"/>
      <c r="C122" s="316"/>
      <c r="D122" s="316"/>
      <c r="E122" s="317"/>
      <c r="F122" s="319" t="s">
        <v>231</v>
      </c>
      <c r="G122" s="316"/>
      <c r="H122" s="316"/>
      <c r="I122" s="316"/>
      <c r="J122" s="317"/>
      <c r="K122" s="319" t="s">
        <v>230</v>
      </c>
      <c r="L122" s="316"/>
      <c r="M122" s="316"/>
      <c r="N122" s="316"/>
      <c r="O122" s="317"/>
      <c r="P122" s="316" t="s">
        <v>231</v>
      </c>
      <c r="Q122" s="316"/>
      <c r="R122" s="316"/>
      <c r="S122" s="316"/>
      <c r="T122" s="318"/>
      <c r="AB122" s="18"/>
    </row>
    <row r="123" spans="1:28" x14ac:dyDescent="0.25">
      <c r="A123" s="212" t="s">
        <v>64</v>
      </c>
      <c r="B123" s="209" t="s">
        <v>65</v>
      </c>
      <c r="C123" s="209" t="s">
        <v>66</v>
      </c>
      <c r="D123" s="209" t="s">
        <v>52</v>
      </c>
      <c r="E123" s="211" t="s">
        <v>67</v>
      </c>
      <c r="F123" s="208" t="s">
        <v>64</v>
      </c>
      <c r="G123" s="209" t="s">
        <v>65</v>
      </c>
      <c r="H123" s="209" t="s">
        <v>66</v>
      </c>
      <c r="I123" s="209" t="s">
        <v>52</v>
      </c>
      <c r="J123" s="211" t="s">
        <v>67</v>
      </c>
      <c r="K123" s="208" t="s">
        <v>64</v>
      </c>
      <c r="L123" s="209" t="s">
        <v>65</v>
      </c>
      <c r="M123" s="209" t="s">
        <v>66</v>
      </c>
      <c r="N123" s="209" t="s">
        <v>52</v>
      </c>
      <c r="O123" s="211" t="s">
        <v>67</v>
      </c>
      <c r="P123" s="209" t="s">
        <v>64</v>
      </c>
      <c r="Q123" s="209" t="s">
        <v>65</v>
      </c>
      <c r="R123" s="209" t="s">
        <v>66</v>
      </c>
      <c r="S123" s="209" t="s">
        <v>52</v>
      </c>
      <c r="T123" s="210" t="s">
        <v>67</v>
      </c>
      <c r="AB123" s="18"/>
    </row>
    <row r="124" spans="1:28" x14ac:dyDescent="0.25">
      <c r="A124" s="41"/>
      <c r="B124" s="18"/>
      <c r="C124" s="18"/>
      <c r="D124" s="18"/>
      <c r="E124" s="49"/>
      <c r="F124" s="53"/>
      <c r="G124" s="18"/>
      <c r="H124" s="18"/>
      <c r="I124" s="18"/>
      <c r="J124" s="49"/>
      <c r="K124" s="53"/>
      <c r="L124" s="18"/>
      <c r="M124" s="18"/>
      <c r="N124" s="18"/>
      <c r="O124" s="49"/>
      <c r="P124" s="18"/>
      <c r="Q124" s="18"/>
      <c r="R124" s="18"/>
      <c r="S124" s="18"/>
      <c r="T124" s="42"/>
    </row>
    <row r="125" spans="1:28" x14ac:dyDescent="0.25">
      <c r="A125" s="212" t="s">
        <v>77</v>
      </c>
      <c r="B125" s="209">
        <v>0</v>
      </c>
      <c r="C125" s="209">
        <v>37</v>
      </c>
      <c r="D125" s="209">
        <f t="shared" ref="D125:D140" si="60">B125+C125</f>
        <v>37</v>
      </c>
      <c r="E125" s="211">
        <f>(D125-D126)/SUM(D125+D126)</f>
        <v>0.48</v>
      </c>
      <c r="F125" s="208" t="s">
        <v>77</v>
      </c>
      <c r="G125" s="209">
        <v>0</v>
      </c>
      <c r="H125" s="209">
        <v>33</v>
      </c>
      <c r="I125" s="209">
        <f t="shared" ref="I125:I140" si="61">G125+H125</f>
        <v>33</v>
      </c>
      <c r="J125" s="211">
        <f>(I125-I126)/SUM(I125+I126)</f>
        <v>3.125E-2</v>
      </c>
      <c r="K125" s="208" t="s">
        <v>77</v>
      </c>
      <c r="L125" s="209">
        <v>0</v>
      </c>
      <c r="M125" s="209">
        <v>34</v>
      </c>
      <c r="N125" s="209">
        <f t="shared" ref="N125:N140" si="62">L125+M125</f>
        <v>34</v>
      </c>
      <c r="O125" s="211">
        <f>(N125-N126)/SUM(N125+N126)</f>
        <v>0.38775510204081631</v>
      </c>
      <c r="P125" s="209" t="s">
        <v>77</v>
      </c>
      <c r="Q125" s="209">
        <v>0</v>
      </c>
      <c r="R125" s="209">
        <v>22</v>
      </c>
      <c r="S125" s="209">
        <f t="shared" ref="S125:S140" si="63">Q125+R125</f>
        <v>22</v>
      </c>
      <c r="T125" s="210">
        <f>(S125-S126)/SUM(S125+S126)</f>
        <v>2.3255813953488372E-2</v>
      </c>
      <c r="AB125" s="18"/>
    </row>
    <row r="126" spans="1:28" x14ac:dyDescent="0.25">
      <c r="A126" s="212" t="s">
        <v>83</v>
      </c>
      <c r="B126" s="209">
        <v>0</v>
      </c>
      <c r="C126" s="209">
        <v>13</v>
      </c>
      <c r="D126" s="209">
        <f t="shared" si="60"/>
        <v>13</v>
      </c>
      <c r="E126" s="211"/>
      <c r="F126" s="208" t="s">
        <v>83</v>
      </c>
      <c r="G126" s="209">
        <v>0</v>
      </c>
      <c r="H126" s="209">
        <v>31</v>
      </c>
      <c r="I126" s="209">
        <f t="shared" si="61"/>
        <v>31</v>
      </c>
      <c r="J126" s="211"/>
      <c r="K126" s="208" t="s">
        <v>83</v>
      </c>
      <c r="L126" s="209">
        <v>0</v>
      </c>
      <c r="M126" s="209">
        <v>15</v>
      </c>
      <c r="N126" s="209">
        <f t="shared" si="62"/>
        <v>15</v>
      </c>
      <c r="O126" s="211"/>
      <c r="P126" s="209" t="s">
        <v>83</v>
      </c>
      <c r="Q126" s="209">
        <v>0</v>
      </c>
      <c r="R126" s="209">
        <v>21</v>
      </c>
      <c r="S126" s="209">
        <f t="shared" si="63"/>
        <v>21</v>
      </c>
      <c r="T126" s="210"/>
      <c r="AB126" s="18"/>
    </row>
    <row r="127" spans="1:28" x14ac:dyDescent="0.25">
      <c r="A127" s="212" t="s">
        <v>77</v>
      </c>
      <c r="B127" s="209">
        <v>0</v>
      </c>
      <c r="C127" s="209">
        <v>43</v>
      </c>
      <c r="D127" s="209">
        <f t="shared" si="60"/>
        <v>43</v>
      </c>
      <c r="E127" s="211">
        <f>(D127-D128)/SUM(D127+D128)</f>
        <v>0.59259259259259256</v>
      </c>
      <c r="F127" s="208" t="s">
        <v>77</v>
      </c>
      <c r="G127" s="209">
        <v>0</v>
      </c>
      <c r="H127" s="209">
        <v>38</v>
      </c>
      <c r="I127" s="209">
        <f t="shared" si="61"/>
        <v>38</v>
      </c>
      <c r="J127" s="211">
        <f>(I127-I128)/SUM(I127+I128)</f>
        <v>8.5714285714285715E-2</v>
      </c>
      <c r="K127" s="208" t="s">
        <v>77</v>
      </c>
      <c r="L127" s="209">
        <v>0</v>
      </c>
      <c r="M127" s="209">
        <v>32</v>
      </c>
      <c r="N127" s="209">
        <f t="shared" si="62"/>
        <v>32</v>
      </c>
      <c r="O127" s="211">
        <f>(N127-N128)/SUM(N127+N128)</f>
        <v>0.56097560975609762</v>
      </c>
      <c r="P127" s="209" t="s">
        <v>77</v>
      </c>
      <c r="Q127" s="209">
        <v>0</v>
      </c>
      <c r="R127" s="209">
        <v>19</v>
      </c>
      <c r="S127" s="209">
        <f t="shared" si="63"/>
        <v>19</v>
      </c>
      <c r="T127" s="210">
        <f>(S127-S128)/SUM(S127+S128)</f>
        <v>5.5555555555555552E-2</v>
      </c>
      <c r="AB127" s="18"/>
    </row>
    <row r="128" spans="1:28" x14ac:dyDescent="0.25">
      <c r="A128" s="212" t="s">
        <v>83</v>
      </c>
      <c r="B128" s="209">
        <v>0</v>
      </c>
      <c r="C128" s="209">
        <v>11</v>
      </c>
      <c r="D128" s="209">
        <f t="shared" si="60"/>
        <v>11</v>
      </c>
      <c r="E128" s="211"/>
      <c r="F128" s="208" t="s">
        <v>83</v>
      </c>
      <c r="G128" s="209">
        <v>0</v>
      </c>
      <c r="H128" s="209">
        <v>32</v>
      </c>
      <c r="I128" s="209">
        <f t="shared" si="61"/>
        <v>32</v>
      </c>
      <c r="J128" s="211"/>
      <c r="K128" s="208" t="s">
        <v>83</v>
      </c>
      <c r="L128" s="209">
        <v>0</v>
      </c>
      <c r="M128" s="209">
        <v>9</v>
      </c>
      <c r="N128" s="209">
        <f t="shared" si="62"/>
        <v>9</v>
      </c>
      <c r="O128" s="211"/>
      <c r="P128" s="209" t="s">
        <v>83</v>
      </c>
      <c r="Q128" s="209">
        <v>0</v>
      </c>
      <c r="R128" s="209">
        <v>17</v>
      </c>
      <c r="S128" s="209">
        <f t="shared" si="63"/>
        <v>17</v>
      </c>
      <c r="T128" s="210"/>
      <c r="AB128" s="18"/>
    </row>
    <row r="129" spans="1:28" x14ac:dyDescent="0.25">
      <c r="A129" s="212" t="s">
        <v>77</v>
      </c>
      <c r="B129" s="209">
        <v>0</v>
      </c>
      <c r="C129" s="209">
        <v>42</v>
      </c>
      <c r="D129" s="209">
        <f t="shared" si="60"/>
        <v>42</v>
      </c>
      <c r="E129" s="211">
        <f>(D129-D130)/SUM(D129+D130)</f>
        <v>0.5</v>
      </c>
      <c r="F129" s="208" t="s">
        <v>77</v>
      </c>
      <c r="G129" s="209">
        <v>0</v>
      </c>
      <c r="H129" s="209">
        <v>32</v>
      </c>
      <c r="I129" s="209">
        <f t="shared" si="61"/>
        <v>32</v>
      </c>
      <c r="J129" s="211">
        <f>(I129-I130)/SUM(I129+I130)</f>
        <v>3.2258064516129031E-2</v>
      </c>
      <c r="K129" s="208" t="s">
        <v>77</v>
      </c>
      <c r="L129" s="209">
        <v>0</v>
      </c>
      <c r="M129" s="209">
        <v>33</v>
      </c>
      <c r="N129" s="209">
        <f t="shared" si="62"/>
        <v>33</v>
      </c>
      <c r="O129" s="211">
        <f>(N129-N130)/SUM(N129+N130)</f>
        <v>0.65</v>
      </c>
      <c r="P129" s="209" t="s">
        <v>77</v>
      </c>
      <c r="Q129" s="209">
        <v>0</v>
      </c>
      <c r="R129" s="209">
        <v>21</v>
      </c>
      <c r="S129" s="209">
        <f t="shared" si="63"/>
        <v>21</v>
      </c>
      <c r="T129" s="210">
        <f>(S129-S130)/SUM(S129+S130)</f>
        <v>7.6923076923076927E-2</v>
      </c>
      <c r="AB129" s="18"/>
    </row>
    <row r="130" spans="1:28" x14ac:dyDescent="0.25">
      <c r="A130" s="212" t="s">
        <v>83</v>
      </c>
      <c r="B130" s="209">
        <v>0</v>
      </c>
      <c r="C130" s="209">
        <v>14</v>
      </c>
      <c r="D130" s="209">
        <f t="shared" si="60"/>
        <v>14</v>
      </c>
      <c r="E130" s="211"/>
      <c r="F130" s="208" t="s">
        <v>83</v>
      </c>
      <c r="G130" s="209">
        <v>0</v>
      </c>
      <c r="H130" s="209">
        <v>30</v>
      </c>
      <c r="I130" s="209">
        <f t="shared" si="61"/>
        <v>30</v>
      </c>
      <c r="J130" s="211"/>
      <c r="K130" s="208" t="s">
        <v>83</v>
      </c>
      <c r="L130" s="209">
        <v>0</v>
      </c>
      <c r="M130" s="209">
        <v>7</v>
      </c>
      <c r="N130" s="209">
        <f t="shared" si="62"/>
        <v>7</v>
      </c>
      <c r="O130" s="211"/>
      <c r="P130" s="209" t="s">
        <v>83</v>
      </c>
      <c r="Q130" s="209">
        <v>0</v>
      </c>
      <c r="R130" s="209">
        <v>18</v>
      </c>
      <c r="S130" s="209">
        <f t="shared" si="63"/>
        <v>18</v>
      </c>
      <c r="T130" s="210"/>
      <c r="AB130" s="18"/>
    </row>
    <row r="131" spans="1:28" x14ac:dyDescent="0.25">
      <c r="A131" s="212" t="s">
        <v>77</v>
      </c>
      <c r="B131" s="209">
        <v>0</v>
      </c>
      <c r="C131" s="209">
        <v>38</v>
      </c>
      <c r="D131" s="209">
        <f t="shared" si="60"/>
        <v>38</v>
      </c>
      <c r="E131" s="211">
        <f>(D131-D132)/SUM(D131+D132)</f>
        <v>0.43396226415094341</v>
      </c>
      <c r="F131" s="208" t="s">
        <v>77</v>
      </c>
      <c r="G131" s="209">
        <v>0</v>
      </c>
      <c r="H131" s="209">
        <v>29</v>
      </c>
      <c r="I131" s="209">
        <f t="shared" si="61"/>
        <v>29</v>
      </c>
      <c r="J131" s="211">
        <f>(I131-I132)/SUM(I131+I132)</f>
        <v>9.4339622641509441E-2</v>
      </c>
      <c r="K131" s="208" t="s">
        <v>77</v>
      </c>
      <c r="L131" s="209">
        <v>0</v>
      </c>
      <c r="M131" s="209">
        <v>28</v>
      </c>
      <c r="N131" s="209">
        <f t="shared" si="62"/>
        <v>28</v>
      </c>
      <c r="O131" s="211">
        <f>(N131-N132)/SUM(N131+N132)</f>
        <v>0.69696969696969702</v>
      </c>
      <c r="P131" s="209" t="s">
        <v>77</v>
      </c>
      <c r="Q131" s="209">
        <v>0</v>
      </c>
      <c r="R131" s="209">
        <v>31</v>
      </c>
      <c r="S131" s="209">
        <f t="shared" si="63"/>
        <v>31</v>
      </c>
      <c r="T131" s="210">
        <f>(S131-S132)/SUM(S131+S132)</f>
        <v>5.0847457627118647E-2</v>
      </c>
      <c r="AB131" s="18"/>
    </row>
    <row r="132" spans="1:28" x14ac:dyDescent="0.25">
      <c r="A132" s="212" t="s">
        <v>83</v>
      </c>
      <c r="B132" s="209">
        <v>0</v>
      </c>
      <c r="C132" s="209">
        <v>15</v>
      </c>
      <c r="D132" s="209">
        <f t="shared" si="60"/>
        <v>15</v>
      </c>
      <c r="E132" s="211"/>
      <c r="F132" s="208" t="s">
        <v>83</v>
      </c>
      <c r="G132" s="209">
        <v>0</v>
      </c>
      <c r="H132" s="209">
        <v>24</v>
      </c>
      <c r="I132" s="209">
        <f t="shared" si="61"/>
        <v>24</v>
      </c>
      <c r="J132" s="211"/>
      <c r="K132" s="208" t="s">
        <v>83</v>
      </c>
      <c r="L132" s="209">
        <v>0</v>
      </c>
      <c r="M132" s="209">
        <v>5</v>
      </c>
      <c r="N132" s="209">
        <f t="shared" si="62"/>
        <v>5</v>
      </c>
      <c r="O132" s="211"/>
      <c r="P132" s="209" t="s">
        <v>83</v>
      </c>
      <c r="Q132" s="209">
        <v>0</v>
      </c>
      <c r="R132" s="209">
        <v>28</v>
      </c>
      <c r="S132" s="209">
        <f t="shared" si="63"/>
        <v>28</v>
      </c>
      <c r="T132" s="210"/>
      <c r="AB132" s="18"/>
    </row>
    <row r="133" spans="1:28" x14ac:dyDescent="0.25">
      <c r="A133" s="212" t="s">
        <v>77</v>
      </c>
      <c r="B133" s="209">
        <v>0</v>
      </c>
      <c r="C133" s="209">
        <v>34</v>
      </c>
      <c r="D133" s="209">
        <f t="shared" si="60"/>
        <v>34</v>
      </c>
      <c r="E133" s="211">
        <f>(D133-D134)/SUM(D133+D134)</f>
        <v>0.44680851063829785</v>
      </c>
      <c r="F133" s="208" t="s">
        <v>77</v>
      </c>
      <c r="G133" s="209">
        <v>0</v>
      </c>
      <c r="H133" s="209">
        <v>28</v>
      </c>
      <c r="I133" s="209">
        <f t="shared" si="61"/>
        <v>28</v>
      </c>
      <c r="J133" s="211">
        <f>(I133-I134)/SUM(I133+I134)</f>
        <v>7.6923076923076927E-2</v>
      </c>
      <c r="K133" s="208" t="s">
        <v>77</v>
      </c>
      <c r="L133" s="209">
        <v>0</v>
      </c>
      <c r="M133" s="209">
        <v>24</v>
      </c>
      <c r="N133" s="209">
        <f t="shared" si="62"/>
        <v>24</v>
      </c>
      <c r="O133" s="211">
        <f>(N133-N134)/SUM(N133+N134)</f>
        <v>0.5</v>
      </c>
      <c r="P133" s="209" t="s">
        <v>77</v>
      </c>
      <c r="Q133" s="209">
        <v>0</v>
      </c>
      <c r="R133" s="209">
        <v>24</v>
      </c>
      <c r="S133" s="209">
        <f t="shared" si="63"/>
        <v>24</v>
      </c>
      <c r="T133" s="210">
        <f>(S133-S134)/SUM(S133+S134)</f>
        <v>4.3478260869565216E-2</v>
      </c>
      <c r="AB133" s="18"/>
    </row>
    <row r="134" spans="1:28" x14ac:dyDescent="0.25">
      <c r="A134" s="212" t="s">
        <v>83</v>
      </c>
      <c r="B134" s="209">
        <v>0</v>
      </c>
      <c r="C134" s="209">
        <v>13</v>
      </c>
      <c r="D134" s="209">
        <f t="shared" si="60"/>
        <v>13</v>
      </c>
      <c r="E134" s="211"/>
      <c r="F134" s="208" t="s">
        <v>83</v>
      </c>
      <c r="G134" s="209">
        <v>0</v>
      </c>
      <c r="H134" s="209">
        <v>24</v>
      </c>
      <c r="I134" s="209">
        <f t="shared" si="61"/>
        <v>24</v>
      </c>
      <c r="J134" s="211"/>
      <c r="K134" s="208" t="s">
        <v>83</v>
      </c>
      <c r="L134" s="209">
        <v>0</v>
      </c>
      <c r="M134" s="209">
        <v>8</v>
      </c>
      <c r="N134" s="209">
        <f t="shared" si="62"/>
        <v>8</v>
      </c>
      <c r="O134" s="211"/>
      <c r="P134" s="209" t="s">
        <v>83</v>
      </c>
      <c r="Q134" s="209">
        <v>0</v>
      </c>
      <c r="R134" s="209">
        <v>22</v>
      </c>
      <c r="S134" s="209">
        <f t="shared" si="63"/>
        <v>22</v>
      </c>
      <c r="T134" s="210"/>
      <c r="AB134" s="18"/>
    </row>
    <row r="135" spans="1:28" x14ac:dyDescent="0.25">
      <c r="A135" s="212" t="s">
        <v>77</v>
      </c>
      <c r="B135" s="209">
        <v>0</v>
      </c>
      <c r="C135" s="209">
        <v>33</v>
      </c>
      <c r="D135" s="209">
        <f t="shared" si="60"/>
        <v>33</v>
      </c>
      <c r="E135" s="211">
        <f>(D135-D136)/SUM(D135+D136)</f>
        <v>0.65</v>
      </c>
      <c r="F135" s="208" t="s">
        <v>77</v>
      </c>
      <c r="G135" s="209">
        <v>0</v>
      </c>
      <c r="H135" s="209">
        <v>23</v>
      </c>
      <c r="I135" s="209">
        <f t="shared" si="61"/>
        <v>23</v>
      </c>
      <c r="J135" s="211">
        <f>(I135-I136)/SUM(I135+I136)</f>
        <v>9.5238095238095233E-2</v>
      </c>
      <c r="K135" s="208" t="s">
        <v>77</v>
      </c>
      <c r="L135" s="209">
        <v>0</v>
      </c>
      <c r="M135" s="209">
        <v>26</v>
      </c>
      <c r="N135" s="209">
        <f t="shared" si="62"/>
        <v>26</v>
      </c>
      <c r="O135" s="211">
        <f>(N135-N136)/SUM(N135+N136)</f>
        <v>0.67741935483870963</v>
      </c>
      <c r="P135" s="209" t="s">
        <v>77</v>
      </c>
      <c r="Q135" s="209">
        <v>0</v>
      </c>
      <c r="R135" s="209">
        <v>24</v>
      </c>
      <c r="S135" s="209">
        <f t="shared" si="63"/>
        <v>24</v>
      </c>
      <c r="T135" s="210">
        <f>(S135-S136)/SUM(S135+S136)</f>
        <v>0.17073170731707318</v>
      </c>
      <c r="AB135" s="18"/>
    </row>
    <row r="136" spans="1:28" x14ac:dyDescent="0.25">
      <c r="A136" s="212" t="s">
        <v>83</v>
      </c>
      <c r="B136" s="209">
        <v>0</v>
      </c>
      <c r="C136" s="209">
        <v>7</v>
      </c>
      <c r="D136" s="209">
        <f t="shared" si="60"/>
        <v>7</v>
      </c>
      <c r="E136" s="211"/>
      <c r="F136" s="208" t="s">
        <v>83</v>
      </c>
      <c r="G136" s="209">
        <v>0</v>
      </c>
      <c r="H136" s="209">
        <v>19</v>
      </c>
      <c r="I136" s="209">
        <f t="shared" si="61"/>
        <v>19</v>
      </c>
      <c r="J136" s="211"/>
      <c r="K136" s="208" t="s">
        <v>83</v>
      </c>
      <c r="L136" s="209">
        <v>0</v>
      </c>
      <c r="M136" s="209">
        <v>5</v>
      </c>
      <c r="N136" s="209">
        <f t="shared" si="62"/>
        <v>5</v>
      </c>
      <c r="O136" s="211"/>
      <c r="P136" s="209" t="s">
        <v>83</v>
      </c>
      <c r="Q136" s="209">
        <v>0</v>
      </c>
      <c r="R136" s="209">
        <v>17</v>
      </c>
      <c r="S136" s="209">
        <f t="shared" si="63"/>
        <v>17</v>
      </c>
      <c r="T136" s="210"/>
      <c r="AB136" s="18"/>
    </row>
    <row r="137" spans="1:28" x14ac:dyDescent="0.25">
      <c r="A137" s="212" t="s">
        <v>77</v>
      </c>
      <c r="B137" s="209">
        <v>0</v>
      </c>
      <c r="C137" s="209">
        <v>29</v>
      </c>
      <c r="D137" s="209">
        <f t="shared" si="60"/>
        <v>29</v>
      </c>
      <c r="E137" s="211">
        <f>(D137-D138)/SUM(D137+D138)</f>
        <v>0.75757575757575757</v>
      </c>
      <c r="F137" s="208" t="s">
        <v>77</v>
      </c>
      <c r="G137" s="209">
        <v>0</v>
      </c>
      <c r="H137" s="209">
        <v>32</v>
      </c>
      <c r="I137" s="209">
        <f t="shared" si="61"/>
        <v>32</v>
      </c>
      <c r="J137" s="211">
        <f>(I137-I138)/SUM(I137+I138)</f>
        <v>6.6666666666666666E-2</v>
      </c>
      <c r="K137" s="208" t="s">
        <v>77</v>
      </c>
      <c r="L137" s="209">
        <v>0</v>
      </c>
      <c r="M137" s="209">
        <v>26</v>
      </c>
      <c r="N137" s="209">
        <f t="shared" si="62"/>
        <v>26</v>
      </c>
      <c r="O137" s="211">
        <f>(N137-N138)/SUM(N137+N138)</f>
        <v>0.52941176470588236</v>
      </c>
      <c r="P137" s="209" t="s">
        <v>77</v>
      </c>
      <c r="Q137" s="209">
        <v>0</v>
      </c>
      <c r="R137" s="209">
        <v>23</v>
      </c>
      <c r="S137" s="209">
        <f t="shared" si="63"/>
        <v>23</v>
      </c>
      <c r="T137" s="210">
        <f>(S137-S138)/SUM(S137+S138)</f>
        <v>0.12195121951219512</v>
      </c>
      <c r="AB137" s="18"/>
    </row>
    <row r="138" spans="1:28" x14ac:dyDescent="0.25">
      <c r="A138" s="212" t="s">
        <v>83</v>
      </c>
      <c r="B138" s="209">
        <v>0</v>
      </c>
      <c r="C138" s="209">
        <v>4</v>
      </c>
      <c r="D138" s="209">
        <f t="shared" si="60"/>
        <v>4</v>
      </c>
      <c r="E138" s="211"/>
      <c r="F138" s="208" t="s">
        <v>83</v>
      </c>
      <c r="G138" s="209">
        <v>0</v>
      </c>
      <c r="H138" s="209">
        <v>28</v>
      </c>
      <c r="I138" s="209">
        <f t="shared" si="61"/>
        <v>28</v>
      </c>
      <c r="J138" s="211"/>
      <c r="K138" s="208" t="s">
        <v>83</v>
      </c>
      <c r="L138" s="209">
        <v>0</v>
      </c>
      <c r="M138" s="209">
        <v>8</v>
      </c>
      <c r="N138" s="209">
        <f t="shared" si="62"/>
        <v>8</v>
      </c>
      <c r="O138" s="211"/>
      <c r="P138" s="209" t="s">
        <v>83</v>
      </c>
      <c r="Q138" s="209">
        <v>0</v>
      </c>
      <c r="R138" s="209">
        <v>18</v>
      </c>
      <c r="S138" s="209">
        <f t="shared" si="63"/>
        <v>18</v>
      </c>
      <c r="T138" s="210"/>
      <c r="AB138" s="18"/>
    </row>
    <row r="139" spans="1:28" x14ac:dyDescent="0.25">
      <c r="A139" s="212" t="s">
        <v>77</v>
      </c>
      <c r="B139" s="209">
        <v>0</v>
      </c>
      <c r="C139" s="209">
        <v>28</v>
      </c>
      <c r="D139" s="209">
        <f t="shared" si="60"/>
        <v>28</v>
      </c>
      <c r="E139" s="211">
        <f>(D139-D140)/SUM(D139+D140)</f>
        <v>0.47368421052631576</v>
      </c>
      <c r="F139" s="208" t="s">
        <v>77</v>
      </c>
      <c r="G139" s="209">
        <v>0</v>
      </c>
      <c r="H139" s="209">
        <v>34</v>
      </c>
      <c r="I139" s="209">
        <f t="shared" si="61"/>
        <v>34</v>
      </c>
      <c r="J139" s="211">
        <f>(I139-I140)/SUM(I139+I140)</f>
        <v>0.21428571428571427</v>
      </c>
      <c r="K139" s="208" t="s">
        <v>77</v>
      </c>
      <c r="L139" s="209">
        <v>0</v>
      </c>
      <c r="M139" s="209">
        <v>31</v>
      </c>
      <c r="N139" s="209">
        <f t="shared" si="62"/>
        <v>31</v>
      </c>
      <c r="O139" s="211">
        <f>(N139-N140)/SUM(N139+N140)</f>
        <v>0.63157894736842102</v>
      </c>
      <c r="P139" s="209" t="s">
        <v>77</v>
      </c>
      <c r="Q139" s="209">
        <v>0</v>
      </c>
      <c r="R139" s="209">
        <v>29</v>
      </c>
      <c r="S139" s="209">
        <f t="shared" si="63"/>
        <v>29</v>
      </c>
      <c r="T139" s="210">
        <f>(S139-S140)/SUM(S139+S140)</f>
        <v>9.4339622641509441E-2</v>
      </c>
      <c r="AB139" s="18"/>
    </row>
    <row r="140" spans="1:28" x14ac:dyDescent="0.25">
      <c r="A140" s="212" t="s">
        <v>83</v>
      </c>
      <c r="B140" s="209">
        <v>0</v>
      </c>
      <c r="C140" s="209">
        <v>10</v>
      </c>
      <c r="D140" s="209">
        <f t="shared" si="60"/>
        <v>10</v>
      </c>
      <c r="E140" s="211"/>
      <c r="F140" s="208" t="s">
        <v>83</v>
      </c>
      <c r="G140" s="209">
        <v>0</v>
      </c>
      <c r="H140" s="209">
        <v>22</v>
      </c>
      <c r="I140" s="209">
        <f t="shared" si="61"/>
        <v>22</v>
      </c>
      <c r="J140" s="211"/>
      <c r="K140" s="208" t="s">
        <v>83</v>
      </c>
      <c r="L140" s="209">
        <v>0</v>
      </c>
      <c r="M140" s="209">
        <v>7</v>
      </c>
      <c r="N140" s="209">
        <f t="shared" si="62"/>
        <v>7</v>
      </c>
      <c r="O140" s="211"/>
      <c r="P140" s="209" t="s">
        <v>83</v>
      </c>
      <c r="Q140" s="209">
        <v>0</v>
      </c>
      <c r="R140" s="209">
        <v>24</v>
      </c>
      <c r="S140" s="209">
        <f t="shared" si="63"/>
        <v>24</v>
      </c>
      <c r="T140" s="210"/>
      <c r="AB140" s="18"/>
    </row>
    <row r="141" spans="1:28" x14ac:dyDescent="0.25">
      <c r="A141" s="41"/>
      <c r="B141" s="18"/>
      <c r="C141" s="18"/>
      <c r="D141" s="18"/>
      <c r="E141" s="49"/>
      <c r="F141" s="53"/>
      <c r="G141" s="18"/>
      <c r="H141" s="18"/>
      <c r="I141" s="18"/>
      <c r="J141" s="49"/>
      <c r="K141" s="53"/>
      <c r="L141" s="18"/>
      <c r="M141" s="18"/>
      <c r="N141" s="18"/>
      <c r="O141" s="49"/>
      <c r="P141" s="18"/>
      <c r="Q141" s="18"/>
      <c r="R141" s="18"/>
      <c r="S141" s="18"/>
      <c r="T141" s="42"/>
      <c r="AB141" s="18"/>
    </row>
    <row r="142" spans="1:28" x14ac:dyDescent="0.25">
      <c r="A142" s="212" t="s">
        <v>228</v>
      </c>
      <c r="B142" s="18"/>
      <c r="C142" s="18"/>
      <c r="D142" s="18"/>
      <c r="E142" s="49">
        <f>AVERAGE(E125:E139)</f>
        <v>0.54182791693548837</v>
      </c>
      <c r="F142" s="208" t="s">
        <v>228</v>
      </c>
      <c r="G142" s="18"/>
      <c r="H142" s="18"/>
      <c r="I142" s="18"/>
      <c r="J142" s="49">
        <f>AVERAGE(J125:J139)</f>
        <v>8.7084440748184666E-2</v>
      </c>
      <c r="K142" s="208" t="s">
        <v>228</v>
      </c>
      <c r="L142" s="18"/>
      <c r="M142" s="18"/>
      <c r="N142" s="18"/>
      <c r="O142" s="49">
        <f>AVERAGE(O125:O139)</f>
        <v>0.57926380945995304</v>
      </c>
      <c r="P142" s="209" t="s">
        <v>228</v>
      </c>
      <c r="Q142" s="18"/>
      <c r="R142" s="18"/>
      <c r="S142" s="18"/>
      <c r="T142" s="42">
        <f>AVERAGE(T125:T139)</f>
        <v>7.9635339299947802E-2</v>
      </c>
      <c r="AB142" s="18"/>
    </row>
    <row r="143" spans="1:28" x14ac:dyDescent="0.25">
      <c r="A143" s="212" t="s">
        <v>43</v>
      </c>
      <c r="B143" s="18"/>
      <c r="C143" s="18"/>
      <c r="D143" s="18"/>
      <c r="E143" s="49">
        <f xml:space="preserve"> STDEV(E125:E139)</f>
        <v>0.1144582892739632</v>
      </c>
      <c r="F143" s="208" t="s">
        <v>43</v>
      </c>
      <c r="G143" s="18"/>
      <c r="H143" s="18"/>
      <c r="I143" s="18"/>
      <c r="J143" s="49">
        <f xml:space="preserve"> STDEV(J125:J139)</f>
        <v>5.7252219143345988E-2</v>
      </c>
      <c r="K143" s="208" t="s">
        <v>43</v>
      </c>
      <c r="L143" s="18"/>
      <c r="M143" s="18"/>
      <c r="N143" s="18"/>
      <c r="O143" s="49">
        <f xml:space="preserve"> STDEV(O125:O139)</f>
        <v>0.10488612224120505</v>
      </c>
      <c r="P143" s="209" t="s">
        <v>43</v>
      </c>
      <c r="Q143" s="18"/>
      <c r="R143" s="18"/>
      <c r="S143" s="18"/>
      <c r="T143" s="42">
        <f xml:space="preserve"> STDEV(T125:T139)</f>
        <v>4.8117887400391274E-2</v>
      </c>
      <c r="AB143" s="18"/>
    </row>
    <row r="144" spans="1:28" x14ac:dyDescent="0.25">
      <c r="A144" s="212" t="s">
        <v>61</v>
      </c>
      <c r="B144" s="18"/>
      <c r="C144" s="18"/>
      <c r="D144" s="18"/>
      <c r="E144" s="49">
        <v>8</v>
      </c>
      <c r="F144" s="208" t="s">
        <v>61</v>
      </c>
      <c r="G144" s="18"/>
      <c r="H144" s="18"/>
      <c r="I144" s="18"/>
      <c r="J144" s="49">
        <v>8</v>
      </c>
      <c r="K144" s="208" t="s">
        <v>61</v>
      </c>
      <c r="L144" s="18"/>
      <c r="M144" s="18"/>
      <c r="N144" s="18"/>
      <c r="O144" s="49">
        <v>8</v>
      </c>
      <c r="P144" s="209" t="s">
        <v>61</v>
      </c>
      <c r="Q144" s="18"/>
      <c r="R144" s="18"/>
      <c r="S144" s="18"/>
      <c r="T144" s="42">
        <v>8</v>
      </c>
      <c r="AB144" s="18"/>
    </row>
    <row r="145" spans="1:60" ht="15.75" thickBot="1" x14ac:dyDescent="0.3">
      <c r="A145" s="43" t="s">
        <v>3</v>
      </c>
      <c r="B145" s="44"/>
      <c r="C145" s="44"/>
      <c r="D145" s="44"/>
      <c r="E145" s="50">
        <f>E143/SQRT(E144)</f>
        <v>4.0467116254315427E-2</v>
      </c>
      <c r="F145" s="54" t="s">
        <v>3</v>
      </c>
      <c r="G145" s="44"/>
      <c r="H145" s="44"/>
      <c r="I145" s="44"/>
      <c r="J145" s="50">
        <f>J143/SQRT(J144)</f>
        <v>2.0241716197119109E-2</v>
      </c>
      <c r="K145" s="54" t="s">
        <v>3</v>
      </c>
      <c r="L145" s="44"/>
      <c r="M145" s="44"/>
      <c r="N145" s="44"/>
      <c r="O145" s="50">
        <f>O143/SQRT(O144)</f>
        <v>3.7082844144558626E-2</v>
      </c>
      <c r="P145" s="45" t="s">
        <v>3</v>
      </c>
      <c r="Q145" s="44"/>
      <c r="R145" s="44"/>
      <c r="S145" s="44"/>
      <c r="T145" s="46">
        <f>T143/SQRT(T144)</f>
        <v>1.7012242238593701E-2</v>
      </c>
      <c r="AB145" s="18"/>
    </row>
    <row r="146" spans="1:60" x14ac:dyDescent="0.2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</row>
    <row r="147" spans="1:60" ht="15.75" thickBot="1" x14ac:dyDescent="0.3">
      <c r="A147" s="17" t="s">
        <v>232</v>
      </c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</row>
    <row r="148" spans="1:60" x14ac:dyDescent="0.25">
      <c r="A148" s="377" t="s">
        <v>235</v>
      </c>
      <c r="B148" s="378"/>
      <c r="C148" s="378"/>
      <c r="D148" s="378"/>
      <c r="E148" s="378"/>
      <c r="F148" s="378"/>
      <c r="G148" s="378"/>
      <c r="H148" s="378"/>
      <c r="I148" s="378"/>
      <c r="J148" s="379"/>
      <c r="K148" s="382" t="s">
        <v>234</v>
      </c>
      <c r="L148" s="383"/>
      <c r="M148" s="383"/>
      <c r="N148" s="383"/>
      <c r="O148" s="383"/>
      <c r="P148" s="383"/>
      <c r="Q148" s="383"/>
      <c r="R148" s="383"/>
      <c r="S148" s="383"/>
      <c r="T148" s="384"/>
      <c r="U148" s="382" t="s">
        <v>233</v>
      </c>
      <c r="V148" s="383"/>
      <c r="W148" s="383"/>
      <c r="X148" s="383"/>
      <c r="Y148" s="383"/>
      <c r="Z148" s="383"/>
      <c r="AA148" s="383"/>
      <c r="AB148" s="383"/>
      <c r="AC148" s="383"/>
      <c r="AD148" s="384"/>
      <c r="AE148" s="380" t="s">
        <v>236</v>
      </c>
      <c r="AF148" s="378"/>
      <c r="AG148" s="378"/>
      <c r="AH148" s="378"/>
      <c r="AI148" s="378"/>
      <c r="AJ148" s="378"/>
      <c r="AK148" s="378"/>
      <c r="AL148" s="378"/>
      <c r="AM148" s="378"/>
      <c r="AN148" s="379"/>
      <c r="AO148" s="380" t="s">
        <v>238</v>
      </c>
      <c r="AP148" s="378"/>
      <c r="AQ148" s="378"/>
      <c r="AR148" s="378"/>
      <c r="AS148" s="378"/>
      <c r="AT148" s="378"/>
      <c r="AU148" s="378"/>
      <c r="AV148" s="378"/>
      <c r="AW148" s="378"/>
      <c r="AX148" s="379"/>
      <c r="AY148" s="380" t="s">
        <v>237</v>
      </c>
      <c r="AZ148" s="378"/>
      <c r="BA148" s="378"/>
      <c r="BB148" s="378"/>
      <c r="BC148" s="378"/>
      <c r="BD148" s="378"/>
      <c r="BE148" s="378"/>
      <c r="BF148" s="378"/>
      <c r="BG148" s="378"/>
      <c r="BH148" s="381"/>
    </row>
    <row r="149" spans="1:60" x14ac:dyDescent="0.25">
      <c r="A149" s="266" t="s">
        <v>64</v>
      </c>
      <c r="B149" s="245" t="s">
        <v>65</v>
      </c>
      <c r="C149" s="245" t="s">
        <v>66</v>
      </c>
      <c r="D149" s="245" t="s">
        <v>52</v>
      </c>
      <c r="E149" s="245" t="s">
        <v>53</v>
      </c>
      <c r="F149" s="245" t="s">
        <v>64</v>
      </c>
      <c r="G149" s="245" t="s">
        <v>65</v>
      </c>
      <c r="H149" s="245" t="s">
        <v>66</v>
      </c>
      <c r="I149" s="245" t="s">
        <v>52</v>
      </c>
      <c r="J149" s="246" t="s">
        <v>53</v>
      </c>
      <c r="K149" s="263" t="s">
        <v>64</v>
      </c>
      <c r="L149" s="245" t="s">
        <v>65</v>
      </c>
      <c r="M149" s="245" t="s">
        <v>66</v>
      </c>
      <c r="N149" s="245" t="s">
        <v>52</v>
      </c>
      <c r="O149" s="245" t="s">
        <v>53</v>
      </c>
      <c r="P149" s="245" t="s">
        <v>64</v>
      </c>
      <c r="Q149" s="245" t="s">
        <v>65</v>
      </c>
      <c r="R149" s="245" t="s">
        <v>66</v>
      </c>
      <c r="S149" s="245" t="s">
        <v>52</v>
      </c>
      <c r="T149" s="246" t="s">
        <v>53</v>
      </c>
      <c r="U149" s="263" t="s">
        <v>64</v>
      </c>
      <c r="V149" s="245" t="s">
        <v>65</v>
      </c>
      <c r="W149" s="245" t="s">
        <v>66</v>
      </c>
      <c r="X149" s="245" t="s">
        <v>52</v>
      </c>
      <c r="Y149" s="245" t="s">
        <v>53</v>
      </c>
      <c r="Z149" s="245" t="s">
        <v>64</v>
      </c>
      <c r="AA149" s="245" t="s">
        <v>65</v>
      </c>
      <c r="AB149" s="245" t="s">
        <v>66</v>
      </c>
      <c r="AC149" s="245" t="s">
        <v>52</v>
      </c>
      <c r="AD149" s="246" t="s">
        <v>53</v>
      </c>
      <c r="AE149" s="263" t="s">
        <v>64</v>
      </c>
      <c r="AF149" s="245" t="s">
        <v>65</v>
      </c>
      <c r="AG149" s="245" t="s">
        <v>66</v>
      </c>
      <c r="AH149" s="245" t="s">
        <v>52</v>
      </c>
      <c r="AI149" s="245" t="s">
        <v>53</v>
      </c>
      <c r="AJ149" s="245" t="s">
        <v>64</v>
      </c>
      <c r="AK149" s="245" t="s">
        <v>65</v>
      </c>
      <c r="AL149" s="245" t="s">
        <v>66</v>
      </c>
      <c r="AM149" s="245" t="s">
        <v>52</v>
      </c>
      <c r="AN149" s="169" t="s">
        <v>53</v>
      </c>
      <c r="AO149" s="263" t="s">
        <v>64</v>
      </c>
      <c r="AP149" s="245" t="s">
        <v>65</v>
      </c>
      <c r="AQ149" s="245" t="s">
        <v>66</v>
      </c>
      <c r="AR149" s="245" t="s">
        <v>52</v>
      </c>
      <c r="AS149" s="245" t="s">
        <v>53</v>
      </c>
      <c r="AT149" s="245" t="s">
        <v>64</v>
      </c>
      <c r="AU149" s="245" t="s">
        <v>65</v>
      </c>
      <c r="AV149" s="245" t="s">
        <v>66</v>
      </c>
      <c r="AW149" s="245" t="s">
        <v>52</v>
      </c>
      <c r="AX149" s="169" t="s">
        <v>53</v>
      </c>
      <c r="AY149" s="245" t="s">
        <v>64</v>
      </c>
      <c r="AZ149" s="245" t="s">
        <v>65</v>
      </c>
      <c r="BA149" s="245" t="s">
        <v>66</v>
      </c>
      <c r="BB149" s="245" t="s">
        <v>52</v>
      </c>
      <c r="BC149" s="245" t="s">
        <v>53</v>
      </c>
      <c r="BD149" s="245" t="s">
        <v>64</v>
      </c>
      <c r="BE149" s="245" t="s">
        <v>65</v>
      </c>
      <c r="BF149" s="245" t="s">
        <v>66</v>
      </c>
      <c r="BG149" s="245" t="s">
        <v>52</v>
      </c>
      <c r="BH149" s="177" t="s">
        <v>53</v>
      </c>
    </row>
    <row r="150" spans="1:60" x14ac:dyDescent="0.25">
      <c r="A150" s="266" t="s">
        <v>84</v>
      </c>
      <c r="B150" s="245">
        <v>22</v>
      </c>
      <c r="C150" s="245">
        <v>24</v>
      </c>
      <c r="D150" s="245">
        <f t="shared" ref="D150:D165" si="64">B150+C150</f>
        <v>46</v>
      </c>
      <c r="E150" s="245">
        <f>(D150-D151)/SUM(D150+D151)</f>
        <v>0.4838709677419355</v>
      </c>
      <c r="F150" s="245" t="s">
        <v>108</v>
      </c>
      <c r="G150" s="245">
        <v>22</v>
      </c>
      <c r="H150" s="245">
        <v>29</v>
      </c>
      <c r="I150" s="245">
        <f t="shared" ref="I150:I165" si="65">G150+H150</f>
        <v>51</v>
      </c>
      <c r="J150" s="246">
        <f>(I150-I151)/SUM(I150+I151)</f>
        <v>0.7</v>
      </c>
      <c r="K150" s="263" t="s">
        <v>84</v>
      </c>
      <c r="L150" s="245">
        <v>20</v>
      </c>
      <c r="M150" s="245">
        <v>29</v>
      </c>
      <c r="N150" s="245">
        <f t="shared" ref="N150:N165" si="66">L150+M150</f>
        <v>49</v>
      </c>
      <c r="O150" s="245">
        <f>(N150-N151)/SUM(N150+N151)</f>
        <v>0.7192982456140351</v>
      </c>
      <c r="P150" s="245" t="s">
        <v>109</v>
      </c>
      <c r="Q150" s="245">
        <v>20</v>
      </c>
      <c r="R150" s="245">
        <v>24</v>
      </c>
      <c r="S150" s="245">
        <f t="shared" ref="S150:S165" si="67">Q150+R150</f>
        <v>44</v>
      </c>
      <c r="T150" s="246">
        <f>(S150-S151)/SUM(S150+S151)</f>
        <v>0.41935483870967744</v>
      </c>
      <c r="U150" s="263" t="s">
        <v>84</v>
      </c>
      <c r="V150" s="245">
        <v>16</v>
      </c>
      <c r="W150" s="245">
        <v>20</v>
      </c>
      <c r="X150" s="245">
        <f t="shared" ref="X150:X165" si="68">V150+W150</f>
        <v>36</v>
      </c>
      <c r="Y150" s="245">
        <f>(X150-X151)/SUM(X150+X151)</f>
        <v>0.35849056603773582</v>
      </c>
      <c r="Z150" s="245" t="s">
        <v>109</v>
      </c>
      <c r="AA150" s="245">
        <v>16</v>
      </c>
      <c r="AB150" s="245">
        <v>41</v>
      </c>
      <c r="AC150" s="245">
        <f t="shared" ref="AC150:AC165" si="69">AA150+AB150</f>
        <v>57</v>
      </c>
      <c r="AD150" s="246">
        <f>(AC150-AC151)/SUM(AC150+AC151)</f>
        <v>0.67647058823529416</v>
      </c>
      <c r="AE150" s="263" t="s">
        <v>84</v>
      </c>
      <c r="AF150" s="245">
        <v>23</v>
      </c>
      <c r="AG150" s="245">
        <v>20</v>
      </c>
      <c r="AH150" s="245">
        <f t="shared" ref="AH150:AH165" si="70">AF150+AG150</f>
        <v>43</v>
      </c>
      <c r="AI150" s="245">
        <f>(AH150-AH151)/SUM(AH150+AH151)</f>
        <v>0.4098360655737705</v>
      </c>
      <c r="AJ150" s="245" t="s">
        <v>69</v>
      </c>
      <c r="AK150" s="245">
        <v>11</v>
      </c>
      <c r="AL150" s="245">
        <v>18</v>
      </c>
      <c r="AM150" s="245">
        <f t="shared" ref="AM150:AM165" si="71">AK150+AL150</f>
        <v>29</v>
      </c>
      <c r="AN150" s="246">
        <f>(AM150-AM151)/SUM(AM150+AM151)</f>
        <v>0.34883720930232559</v>
      </c>
      <c r="AO150" s="263" t="s">
        <v>84</v>
      </c>
      <c r="AP150" s="245">
        <v>20</v>
      </c>
      <c r="AQ150" s="245">
        <v>25</v>
      </c>
      <c r="AR150" s="245">
        <f t="shared" ref="AR150:AR165" si="72">AP150+AQ150</f>
        <v>45</v>
      </c>
      <c r="AS150" s="245">
        <f>(AR150-AR151)/SUM(AR150+AR151)</f>
        <v>0.42857142857142855</v>
      </c>
      <c r="AT150" s="245" t="s">
        <v>69</v>
      </c>
      <c r="AU150" s="245">
        <v>13</v>
      </c>
      <c r="AV150" s="245">
        <v>27</v>
      </c>
      <c r="AW150" s="245">
        <f t="shared" ref="AW150:AW165" si="73">AU150+AV150</f>
        <v>40</v>
      </c>
      <c r="AX150" s="246">
        <f>(AW150-AW151)/SUM(AW150+AW151)</f>
        <v>0.50943396226415094</v>
      </c>
      <c r="AY150" s="245" t="s">
        <v>84</v>
      </c>
      <c r="AZ150" s="245">
        <v>22</v>
      </c>
      <c r="BA150" s="245">
        <v>24</v>
      </c>
      <c r="BB150" s="245">
        <f t="shared" ref="BB150:BB165" si="74">AZ150+BA150</f>
        <v>46</v>
      </c>
      <c r="BC150" s="245">
        <f>(BB150-BB151)/SUM(BB150+BB151)</f>
        <v>0.39393939393939392</v>
      </c>
      <c r="BD150" s="245" t="s">
        <v>69</v>
      </c>
      <c r="BE150" s="245">
        <v>12</v>
      </c>
      <c r="BF150" s="245">
        <v>31</v>
      </c>
      <c r="BG150" s="245">
        <f t="shared" ref="BG150:BG165" si="75">BE150+BF150</f>
        <v>43</v>
      </c>
      <c r="BH150" s="265">
        <f>(BG150-BG151)/SUM(BG150+BG151)</f>
        <v>0.59259259259259256</v>
      </c>
    </row>
    <row r="151" spans="1:60" x14ac:dyDescent="0.25">
      <c r="A151" s="266" t="s">
        <v>83</v>
      </c>
      <c r="B151" s="245">
        <v>11</v>
      </c>
      <c r="C151" s="245">
        <v>5</v>
      </c>
      <c r="D151" s="245">
        <f t="shared" si="64"/>
        <v>16</v>
      </c>
      <c r="E151" s="245"/>
      <c r="F151" s="245" t="s">
        <v>83</v>
      </c>
      <c r="G151" s="245">
        <v>6</v>
      </c>
      <c r="H151" s="245">
        <v>3</v>
      </c>
      <c r="I151" s="245">
        <f t="shared" si="65"/>
        <v>9</v>
      </c>
      <c r="J151" s="246"/>
      <c r="K151" s="263" t="s">
        <v>83</v>
      </c>
      <c r="L151" s="245">
        <v>6</v>
      </c>
      <c r="M151" s="245">
        <v>2</v>
      </c>
      <c r="N151" s="245">
        <f t="shared" si="66"/>
        <v>8</v>
      </c>
      <c r="O151" s="245"/>
      <c r="P151" s="245" t="s">
        <v>83</v>
      </c>
      <c r="Q151" s="245">
        <v>5</v>
      </c>
      <c r="R151" s="245">
        <v>13</v>
      </c>
      <c r="S151" s="245">
        <f t="shared" si="67"/>
        <v>18</v>
      </c>
      <c r="T151" s="246"/>
      <c r="U151" s="263" t="s">
        <v>83</v>
      </c>
      <c r="V151" s="245">
        <v>8</v>
      </c>
      <c r="W151" s="245">
        <v>9</v>
      </c>
      <c r="X151" s="245">
        <f t="shared" si="68"/>
        <v>17</v>
      </c>
      <c r="Y151" s="245"/>
      <c r="Z151" s="245" t="s">
        <v>83</v>
      </c>
      <c r="AA151" s="245">
        <v>6</v>
      </c>
      <c r="AB151" s="245">
        <v>5</v>
      </c>
      <c r="AC151" s="245">
        <f t="shared" si="69"/>
        <v>11</v>
      </c>
      <c r="AD151" s="246"/>
      <c r="AE151" s="263" t="s">
        <v>83</v>
      </c>
      <c r="AF151" s="245">
        <v>12</v>
      </c>
      <c r="AG151" s="245">
        <v>6</v>
      </c>
      <c r="AH151" s="245">
        <f t="shared" si="70"/>
        <v>18</v>
      </c>
      <c r="AI151" s="245"/>
      <c r="AJ151" s="245" t="s">
        <v>83</v>
      </c>
      <c r="AK151" s="245">
        <v>6</v>
      </c>
      <c r="AL151" s="245">
        <v>8</v>
      </c>
      <c r="AM151" s="245">
        <f t="shared" si="71"/>
        <v>14</v>
      </c>
      <c r="AN151" s="246"/>
      <c r="AO151" s="263" t="s">
        <v>83</v>
      </c>
      <c r="AP151" s="245">
        <v>12</v>
      </c>
      <c r="AQ151" s="245">
        <v>6</v>
      </c>
      <c r="AR151" s="245">
        <f t="shared" si="72"/>
        <v>18</v>
      </c>
      <c r="AS151" s="245"/>
      <c r="AT151" s="245" t="s">
        <v>83</v>
      </c>
      <c r="AU151" s="245">
        <v>5</v>
      </c>
      <c r="AV151" s="245">
        <v>8</v>
      </c>
      <c r="AW151" s="245">
        <f t="shared" si="73"/>
        <v>13</v>
      </c>
      <c r="AX151" s="246"/>
      <c r="AY151" s="245" t="s">
        <v>83</v>
      </c>
      <c r="AZ151" s="245">
        <v>11</v>
      </c>
      <c r="BA151" s="245">
        <v>9</v>
      </c>
      <c r="BB151" s="245">
        <f t="shared" si="74"/>
        <v>20</v>
      </c>
      <c r="BC151" s="245"/>
      <c r="BD151" s="245" t="s">
        <v>83</v>
      </c>
      <c r="BE151" s="245">
        <v>5</v>
      </c>
      <c r="BF151" s="245">
        <v>6</v>
      </c>
      <c r="BG151" s="245">
        <f t="shared" si="75"/>
        <v>11</v>
      </c>
      <c r="BH151" s="265"/>
    </row>
    <row r="152" spans="1:60" x14ac:dyDescent="0.25">
      <c r="A152" s="266" t="s">
        <v>84</v>
      </c>
      <c r="B152" s="245">
        <v>23</v>
      </c>
      <c r="C152" s="245">
        <v>25</v>
      </c>
      <c r="D152" s="245">
        <f t="shared" si="64"/>
        <v>48</v>
      </c>
      <c r="E152" s="245">
        <f>(D152-D153)/SUM(D152+D153)</f>
        <v>0.6</v>
      </c>
      <c r="F152" s="245" t="s">
        <v>108</v>
      </c>
      <c r="G152" s="245">
        <v>18</v>
      </c>
      <c r="H152" s="245">
        <v>29</v>
      </c>
      <c r="I152" s="245">
        <f t="shared" si="65"/>
        <v>47</v>
      </c>
      <c r="J152" s="246">
        <f>(I152-I153)/SUM(I152+I153)</f>
        <v>0.64912280701754388</v>
      </c>
      <c r="K152" s="263" t="s">
        <v>84</v>
      </c>
      <c r="L152" s="245">
        <v>23</v>
      </c>
      <c r="M152" s="245">
        <v>25</v>
      </c>
      <c r="N152" s="245">
        <f t="shared" si="66"/>
        <v>48</v>
      </c>
      <c r="O152" s="245">
        <f>(N152-N153)/SUM(N152+N153)</f>
        <v>0.65517241379310343</v>
      </c>
      <c r="P152" s="245" t="s">
        <v>109</v>
      </c>
      <c r="Q152" s="245">
        <v>29</v>
      </c>
      <c r="R152" s="245">
        <v>19</v>
      </c>
      <c r="S152" s="245">
        <f t="shared" si="67"/>
        <v>48</v>
      </c>
      <c r="T152" s="246">
        <f>(S152-S153)/SUM(S152+S153)</f>
        <v>0.39130434782608697</v>
      </c>
      <c r="U152" s="263" t="s">
        <v>84</v>
      </c>
      <c r="V152" s="245">
        <v>19</v>
      </c>
      <c r="W152" s="245">
        <v>26</v>
      </c>
      <c r="X152" s="245">
        <f t="shared" si="68"/>
        <v>45</v>
      </c>
      <c r="Y152" s="245">
        <f>(X152-X153)/SUM(X152+X153)</f>
        <v>0.47540983606557374</v>
      </c>
      <c r="Z152" s="245" t="s">
        <v>109</v>
      </c>
      <c r="AA152" s="245">
        <v>29</v>
      </c>
      <c r="AB152" s="245">
        <v>31</v>
      </c>
      <c r="AC152" s="245">
        <f t="shared" si="69"/>
        <v>60</v>
      </c>
      <c r="AD152" s="246">
        <f>(AC152-AC153)/SUM(AC152+AC153)</f>
        <v>0.79104477611940294</v>
      </c>
      <c r="AE152" s="263" t="s">
        <v>84</v>
      </c>
      <c r="AF152" s="245">
        <v>29</v>
      </c>
      <c r="AG152" s="245">
        <v>12</v>
      </c>
      <c r="AH152" s="245">
        <f t="shared" si="70"/>
        <v>41</v>
      </c>
      <c r="AI152" s="245">
        <f>(AH152-AH153)/SUM(AH152+AH153)</f>
        <v>0.57692307692307687</v>
      </c>
      <c r="AJ152" s="245" t="s">
        <v>69</v>
      </c>
      <c r="AK152" s="245">
        <v>23</v>
      </c>
      <c r="AL152" s="245">
        <v>33</v>
      </c>
      <c r="AM152" s="245">
        <f t="shared" si="71"/>
        <v>56</v>
      </c>
      <c r="AN152" s="246">
        <f>(AM152-AM153)/SUM(AM152+AM153)</f>
        <v>0.57746478873239437</v>
      </c>
      <c r="AO152" s="263" t="s">
        <v>84</v>
      </c>
      <c r="AP152" s="245">
        <v>28</v>
      </c>
      <c r="AQ152" s="245">
        <v>17</v>
      </c>
      <c r="AR152" s="245">
        <f t="shared" si="72"/>
        <v>45</v>
      </c>
      <c r="AS152" s="245">
        <f>(AR152-AR153)/SUM(AR152+AR153)</f>
        <v>0.63636363636363635</v>
      </c>
      <c r="AT152" s="245" t="s">
        <v>69</v>
      </c>
      <c r="AU152" s="245">
        <v>19</v>
      </c>
      <c r="AV152" s="245">
        <v>22</v>
      </c>
      <c r="AW152" s="245">
        <f t="shared" si="73"/>
        <v>41</v>
      </c>
      <c r="AX152" s="246">
        <f>(AW152-AW153)/SUM(AW152+AW153)</f>
        <v>0.67346938775510201</v>
      </c>
      <c r="AY152" s="245" t="s">
        <v>84</v>
      </c>
      <c r="AZ152" s="245">
        <v>27</v>
      </c>
      <c r="BA152" s="245">
        <v>42</v>
      </c>
      <c r="BB152" s="245">
        <f t="shared" si="74"/>
        <v>69</v>
      </c>
      <c r="BC152" s="245">
        <f>(BB152-BB153)/SUM(BB152+BB153)</f>
        <v>0.81578947368421051</v>
      </c>
      <c r="BD152" s="245" t="s">
        <v>69</v>
      </c>
      <c r="BE152" s="245">
        <v>27</v>
      </c>
      <c r="BF152" s="245">
        <v>30</v>
      </c>
      <c r="BG152" s="245">
        <f t="shared" si="75"/>
        <v>57</v>
      </c>
      <c r="BH152" s="265">
        <f>(BG152-BG153)/SUM(BG152+BG153)</f>
        <v>0.58333333333333337</v>
      </c>
    </row>
    <row r="153" spans="1:60" x14ac:dyDescent="0.25">
      <c r="A153" s="266" t="s">
        <v>83</v>
      </c>
      <c r="B153" s="245">
        <v>9</v>
      </c>
      <c r="C153" s="245">
        <v>3</v>
      </c>
      <c r="D153" s="245">
        <f t="shared" si="64"/>
        <v>12</v>
      </c>
      <c r="E153" s="245"/>
      <c r="F153" s="245" t="s">
        <v>83</v>
      </c>
      <c r="G153" s="245">
        <v>6</v>
      </c>
      <c r="H153" s="245">
        <v>4</v>
      </c>
      <c r="I153" s="245">
        <f t="shared" si="65"/>
        <v>10</v>
      </c>
      <c r="J153" s="246"/>
      <c r="K153" s="263" t="s">
        <v>83</v>
      </c>
      <c r="L153" s="245">
        <v>4</v>
      </c>
      <c r="M153" s="245">
        <v>6</v>
      </c>
      <c r="N153" s="245">
        <f t="shared" si="66"/>
        <v>10</v>
      </c>
      <c r="O153" s="245"/>
      <c r="P153" s="245" t="s">
        <v>83</v>
      </c>
      <c r="Q153" s="245">
        <v>12</v>
      </c>
      <c r="R153" s="245">
        <v>9</v>
      </c>
      <c r="S153" s="245">
        <f t="shared" si="67"/>
        <v>21</v>
      </c>
      <c r="T153" s="246"/>
      <c r="U153" s="263" t="s">
        <v>83</v>
      </c>
      <c r="V153" s="245">
        <v>8</v>
      </c>
      <c r="W153" s="245">
        <v>8</v>
      </c>
      <c r="X153" s="245">
        <f t="shared" si="68"/>
        <v>16</v>
      </c>
      <c r="Y153" s="245"/>
      <c r="Z153" s="245" t="s">
        <v>83</v>
      </c>
      <c r="AA153" s="245">
        <v>4</v>
      </c>
      <c r="AB153" s="245">
        <v>3</v>
      </c>
      <c r="AC153" s="245">
        <f t="shared" si="69"/>
        <v>7</v>
      </c>
      <c r="AD153" s="246"/>
      <c r="AE153" s="263" t="s">
        <v>83</v>
      </c>
      <c r="AF153" s="245">
        <v>6</v>
      </c>
      <c r="AG153" s="245">
        <v>5</v>
      </c>
      <c r="AH153" s="245">
        <f t="shared" si="70"/>
        <v>11</v>
      </c>
      <c r="AI153" s="245"/>
      <c r="AJ153" s="245" t="s">
        <v>83</v>
      </c>
      <c r="AK153" s="245">
        <v>8</v>
      </c>
      <c r="AL153" s="245">
        <v>7</v>
      </c>
      <c r="AM153" s="245">
        <f t="shared" si="71"/>
        <v>15</v>
      </c>
      <c r="AN153" s="246"/>
      <c r="AO153" s="263" t="s">
        <v>83</v>
      </c>
      <c r="AP153" s="245">
        <v>6</v>
      </c>
      <c r="AQ153" s="245">
        <v>4</v>
      </c>
      <c r="AR153" s="245">
        <f t="shared" si="72"/>
        <v>10</v>
      </c>
      <c r="AS153" s="245"/>
      <c r="AT153" s="245" t="s">
        <v>83</v>
      </c>
      <c r="AU153" s="245">
        <v>2</v>
      </c>
      <c r="AV153" s="245">
        <v>6</v>
      </c>
      <c r="AW153" s="245">
        <f t="shared" si="73"/>
        <v>8</v>
      </c>
      <c r="AX153" s="246"/>
      <c r="AY153" s="245" t="s">
        <v>83</v>
      </c>
      <c r="AZ153" s="245">
        <v>6</v>
      </c>
      <c r="BA153" s="245">
        <v>1</v>
      </c>
      <c r="BB153" s="245">
        <f t="shared" si="74"/>
        <v>7</v>
      </c>
      <c r="BC153" s="245"/>
      <c r="BD153" s="245" t="s">
        <v>83</v>
      </c>
      <c r="BE153" s="245">
        <v>2</v>
      </c>
      <c r="BF153" s="245">
        <v>13</v>
      </c>
      <c r="BG153" s="245">
        <f t="shared" si="75"/>
        <v>15</v>
      </c>
      <c r="BH153" s="265"/>
    </row>
    <row r="154" spans="1:60" x14ac:dyDescent="0.25">
      <c r="A154" s="266" t="s">
        <v>84</v>
      </c>
      <c r="B154" s="245">
        <v>19</v>
      </c>
      <c r="C154" s="245">
        <v>33</v>
      </c>
      <c r="D154" s="245">
        <f t="shared" si="64"/>
        <v>52</v>
      </c>
      <c r="E154" s="245">
        <f>(D154-D155)/SUM(D154+D155)</f>
        <v>0.6</v>
      </c>
      <c r="F154" s="245" t="s">
        <v>108</v>
      </c>
      <c r="G154" s="245">
        <v>13</v>
      </c>
      <c r="H154" s="245">
        <v>43</v>
      </c>
      <c r="I154" s="245">
        <f t="shared" si="65"/>
        <v>56</v>
      </c>
      <c r="J154" s="246">
        <f>(I154-I155)/SUM(I154+I155)</f>
        <v>0.69696969696969702</v>
      </c>
      <c r="K154" s="263" t="s">
        <v>84</v>
      </c>
      <c r="L154" s="245">
        <v>18</v>
      </c>
      <c r="M154" s="245">
        <v>29</v>
      </c>
      <c r="N154" s="245">
        <f t="shared" si="66"/>
        <v>47</v>
      </c>
      <c r="O154" s="245">
        <f>(N154-N155)/SUM(N154+N155)</f>
        <v>0.38235294117647056</v>
      </c>
      <c r="P154" s="245" t="s">
        <v>109</v>
      </c>
      <c r="Q154" s="245">
        <v>23</v>
      </c>
      <c r="R154" s="245">
        <v>22</v>
      </c>
      <c r="S154" s="245">
        <f t="shared" si="67"/>
        <v>45</v>
      </c>
      <c r="T154" s="246">
        <f>(S154-S155)/SUM(S154+S155)</f>
        <v>0.55172413793103448</v>
      </c>
      <c r="U154" s="263" t="s">
        <v>84</v>
      </c>
      <c r="V154" s="245">
        <v>22</v>
      </c>
      <c r="W154" s="245">
        <v>25</v>
      </c>
      <c r="X154" s="245">
        <f t="shared" si="68"/>
        <v>47</v>
      </c>
      <c r="Y154" s="245">
        <f>(X154-X155)/SUM(X154+X155)</f>
        <v>0.28767123287671231</v>
      </c>
      <c r="Z154" s="245" t="s">
        <v>109</v>
      </c>
      <c r="AA154" s="245">
        <v>26</v>
      </c>
      <c r="AB154" s="245">
        <v>23</v>
      </c>
      <c r="AC154" s="245">
        <f t="shared" si="69"/>
        <v>49</v>
      </c>
      <c r="AD154" s="246">
        <f>(AC154-AC155)/SUM(AC154+AC155)</f>
        <v>0.84905660377358494</v>
      </c>
      <c r="AE154" s="263" t="s">
        <v>84</v>
      </c>
      <c r="AF154" s="245">
        <v>33</v>
      </c>
      <c r="AG154" s="245">
        <v>17</v>
      </c>
      <c r="AH154" s="245">
        <f t="shared" si="70"/>
        <v>50</v>
      </c>
      <c r="AI154" s="245">
        <f>(AH154-AH155)/SUM(AH154+AH155)</f>
        <v>0.75438596491228072</v>
      </c>
      <c r="AJ154" s="245" t="s">
        <v>69</v>
      </c>
      <c r="AK154" s="245">
        <v>21</v>
      </c>
      <c r="AL154" s="245">
        <v>20</v>
      </c>
      <c r="AM154" s="245">
        <f t="shared" si="71"/>
        <v>41</v>
      </c>
      <c r="AN154" s="246">
        <f>(AM154-AM155)/SUM(AM154+AM155)</f>
        <v>0.4642857142857143</v>
      </c>
      <c r="AO154" s="263" t="s">
        <v>84</v>
      </c>
      <c r="AP154" s="245">
        <v>33</v>
      </c>
      <c r="AQ154" s="245">
        <v>29</v>
      </c>
      <c r="AR154" s="245">
        <f t="shared" si="72"/>
        <v>62</v>
      </c>
      <c r="AS154" s="245">
        <f>(AR154-AR155)/SUM(AR154+AR155)</f>
        <v>0.58974358974358976</v>
      </c>
      <c r="AT154" s="245" t="s">
        <v>69</v>
      </c>
      <c r="AU154" s="245">
        <v>21</v>
      </c>
      <c r="AV154" s="245">
        <v>19</v>
      </c>
      <c r="AW154" s="245">
        <f t="shared" si="73"/>
        <v>40</v>
      </c>
      <c r="AX154" s="246">
        <f>(AW154-AW155)/SUM(AW154+AW155)</f>
        <v>0.3559322033898305</v>
      </c>
      <c r="AY154" s="245" t="s">
        <v>84</v>
      </c>
      <c r="AZ154" s="245">
        <v>34</v>
      </c>
      <c r="BA154" s="245">
        <v>36</v>
      </c>
      <c r="BB154" s="245">
        <f t="shared" si="74"/>
        <v>70</v>
      </c>
      <c r="BC154" s="245">
        <f>(BB154-BB155)/SUM(BB154+BB155)</f>
        <v>0.60919540229885061</v>
      </c>
      <c r="BD154" s="245" t="s">
        <v>69</v>
      </c>
      <c r="BE154" s="245">
        <v>29</v>
      </c>
      <c r="BF154" s="245">
        <v>29</v>
      </c>
      <c r="BG154" s="245">
        <f t="shared" si="75"/>
        <v>58</v>
      </c>
      <c r="BH154" s="265">
        <f>(BG154-BG155)/SUM(BG154+BG155)</f>
        <v>0.61111111111111116</v>
      </c>
    </row>
    <row r="155" spans="1:60" x14ac:dyDescent="0.25">
      <c r="A155" s="266" t="s">
        <v>83</v>
      </c>
      <c r="B155" s="245">
        <v>5</v>
      </c>
      <c r="C155" s="245">
        <v>8</v>
      </c>
      <c r="D155" s="245">
        <f t="shared" si="64"/>
        <v>13</v>
      </c>
      <c r="E155" s="245"/>
      <c r="F155" s="245" t="s">
        <v>83</v>
      </c>
      <c r="G155" s="245">
        <v>4</v>
      </c>
      <c r="H155" s="245">
        <v>6</v>
      </c>
      <c r="I155" s="245">
        <f t="shared" si="65"/>
        <v>10</v>
      </c>
      <c r="J155" s="246"/>
      <c r="K155" s="263" t="s">
        <v>83</v>
      </c>
      <c r="L155" s="245">
        <v>8</v>
      </c>
      <c r="M155" s="245">
        <v>13</v>
      </c>
      <c r="N155" s="245">
        <f t="shared" si="66"/>
        <v>21</v>
      </c>
      <c r="O155" s="245"/>
      <c r="P155" s="245" t="s">
        <v>83</v>
      </c>
      <c r="Q155" s="245">
        <v>4</v>
      </c>
      <c r="R155" s="245">
        <v>9</v>
      </c>
      <c r="S155" s="245">
        <f t="shared" si="67"/>
        <v>13</v>
      </c>
      <c r="T155" s="246"/>
      <c r="U155" s="263" t="s">
        <v>83</v>
      </c>
      <c r="V155" s="245">
        <v>14</v>
      </c>
      <c r="W155" s="245">
        <v>12</v>
      </c>
      <c r="X155" s="245">
        <f t="shared" si="68"/>
        <v>26</v>
      </c>
      <c r="Y155" s="245"/>
      <c r="Z155" s="245" t="s">
        <v>83</v>
      </c>
      <c r="AA155" s="245">
        <v>3</v>
      </c>
      <c r="AB155" s="245">
        <v>1</v>
      </c>
      <c r="AC155" s="245">
        <f t="shared" si="69"/>
        <v>4</v>
      </c>
      <c r="AD155" s="246"/>
      <c r="AE155" s="263" t="s">
        <v>83</v>
      </c>
      <c r="AF155" s="245">
        <v>5</v>
      </c>
      <c r="AG155" s="245">
        <v>2</v>
      </c>
      <c r="AH155" s="245">
        <f t="shared" si="70"/>
        <v>7</v>
      </c>
      <c r="AI155" s="245"/>
      <c r="AJ155" s="245" t="s">
        <v>83</v>
      </c>
      <c r="AK155" s="245">
        <v>12</v>
      </c>
      <c r="AL155" s="245">
        <v>3</v>
      </c>
      <c r="AM155" s="245">
        <f t="shared" si="71"/>
        <v>15</v>
      </c>
      <c r="AN155" s="246"/>
      <c r="AO155" s="263" t="s">
        <v>83</v>
      </c>
      <c r="AP155" s="245">
        <v>8</v>
      </c>
      <c r="AQ155" s="245">
        <v>8</v>
      </c>
      <c r="AR155" s="245">
        <f t="shared" si="72"/>
        <v>16</v>
      </c>
      <c r="AS155" s="245"/>
      <c r="AT155" s="245" t="s">
        <v>83</v>
      </c>
      <c r="AU155" s="245">
        <v>17</v>
      </c>
      <c r="AV155" s="245">
        <v>2</v>
      </c>
      <c r="AW155" s="245">
        <f t="shared" si="73"/>
        <v>19</v>
      </c>
      <c r="AX155" s="246"/>
      <c r="AY155" s="245" t="s">
        <v>83</v>
      </c>
      <c r="AZ155" s="245">
        <v>6</v>
      </c>
      <c r="BA155" s="245">
        <v>11</v>
      </c>
      <c r="BB155" s="245">
        <f t="shared" si="74"/>
        <v>17</v>
      </c>
      <c r="BC155" s="245"/>
      <c r="BD155" s="245" t="s">
        <v>83</v>
      </c>
      <c r="BE155" s="245">
        <v>8</v>
      </c>
      <c r="BF155" s="245">
        <v>6</v>
      </c>
      <c r="BG155" s="245">
        <f t="shared" si="75"/>
        <v>14</v>
      </c>
      <c r="BH155" s="265"/>
    </row>
    <row r="156" spans="1:60" x14ac:dyDescent="0.25">
      <c r="A156" s="266" t="s">
        <v>84</v>
      </c>
      <c r="B156" s="245">
        <v>22</v>
      </c>
      <c r="C156" s="245">
        <v>31</v>
      </c>
      <c r="D156" s="245">
        <f t="shared" si="64"/>
        <v>53</v>
      </c>
      <c r="E156" s="245">
        <f>(D156-D157)/SUM(D156+D157)</f>
        <v>0.53623188405797106</v>
      </c>
      <c r="F156" s="245" t="s">
        <v>108</v>
      </c>
      <c r="G156" s="245">
        <v>18</v>
      </c>
      <c r="H156" s="245">
        <v>42</v>
      </c>
      <c r="I156" s="245">
        <f t="shared" si="65"/>
        <v>60</v>
      </c>
      <c r="J156" s="246">
        <f>(I156-I157)/SUM(I156+I157)</f>
        <v>0.6901408450704225</v>
      </c>
      <c r="K156" s="263" t="s">
        <v>84</v>
      </c>
      <c r="L156" s="245">
        <v>12</v>
      </c>
      <c r="M156" s="245">
        <v>33</v>
      </c>
      <c r="N156" s="245">
        <f t="shared" si="66"/>
        <v>45</v>
      </c>
      <c r="O156" s="245">
        <f>(N156-N157)/SUM(N156+N157)</f>
        <v>0.55172413793103448</v>
      </c>
      <c r="P156" s="245" t="s">
        <v>109</v>
      </c>
      <c r="Q156" s="245">
        <v>26</v>
      </c>
      <c r="R156" s="245">
        <v>27</v>
      </c>
      <c r="S156" s="245">
        <f t="shared" si="67"/>
        <v>53</v>
      </c>
      <c r="T156" s="246">
        <f>(S156-S157)/SUM(S156+S157)</f>
        <v>0.76666666666666672</v>
      </c>
      <c r="U156" s="263" t="s">
        <v>84</v>
      </c>
      <c r="V156" s="245">
        <v>33</v>
      </c>
      <c r="W156" s="245">
        <v>18</v>
      </c>
      <c r="X156" s="245">
        <f t="shared" si="68"/>
        <v>51</v>
      </c>
      <c r="Y156" s="245">
        <f>(X156-X157)/SUM(X156+X157)</f>
        <v>0.67213114754098358</v>
      </c>
      <c r="Z156" s="245" t="s">
        <v>109</v>
      </c>
      <c r="AA156" s="245">
        <v>34</v>
      </c>
      <c r="AB156" s="245">
        <v>27</v>
      </c>
      <c r="AC156" s="245">
        <f t="shared" si="69"/>
        <v>61</v>
      </c>
      <c r="AD156" s="246">
        <f>(AC156-AC157)/SUM(AC156+AC157)</f>
        <v>0.43529411764705883</v>
      </c>
      <c r="AE156" s="263" t="s">
        <v>84</v>
      </c>
      <c r="AF156" s="245">
        <v>31</v>
      </c>
      <c r="AG156" s="245">
        <v>23</v>
      </c>
      <c r="AH156" s="245">
        <f t="shared" si="70"/>
        <v>54</v>
      </c>
      <c r="AI156" s="245">
        <f>(AH156-AH157)/SUM(AH156+AH157)</f>
        <v>0.6875</v>
      </c>
      <c r="AJ156" s="245" t="s">
        <v>69</v>
      </c>
      <c r="AK156" s="245">
        <v>19</v>
      </c>
      <c r="AL156" s="245">
        <v>29</v>
      </c>
      <c r="AM156" s="245">
        <f t="shared" si="71"/>
        <v>48</v>
      </c>
      <c r="AN156" s="246">
        <f>(AM156-AM157)/SUM(AM156+AM157)</f>
        <v>0.6</v>
      </c>
      <c r="AO156" s="263" t="s">
        <v>84</v>
      </c>
      <c r="AP156" s="245">
        <v>23</v>
      </c>
      <c r="AQ156" s="245">
        <v>26</v>
      </c>
      <c r="AR156" s="245">
        <f t="shared" si="72"/>
        <v>49</v>
      </c>
      <c r="AS156" s="245">
        <f>(AR156-AR157)/SUM(AR156+AR157)</f>
        <v>0.78181818181818186</v>
      </c>
      <c r="AT156" s="245" t="s">
        <v>69</v>
      </c>
      <c r="AU156" s="245">
        <v>18</v>
      </c>
      <c r="AV156" s="245">
        <v>25</v>
      </c>
      <c r="AW156" s="245">
        <f t="shared" si="73"/>
        <v>43</v>
      </c>
      <c r="AX156" s="246">
        <f>(AW156-AW157)/SUM(AW156+AW157)</f>
        <v>0.79166666666666663</v>
      </c>
      <c r="AY156" s="245" t="s">
        <v>84</v>
      </c>
      <c r="AZ156" s="245">
        <v>33</v>
      </c>
      <c r="BA156" s="245">
        <v>22</v>
      </c>
      <c r="BB156" s="245">
        <f t="shared" si="74"/>
        <v>55</v>
      </c>
      <c r="BC156" s="245">
        <f>(BB156-BB157)/SUM(BB156+BB157)</f>
        <v>0.80327868852459017</v>
      </c>
      <c r="BD156" s="245" t="s">
        <v>69</v>
      </c>
      <c r="BE156" s="245">
        <v>27</v>
      </c>
      <c r="BF156" s="245">
        <v>30</v>
      </c>
      <c r="BG156" s="245">
        <f t="shared" si="75"/>
        <v>57</v>
      </c>
      <c r="BH156" s="265">
        <f>(BG156-BG157)/SUM(BG156+BG157)</f>
        <v>0.58333333333333337</v>
      </c>
    </row>
    <row r="157" spans="1:60" x14ac:dyDescent="0.25">
      <c r="A157" s="266" t="s">
        <v>83</v>
      </c>
      <c r="B157" s="245">
        <v>8</v>
      </c>
      <c r="C157" s="245">
        <v>8</v>
      </c>
      <c r="D157" s="245">
        <f t="shared" si="64"/>
        <v>16</v>
      </c>
      <c r="E157" s="245"/>
      <c r="F157" s="245" t="s">
        <v>83</v>
      </c>
      <c r="G157" s="245">
        <v>3</v>
      </c>
      <c r="H157" s="245">
        <v>8</v>
      </c>
      <c r="I157" s="245">
        <f t="shared" si="65"/>
        <v>11</v>
      </c>
      <c r="J157" s="246"/>
      <c r="K157" s="263" t="s">
        <v>83</v>
      </c>
      <c r="L157" s="245">
        <v>9</v>
      </c>
      <c r="M157" s="245">
        <v>4</v>
      </c>
      <c r="N157" s="245">
        <f t="shared" si="66"/>
        <v>13</v>
      </c>
      <c r="O157" s="245"/>
      <c r="P157" s="245" t="s">
        <v>83</v>
      </c>
      <c r="Q157" s="245">
        <v>4</v>
      </c>
      <c r="R157" s="245">
        <v>3</v>
      </c>
      <c r="S157" s="245">
        <f t="shared" si="67"/>
        <v>7</v>
      </c>
      <c r="T157" s="246"/>
      <c r="U157" s="263" t="s">
        <v>83</v>
      </c>
      <c r="V157" s="245">
        <v>8</v>
      </c>
      <c r="W157" s="245">
        <v>2</v>
      </c>
      <c r="X157" s="245">
        <f t="shared" si="68"/>
        <v>10</v>
      </c>
      <c r="Y157" s="245"/>
      <c r="Z157" s="245" t="s">
        <v>83</v>
      </c>
      <c r="AA157" s="245">
        <v>12</v>
      </c>
      <c r="AB157" s="245">
        <v>12</v>
      </c>
      <c r="AC157" s="245">
        <f t="shared" si="69"/>
        <v>24</v>
      </c>
      <c r="AD157" s="246"/>
      <c r="AE157" s="263" t="s">
        <v>83</v>
      </c>
      <c r="AF157" s="245">
        <v>4</v>
      </c>
      <c r="AG157" s="245">
        <v>6</v>
      </c>
      <c r="AH157" s="245">
        <f t="shared" si="70"/>
        <v>10</v>
      </c>
      <c r="AI157" s="245"/>
      <c r="AJ157" s="245" t="s">
        <v>83</v>
      </c>
      <c r="AK157" s="245">
        <v>7</v>
      </c>
      <c r="AL157" s="245">
        <v>5</v>
      </c>
      <c r="AM157" s="245">
        <f t="shared" si="71"/>
        <v>12</v>
      </c>
      <c r="AN157" s="246"/>
      <c r="AO157" s="263" t="s">
        <v>83</v>
      </c>
      <c r="AP157" s="245">
        <v>2</v>
      </c>
      <c r="AQ157" s="245">
        <v>4</v>
      </c>
      <c r="AR157" s="245">
        <f t="shared" si="72"/>
        <v>6</v>
      </c>
      <c r="AS157" s="245"/>
      <c r="AT157" s="245" t="s">
        <v>83</v>
      </c>
      <c r="AU157" s="245">
        <v>3</v>
      </c>
      <c r="AV157" s="245">
        <v>2</v>
      </c>
      <c r="AW157" s="245">
        <f t="shared" si="73"/>
        <v>5</v>
      </c>
      <c r="AX157" s="246"/>
      <c r="AY157" s="245" t="s">
        <v>83</v>
      </c>
      <c r="AZ157" s="245">
        <v>1</v>
      </c>
      <c r="BA157" s="245">
        <v>5</v>
      </c>
      <c r="BB157" s="245">
        <f t="shared" si="74"/>
        <v>6</v>
      </c>
      <c r="BC157" s="245"/>
      <c r="BD157" s="245" t="s">
        <v>83</v>
      </c>
      <c r="BE157" s="245">
        <v>13</v>
      </c>
      <c r="BF157" s="245">
        <v>2</v>
      </c>
      <c r="BG157" s="245">
        <f t="shared" si="75"/>
        <v>15</v>
      </c>
      <c r="BH157" s="265"/>
    </row>
    <row r="158" spans="1:60" x14ac:dyDescent="0.25">
      <c r="A158" s="266" t="s">
        <v>84</v>
      </c>
      <c r="B158" s="245">
        <v>17</v>
      </c>
      <c r="C158" s="245">
        <v>36</v>
      </c>
      <c r="D158" s="245">
        <f t="shared" si="64"/>
        <v>53</v>
      </c>
      <c r="E158" s="245">
        <f>(D158-D159)/SUM(D158+D159)</f>
        <v>0.65625</v>
      </c>
      <c r="F158" s="245" t="s">
        <v>108</v>
      </c>
      <c r="G158" s="245">
        <v>16</v>
      </c>
      <c r="H158" s="245">
        <v>35</v>
      </c>
      <c r="I158" s="245">
        <f t="shared" si="65"/>
        <v>51</v>
      </c>
      <c r="J158" s="246">
        <f>(I158-I159)/SUM(I158+I159)</f>
        <v>0.5</v>
      </c>
      <c r="K158" s="263" t="s">
        <v>84</v>
      </c>
      <c r="L158" s="245">
        <v>13</v>
      </c>
      <c r="M158" s="245">
        <v>26</v>
      </c>
      <c r="N158" s="245">
        <f t="shared" si="66"/>
        <v>39</v>
      </c>
      <c r="O158" s="245">
        <f>(N158-N159)/SUM(N158+N159)</f>
        <v>0.39285714285714285</v>
      </c>
      <c r="P158" s="245" t="s">
        <v>109</v>
      </c>
      <c r="Q158" s="245">
        <v>29</v>
      </c>
      <c r="R158" s="245">
        <v>20</v>
      </c>
      <c r="S158" s="245">
        <f t="shared" si="67"/>
        <v>49</v>
      </c>
      <c r="T158" s="246">
        <f>(S158-S159)/SUM(S158+S159)</f>
        <v>0.46268656716417911</v>
      </c>
      <c r="U158" s="263" t="s">
        <v>84</v>
      </c>
      <c r="V158" s="245">
        <v>29</v>
      </c>
      <c r="W158" s="245">
        <v>31</v>
      </c>
      <c r="X158" s="245">
        <f t="shared" si="68"/>
        <v>60</v>
      </c>
      <c r="Y158" s="245">
        <f>(X158-X159)/SUM(X158+X159)</f>
        <v>0.53846153846153844</v>
      </c>
      <c r="Z158" s="245" t="s">
        <v>109</v>
      </c>
      <c r="AA158" s="245">
        <v>21</v>
      </c>
      <c r="AB158" s="245">
        <v>10</v>
      </c>
      <c r="AC158" s="245">
        <f t="shared" si="69"/>
        <v>31</v>
      </c>
      <c r="AD158" s="246">
        <f>(AC158-AC159)/SUM(AC158+AC159)</f>
        <v>0.55000000000000004</v>
      </c>
      <c r="AE158" s="263" t="s">
        <v>84</v>
      </c>
      <c r="AF158" s="245">
        <v>22</v>
      </c>
      <c r="AG158" s="245">
        <v>25</v>
      </c>
      <c r="AH158" s="245">
        <f t="shared" si="70"/>
        <v>47</v>
      </c>
      <c r="AI158" s="245">
        <f>(AH158-AH159)/SUM(AH158+AH159)</f>
        <v>0.64912280701754388</v>
      </c>
      <c r="AJ158" s="245" t="s">
        <v>69</v>
      </c>
      <c r="AK158" s="245">
        <v>5</v>
      </c>
      <c r="AL158" s="245">
        <v>34</v>
      </c>
      <c r="AM158" s="245">
        <f t="shared" si="71"/>
        <v>39</v>
      </c>
      <c r="AN158" s="246">
        <f>(AM158-AM159)/SUM(AM158+AM159)</f>
        <v>0.13043478260869565</v>
      </c>
      <c r="AO158" s="263" t="s">
        <v>84</v>
      </c>
      <c r="AP158" s="245">
        <v>27</v>
      </c>
      <c r="AQ158" s="245">
        <v>25</v>
      </c>
      <c r="AR158" s="245">
        <f t="shared" si="72"/>
        <v>52</v>
      </c>
      <c r="AS158" s="245">
        <f>(AR158-AR159)/SUM(AR158+AR159)</f>
        <v>0.55223880597014929</v>
      </c>
      <c r="AT158" s="245" t="s">
        <v>69</v>
      </c>
      <c r="AU158" s="245">
        <v>6</v>
      </c>
      <c r="AV158" s="245">
        <v>31</v>
      </c>
      <c r="AW158" s="245">
        <f t="shared" si="73"/>
        <v>37</v>
      </c>
      <c r="AX158" s="246">
        <f>(AW158-AW159)/SUM(AW158+AW159)</f>
        <v>0.15625</v>
      </c>
      <c r="AY158" s="245" t="s">
        <v>84</v>
      </c>
      <c r="AZ158" s="245">
        <v>29</v>
      </c>
      <c r="BA158" s="245">
        <v>25</v>
      </c>
      <c r="BB158" s="245">
        <f t="shared" si="74"/>
        <v>54</v>
      </c>
      <c r="BC158" s="245">
        <f>(BB158-BB159)/SUM(BB158+BB159)</f>
        <v>0.6875</v>
      </c>
      <c r="BD158" s="245" t="s">
        <v>69</v>
      </c>
      <c r="BE158" s="245">
        <v>12</v>
      </c>
      <c r="BF158" s="245">
        <v>35</v>
      </c>
      <c r="BG158" s="245">
        <f t="shared" si="75"/>
        <v>47</v>
      </c>
      <c r="BH158" s="265">
        <f>(BG158-BG159)/SUM(BG158+BG159)</f>
        <v>0.36231884057971014</v>
      </c>
    </row>
    <row r="159" spans="1:60" x14ac:dyDescent="0.25">
      <c r="A159" s="266" t="s">
        <v>83</v>
      </c>
      <c r="B159" s="245">
        <v>3</v>
      </c>
      <c r="C159" s="245">
        <v>8</v>
      </c>
      <c r="D159" s="245">
        <f t="shared" si="64"/>
        <v>11</v>
      </c>
      <c r="E159" s="245"/>
      <c r="F159" s="245" t="s">
        <v>83</v>
      </c>
      <c r="G159" s="245">
        <v>8</v>
      </c>
      <c r="H159" s="245">
        <v>9</v>
      </c>
      <c r="I159" s="245">
        <f t="shared" si="65"/>
        <v>17</v>
      </c>
      <c r="J159" s="246"/>
      <c r="K159" s="263" t="s">
        <v>83</v>
      </c>
      <c r="L159" s="245">
        <v>6</v>
      </c>
      <c r="M159" s="245">
        <v>11</v>
      </c>
      <c r="N159" s="245">
        <f t="shared" si="66"/>
        <v>17</v>
      </c>
      <c r="O159" s="245"/>
      <c r="P159" s="245" t="s">
        <v>83</v>
      </c>
      <c r="Q159" s="245">
        <v>13</v>
      </c>
      <c r="R159" s="245">
        <v>5</v>
      </c>
      <c r="S159" s="245">
        <f t="shared" si="67"/>
        <v>18</v>
      </c>
      <c r="T159" s="246"/>
      <c r="U159" s="263" t="s">
        <v>83</v>
      </c>
      <c r="V159" s="245">
        <v>12</v>
      </c>
      <c r="W159" s="245">
        <v>6</v>
      </c>
      <c r="X159" s="245">
        <f t="shared" si="68"/>
        <v>18</v>
      </c>
      <c r="Y159" s="245"/>
      <c r="Z159" s="245" t="s">
        <v>83</v>
      </c>
      <c r="AA159" s="245">
        <v>2</v>
      </c>
      <c r="AB159" s="245">
        <v>7</v>
      </c>
      <c r="AC159" s="245">
        <f t="shared" si="69"/>
        <v>9</v>
      </c>
      <c r="AD159" s="246"/>
      <c r="AE159" s="263" t="s">
        <v>83</v>
      </c>
      <c r="AF159" s="245">
        <v>8</v>
      </c>
      <c r="AG159" s="245">
        <v>2</v>
      </c>
      <c r="AH159" s="245">
        <f t="shared" si="70"/>
        <v>10</v>
      </c>
      <c r="AI159" s="245"/>
      <c r="AJ159" s="245" t="s">
        <v>83</v>
      </c>
      <c r="AK159" s="245">
        <v>28</v>
      </c>
      <c r="AL159" s="245">
        <v>2</v>
      </c>
      <c r="AM159" s="245">
        <f t="shared" si="71"/>
        <v>30</v>
      </c>
      <c r="AN159" s="246"/>
      <c r="AO159" s="263" t="s">
        <v>83</v>
      </c>
      <c r="AP159" s="245">
        <v>12</v>
      </c>
      <c r="AQ159" s="245">
        <v>3</v>
      </c>
      <c r="AR159" s="245">
        <f t="shared" si="72"/>
        <v>15</v>
      </c>
      <c r="AS159" s="245"/>
      <c r="AT159" s="245" t="s">
        <v>83</v>
      </c>
      <c r="AU159" s="245">
        <v>24</v>
      </c>
      <c r="AV159" s="245">
        <v>3</v>
      </c>
      <c r="AW159" s="245">
        <f t="shared" si="73"/>
        <v>27</v>
      </c>
      <c r="AX159" s="246"/>
      <c r="AY159" s="245" t="s">
        <v>83</v>
      </c>
      <c r="AZ159" s="245">
        <v>4</v>
      </c>
      <c r="BA159" s="245">
        <v>6</v>
      </c>
      <c r="BB159" s="245">
        <f t="shared" si="74"/>
        <v>10</v>
      </c>
      <c r="BC159" s="245"/>
      <c r="BD159" s="245" t="s">
        <v>83</v>
      </c>
      <c r="BE159" s="245">
        <v>9</v>
      </c>
      <c r="BF159" s="245">
        <v>13</v>
      </c>
      <c r="BG159" s="245">
        <f t="shared" si="75"/>
        <v>22</v>
      </c>
      <c r="BH159" s="265"/>
    </row>
    <row r="160" spans="1:60" x14ac:dyDescent="0.25">
      <c r="A160" s="266" t="s">
        <v>84</v>
      </c>
      <c r="B160" s="245">
        <v>12</v>
      </c>
      <c r="C160" s="245">
        <v>14</v>
      </c>
      <c r="D160" s="245">
        <f t="shared" si="64"/>
        <v>26</v>
      </c>
      <c r="E160" s="245">
        <f>(D160-D161)/SUM(D160+D161)</f>
        <v>0.44444444444444442</v>
      </c>
      <c r="F160" s="245" t="s">
        <v>108</v>
      </c>
      <c r="G160" s="245">
        <v>32</v>
      </c>
      <c r="H160" s="245">
        <v>29</v>
      </c>
      <c r="I160" s="245">
        <f t="shared" si="65"/>
        <v>61</v>
      </c>
      <c r="J160" s="246">
        <f>(I160-I161)/SUM(I160+I161)</f>
        <v>0.50617283950617287</v>
      </c>
      <c r="K160" s="263" t="s">
        <v>84</v>
      </c>
      <c r="L160" s="245">
        <v>21</v>
      </c>
      <c r="M160" s="245">
        <v>21</v>
      </c>
      <c r="N160" s="245">
        <f t="shared" si="66"/>
        <v>42</v>
      </c>
      <c r="O160" s="245">
        <f>(N160-N161)/SUM(N160+N161)</f>
        <v>0.29230769230769232</v>
      </c>
      <c r="P160" s="245" t="s">
        <v>109</v>
      </c>
      <c r="Q160" s="245">
        <v>14</v>
      </c>
      <c r="R160" s="245">
        <v>37</v>
      </c>
      <c r="S160" s="245">
        <f t="shared" si="67"/>
        <v>51</v>
      </c>
      <c r="T160" s="246">
        <f>(S160-S161)/SUM(S160+S161)</f>
        <v>0.67213114754098358</v>
      </c>
      <c r="U160" s="263" t="s">
        <v>84</v>
      </c>
      <c r="V160" s="245">
        <v>31</v>
      </c>
      <c r="W160" s="245">
        <v>34</v>
      </c>
      <c r="X160" s="245">
        <f t="shared" si="68"/>
        <v>65</v>
      </c>
      <c r="Y160" s="245">
        <f>(X160-X161)/SUM(X160+X161)</f>
        <v>0.78082191780821919</v>
      </c>
      <c r="Z160" s="245" t="s">
        <v>109</v>
      </c>
      <c r="AA160" s="245">
        <v>45</v>
      </c>
      <c r="AB160" s="245">
        <v>17</v>
      </c>
      <c r="AC160" s="245">
        <f t="shared" si="69"/>
        <v>62</v>
      </c>
      <c r="AD160" s="246">
        <f>(AC160-AC161)/SUM(AC160+AC161)</f>
        <v>0.77142857142857146</v>
      </c>
      <c r="AE160" s="263" t="s">
        <v>84</v>
      </c>
      <c r="AF160" s="245">
        <v>31</v>
      </c>
      <c r="AG160" s="245">
        <v>23</v>
      </c>
      <c r="AH160" s="245">
        <f t="shared" si="70"/>
        <v>54</v>
      </c>
      <c r="AI160" s="245">
        <f>(AH160-AH161)/SUM(AH160+AH161)</f>
        <v>0.54285714285714282</v>
      </c>
      <c r="AJ160" s="245" t="s">
        <v>69</v>
      </c>
      <c r="AK160" s="245">
        <v>29</v>
      </c>
      <c r="AL160" s="245">
        <v>23</v>
      </c>
      <c r="AM160" s="245">
        <f t="shared" si="71"/>
        <v>52</v>
      </c>
      <c r="AN160" s="246">
        <f>(AM160-AM161)/SUM(AM160+AM161)</f>
        <v>0.6</v>
      </c>
      <c r="AO160" s="263" t="s">
        <v>84</v>
      </c>
      <c r="AP160" s="245">
        <v>27</v>
      </c>
      <c r="AQ160" s="245">
        <v>22</v>
      </c>
      <c r="AR160" s="245">
        <f t="shared" si="72"/>
        <v>49</v>
      </c>
      <c r="AS160" s="245">
        <f>(AR160-AR161)/SUM(AR160+AR161)</f>
        <v>0.6333333333333333</v>
      </c>
      <c r="AT160" s="245" t="s">
        <v>69</v>
      </c>
      <c r="AU160" s="245">
        <v>33</v>
      </c>
      <c r="AV160" s="245">
        <v>14</v>
      </c>
      <c r="AW160" s="245">
        <f t="shared" si="73"/>
        <v>47</v>
      </c>
      <c r="AX160" s="246">
        <f>(AW160-AW161)/SUM(AW160+AW161)</f>
        <v>0.84313725490196079</v>
      </c>
      <c r="AY160" s="245" t="s">
        <v>84</v>
      </c>
      <c r="AZ160" s="245">
        <v>27</v>
      </c>
      <c r="BA160" s="245">
        <v>31</v>
      </c>
      <c r="BB160" s="245">
        <f t="shared" si="74"/>
        <v>58</v>
      </c>
      <c r="BC160" s="245">
        <f>(BB160-BB161)/SUM(BB160+BB161)</f>
        <v>0.63380281690140849</v>
      </c>
      <c r="BD160" s="245" t="s">
        <v>69</v>
      </c>
      <c r="BE160" s="245">
        <v>21</v>
      </c>
      <c r="BF160" s="245">
        <v>30</v>
      </c>
      <c r="BG160" s="245">
        <f t="shared" si="75"/>
        <v>51</v>
      </c>
      <c r="BH160" s="265">
        <f>(BG160-BG161)/SUM(BG160+BG161)</f>
        <v>0.59375</v>
      </c>
    </row>
    <row r="161" spans="1:60" x14ac:dyDescent="0.25">
      <c r="A161" s="266" t="s">
        <v>83</v>
      </c>
      <c r="B161" s="245">
        <v>6</v>
      </c>
      <c r="C161" s="245">
        <v>4</v>
      </c>
      <c r="D161" s="245">
        <f t="shared" si="64"/>
        <v>10</v>
      </c>
      <c r="E161" s="245"/>
      <c r="F161" s="245" t="s">
        <v>83</v>
      </c>
      <c r="G161" s="245">
        <v>15</v>
      </c>
      <c r="H161" s="245">
        <v>5</v>
      </c>
      <c r="I161" s="245">
        <f t="shared" si="65"/>
        <v>20</v>
      </c>
      <c r="J161" s="246"/>
      <c r="K161" s="263" t="s">
        <v>83</v>
      </c>
      <c r="L161" s="245">
        <v>18</v>
      </c>
      <c r="M161" s="245">
        <v>5</v>
      </c>
      <c r="N161" s="245">
        <f t="shared" si="66"/>
        <v>23</v>
      </c>
      <c r="O161" s="245"/>
      <c r="P161" s="245" t="s">
        <v>83</v>
      </c>
      <c r="Q161" s="245">
        <v>4</v>
      </c>
      <c r="R161" s="245">
        <v>6</v>
      </c>
      <c r="S161" s="245">
        <f t="shared" si="67"/>
        <v>10</v>
      </c>
      <c r="T161" s="246"/>
      <c r="U161" s="263" t="s">
        <v>83</v>
      </c>
      <c r="V161" s="245">
        <v>7</v>
      </c>
      <c r="W161" s="245">
        <v>1</v>
      </c>
      <c r="X161" s="245">
        <f t="shared" si="68"/>
        <v>8</v>
      </c>
      <c r="Y161" s="245"/>
      <c r="Z161" s="245" t="s">
        <v>83</v>
      </c>
      <c r="AA161" s="245">
        <v>4</v>
      </c>
      <c r="AB161" s="245">
        <v>4</v>
      </c>
      <c r="AC161" s="245">
        <f t="shared" si="69"/>
        <v>8</v>
      </c>
      <c r="AD161" s="246"/>
      <c r="AE161" s="263" t="s">
        <v>83</v>
      </c>
      <c r="AF161" s="245">
        <v>5</v>
      </c>
      <c r="AG161" s="245">
        <v>11</v>
      </c>
      <c r="AH161" s="245">
        <f t="shared" si="70"/>
        <v>16</v>
      </c>
      <c r="AI161" s="245"/>
      <c r="AJ161" s="245" t="s">
        <v>83</v>
      </c>
      <c r="AK161" s="245">
        <v>5</v>
      </c>
      <c r="AL161" s="245">
        <v>8</v>
      </c>
      <c r="AM161" s="245">
        <f t="shared" si="71"/>
        <v>13</v>
      </c>
      <c r="AN161" s="246"/>
      <c r="AO161" s="263" t="s">
        <v>83</v>
      </c>
      <c r="AP161" s="245">
        <v>3</v>
      </c>
      <c r="AQ161" s="245">
        <v>8</v>
      </c>
      <c r="AR161" s="245">
        <f t="shared" si="72"/>
        <v>11</v>
      </c>
      <c r="AS161" s="245"/>
      <c r="AT161" s="245" t="s">
        <v>83</v>
      </c>
      <c r="AU161" s="245">
        <v>2</v>
      </c>
      <c r="AV161" s="245">
        <v>2</v>
      </c>
      <c r="AW161" s="245">
        <f t="shared" si="73"/>
        <v>4</v>
      </c>
      <c r="AX161" s="246"/>
      <c r="AY161" s="245" t="s">
        <v>83</v>
      </c>
      <c r="AZ161" s="245">
        <v>3</v>
      </c>
      <c r="BA161" s="245">
        <v>10</v>
      </c>
      <c r="BB161" s="245">
        <f t="shared" si="74"/>
        <v>13</v>
      </c>
      <c r="BC161" s="245"/>
      <c r="BD161" s="245" t="s">
        <v>83</v>
      </c>
      <c r="BE161" s="245">
        <v>2</v>
      </c>
      <c r="BF161" s="245">
        <v>11</v>
      </c>
      <c r="BG161" s="245">
        <f t="shared" si="75"/>
        <v>13</v>
      </c>
      <c r="BH161" s="265"/>
    </row>
    <row r="162" spans="1:60" x14ac:dyDescent="0.25">
      <c r="A162" s="266" t="s">
        <v>84</v>
      </c>
      <c r="B162" s="245">
        <v>21</v>
      </c>
      <c r="C162" s="245">
        <v>31</v>
      </c>
      <c r="D162" s="245">
        <f t="shared" si="64"/>
        <v>52</v>
      </c>
      <c r="E162" s="245">
        <f>(D162-D163)/SUM(D162+D163)</f>
        <v>0.73333333333333328</v>
      </c>
      <c r="F162" s="245" t="s">
        <v>108</v>
      </c>
      <c r="G162" s="245">
        <v>9</v>
      </c>
      <c r="H162" s="245">
        <v>34</v>
      </c>
      <c r="I162" s="245">
        <f t="shared" si="65"/>
        <v>43</v>
      </c>
      <c r="J162" s="246">
        <f>(I162-I163)/SUM(I162+I163)</f>
        <v>0.32307692307692309</v>
      </c>
      <c r="K162" s="263" t="s">
        <v>84</v>
      </c>
      <c r="L162" s="245">
        <v>23</v>
      </c>
      <c r="M162" s="245">
        <v>29</v>
      </c>
      <c r="N162" s="245">
        <f t="shared" si="66"/>
        <v>52</v>
      </c>
      <c r="O162" s="245">
        <f>(N162-N163)/SUM(N162+N163)</f>
        <v>0.73333333333333328</v>
      </c>
      <c r="P162" s="245" t="s">
        <v>109</v>
      </c>
      <c r="Q162" s="245">
        <v>19</v>
      </c>
      <c r="R162" s="245">
        <v>38</v>
      </c>
      <c r="S162" s="245">
        <f t="shared" si="67"/>
        <v>57</v>
      </c>
      <c r="T162" s="246">
        <f>(S162-S163)/SUM(S162+S163)</f>
        <v>0.58333333333333337</v>
      </c>
      <c r="U162" s="263" t="s">
        <v>84</v>
      </c>
      <c r="V162" s="245">
        <v>34</v>
      </c>
      <c r="W162" s="245">
        <v>35</v>
      </c>
      <c r="X162" s="245">
        <f t="shared" si="68"/>
        <v>69</v>
      </c>
      <c r="Y162" s="245">
        <f>(X162-X163)/SUM(X162+X163)</f>
        <v>0.60465116279069764</v>
      </c>
      <c r="Z162" s="245" t="s">
        <v>109</v>
      </c>
      <c r="AA162" s="245">
        <v>16</v>
      </c>
      <c r="AB162" s="245">
        <v>29</v>
      </c>
      <c r="AC162" s="245">
        <f t="shared" si="69"/>
        <v>45</v>
      </c>
      <c r="AD162" s="246">
        <f>(AC162-AC163)/SUM(AC162+AC163)</f>
        <v>0.47540983606557374</v>
      </c>
      <c r="AE162" s="263" t="s">
        <v>84</v>
      </c>
      <c r="AF162" s="245">
        <v>28</v>
      </c>
      <c r="AG162" s="245">
        <v>9</v>
      </c>
      <c r="AH162" s="245">
        <f t="shared" si="70"/>
        <v>37</v>
      </c>
      <c r="AI162" s="245">
        <f>(AH162-AH163)/SUM(AH162+AH163)</f>
        <v>0.57446808510638303</v>
      </c>
      <c r="AJ162" s="245" t="s">
        <v>69</v>
      </c>
      <c r="AK162" s="245">
        <v>35</v>
      </c>
      <c r="AL162" s="245">
        <v>30</v>
      </c>
      <c r="AM162" s="245">
        <f t="shared" si="71"/>
        <v>65</v>
      </c>
      <c r="AN162" s="246">
        <f>(AM162-AM163)/SUM(AM162+AM163)</f>
        <v>0.73333333333333328</v>
      </c>
      <c r="AO162" s="263" t="s">
        <v>84</v>
      </c>
      <c r="AP162" s="245">
        <v>33</v>
      </c>
      <c r="AQ162" s="245">
        <v>5</v>
      </c>
      <c r="AR162" s="245">
        <f t="shared" si="72"/>
        <v>38</v>
      </c>
      <c r="AS162" s="245">
        <f>(AR162-AR163)/SUM(AR162+AR163)</f>
        <v>0.55102040816326525</v>
      </c>
      <c r="AT162" s="245" t="s">
        <v>69</v>
      </c>
      <c r="AU162" s="245">
        <v>31</v>
      </c>
      <c r="AV162" s="245">
        <v>30</v>
      </c>
      <c r="AW162" s="245">
        <f t="shared" si="73"/>
        <v>61</v>
      </c>
      <c r="AX162" s="246">
        <f>(AW162-AW163)/SUM(AW162+AW163)</f>
        <v>0.71830985915492962</v>
      </c>
      <c r="AY162" s="245" t="s">
        <v>84</v>
      </c>
      <c r="AZ162" s="245">
        <v>44</v>
      </c>
      <c r="BA162" s="245">
        <v>26</v>
      </c>
      <c r="BB162" s="245">
        <f t="shared" si="74"/>
        <v>70</v>
      </c>
      <c r="BC162" s="245">
        <f>(BB162-BB163)/SUM(BB162+BB163)</f>
        <v>0.72839506172839508</v>
      </c>
      <c r="BD162" s="245" t="s">
        <v>69</v>
      </c>
      <c r="BE162" s="245">
        <v>25</v>
      </c>
      <c r="BF162" s="245">
        <v>23</v>
      </c>
      <c r="BG162" s="245">
        <f t="shared" si="75"/>
        <v>48</v>
      </c>
      <c r="BH162" s="265">
        <f>(BG162-BG163)/SUM(BG162+BG163)</f>
        <v>0.57377049180327866</v>
      </c>
    </row>
    <row r="163" spans="1:60" x14ac:dyDescent="0.25">
      <c r="A163" s="266" t="s">
        <v>83</v>
      </c>
      <c r="B163" s="245">
        <v>4</v>
      </c>
      <c r="C163" s="245">
        <v>4</v>
      </c>
      <c r="D163" s="245">
        <f t="shared" si="64"/>
        <v>8</v>
      </c>
      <c r="E163" s="245"/>
      <c r="F163" s="245" t="s">
        <v>83</v>
      </c>
      <c r="G163" s="245">
        <v>12</v>
      </c>
      <c r="H163" s="245">
        <v>10</v>
      </c>
      <c r="I163" s="245">
        <f t="shared" si="65"/>
        <v>22</v>
      </c>
      <c r="J163" s="246"/>
      <c r="K163" s="263" t="s">
        <v>83</v>
      </c>
      <c r="L163" s="245">
        <v>5</v>
      </c>
      <c r="M163" s="245">
        <v>3</v>
      </c>
      <c r="N163" s="245">
        <f t="shared" si="66"/>
        <v>8</v>
      </c>
      <c r="O163" s="245"/>
      <c r="P163" s="245" t="s">
        <v>83</v>
      </c>
      <c r="Q163" s="245">
        <v>8</v>
      </c>
      <c r="R163" s="245">
        <v>7</v>
      </c>
      <c r="S163" s="245">
        <f t="shared" si="67"/>
        <v>15</v>
      </c>
      <c r="T163" s="246"/>
      <c r="U163" s="263" t="s">
        <v>83</v>
      </c>
      <c r="V163" s="245">
        <v>9</v>
      </c>
      <c r="W163" s="245">
        <v>8</v>
      </c>
      <c r="X163" s="245">
        <f t="shared" si="68"/>
        <v>17</v>
      </c>
      <c r="Y163" s="245"/>
      <c r="Z163" s="245" t="s">
        <v>83</v>
      </c>
      <c r="AA163" s="245">
        <v>12</v>
      </c>
      <c r="AB163" s="245">
        <v>4</v>
      </c>
      <c r="AC163" s="245">
        <f t="shared" si="69"/>
        <v>16</v>
      </c>
      <c r="AD163" s="246"/>
      <c r="AE163" s="263" t="s">
        <v>83</v>
      </c>
      <c r="AF163" s="245">
        <v>5</v>
      </c>
      <c r="AG163" s="245">
        <v>5</v>
      </c>
      <c r="AH163" s="245">
        <f t="shared" si="70"/>
        <v>10</v>
      </c>
      <c r="AI163" s="245"/>
      <c r="AJ163" s="245" t="s">
        <v>83</v>
      </c>
      <c r="AK163" s="245">
        <v>5</v>
      </c>
      <c r="AL163" s="245">
        <v>5</v>
      </c>
      <c r="AM163" s="245">
        <f t="shared" si="71"/>
        <v>10</v>
      </c>
      <c r="AN163" s="246"/>
      <c r="AO163" s="263" t="s">
        <v>83</v>
      </c>
      <c r="AP163" s="245">
        <v>9</v>
      </c>
      <c r="AQ163" s="245">
        <v>2</v>
      </c>
      <c r="AR163" s="245">
        <f t="shared" si="72"/>
        <v>11</v>
      </c>
      <c r="AS163" s="245"/>
      <c r="AT163" s="245" t="s">
        <v>83</v>
      </c>
      <c r="AU163" s="245">
        <v>2</v>
      </c>
      <c r="AV163" s="245">
        <v>8</v>
      </c>
      <c r="AW163" s="245">
        <f t="shared" si="73"/>
        <v>10</v>
      </c>
      <c r="AX163" s="246"/>
      <c r="AY163" s="245" t="s">
        <v>83</v>
      </c>
      <c r="AZ163" s="245">
        <v>9</v>
      </c>
      <c r="BA163" s="245">
        <v>2</v>
      </c>
      <c r="BB163" s="245">
        <f t="shared" si="74"/>
        <v>11</v>
      </c>
      <c r="BC163" s="245"/>
      <c r="BD163" s="245" t="s">
        <v>83</v>
      </c>
      <c r="BE163" s="245">
        <v>8</v>
      </c>
      <c r="BF163" s="245">
        <v>5</v>
      </c>
      <c r="BG163" s="245">
        <f t="shared" si="75"/>
        <v>13</v>
      </c>
      <c r="BH163" s="265"/>
    </row>
    <row r="164" spans="1:60" x14ac:dyDescent="0.25">
      <c r="A164" s="266" t="s">
        <v>84</v>
      </c>
      <c r="B164" s="245">
        <v>23</v>
      </c>
      <c r="C164" s="245">
        <v>16</v>
      </c>
      <c r="D164" s="245">
        <f t="shared" si="64"/>
        <v>39</v>
      </c>
      <c r="E164" s="245">
        <f>(D164-D165)/SUM(D164+D165)</f>
        <v>0.59183673469387754</v>
      </c>
      <c r="F164" s="245" t="s">
        <v>108</v>
      </c>
      <c r="G164" s="245">
        <v>23</v>
      </c>
      <c r="H164" s="245">
        <v>43</v>
      </c>
      <c r="I164" s="245">
        <f t="shared" si="65"/>
        <v>66</v>
      </c>
      <c r="J164" s="246">
        <f>(I164-I165)/SUM(I164+I165)</f>
        <v>0.76</v>
      </c>
      <c r="K164" s="263" t="s">
        <v>84</v>
      </c>
      <c r="L164" s="245">
        <v>31</v>
      </c>
      <c r="M164" s="245">
        <v>29</v>
      </c>
      <c r="N164" s="245">
        <f t="shared" si="66"/>
        <v>60</v>
      </c>
      <c r="O164" s="245">
        <f>(N164-N165)/SUM(N164+N165)</f>
        <v>0.76470588235294112</v>
      </c>
      <c r="P164" s="245" t="s">
        <v>109</v>
      </c>
      <c r="Q164" s="245">
        <v>22</v>
      </c>
      <c r="R164" s="245">
        <v>27</v>
      </c>
      <c r="S164" s="245">
        <f t="shared" si="67"/>
        <v>49</v>
      </c>
      <c r="T164" s="246">
        <f>(S164-S165)/SUM(S164+S165)</f>
        <v>0.66101694915254239</v>
      </c>
      <c r="U164" s="263" t="s">
        <v>84</v>
      </c>
      <c r="V164" s="245">
        <v>23</v>
      </c>
      <c r="W164" s="245">
        <v>29</v>
      </c>
      <c r="X164" s="245">
        <f t="shared" si="68"/>
        <v>52</v>
      </c>
      <c r="Y164" s="245">
        <f>(X164-X165)/SUM(X164+X165)</f>
        <v>0.42465753424657532</v>
      </c>
      <c r="Z164" s="245" t="s">
        <v>109</v>
      </c>
      <c r="AA164" s="245">
        <v>14</v>
      </c>
      <c r="AB164" s="245">
        <v>24</v>
      </c>
      <c r="AC164" s="245">
        <f t="shared" si="69"/>
        <v>38</v>
      </c>
      <c r="AD164" s="246">
        <f>(AC164-AC165)/SUM(AC164+AC165)</f>
        <v>0.52</v>
      </c>
      <c r="AE164" s="263" t="s">
        <v>84</v>
      </c>
      <c r="AF164" s="245">
        <v>4</v>
      </c>
      <c r="AG164" s="245">
        <v>33</v>
      </c>
      <c r="AH164" s="245">
        <f t="shared" si="70"/>
        <v>37</v>
      </c>
      <c r="AI164" s="245">
        <f>(AH164-AH165)/SUM(AH164+AH165)</f>
        <v>0.42307692307692307</v>
      </c>
      <c r="AJ164" s="245" t="s">
        <v>69</v>
      </c>
      <c r="AK164" s="245">
        <v>7</v>
      </c>
      <c r="AL164" s="245">
        <v>27</v>
      </c>
      <c r="AM164" s="245">
        <f t="shared" si="71"/>
        <v>34</v>
      </c>
      <c r="AN164" s="246">
        <f>(AM164-AM165)/SUM(AM164+AM165)</f>
        <v>0.33333333333333331</v>
      </c>
      <c r="AO164" s="263" t="s">
        <v>84</v>
      </c>
      <c r="AP164" s="245">
        <v>5</v>
      </c>
      <c r="AQ164" s="245">
        <v>34</v>
      </c>
      <c r="AR164" s="245">
        <f t="shared" si="72"/>
        <v>39</v>
      </c>
      <c r="AS164" s="245">
        <f>(AR164-AR165)/SUM(AR164+AR165)</f>
        <v>0.32203389830508472</v>
      </c>
      <c r="AT164" s="245" t="s">
        <v>69</v>
      </c>
      <c r="AU164" s="245">
        <v>19</v>
      </c>
      <c r="AV164" s="245">
        <v>29</v>
      </c>
      <c r="AW164" s="245">
        <f t="shared" si="73"/>
        <v>48</v>
      </c>
      <c r="AX164" s="246">
        <f>(AW164-AW165)/SUM(AW164+AW165)</f>
        <v>0.65517241379310343</v>
      </c>
      <c r="AY164" s="245" t="s">
        <v>84</v>
      </c>
      <c r="AZ164" s="245">
        <v>16</v>
      </c>
      <c r="BA164" s="245">
        <v>35</v>
      </c>
      <c r="BB164" s="245">
        <f t="shared" si="74"/>
        <v>51</v>
      </c>
      <c r="BC164" s="245">
        <f>(BB164-BB165)/SUM(BB164+BB165)</f>
        <v>0.5</v>
      </c>
      <c r="BD164" s="245" t="s">
        <v>69</v>
      </c>
      <c r="BE164" s="245">
        <v>10</v>
      </c>
      <c r="BF164" s="245">
        <v>28</v>
      </c>
      <c r="BG164" s="245">
        <f t="shared" si="75"/>
        <v>38</v>
      </c>
      <c r="BH164" s="265">
        <f>(BG164-BG165)/SUM(BG164+BG165)</f>
        <v>0.52</v>
      </c>
    </row>
    <row r="165" spans="1:60" x14ac:dyDescent="0.25">
      <c r="A165" s="266" t="s">
        <v>83</v>
      </c>
      <c r="B165" s="245">
        <v>7</v>
      </c>
      <c r="C165" s="245">
        <v>3</v>
      </c>
      <c r="D165" s="245">
        <f t="shared" si="64"/>
        <v>10</v>
      </c>
      <c r="E165" s="245"/>
      <c r="F165" s="245" t="s">
        <v>83</v>
      </c>
      <c r="G165" s="245">
        <v>5</v>
      </c>
      <c r="H165" s="245">
        <v>4</v>
      </c>
      <c r="I165" s="245">
        <f t="shared" si="65"/>
        <v>9</v>
      </c>
      <c r="J165" s="246"/>
      <c r="K165" s="263" t="s">
        <v>83</v>
      </c>
      <c r="L165" s="245">
        <v>2</v>
      </c>
      <c r="M165" s="245">
        <v>6</v>
      </c>
      <c r="N165" s="245">
        <f t="shared" si="66"/>
        <v>8</v>
      </c>
      <c r="O165" s="245"/>
      <c r="P165" s="245" t="s">
        <v>83</v>
      </c>
      <c r="Q165" s="245">
        <v>2</v>
      </c>
      <c r="R165" s="245">
        <v>8</v>
      </c>
      <c r="S165" s="245">
        <f t="shared" si="67"/>
        <v>10</v>
      </c>
      <c r="T165" s="246"/>
      <c r="U165" s="263" t="s">
        <v>83</v>
      </c>
      <c r="V165" s="245">
        <v>15</v>
      </c>
      <c r="W165" s="245">
        <v>6</v>
      </c>
      <c r="X165" s="245">
        <f t="shared" si="68"/>
        <v>21</v>
      </c>
      <c r="Y165" s="245"/>
      <c r="Z165" s="245" t="s">
        <v>83</v>
      </c>
      <c r="AA165" s="245">
        <v>9</v>
      </c>
      <c r="AB165" s="245">
        <v>3</v>
      </c>
      <c r="AC165" s="245">
        <f t="shared" si="69"/>
        <v>12</v>
      </c>
      <c r="AD165" s="246"/>
      <c r="AE165" s="263" t="s">
        <v>83</v>
      </c>
      <c r="AF165" s="245">
        <v>9</v>
      </c>
      <c r="AG165" s="245">
        <v>6</v>
      </c>
      <c r="AH165" s="245">
        <f t="shared" si="70"/>
        <v>15</v>
      </c>
      <c r="AI165" s="245"/>
      <c r="AJ165" s="245" t="s">
        <v>83</v>
      </c>
      <c r="AK165" s="245">
        <v>16</v>
      </c>
      <c r="AL165" s="245">
        <v>1</v>
      </c>
      <c r="AM165" s="245">
        <f t="shared" si="71"/>
        <v>17</v>
      </c>
      <c r="AN165" s="246"/>
      <c r="AO165" s="263" t="s">
        <v>83</v>
      </c>
      <c r="AP165" s="245">
        <v>8</v>
      </c>
      <c r="AQ165" s="245">
        <v>12</v>
      </c>
      <c r="AR165" s="245">
        <f t="shared" si="72"/>
        <v>20</v>
      </c>
      <c r="AS165" s="245"/>
      <c r="AT165" s="245" t="s">
        <v>83</v>
      </c>
      <c r="AU165" s="245">
        <v>6</v>
      </c>
      <c r="AV165" s="245">
        <v>4</v>
      </c>
      <c r="AW165" s="245">
        <f t="shared" si="73"/>
        <v>10</v>
      </c>
      <c r="AX165" s="246"/>
      <c r="AY165" s="245" t="s">
        <v>83</v>
      </c>
      <c r="AZ165" s="245">
        <v>9</v>
      </c>
      <c r="BA165" s="245">
        <v>8</v>
      </c>
      <c r="BB165" s="245">
        <f t="shared" si="74"/>
        <v>17</v>
      </c>
      <c r="BC165" s="245"/>
      <c r="BD165" s="245" t="s">
        <v>83</v>
      </c>
      <c r="BE165" s="245">
        <v>5</v>
      </c>
      <c r="BF165" s="245">
        <v>7</v>
      </c>
      <c r="BG165" s="245">
        <f t="shared" si="75"/>
        <v>12</v>
      </c>
      <c r="BH165" s="265"/>
    </row>
    <row r="166" spans="1:60" x14ac:dyDescent="0.25">
      <c r="A166" s="226"/>
      <c r="B166" s="168"/>
      <c r="C166" s="168"/>
      <c r="D166" s="168"/>
      <c r="E166" s="168"/>
      <c r="F166" s="168"/>
      <c r="G166" s="168"/>
      <c r="H166" s="168"/>
      <c r="I166" s="168"/>
      <c r="J166" s="169"/>
      <c r="K166" s="176"/>
      <c r="L166" s="245"/>
      <c r="M166" s="245"/>
      <c r="N166" s="168"/>
      <c r="O166" s="168"/>
      <c r="P166" s="168"/>
      <c r="Q166" s="168"/>
      <c r="R166" s="168"/>
      <c r="S166" s="168"/>
      <c r="T166" s="169"/>
      <c r="U166" s="176"/>
      <c r="V166" s="168"/>
      <c r="W166" s="168"/>
      <c r="X166" s="168"/>
      <c r="Y166" s="168"/>
      <c r="Z166" s="168"/>
      <c r="AA166" s="168"/>
      <c r="AB166" s="168"/>
      <c r="AC166" s="168"/>
      <c r="AD166" s="169"/>
      <c r="AE166" s="176"/>
      <c r="AF166" s="168"/>
      <c r="AG166" s="168"/>
      <c r="AH166" s="168"/>
      <c r="AI166" s="168"/>
      <c r="AJ166" s="168"/>
      <c r="AK166" s="168"/>
      <c r="AL166" s="168"/>
      <c r="AM166" s="168"/>
      <c r="AN166" s="169"/>
      <c r="AO166" s="176"/>
      <c r="AP166" s="168"/>
      <c r="AQ166" s="168"/>
      <c r="AR166" s="168"/>
      <c r="AS166" s="168"/>
      <c r="AT166" s="168"/>
      <c r="AU166" s="168"/>
      <c r="AV166" s="168"/>
      <c r="AW166" s="168"/>
      <c r="AX166" s="169"/>
      <c r="AY166" s="168"/>
      <c r="AZ166" s="168"/>
      <c r="BA166" s="168"/>
      <c r="BB166" s="168"/>
      <c r="BC166" s="168"/>
      <c r="BD166" s="168"/>
      <c r="BE166" s="168"/>
      <c r="BF166" s="168"/>
      <c r="BG166" s="168"/>
      <c r="BH166" s="177"/>
    </row>
    <row r="167" spans="1:60" x14ac:dyDescent="0.25">
      <c r="A167" s="213" t="s">
        <v>223</v>
      </c>
      <c r="B167" s="168"/>
      <c r="C167" s="168"/>
      <c r="D167" s="245"/>
      <c r="E167" s="245">
        <f>AVERAGE(E150:E164)</f>
        <v>0.58074592053394536</v>
      </c>
      <c r="F167" s="214" t="s">
        <v>223</v>
      </c>
      <c r="G167" s="168"/>
      <c r="H167" s="168"/>
      <c r="I167" s="245"/>
      <c r="J167" s="246">
        <f>AVERAGE(J150:J164)</f>
        <v>0.60318538895509488</v>
      </c>
      <c r="K167" s="216" t="s">
        <v>223</v>
      </c>
      <c r="L167" s="168"/>
      <c r="M167" s="168"/>
      <c r="N167" s="245"/>
      <c r="O167" s="245">
        <f>AVERAGE(O150:O164)</f>
        <v>0.56146897367071913</v>
      </c>
      <c r="P167" s="214" t="s">
        <v>223</v>
      </c>
      <c r="Q167" s="168"/>
      <c r="R167" s="168"/>
      <c r="S167" s="245"/>
      <c r="T167" s="246">
        <f>AVERAGE(T150:T164)</f>
        <v>0.56352724854056302</v>
      </c>
      <c r="U167" s="216" t="s">
        <v>223</v>
      </c>
      <c r="V167" s="168"/>
      <c r="W167" s="168"/>
      <c r="X167" s="245"/>
      <c r="Y167" s="245">
        <f>AVERAGE(Y150:Y164)</f>
        <v>0.51778686697850451</v>
      </c>
      <c r="Z167" s="214" t="s">
        <v>223</v>
      </c>
      <c r="AA167" s="168"/>
      <c r="AB167" s="168"/>
      <c r="AC167" s="245"/>
      <c r="AD167" s="246">
        <f>AVERAGE(AD150:AD164)</f>
        <v>0.63358806165868575</v>
      </c>
      <c r="AE167" s="216" t="s">
        <v>223</v>
      </c>
      <c r="AF167" s="168"/>
      <c r="AG167" s="168"/>
      <c r="AH167" s="245"/>
      <c r="AI167" s="245">
        <f>AVERAGE(AI150:AI164)</f>
        <v>0.57727125818339009</v>
      </c>
      <c r="AJ167" s="214" t="s">
        <v>223</v>
      </c>
      <c r="AK167" s="168"/>
      <c r="AL167" s="168"/>
      <c r="AM167" s="245"/>
      <c r="AN167" s="246">
        <f>AVERAGE(AN150:AN164)</f>
        <v>0.47346114519947463</v>
      </c>
      <c r="AO167" s="216" t="s">
        <v>223</v>
      </c>
      <c r="AP167" s="168"/>
      <c r="AQ167" s="168"/>
      <c r="AR167" s="245"/>
      <c r="AS167" s="245">
        <f>AVERAGE(AS150:AS164)</f>
        <v>0.56189041028358355</v>
      </c>
      <c r="AT167" s="214" t="s">
        <v>223</v>
      </c>
      <c r="AU167" s="168"/>
      <c r="AV167" s="168"/>
      <c r="AW167" s="245"/>
      <c r="AX167" s="246">
        <f>AVERAGE(AX150:AX164)</f>
        <v>0.58792146849071802</v>
      </c>
      <c r="AY167" s="214" t="s">
        <v>223</v>
      </c>
      <c r="AZ167" s="168"/>
      <c r="BA167" s="168"/>
      <c r="BB167" s="245"/>
      <c r="BC167" s="245">
        <f>AVERAGE(BC150:BC164)</f>
        <v>0.64648760463460608</v>
      </c>
      <c r="BD167" s="214" t="s">
        <v>223</v>
      </c>
      <c r="BE167" s="168"/>
      <c r="BF167" s="168"/>
      <c r="BG167" s="245"/>
      <c r="BH167" s="265">
        <f>AVERAGE(BH150:BH164)</f>
        <v>0.55252621284416992</v>
      </c>
    </row>
    <row r="168" spans="1:60" x14ac:dyDescent="0.25">
      <c r="A168" s="266" t="s">
        <v>61</v>
      </c>
      <c r="B168" s="168"/>
      <c r="C168" s="168"/>
      <c r="D168" s="168"/>
      <c r="E168" s="168">
        <v>8</v>
      </c>
      <c r="F168" s="245" t="s">
        <v>61</v>
      </c>
      <c r="G168" s="168"/>
      <c r="H168" s="168"/>
      <c r="I168" s="168"/>
      <c r="J168" s="169">
        <v>8</v>
      </c>
      <c r="K168" s="263" t="s">
        <v>61</v>
      </c>
      <c r="L168" s="168"/>
      <c r="M168" s="168"/>
      <c r="N168" s="168"/>
      <c r="O168" s="168">
        <v>8</v>
      </c>
      <c r="P168" s="245" t="s">
        <v>61</v>
      </c>
      <c r="Q168" s="168"/>
      <c r="R168" s="168"/>
      <c r="S168" s="168"/>
      <c r="T168" s="169">
        <v>8</v>
      </c>
      <c r="U168" s="263" t="s">
        <v>61</v>
      </c>
      <c r="V168" s="168"/>
      <c r="W168" s="168"/>
      <c r="X168" s="168"/>
      <c r="Y168" s="168">
        <v>8</v>
      </c>
      <c r="Z168" s="245" t="s">
        <v>61</v>
      </c>
      <c r="AA168" s="168"/>
      <c r="AB168" s="168"/>
      <c r="AC168" s="168"/>
      <c r="AD168" s="169">
        <v>8</v>
      </c>
      <c r="AE168" s="263" t="s">
        <v>61</v>
      </c>
      <c r="AF168" s="168"/>
      <c r="AG168" s="168"/>
      <c r="AH168" s="168"/>
      <c r="AI168" s="168">
        <v>8</v>
      </c>
      <c r="AJ168" s="245" t="s">
        <v>61</v>
      </c>
      <c r="AK168" s="168"/>
      <c r="AL168" s="168"/>
      <c r="AM168" s="168"/>
      <c r="AN168" s="169">
        <v>8</v>
      </c>
      <c r="AO168" s="263" t="s">
        <v>61</v>
      </c>
      <c r="AP168" s="168"/>
      <c r="AQ168" s="168"/>
      <c r="AR168" s="168"/>
      <c r="AS168" s="168">
        <v>8</v>
      </c>
      <c r="AT168" s="245" t="s">
        <v>61</v>
      </c>
      <c r="AU168" s="168"/>
      <c r="AV168" s="168"/>
      <c r="AW168" s="168"/>
      <c r="AX168" s="169">
        <v>8</v>
      </c>
      <c r="AY168" s="245" t="s">
        <v>61</v>
      </c>
      <c r="AZ168" s="168"/>
      <c r="BA168" s="168"/>
      <c r="BB168" s="168"/>
      <c r="BC168" s="168">
        <v>8</v>
      </c>
      <c r="BD168" s="245" t="s">
        <v>61</v>
      </c>
      <c r="BE168" s="168"/>
      <c r="BF168" s="168"/>
      <c r="BG168" s="168"/>
      <c r="BH168" s="177">
        <v>8</v>
      </c>
    </row>
    <row r="169" spans="1:60" x14ac:dyDescent="0.25">
      <c r="A169" s="266" t="s">
        <v>43</v>
      </c>
      <c r="B169" s="168"/>
      <c r="C169" s="168"/>
      <c r="D169" s="168"/>
      <c r="E169" s="168">
        <f>STDEV(E150:E165)</f>
        <v>9.2421842020891182E-2</v>
      </c>
      <c r="F169" s="245" t="s">
        <v>43</v>
      </c>
      <c r="G169" s="168"/>
      <c r="H169" s="168"/>
      <c r="I169" s="168"/>
      <c r="J169" s="169">
        <f>STDEV(J150:J165)</f>
        <v>0.14684797639843386</v>
      </c>
      <c r="K169" s="263" t="s">
        <v>43</v>
      </c>
      <c r="L169" s="168"/>
      <c r="M169" s="168"/>
      <c r="N169" s="168"/>
      <c r="O169" s="168">
        <f>STDEV(O150:O165)</f>
        <v>0.18423132692399813</v>
      </c>
      <c r="P169" s="245" t="s">
        <v>43</v>
      </c>
      <c r="Q169" s="168"/>
      <c r="R169" s="168"/>
      <c r="S169" s="168"/>
      <c r="T169" s="169">
        <f>STDEV(T150:T165)</f>
        <v>0.13294011569253086</v>
      </c>
      <c r="U169" s="263" t="s">
        <v>43</v>
      </c>
      <c r="V169" s="168"/>
      <c r="W169" s="168"/>
      <c r="X169" s="168"/>
      <c r="Y169" s="168">
        <f>STDEV(Y150:Y165)</f>
        <v>0.16465541713824716</v>
      </c>
      <c r="Z169" s="245" t="s">
        <v>43</v>
      </c>
      <c r="AA169" s="168"/>
      <c r="AB169" s="168"/>
      <c r="AC169" s="168"/>
      <c r="AD169" s="169">
        <f>STDEV(AD150:AD165)</f>
        <v>0.1586948004710414</v>
      </c>
      <c r="AE169" s="263" t="s">
        <v>43</v>
      </c>
      <c r="AF169" s="168"/>
      <c r="AG169" s="168"/>
      <c r="AH169" s="168"/>
      <c r="AI169" s="168">
        <f>STDEV(AI150:AI165)</f>
        <v>0.12052586383862342</v>
      </c>
      <c r="AJ169" s="245" t="s">
        <v>43</v>
      </c>
      <c r="AK169" s="168"/>
      <c r="AL169" s="168"/>
      <c r="AM169" s="168"/>
      <c r="AN169" s="169">
        <f>STDEV(AN150:AN165)</f>
        <v>0.19394133082074866</v>
      </c>
      <c r="AO169" s="263" t="s">
        <v>43</v>
      </c>
      <c r="AP169" s="168"/>
      <c r="AQ169" s="168"/>
      <c r="AR169" s="168"/>
      <c r="AS169" s="168">
        <f>STDEV(AS150:AS165)</f>
        <v>0.13903277341796907</v>
      </c>
      <c r="AT169" s="245" t="s">
        <v>43</v>
      </c>
      <c r="AU169" s="168"/>
      <c r="AV169" s="168"/>
      <c r="AW169" s="168"/>
      <c r="AX169" s="169">
        <f>STDEV(AX150:AX165)</f>
        <v>0.23354688621726058</v>
      </c>
      <c r="AY169" s="245" t="s">
        <v>43</v>
      </c>
      <c r="AZ169" s="168"/>
      <c r="BA169" s="168"/>
      <c r="BB169" s="168"/>
      <c r="BC169" s="168">
        <f>STDEV(BC150:BC165)</f>
        <v>0.14561605297301969</v>
      </c>
      <c r="BD169" s="245" t="s">
        <v>43</v>
      </c>
      <c r="BE169" s="168"/>
      <c r="BF169" s="168"/>
      <c r="BG169" s="168"/>
      <c r="BH169" s="177">
        <f>STDEV(BH150:BH165)</f>
        <v>8.1348616142814467E-2</v>
      </c>
    </row>
    <row r="170" spans="1:60" ht="15.75" thickBot="1" x14ac:dyDescent="0.3">
      <c r="A170" s="267" t="s">
        <v>3</v>
      </c>
      <c r="B170" s="268"/>
      <c r="C170" s="268"/>
      <c r="D170" s="268"/>
      <c r="E170" s="268">
        <f>E169/SQRT(E168)</f>
        <v>3.2676055611361977E-2</v>
      </c>
      <c r="F170" s="269" t="s">
        <v>3</v>
      </c>
      <c r="G170" s="268"/>
      <c r="H170" s="268"/>
      <c r="I170" s="268"/>
      <c r="J170" s="271">
        <f>J169/SQRT(J168)</f>
        <v>5.1918599957427328E-2</v>
      </c>
      <c r="K170" s="272" t="s">
        <v>3</v>
      </c>
      <c r="L170" s="268"/>
      <c r="M170" s="268"/>
      <c r="N170" s="268"/>
      <c r="O170" s="268">
        <f>O169/SQRT(O168)</f>
        <v>6.5135610287477413E-2</v>
      </c>
      <c r="P170" s="269" t="s">
        <v>3</v>
      </c>
      <c r="Q170" s="268"/>
      <c r="R170" s="268"/>
      <c r="S170" s="268"/>
      <c r="T170" s="271">
        <f>T169/SQRT(T168)</f>
        <v>4.7001428648956366E-2</v>
      </c>
      <c r="U170" s="272" t="s">
        <v>3</v>
      </c>
      <c r="V170" s="268"/>
      <c r="W170" s="268"/>
      <c r="X170" s="268"/>
      <c r="Y170" s="268">
        <f>Y169/SQRT(Y168)</f>
        <v>5.8214481008777116E-2</v>
      </c>
      <c r="Z170" s="269" t="s">
        <v>3</v>
      </c>
      <c r="AA170" s="268"/>
      <c r="AB170" s="268"/>
      <c r="AC170" s="268"/>
      <c r="AD170" s="271">
        <f>AD169/SQRT(AD168)</f>
        <v>5.6107084776059739E-2</v>
      </c>
      <c r="AE170" s="272" t="s">
        <v>3</v>
      </c>
      <c r="AF170" s="268"/>
      <c r="AG170" s="268"/>
      <c r="AH170" s="268"/>
      <c r="AI170" s="268">
        <f>AI169/SQRT(AI168)</f>
        <v>4.2612327814328554E-2</v>
      </c>
      <c r="AJ170" s="269" t="s">
        <v>3</v>
      </c>
      <c r="AK170" s="268"/>
      <c r="AL170" s="268"/>
      <c r="AM170" s="268"/>
      <c r="AN170" s="271">
        <f>AN169/SQRT(AN168)</f>
        <v>6.8568615087847465E-2</v>
      </c>
      <c r="AO170" s="272" t="s">
        <v>3</v>
      </c>
      <c r="AP170" s="268"/>
      <c r="AQ170" s="268"/>
      <c r="AR170" s="268"/>
      <c r="AS170" s="268">
        <f>AS169/SQRT(AS168)</f>
        <v>4.9155508445509345E-2</v>
      </c>
      <c r="AT170" s="269" t="s">
        <v>3</v>
      </c>
      <c r="AU170" s="268"/>
      <c r="AV170" s="268"/>
      <c r="AW170" s="268"/>
      <c r="AX170" s="271">
        <f>AX169/SQRT(AX168)</f>
        <v>8.2571293484613992E-2</v>
      </c>
      <c r="AY170" s="269" t="s">
        <v>3</v>
      </c>
      <c r="AZ170" s="268"/>
      <c r="BA170" s="268"/>
      <c r="BB170" s="268"/>
      <c r="BC170" s="268">
        <f>BC169/SQRT(BC168)</f>
        <v>5.1483049253420871E-2</v>
      </c>
      <c r="BD170" s="269" t="s">
        <v>3</v>
      </c>
      <c r="BE170" s="268"/>
      <c r="BF170" s="268"/>
      <c r="BG170" s="268"/>
      <c r="BH170" s="270">
        <f>BH169/SQRT(BH168)</f>
        <v>2.8761079057362776E-2</v>
      </c>
    </row>
    <row r="171" spans="1:60" x14ac:dyDescent="0.25">
      <c r="A171" s="18"/>
      <c r="B171" s="18"/>
      <c r="C171" s="18"/>
      <c r="D171" s="18"/>
      <c r="E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</row>
  </sheetData>
  <mergeCells count="27">
    <mergeCell ref="A148:J148"/>
    <mergeCell ref="AE148:AN148"/>
    <mergeCell ref="AY148:BH148"/>
    <mergeCell ref="AO148:AX148"/>
    <mergeCell ref="U148:AD148"/>
    <mergeCell ref="K148:T148"/>
    <mergeCell ref="F122:J122"/>
    <mergeCell ref="A122:E122"/>
    <mergeCell ref="P122:T122"/>
    <mergeCell ref="A97:J97"/>
    <mergeCell ref="K122:O122"/>
    <mergeCell ref="K70:T70"/>
    <mergeCell ref="A70:J70"/>
    <mergeCell ref="AE3:AI3"/>
    <mergeCell ref="A18:E18"/>
    <mergeCell ref="F18:J18"/>
    <mergeCell ref="K18:O18"/>
    <mergeCell ref="P18:T18"/>
    <mergeCell ref="U18:Y18"/>
    <mergeCell ref="Z18:AD18"/>
    <mergeCell ref="AE18:AI18"/>
    <mergeCell ref="A3:E3"/>
    <mergeCell ref="F3:J3"/>
    <mergeCell ref="K3:O3"/>
    <mergeCell ref="P3:T3"/>
    <mergeCell ref="U3:Y3"/>
    <mergeCell ref="Z3:AD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="75" zoomScaleNormal="75" workbookViewId="0">
      <selection activeCell="L37" sqref="L37"/>
    </sheetView>
  </sheetViews>
  <sheetFormatPr defaultRowHeight="15" x14ac:dyDescent="0.25"/>
  <cols>
    <col min="2" max="2" width="17.85546875" customWidth="1"/>
    <col min="3" max="3" width="18.28515625" bestFit="1" customWidth="1"/>
  </cols>
  <sheetData>
    <row r="1" spans="1:4" x14ac:dyDescent="0.25">
      <c r="A1" s="9"/>
      <c r="B1" s="10"/>
      <c r="C1" s="10"/>
      <c r="D1" s="11"/>
    </row>
    <row r="2" spans="1:4" x14ac:dyDescent="0.25">
      <c r="A2" s="1"/>
      <c r="B2" s="4" t="s">
        <v>17</v>
      </c>
      <c r="C2" s="2"/>
      <c r="D2" s="3"/>
    </row>
    <row r="3" spans="1:4" x14ac:dyDescent="0.25">
      <c r="A3" s="1"/>
      <c r="B3" s="2" t="s">
        <v>23</v>
      </c>
      <c r="C3" s="2"/>
      <c r="D3" s="3"/>
    </row>
    <row r="4" spans="1:4" x14ac:dyDescent="0.25">
      <c r="A4" s="1"/>
      <c r="B4" s="2"/>
      <c r="C4" s="2"/>
      <c r="D4" s="3"/>
    </row>
    <row r="5" spans="1:4" x14ac:dyDescent="0.25">
      <c r="A5" s="1"/>
      <c r="B5" s="2" t="s">
        <v>13</v>
      </c>
      <c r="C5" s="2" t="s">
        <v>16</v>
      </c>
      <c r="D5" s="3"/>
    </row>
    <row r="6" spans="1:4" x14ac:dyDescent="0.25">
      <c r="A6" s="1" t="s">
        <v>4</v>
      </c>
      <c r="B6" s="12">
        <v>2.1316320000000002</v>
      </c>
      <c r="C6" s="12">
        <v>2.6178780000000001</v>
      </c>
      <c r="D6" s="13"/>
    </row>
    <row r="7" spans="1:4" x14ac:dyDescent="0.25">
      <c r="A7" s="1" t="s">
        <v>5</v>
      </c>
      <c r="B7" s="12">
        <v>1.1507369999999999</v>
      </c>
      <c r="C7" s="12">
        <v>0.33566289999999999</v>
      </c>
      <c r="D7" s="13"/>
    </row>
    <row r="8" spans="1:4" x14ac:dyDescent="0.25">
      <c r="A8" s="1" t="s">
        <v>6</v>
      </c>
      <c r="B8" s="12">
        <v>3.5057680000000002</v>
      </c>
      <c r="C8" s="12">
        <v>7.018224</v>
      </c>
      <c r="D8" s="13"/>
    </row>
    <row r="9" spans="1:4" x14ac:dyDescent="0.25">
      <c r="A9" s="1" t="s">
        <v>7</v>
      </c>
      <c r="B9" s="12">
        <v>1.01461</v>
      </c>
      <c r="C9" s="12">
        <v>1.6722410000000001</v>
      </c>
      <c r="D9" s="13"/>
    </row>
    <row r="10" spans="1:4" x14ac:dyDescent="0.25">
      <c r="A10" s="1" t="s">
        <v>8</v>
      </c>
      <c r="B10" s="12">
        <v>3.1184180000000001</v>
      </c>
      <c r="C10" s="12">
        <v>1.9967010000000001</v>
      </c>
      <c r="D10" s="13"/>
    </row>
    <row r="11" spans="1:4" x14ac:dyDescent="0.25">
      <c r="A11" s="1" t="s">
        <v>9</v>
      </c>
      <c r="B11" s="12">
        <v>-0.17182629999999999</v>
      </c>
      <c r="C11" s="12">
        <v>2.2634509999999999</v>
      </c>
      <c r="D11" s="13"/>
    </row>
    <row r="12" spans="1:4" x14ac:dyDescent="0.25">
      <c r="A12" s="1"/>
      <c r="B12" s="2"/>
      <c r="C12" s="2"/>
      <c r="D12" s="3"/>
    </row>
    <row r="13" spans="1:4" x14ac:dyDescent="0.25">
      <c r="A13" s="1" t="s">
        <v>0</v>
      </c>
      <c r="B13" s="2">
        <f>AVERAGE(B6:B11)</f>
        <v>1.7915564500000005</v>
      </c>
      <c r="C13" s="2">
        <f>AVERAGE(C6:C11)</f>
        <v>2.6506929833333333</v>
      </c>
      <c r="D13" s="3"/>
    </row>
    <row r="14" spans="1:4" x14ac:dyDescent="0.25">
      <c r="A14" s="1"/>
      <c r="B14" s="2"/>
      <c r="C14" s="2"/>
      <c r="D14" s="3"/>
    </row>
    <row r="15" spans="1:4" x14ac:dyDescent="0.25">
      <c r="A15" s="1" t="s">
        <v>1</v>
      </c>
      <c r="B15" s="2">
        <f>STDEVA(B6:B11)</f>
        <v>1.3916825332950804</v>
      </c>
      <c r="C15" s="2">
        <f>STDEVA(C6:C11)</f>
        <v>2.2790699174454483</v>
      </c>
      <c r="D15" s="3"/>
    </row>
    <row r="16" spans="1:4" x14ac:dyDescent="0.25">
      <c r="A16" s="1" t="s">
        <v>2</v>
      </c>
      <c r="B16" s="2">
        <f>COUNT(B6:B11)</f>
        <v>6</v>
      </c>
      <c r="C16" s="2">
        <f>COUNT(C6:C11)</f>
        <v>6</v>
      </c>
      <c r="D16" s="3"/>
    </row>
    <row r="17" spans="1:4" x14ac:dyDescent="0.25">
      <c r="A17" s="1" t="s">
        <v>3</v>
      </c>
      <c r="B17" s="2">
        <f>B15/B16^0.5</f>
        <v>0.56815201508613478</v>
      </c>
      <c r="C17" s="2">
        <f t="shared" ref="C17" si="0">C15/C16^0.5</f>
        <v>0.93042639764472179</v>
      </c>
      <c r="D17" s="3"/>
    </row>
    <row r="18" spans="1:4" x14ac:dyDescent="0.25">
      <c r="A18" s="1"/>
      <c r="B18" s="2"/>
      <c r="C18" s="2"/>
      <c r="D18" s="3"/>
    </row>
    <row r="19" spans="1:4" x14ac:dyDescent="0.25">
      <c r="A19" s="1"/>
      <c r="B19" s="2"/>
      <c r="C19" s="2"/>
      <c r="D19" s="3"/>
    </row>
    <row r="20" spans="1:4" x14ac:dyDescent="0.25">
      <c r="A20" s="1"/>
      <c r="B20" s="2" t="s">
        <v>38</v>
      </c>
      <c r="C20" s="2"/>
      <c r="D20" s="3"/>
    </row>
    <row r="21" spans="1:4" x14ac:dyDescent="0.25">
      <c r="A21" s="1"/>
      <c r="B21" s="2"/>
      <c r="C21" s="2"/>
      <c r="D21" s="3"/>
    </row>
    <row r="22" spans="1:4" x14ac:dyDescent="0.25">
      <c r="A22" s="1"/>
      <c r="B22" s="2" t="s">
        <v>13</v>
      </c>
      <c r="C22" s="2" t="s">
        <v>16</v>
      </c>
      <c r="D22" s="3"/>
    </row>
    <row r="23" spans="1:4" x14ac:dyDescent="0.25">
      <c r="A23" s="1" t="s">
        <v>4</v>
      </c>
      <c r="B23" s="12">
        <v>0.24554870000000001</v>
      </c>
      <c r="C23" s="12">
        <v>3.7712970000000001</v>
      </c>
      <c r="D23" s="3"/>
    </row>
    <row r="24" spans="1:4" x14ac:dyDescent="0.25">
      <c r="A24" s="1" t="s">
        <v>5</v>
      </c>
      <c r="B24" s="12">
        <v>2.128374</v>
      </c>
      <c r="C24" s="12">
        <v>5.1587290000000001</v>
      </c>
      <c r="D24" s="3"/>
    </row>
    <row r="25" spans="1:4" x14ac:dyDescent="0.25">
      <c r="A25" s="1" t="s">
        <v>6</v>
      </c>
      <c r="B25" s="12">
        <v>1.0198529999999999</v>
      </c>
      <c r="C25" s="12">
        <v>3.9104809999999999</v>
      </c>
      <c r="D25" s="3"/>
    </row>
    <row r="26" spans="1:4" x14ac:dyDescent="0.25">
      <c r="A26" s="1" t="s">
        <v>7</v>
      </c>
      <c r="B26" s="12">
        <v>1.7033670000000001</v>
      </c>
      <c r="C26" s="12">
        <v>9.6183990000000001</v>
      </c>
      <c r="D26" s="3"/>
    </row>
    <row r="27" spans="1:4" x14ac:dyDescent="0.25">
      <c r="A27" s="1" t="s">
        <v>8</v>
      </c>
      <c r="B27" s="12">
        <v>3.9941059999999999</v>
      </c>
      <c r="C27" s="12">
        <v>1.4451229999999999</v>
      </c>
      <c r="D27" s="3"/>
    </row>
    <row r="28" spans="1:4" x14ac:dyDescent="0.25">
      <c r="A28" s="1" t="s">
        <v>9</v>
      </c>
      <c r="B28" s="12">
        <v>0.82922770000000001</v>
      </c>
      <c r="C28" s="12">
        <v>2.2974030000000001</v>
      </c>
      <c r="D28" s="3"/>
    </row>
    <row r="29" spans="1:4" x14ac:dyDescent="0.25">
      <c r="A29" s="1"/>
      <c r="B29" s="2"/>
      <c r="C29" s="2"/>
      <c r="D29" s="3"/>
    </row>
    <row r="30" spans="1:4" x14ac:dyDescent="0.25">
      <c r="A30" s="1" t="s">
        <v>0</v>
      </c>
      <c r="B30" s="2">
        <f>AVERAGE(B23:B28)</f>
        <v>1.6534127333333333</v>
      </c>
      <c r="C30" s="2">
        <f>AVERAGE(C23:C28)</f>
        <v>4.3669053333333325</v>
      </c>
      <c r="D30" s="3"/>
    </row>
    <row r="31" spans="1:4" x14ac:dyDescent="0.25">
      <c r="A31" s="1"/>
      <c r="B31" s="2"/>
      <c r="C31" s="2"/>
      <c r="D31" s="3"/>
    </row>
    <row r="32" spans="1:4" x14ac:dyDescent="0.25">
      <c r="A32" s="1" t="s">
        <v>1</v>
      </c>
      <c r="B32" s="2">
        <f>STDEVA(B23:B28)</f>
        <v>1.3243631407915388</v>
      </c>
      <c r="C32" s="2">
        <f>STDEVA(C23:C28)</f>
        <v>2.8840213182283989</v>
      </c>
      <c r="D32" s="3"/>
    </row>
    <row r="33" spans="1:4" x14ac:dyDescent="0.25">
      <c r="A33" s="1" t="s">
        <v>2</v>
      </c>
      <c r="B33" s="2">
        <f>COUNT(B23:B28)</f>
        <v>6</v>
      </c>
      <c r="C33" s="2">
        <f>COUNT(C23:C28)</f>
        <v>6</v>
      </c>
      <c r="D33" s="3"/>
    </row>
    <row r="34" spans="1:4" x14ac:dyDescent="0.25">
      <c r="A34" s="5" t="s">
        <v>3</v>
      </c>
      <c r="B34" s="6">
        <f>B32/B33^0.5</f>
        <v>0.54066898818149811</v>
      </c>
      <c r="C34" s="6">
        <f>C32/C33^0.5</f>
        <v>1.1773967728280805</v>
      </c>
      <c r="D34" s="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203"/>
  <sheetViews>
    <sheetView topLeftCell="A181" workbookViewId="0">
      <selection activeCell="I152" sqref="I152"/>
    </sheetView>
  </sheetViews>
  <sheetFormatPr defaultRowHeight="15" x14ac:dyDescent="0.25"/>
  <cols>
    <col min="1" max="1" width="9.7109375" bestFit="1" customWidth="1"/>
    <col min="2" max="5" width="9.140625" bestFit="1" customWidth="1"/>
    <col min="6" max="6" width="9.7109375" bestFit="1" customWidth="1"/>
    <col min="7" max="10" width="9.140625" bestFit="1" customWidth="1"/>
    <col min="11" max="11" width="9.5703125" bestFit="1" customWidth="1"/>
    <col min="12" max="12" width="9.7109375" bestFit="1" customWidth="1"/>
    <col min="13" max="15" width="9.140625" bestFit="1" customWidth="1"/>
    <col min="16" max="16" width="9.5703125" bestFit="1" customWidth="1"/>
    <col min="17" max="17" width="9.7109375" bestFit="1" customWidth="1"/>
    <col min="18" max="20" width="9.140625" bestFit="1" customWidth="1"/>
    <col min="21" max="21" width="9.5703125" bestFit="1" customWidth="1"/>
    <col min="22" max="22" width="9" bestFit="1" customWidth="1"/>
    <col min="23" max="23" width="9.7109375" bestFit="1" customWidth="1"/>
    <col min="24" max="25" width="9.140625" bestFit="1" customWidth="1"/>
    <col min="26" max="26" width="9.5703125" bestFit="1" customWidth="1"/>
    <col min="27" max="27" width="9.140625" bestFit="1" customWidth="1"/>
    <col min="28" max="28" width="9.7109375" bestFit="1" customWidth="1"/>
    <col min="29" max="30" width="9.140625" bestFit="1" customWidth="1"/>
    <col min="31" max="31" width="9.5703125" bestFit="1" customWidth="1"/>
    <col min="32" max="32" width="9.140625" bestFit="1" customWidth="1"/>
    <col min="33" max="33" width="9" bestFit="1" customWidth="1"/>
    <col min="34" max="34" width="9.7109375" bestFit="1" customWidth="1"/>
    <col min="35" max="35" width="9.140625" bestFit="1" customWidth="1"/>
    <col min="36" max="36" width="9.5703125" bestFit="1" customWidth="1"/>
    <col min="37" max="38" width="9.140625" bestFit="1" customWidth="1"/>
    <col min="39" max="39" width="9.7109375" bestFit="1" customWidth="1"/>
    <col min="40" max="40" width="9.140625" bestFit="1" customWidth="1"/>
    <col min="41" max="41" width="9.5703125" bestFit="1" customWidth="1"/>
    <col min="42" max="43" width="9.140625" bestFit="1" customWidth="1"/>
    <col min="44" max="44" width="9" bestFit="1" customWidth="1"/>
    <col min="45" max="45" width="9.7109375" bestFit="1" customWidth="1"/>
    <col min="46" max="46" width="9.5703125" bestFit="1" customWidth="1"/>
    <col min="47" max="49" width="9.140625" bestFit="1" customWidth="1"/>
    <col min="50" max="50" width="9.7109375" bestFit="1" customWidth="1"/>
    <col min="51" max="51" width="9.5703125" bestFit="1" customWidth="1"/>
    <col min="52" max="54" width="9.140625" bestFit="1" customWidth="1"/>
    <col min="55" max="55" width="9" bestFit="1" customWidth="1"/>
    <col min="56" max="56" width="9.7109375" bestFit="1" customWidth="1"/>
    <col min="57" max="60" width="9.140625" bestFit="1" customWidth="1"/>
    <col min="61" max="61" width="9.7109375" bestFit="1" customWidth="1"/>
    <col min="62" max="65" width="9.140625" bestFit="1" customWidth="1"/>
    <col min="66" max="66" width="9.5703125" bestFit="1" customWidth="1"/>
    <col min="67" max="67" width="9.7109375" bestFit="1" customWidth="1"/>
    <col min="68" max="70" width="9.140625" bestFit="1" customWidth="1"/>
    <col min="71" max="71" width="9.5703125" bestFit="1" customWidth="1"/>
    <col min="72" max="72" width="9.7109375" bestFit="1" customWidth="1"/>
    <col min="73" max="75" width="9.140625" bestFit="1" customWidth="1"/>
    <col min="76" max="76" width="9" bestFit="1" customWidth="1"/>
  </cols>
  <sheetData>
    <row r="1" spans="1:44" s="152" customFormat="1" ht="15.75" thickBot="1" x14ac:dyDescent="0.3">
      <c r="A1" s="152" t="s">
        <v>239</v>
      </c>
    </row>
    <row r="2" spans="1:44" s="15" customFormat="1" x14ac:dyDescent="0.25">
      <c r="A2" s="122" t="s">
        <v>175</v>
      </c>
      <c r="B2" s="123" t="s">
        <v>175</v>
      </c>
      <c r="C2" s="222" t="s">
        <v>52</v>
      </c>
      <c r="D2" s="133" t="s">
        <v>53</v>
      </c>
      <c r="E2" s="132" t="s">
        <v>68</v>
      </c>
      <c r="F2" s="222" t="s">
        <v>130</v>
      </c>
      <c r="G2" s="222" t="s">
        <v>52</v>
      </c>
      <c r="H2" s="133" t="s">
        <v>53</v>
      </c>
      <c r="I2" s="132" t="s">
        <v>69</v>
      </c>
      <c r="J2" s="222" t="s">
        <v>130</v>
      </c>
      <c r="K2" s="222" t="s">
        <v>52</v>
      </c>
      <c r="L2" s="133" t="s">
        <v>53</v>
      </c>
      <c r="M2" s="132" t="s">
        <v>70</v>
      </c>
      <c r="N2" s="222" t="s">
        <v>130</v>
      </c>
      <c r="O2" s="222" t="s">
        <v>52</v>
      </c>
      <c r="P2" s="133" t="s">
        <v>53</v>
      </c>
      <c r="Q2" s="132" t="s">
        <v>71</v>
      </c>
      <c r="R2" s="222" t="s">
        <v>130</v>
      </c>
      <c r="S2" s="222" t="s">
        <v>52</v>
      </c>
      <c r="T2" s="133" t="s">
        <v>53</v>
      </c>
      <c r="U2" s="132" t="s">
        <v>131</v>
      </c>
      <c r="V2" s="222" t="s">
        <v>130</v>
      </c>
      <c r="W2" s="222" t="s">
        <v>52</v>
      </c>
      <c r="X2" s="133" t="s">
        <v>53</v>
      </c>
      <c r="Y2" s="132" t="s">
        <v>132</v>
      </c>
      <c r="Z2" s="222" t="s">
        <v>130</v>
      </c>
      <c r="AA2" s="222" t="s">
        <v>52</v>
      </c>
      <c r="AB2" s="133" t="s">
        <v>53</v>
      </c>
      <c r="AC2" s="132" t="s">
        <v>73</v>
      </c>
      <c r="AD2" s="222" t="s">
        <v>130</v>
      </c>
      <c r="AE2" s="222" t="s">
        <v>52</v>
      </c>
      <c r="AF2" s="133" t="s">
        <v>53</v>
      </c>
      <c r="AG2" s="132" t="s">
        <v>74</v>
      </c>
      <c r="AH2" s="222" t="s">
        <v>130</v>
      </c>
      <c r="AI2" s="222" t="s">
        <v>52</v>
      </c>
      <c r="AJ2" s="133" t="s">
        <v>53</v>
      </c>
      <c r="AK2" s="132" t="s">
        <v>75</v>
      </c>
      <c r="AL2" s="222" t="s">
        <v>130</v>
      </c>
      <c r="AM2" s="222" t="s">
        <v>52</v>
      </c>
      <c r="AN2" s="133" t="s">
        <v>53</v>
      </c>
      <c r="AO2" s="123" t="s">
        <v>84</v>
      </c>
      <c r="AP2" s="123" t="s">
        <v>108</v>
      </c>
      <c r="AQ2" s="123" t="s">
        <v>52</v>
      </c>
      <c r="AR2" s="124"/>
    </row>
    <row r="3" spans="1:44" s="15" customFormat="1" x14ac:dyDescent="0.25">
      <c r="A3" s="213">
        <v>74</v>
      </c>
      <c r="B3" s="214">
        <v>58</v>
      </c>
      <c r="C3" s="214">
        <f t="shared" ref="C3:C10" si="0">SUM(A3+B3)</f>
        <v>132</v>
      </c>
      <c r="D3" s="215">
        <f t="shared" ref="D3:D10" si="1">(A3-B3)/C3</f>
        <v>0.12121212121212122</v>
      </c>
      <c r="E3" s="216">
        <v>17</v>
      </c>
      <c r="F3" s="214">
        <v>87</v>
      </c>
      <c r="G3" s="214">
        <f>SUM(E3+F3)</f>
        <v>104</v>
      </c>
      <c r="H3" s="215">
        <f t="shared" ref="H3:H10" si="2">(E3-F3)/G3</f>
        <v>-0.67307692307692313</v>
      </c>
      <c r="I3" s="216">
        <v>24</v>
      </c>
      <c r="J3" s="214">
        <v>197</v>
      </c>
      <c r="K3" s="214">
        <f t="shared" ref="K3:K10" si="3">SUM(I3+J3)</f>
        <v>221</v>
      </c>
      <c r="L3" s="215">
        <f t="shared" ref="L3:L10" si="4">(I3-J3)/K3</f>
        <v>-0.78280542986425339</v>
      </c>
      <c r="M3" s="216">
        <v>23</v>
      </c>
      <c r="N3" s="214">
        <v>103</v>
      </c>
      <c r="O3" s="214">
        <f t="shared" ref="O3:O10" si="5">SUM(M3+N3)</f>
        <v>126</v>
      </c>
      <c r="P3" s="215">
        <f t="shared" ref="P3:P10" si="6">(M3-N3)/O3</f>
        <v>-0.63492063492063489</v>
      </c>
      <c r="Q3" s="216">
        <v>16</v>
      </c>
      <c r="R3" s="214">
        <v>86</v>
      </c>
      <c r="S3" s="214">
        <f t="shared" ref="S3:S10" si="7">SUM(Q3+R3)</f>
        <v>102</v>
      </c>
      <c r="T3" s="215">
        <f t="shared" ref="T3:T10" si="8">(Q3-R3)/S3</f>
        <v>-0.68627450980392157</v>
      </c>
      <c r="U3" s="216">
        <v>13</v>
      </c>
      <c r="V3" s="214">
        <v>88</v>
      </c>
      <c r="W3" s="214">
        <f t="shared" ref="W3:W10" si="9">SUM(U3+V3)</f>
        <v>101</v>
      </c>
      <c r="X3" s="215">
        <f t="shared" ref="X3:X10" si="10">(U3-V3)/W3</f>
        <v>-0.74257425742574257</v>
      </c>
      <c r="Y3" s="216">
        <v>8</v>
      </c>
      <c r="Z3" s="214">
        <v>176</v>
      </c>
      <c r="AA3" s="214">
        <f t="shared" ref="AA3:AA10" si="11">SUM(Y3+Z3)</f>
        <v>184</v>
      </c>
      <c r="AB3" s="215">
        <f t="shared" ref="AB3:AB10" si="12">(Y3-Z3)/AA3</f>
        <v>-0.91304347826086951</v>
      </c>
      <c r="AC3" s="216">
        <v>27</v>
      </c>
      <c r="AD3" s="214">
        <v>167</v>
      </c>
      <c r="AE3" s="214">
        <f t="shared" ref="AE3:AE10" si="13">SUM(AC3+AD3)</f>
        <v>194</v>
      </c>
      <c r="AF3" s="215">
        <f t="shared" ref="AF3:AF10" si="14">(AC3-AD3)/AE3</f>
        <v>-0.72164948453608246</v>
      </c>
      <c r="AG3" s="216">
        <v>27</v>
      </c>
      <c r="AH3" s="214">
        <v>153</v>
      </c>
      <c r="AI3" s="214">
        <f t="shared" ref="AI3:AI10" si="15">SUM(AG3+AH3)</f>
        <v>180</v>
      </c>
      <c r="AJ3" s="215">
        <f t="shared" ref="AJ3:AJ10" si="16">(AG3-AH3)/AI3</f>
        <v>-0.7</v>
      </c>
      <c r="AK3" s="216">
        <v>29</v>
      </c>
      <c r="AL3" s="214">
        <v>117</v>
      </c>
      <c r="AM3" s="214">
        <f t="shared" ref="AM3:AM10" si="17">SUM(AK3+AL3)</f>
        <v>146</v>
      </c>
      <c r="AN3" s="215">
        <f t="shared" ref="AN3:AN10" si="18">(AK3-AL3)/AM3</f>
        <v>-0.60273972602739723</v>
      </c>
      <c r="AO3" s="214">
        <v>63</v>
      </c>
      <c r="AP3" s="214">
        <v>52</v>
      </c>
      <c r="AQ3" s="214">
        <f t="shared" ref="AQ3:AQ10" si="19">SUM(AO3+AP3)</f>
        <v>115</v>
      </c>
      <c r="AR3" s="217">
        <f t="shared" ref="AR3:AR10" si="20">(AO3-AP3)/AQ3</f>
        <v>9.5652173913043481E-2</v>
      </c>
    </row>
    <row r="4" spans="1:44" s="15" customFormat="1" x14ac:dyDescent="0.25">
      <c r="A4" s="213">
        <v>47</v>
      </c>
      <c r="B4" s="214">
        <v>52</v>
      </c>
      <c r="C4" s="214">
        <f t="shared" si="0"/>
        <v>99</v>
      </c>
      <c r="D4" s="215">
        <f t="shared" si="1"/>
        <v>-5.0505050505050504E-2</v>
      </c>
      <c r="E4" s="216">
        <v>18</v>
      </c>
      <c r="F4" s="214">
        <v>117</v>
      </c>
      <c r="G4" s="214">
        <f t="shared" ref="G4:G10" si="21">SUM(E4+F4)</f>
        <v>135</v>
      </c>
      <c r="H4" s="215">
        <f t="shared" si="2"/>
        <v>-0.73333333333333328</v>
      </c>
      <c r="I4" s="216">
        <v>8</v>
      </c>
      <c r="J4" s="214">
        <v>87</v>
      </c>
      <c r="K4" s="214">
        <f t="shared" si="3"/>
        <v>95</v>
      </c>
      <c r="L4" s="215">
        <f t="shared" si="4"/>
        <v>-0.83157894736842108</v>
      </c>
      <c r="M4" s="216">
        <v>12</v>
      </c>
      <c r="N4" s="214">
        <v>125</v>
      </c>
      <c r="O4" s="214">
        <f t="shared" si="5"/>
        <v>137</v>
      </c>
      <c r="P4" s="215">
        <f t="shared" si="6"/>
        <v>-0.82481751824817517</v>
      </c>
      <c r="Q4" s="216">
        <v>18</v>
      </c>
      <c r="R4" s="214">
        <v>91</v>
      </c>
      <c r="S4" s="214">
        <f t="shared" si="7"/>
        <v>109</v>
      </c>
      <c r="T4" s="215">
        <f t="shared" si="8"/>
        <v>-0.66972477064220182</v>
      </c>
      <c r="U4" s="216">
        <v>10</v>
      </c>
      <c r="V4" s="214">
        <v>124</v>
      </c>
      <c r="W4" s="214">
        <f t="shared" si="9"/>
        <v>134</v>
      </c>
      <c r="X4" s="215">
        <f t="shared" si="10"/>
        <v>-0.85074626865671643</v>
      </c>
      <c r="Y4" s="216">
        <v>19</v>
      </c>
      <c r="Z4" s="214">
        <v>168</v>
      </c>
      <c r="AA4" s="214">
        <f t="shared" si="11"/>
        <v>187</v>
      </c>
      <c r="AB4" s="215">
        <f t="shared" si="12"/>
        <v>-0.79679144385026734</v>
      </c>
      <c r="AC4" s="216">
        <v>12</v>
      </c>
      <c r="AD4" s="214">
        <v>125</v>
      </c>
      <c r="AE4" s="214">
        <f t="shared" si="13"/>
        <v>137</v>
      </c>
      <c r="AF4" s="215">
        <f t="shared" si="14"/>
        <v>-0.82481751824817517</v>
      </c>
      <c r="AG4" s="216">
        <v>37</v>
      </c>
      <c r="AH4" s="214">
        <v>156</v>
      </c>
      <c r="AI4" s="214">
        <f t="shared" si="15"/>
        <v>193</v>
      </c>
      <c r="AJ4" s="215">
        <f t="shared" si="16"/>
        <v>-0.61658031088082899</v>
      </c>
      <c r="AK4" s="216">
        <v>31</v>
      </c>
      <c r="AL4" s="214">
        <v>138</v>
      </c>
      <c r="AM4" s="214">
        <f t="shared" si="17"/>
        <v>169</v>
      </c>
      <c r="AN4" s="215">
        <f t="shared" si="18"/>
        <v>-0.63313609467455623</v>
      </c>
      <c r="AO4" s="214">
        <v>41</v>
      </c>
      <c r="AP4" s="214">
        <v>63</v>
      </c>
      <c r="AQ4" s="214">
        <f t="shared" si="19"/>
        <v>104</v>
      </c>
      <c r="AR4" s="217">
        <f t="shared" si="20"/>
        <v>-0.21153846153846154</v>
      </c>
    </row>
    <row r="5" spans="1:44" s="15" customFormat="1" x14ac:dyDescent="0.25">
      <c r="A5" s="213">
        <v>55</v>
      </c>
      <c r="B5" s="214">
        <v>44</v>
      </c>
      <c r="C5" s="214">
        <f t="shared" si="0"/>
        <v>99</v>
      </c>
      <c r="D5" s="215">
        <f t="shared" si="1"/>
        <v>0.1111111111111111</v>
      </c>
      <c r="E5" s="216">
        <v>8</v>
      </c>
      <c r="F5" s="214">
        <v>126</v>
      </c>
      <c r="G5" s="214">
        <f t="shared" si="21"/>
        <v>134</v>
      </c>
      <c r="H5" s="215">
        <f t="shared" si="2"/>
        <v>-0.88059701492537312</v>
      </c>
      <c r="I5" s="216">
        <v>14</v>
      </c>
      <c r="J5" s="214">
        <v>105</v>
      </c>
      <c r="K5" s="214">
        <f t="shared" si="3"/>
        <v>119</v>
      </c>
      <c r="L5" s="215">
        <f t="shared" si="4"/>
        <v>-0.76470588235294112</v>
      </c>
      <c r="M5" s="216">
        <v>8</v>
      </c>
      <c r="N5" s="214">
        <v>83</v>
      </c>
      <c r="O5" s="214">
        <f t="shared" si="5"/>
        <v>91</v>
      </c>
      <c r="P5" s="215">
        <f t="shared" si="6"/>
        <v>-0.82417582417582413</v>
      </c>
      <c r="Q5" s="216">
        <v>12</v>
      </c>
      <c r="R5" s="214">
        <v>56</v>
      </c>
      <c r="S5" s="214">
        <f t="shared" si="7"/>
        <v>68</v>
      </c>
      <c r="T5" s="215">
        <f t="shared" si="8"/>
        <v>-0.6470588235294118</v>
      </c>
      <c r="U5" s="216">
        <v>23</v>
      </c>
      <c r="V5" s="214">
        <v>143</v>
      </c>
      <c r="W5" s="214">
        <f t="shared" si="9"/>
        <v>166</v>
      </c>
      <c r="X5" s="215">
        <f t="shared" si="10"/>
        <v>-0.72289156626506024</v>
      </c>
      <c r="Y5" s="216">
        <v>27</v>
      </c>
      <c r="Z5" s="214">
        <v>165</v>
      </c>
      <c r="AA5" s="214">
        <f t="shared" si="11"/>
        <v>192</v>
      </c>
      <c r="AB5" s="215">
        <f t="shared" si="12"/>
        <v>-0.71875</v>
      </c>
      <c r="AC5" s="216">
        <v>24</v>
      </c>
      <c r="AD5" s="214">
        <v>85</v>
      </c>
      <c r="AE5" s="214">
        <f t="shared" si="13"/>
        <v>109</v>
      </c>
      <c r="AF5" s="215">
        <f t="shared" si="14"/>
        <v>-0.55963302752293576</v>
      </c>
      <c r="AG5" s="216">
        <v>29</v>
      </c>
      <c r="AH5" s="214">
        <v>163</v>
      </c>
      <c r="AI5" s="214">
        <f t="shared" si="15"/>
        <v>192</v>
      </c>
      <c r="AJ5" s="215">
        <f t="shared" si="16"/>
        <v>-0.69791666666666663</v>
      </c>
      <c r="AK5" s="216">
        <v>14</v>
      </c>
      <c r="AL5" s="214">
        <v>92</v>
      </c>
      <c r="AM5" s="214">
        <f t="shared" si="17"/>
        <v>106</v>
      </c>
      <c r="AN5" s="215">
        <f t="shared" si="18"/>
        <v>-0.73584905660377353</v>
      </c>
      <c r="AO5" s="214">
        <v>37</v>
      </c>
      <c r="AP5" s="214">
        <v>29</v>
      </c>
      <c r="AQ5" s="214">
        <f t="shared" si="19"/>
        <v>66</v>
      </c>
      <c r="AR5" s="217">
        <f t="shared" si="20"/>
        <v>0.12121212121212122</v>
      </c>
    </row>
    <row r="6" spans="1:44" s="15" customFormat="1" x14ac:dyDescent="0.25">
      <c r="A6" s="213">
        <v>39</v>
      </c>
      <c r="B6" s="214">
        <v>46</v>
      </c>
      <c r="C6" s="214">
        <f t="shared" si="0"/>
        <v>85</v>
      </c>
      <c r="D6" s="215">
        <f t="shared" si="1"/>
        <v>-8.2352941176470587E-2</v>
      </c>
      <c r="E6" s="216">
        <v>16</v>
      </c>
      <c r="F6" s="214">
        <v>83</v>
      </c>
      <c r="G6" s="214">
        <f t="shared" si="21"/>
        <v>99</v>
      </c>
      <c r="H6" s="215">
        <f t="shared" si="2"/>
        <v>-0.6767676767676768</v>
      </c>
      <c r="I6" s="216">
        <v>8</v>
      </c>
      <c r="J6" s="214">
        <v>92</v>
      </c>
      <c r="K6" s="214">
        <f t="shared" si="3"/>
        <v>100</v>
      </c>
      <c r="L6" s="215">
        <f t="shared" si="4"/>
        <v>-0.84</v>
      </c>
      <c r="M6" s="216">
        <v>17</v>
      </c>
      <c r="N6" s="214">
        <v>108</v>
      </c>
      <c r="O6" s="214">
        <f t="shared" si="5"/>
        <v>125</v>
      </c>
      <c r="P6" s="215">
        <f t="shared" si="6"/>
        <v>-0.72799999999999998</v>
      </c>
      <c r="Q6" s="216">
        <v>24</v>
      </c>
      <c r="R6" s="214">
        <v>76</v>
      </c>
      <c r="S6" s="214">
        <f t="shared" si="7"/>
        <v>100</v>
      </c>
      <c r="T6" s="215">
        <f t="shared" si="8"/>
        <v>-0.52</v>
      </c>
      <c r="U6" s="216">
        <v>13</v>
      </c>
      <c r="V6" s="214">
        <v>76</v>
      </c>
      <c r="W6" s="214">
        <f t="shared" si="9"/>
        <v>89</v>
      </c>
      <c r="X6" s="215">
        <f t="shared" si="10"/>
        <v>-0.7078651685393258</v>
      </c>
      <c r="Y6" s="216">
        <v>16</v>
      </c>
      <c r="Z6" s="214">
        <v>152</v>
      </c>
      <c r="AA6" s="214">
        <f t="shared" si="11"/>
        <v>168</v>
      </c>
      <c r="AB6" s="215">
        <f t="shared" si="12"/>
        <v>-0.80952380952380953</v>
      </c>
      <c r="AC6" s="216">
        <v>18</v>
      </c>
      <c r="AD6" s="214">
        <v>119</v>
      </c>
      <c r="AE6" s="214">
        <f t="shared" si="13"/>
        <v>137</v>
      </c>
      <c r="AF6" s="215">
        <f t="shared" si="14"/>
        <v>-0.73722627737226276</v>
      </c>
      <c r="AG6" s="216">
        <v>18</v>
      </c>
      <c r="AH6" s="214">
        <v>142</v>
      </c>
      <c r="AI6" s="214">
        <f t="shared" si="15"/>
        <v>160</v>
      </c>
      <c r="AJ6" s="215">
        <f t="shared" si="16"/>
        <v>-0.77500000000000002</v>
      </c>
      <c r="AK6" s="216">
        <v>7</v>
      </c>
      <c r="AL6" s="214">
        <v>153</v>
      </c>
      <c r="AM6" s="214">
        <f t="shared" si="17"/>
        <v>160</v>
      </c>
      <c r="AN6" s="215">
        <f t="shared" si="18"/>
        <v>-0.91249999999999998</v>
      </c>
      <c r="AO6" s="214">
        <v>72</v>
      </c>
      <c r="AP6" s="214">
        <v>59</v>
      </c>
      <c r="AQ6" s="214">
        <f t="shared" si="19"/>
        <v>131</v>
      </c>
      <c r="AR6" s="217">
        <f t="shared" si="20"/>
        <v>9.9236641221374045E-2</v>
      </c>
    </row>
    <row r="7" spans="1:44" s="15" customFormat="1" x14ac:dyDescent="0.25">
      <c r="A7" s="213">
        <v>81</v>
      </c>
      <c r="B7" s="214">
        <v>106</v>
      </c>
      <c r="C7" s="214">
        <f t="shared" si="0"/>
        <v>187</v>
      </c>
      <c r="D7" s="215">
        <f t="shared" si="1"/>
        <v>-0.13368983957219252</v>
      </c>
      <c r="E7" s="216">
        <v>3</v>
      </c>
      <c r="F7" s="214">
        <v>86</v>
      </c>
      <c r="G7" s="214">
        <f t="shared" si="21"/>
        <v>89</v>
      </c>
      <c r="H7" s="215">
        <f t="shared" si="2"/>
        <v>-0.93258426966292129</v>
      </c>
      <c r="I7" s="216">
        <v>14</v>
      </c>
      <c r="J7" s="214">
        <v>73</v>
      </c>
      <c r="K7" s="214">
        <f t="shared" si="3"/>
        <v>87</v>
      </c>
      <c r="L7" s="215">
        <f t="shared" si="4"/>
        <v>-0.67816091954022983</v>
      </c>
      <c r="M7" s="216">
        <v>6</v>
      </c>
      <c r="N7" s="214">
        <v>164</v>
      </c>
      <c r="O7" s="214">
        <f t="shared" si="5"/>
        <v>170</v>
      </c>
      <c r="P7" s="215">
        <f t="shared" si="6"/>
        <v>-0.92941176470588238</v>
      </c>
      <c r="Q7" s="216">
        <v>17</v>
      </c>
      <c r="R7" s="214">
        <v>96</v>
      </c>
      <c r="S7" s="214">
        <f t="shared" si="7"/>
        <v>113</v>
      </c>
      <c r="T7" s="215">
        <f t="shared" si="8"/>
        <v>-0.69911504424778759</v>
      </c>
      <c r="U7" s="216">
        <v>19</v>
      </c>
      <c r="V7" s="214">
        <v>74</v>
      </c>
      <c r="W7" s="214">
        <f t="shared" si="9"/>
        <v>93</v>
      </c>
      <c r="X7" s="215">
        <f t="shared" si="10"/>
        <v>-0.59139784946236562</v>
      </c>
      <c r="Y7" s="216">
        <v>24</v>
      </c>
      <c r="Z7" s="214">
        <v>123</v>
      </c>
      <c r="AA7" s="214">
        <f t="shared" si="11"/>
        <v>147</v>
      </c>
      <c r="AB7" s="215">
        <f t="shared" si="12"/>
        <v>-0.67346938775510201</v>
      </c>
      <c r="AC7" s="216">
        <v>22</v>
      </c>
      <c r="AD7" s="214">
        <v>167</v>
      </c>
      <c r="AE7" s="214">
        <f t="shared" si="13"/>
        <v>189</v>
      </c>
      <c r="AF7" s="215">
        <f t="shared" si="14"/>
        <v>-0.76719576719576721</v>
      </c>
      <c r="AG7" s="216">
        <v>14</v>
      </c>
      <c r="AH7" s="214">
        <v>106</v>
      </c>
      <c r="AI7" s="214">
        <f t="shared" si="15"/>
        <v>120</v>
      </c>
      <c r="AJ7" s="215">
        <f t="shared" si="16"/>
        <v>-0.76666666666666672</v>
      </c>
      <c r="AK7" s="216">
        <v>16</v>
      </c>
      <c r="AL7" s="214">
        <v>114</v>
      </c>
      <c r="AM7" s="214">
        <f t="shared" si="17"/>
        <v>130</v>
      </c>
      <c r="AN7" s="215">
        <f t="shared" si="18"/>
        <v>-0.75384615384615383</v>
      </c>
      <c r="AO7" s="214">
        <v>58</v>
      </c>
      <c r="AP7" s="214">
        <v>47</v>
      </c>
      <c r="AQ7" s="214">
        <f t="shared" si="19"/>
        <v>105</v>
      </c>
      <c r="AR7" s="217">
        <f t="shared" si="20"/>
        <v>0.10476190476190476</v>
      </c>
    </row>
    <row r="8" spans="1:44" s="15" customFormat="1" x14ac:dyDescent="0.25">
      <c r="A8" s="213">
        <v>80</v>
      </c>
      <c r="B8" s="214">
        <v>82</v>
      </c>
      <c r="C8" s="214">
        <f t="shared" si="0"/>
        <v>162</v>
      </c>
      <c r="D8" s="215">
        <f t="shared" si="1"/>
        <v>-1.2345679012345678E-2</v>
      </c>
      <c r="E8" s="216">
        <v>19</v>
      </c>
      <c r="F8" s="214">
        <v>97</v>
      </c>
      <c r="G8" s="214">
        <f t="shared" si="21"/>
        <v>116</v>
      </c>
      <c r="H8" s="215">
        <f t="shared" si="2"/>
        <v>-0.67241379310344829</v>
      </c>
      <c r="I8" s="216">
        <v>19</v>
      </c>
      <c r="J8" s="214">
        <v>114</v>
      </c>
      <c r="K8" s="214">
        <f t="shared" si="3"/>
        <v>133</v>
      </c>
      <c r="L8" s="215">
        <f t="shared" si="4"/>
        <v>-0.7142857142857143</v>
      </c>
      <c r="M8" s="216">
        <v>25</v>
      </c>
      <c r="N8" s="214">
        <v>126</v>
      </c>
      <c r="O8" s="214">
        <f t="shared" si="5"/>
        <v>151</v>
      </c>
      <c r="P8" s="215">
        <f t="shared" si="6"/>
        <v>-0.66887417218543044</v>
      </c>
      <c r="Q8" s="216">
        <v>23</v>
      </c>
      <c r="R8" s="214">
        <v>75</v>
      </c>
      <c r="S8" s="214">
        <f t="shared" si="7"/>
        <v>98</v>
      </c>
      <c r="T8" s="215">
        <f t="shared" si="8"/>
        <v>-0.53061224489795922</v>
      </c>
      <c r="U8" s="216">
        <v>17</v>
      </c>
      <c r="V8" s="214">
        <v>121</v>
      </c>
      <c r="W8" s="214">
        <f t="shared" si="9"/>
        <v>138</v>
      </c>
      <c r="X8" s="215">
        <f t="shared" si="10"/>
        <v>-0.75362318840579712</v>
      </c>
      <c r="Y8" s="216">
        <v>17</v>
      </c>
      <c r="Z8" s="214">
        <v>153</v>
      </c>
      <c r="AA8" s="214">
        <f t="shared" si="11"/>
        <v>170</v>
      </c>
      <c r="AB8" s="215">
        <f t="shared" si="12"/>
        <v>-0.8</v>
      </c>
      <c r="AC8" s="216">
        <v>19</v>
      </c>
      <c r="AD8" s="214">
        <v>162</v>
      </c>
      <c r="AE8" s="214">
        <f t="shared" si="13"/>
        <v>181</v>
      </c>
      <c r="AF8" s="215">
        <f t="shared" si="14"/>
        <v>-0.79005524861878451</v>
      </c>
      <c r="AG8" s="216">
        <v>17</v>
      </c>
      <c r="AH8" s="214">
        <v>146</v>
      </c>
      <c r="AI8" s="214">
        <f t="shared" si="15"/>
        <v>163</v>
      </c>
      <c r="AJ8" s="215">
        <f t="shared" si="16"/>
        <v>-0.79141104294478526</v>
      </c>
      <c r="AK8" s="216">
        <v>26</v>
      </c>
      <c r="AL8" s="214">
        <v>86</v>
      </c>
      <c r="AM8" s="214">
        <f t="shared" si="17"/>
        <v>112</v>
      </c>
      <c r="AN8" s="215">
        <f t="shared" si="18"/>
        <v>-0.5357142857142857</v>
      </c>
      <c r="AO8" s="214">
        <v>72</v>
      </c>
      <c r="AP8" s="214">
        <v>54</v>
      </c>
      <c r="AQ8" s="214">
        <f t="shared" si="19"/>
        <v>126</v>
      </c>
      <c r="AR8" s="217">
        <f t="shared" si="20"/>
        <v>0.14285714285714285</v>
      </c>
    </row>
    <row r="9" spans="1:44" s="15" customFormat="1" x14ac:dyDescent="0.25">
      <c r="A9" s="213">
        <v>78</v>
      </c>
      <c r="B9" s="214">
        <v>70</v>
      </c>
      <c r="C9" s="214">
        <f t="shared" si="0"/>
        <v>148</v>
      </c>
      <c r="D9" s="215">
        <f t="shared" si="1"/>
        <v>5.4054054054054057E-2</v>
      </c>
      <c r="E9" s="216">
        <v>6</v>
      </c>
      <c r="F9" s="214">
        <v>152</v>
      </c>
      <c r="G9" s="214">
        <f t="shared" si="21"/>
        <v>158</v>
      </c>
      <c r="H9" s="215">
        <f t="shared" si="2"/>
        <v>-0.92405063291139244</v>
      </c>
      <c r="I9" s="216">
        <v>15</v>
      </c>
      <c r="J9" s="214">
        <v>127</v>
      </c>
      <c r="K9" s="214">
        <f t="shared" si="3"/>
        <v>142</v>
      </c>
      <c r="L9" s="215">
        <f t="shared" si="4"/>
        <v>-0.78873239436619713</v>
      </c>
      <c r="M9" s="216">
        <v>41</v>
      </c>
      <c r="N9" s="214">
        <v>147</v>
      </c>
      <c r="O9" s="214">
        <f t="shared" si="5"/>
        <v>188</v>
      </c>
      <c r="P9" s="215">
        <f t="shared" si="6"/>
        <v>-0.56382978723404253</v>
      </c>
      <c r="Q9" s="216">
        <v>7</v>
      </c>
      <c r="R9" s="214">
        <v>136</v>
      </c>
      <c r="S9" s="214">
        <f t="shared" si="7"/>
        <v>143</v>
      </c>
      <c r="T9" s="215">
        <f t="shared" si="8"/>
        <v>-0.90209790209790208</v>
      </c>
      <c r="U9" s="216">
        <v>24</v>
      </c>
      <c r="V9" s="214">
        <v>78</v>
      </c>
      <c r="W9" s="214">
        <f t="shared" si="9"/>
        <v>102</v>
      </c>
      <c r="X9" s="215">
        <f t="shared" si="10"/>
        <v>-0.52941176470588236</v>
      </c>
      <c r="Y9" s="216">
        <v>21</v>
      </c>
      <c r="Z9" s="214">
        <v>78</v>
      </c>
      <c r="AA9" s="214">
        <f t="shared" si="11"/>
        <v>99</v>
      </c>
      <c r="AB9" s="215">
        <f t="shared" si="12"/>
        <v>-0.5757575757575758</v>
      </c>
      <c r="AC9" s="216">
        <v>24</v>
      </c>
      <c r="AD9" s="214">
        <v>119</v>
      </c>
      <c r="AE9" s="214">
        <f t="shared" si="13"/>
        <v>143</v>
      </c>
      <c r="AF9" s="215">
        <f t="shared" si="14"/>
        <v>-0.66433566433566438</v>
      </c>
      <c r="AG9" s="216">
        <v>19</v>
      </c>
      <c r="AH9" s="214">
        <v>96</v>
      </c>
      <c r="AI9" s="214">
        <f t="shared" si="15"/>
        <v>115</v>
      </c>
      <c r="AJ9" s="215">
        <f t="shared" si="16"/>
        <v>-0.66956521739130437</v>
      </c>
      <c r="AK9" s="216">
        <v>5</v>
      </c>
      <c r="AL9" s="214">
        <v>163</v>
      </c>
      <c r="AM9" s="214">
        <f t="shared" si="17"/>
        <v>168</v>
      </c>
      <c r="AN9" s="215">
        <f t="shared" si="18"/>
        <v>-0.94047619047619047</v>
      </c>
      <c r="AO9" s="214">
        <v>75</v>
      </c>
      <c r="AP9" s="214">
        <v>61</v>
      </c>
      <c r="AQ9" s="214">
        <f t="shared" si="19"/>
        <v>136</v>
      </c>
      <c r="AR9" s="217">
        <f t="shared" si="20"/>
        <v>0.10294117647058823</v>
      </c>
    </row>
    <row r="10" spans="1:44" s="15" customFormat="1" x14ac:dyDescent="0.25">
      <c r="A10" s="213">
        <v>116</v>
      </c>
      <c r="B10" s="214">
        <v>97</v>
      </c>
      <c r="C10" s="214">
        <f t="shared" si="0"/>
        <v>213</v>
      </c>
      <c r="D10" s="215">
        <f t="shared" si="1"/>
        <v>8.9201877934272297E-2</v>
      </c>
      <c r="E10" s="216">
        <v>46</v>
      </c>
      <c r="F10" s="214">
        <v>164</v>
      </c>
      <c r="G10" s="214">
        <f t="shared" si="21"/>
        <v>210</v>
      </c>
      <c r="H10" s="215">
        <f t="shared" si="2"/>
        <v>-0.56190476190476191</v>
      </c>
      <c r="I10" s="216">
        <v>14</v>
      </c>
      <c r="J10" s="214">
        <v>93</v>
      </c>
      <c r="K10" s="214">
        <f t="shared" si="3"/>
        <v>107</v>
      </c>
      <c r="L10" s="215">
        <f t="shared" si="4"/>
        <v>-0.73831775700934577</v>
      </c>
      <c r="M10" s="216">
        <v>9</v>
      </c>
      <c r="N10" s="214">
        <v>136</v>
      </c>
      <c r="O10" s="214">
        <f t="shared" si="5"/>
        <v>145</v>
      </c>
      <c r="P10" s="215">
        <f t="shared" si="6"/>
        <v>-0.87586206896551722</v>
      </c>
      <c r="Q10" s="216">
        <v>27</v>
      </c>
      <c r="R10" s="214">
        <v>98</v>
      </c>
      <c r="S10" s="214">
        <f t="shared" si="7"/>
        <v>125</v>
      </c>
      <c r="T10" s="215">
        <f t="shared" si="8"/>
        <v>-0.56799999999999995</v>
      </c>
      <c r="U10" s="216">
        <v>13</v>
      </c>
      <c r="V10" s="214">
        <v>85</v>
      </c>
      <c r="W10" s="214">
        <f t="shared" si="9"/>
        <v>98</v>
      </c>
      <c r="X10" s="215">
        <f t="shared" si="10"/>
        <v>-0.73469387755102045</v>
      </c>
      <c r="Y10" s="216">
        <v>19</v>
      </c>
      <c r="Z10" s="214">
        <v>85</v>
      </c>
      <c r="AA10" s="214">
        <f t="shared" si="11"/>
        <v>104</v>
      </c>
      <c r="AB10" s="215">
        <f t="shared" si="12"/>
        <v>-0.63461538461538458</v>
      </c>
      <c r="AC10" s="216">
        <v>37</v>
      </c>
      <c r="AD10" s="214">
        <v>96</v>
      </c>
      <c r="AE10" s="214">
        <f t="shared" si="13"/>
        <v>133</v>
      </c>
      <c r="AF10" s="215">
        <f t="shared" si="14"/>
        <v>-0.44360902255639095</v>
      </c>
      <c r="AG10" s="216">
        <v>16</v>
      </c>
      <c r="AH10" s="214">
        <v>162</v>
      </c>
      <c r="AI10" s="214">
        <f t="shared" si="15"/>
        <v>178</v>
      </c>
      <c r="AJ10" s="215">
        <f t="shared" si="16"/>
        <v>-0.8202247191011236</v>
      </c>
      <c r="AK10" s="216">
        <v>18</v>
      </c>
      <c r="AL10" s="214">
        <v>132</v>
      </c>
      <c r="AM10" s="214">
        <f t="shared" si="17"/>
        <v>150</v>
      </c>
      <c r="AN10" s="215">
        <f t="shared" si="18"/>
        <v>-0.76</v>
      </c>
      <c r="AO10" s="214">
        <v>96</v>
      </c>
      <c r="AP10" s="214">
        <v>84</v>
      </c>
      <c r="AQ10" s="214">
        <f t="shared" si="19"/>
        <v>180</v>
      </c>
      <c r="AR10" s="217">
        <f t="shared" si="20"/>
        <v>6.6666666666666666E-2</v>
      </c>
    </row>
    <row r="11" spans="1:44" s="15" customFormat="1" x14ac:dyDescent="0.25">
      <c r="A11" s="72"/>
      <c r="D11" s="130"/>
      <c r="E11" s="216"/>
      <c r="F11" s="214"/>
      <c r="G11" s="214"/>
      <c r="H11" s="215"/>
      <c r="I11" s="216"/>
      <c r="J11" s="214"/>
      <c r="K11" s="214"/>
      <c r="L11" s="215"/>
      <c r="M11" s="63"/>
      <c r="P11" s="130"/>
      <c r="Q11" s="216"/>
      <c r="R11" s="214"/>
      <c r="S11" s="214"/>
      <c r="T11" s="215"/>
      <c r="U11" s="216"/>
      <c r="V11" s="214"/>
      <c r="W11" s="214"/>
      <c r="X11" s="215"/>
      <c r="Y11" s="216"/>
      <c r="Z11" s="214"/>
      <c r="AA11" s="214"/>
      <c r="AB11" s="215"/>
      <c r="AC11" s="216"/>
      <c r="AD11" s="214"/>
      <c r="AE11" s="214"/>
      <c r="AF11" s="215"/>
      <c r="AG11" s="216"/>
      <c r="AH11" s="214"/>
      <c r="AI11" s="214"/>
      <c r="AJ11" s="215"/>
      <c r="AK11" s="216"/>
      <c r="AL11" s="214"/>
      <c r="AM11" s="214"/>
      <c r="AN11" s="215"/>
      <c r="AR11" s="125"/>
    </row>
    <row r="12" spans="1:44" s="15" customFormat="1" x14ac:dyDescent="0.25">
      <c r="A12" s="213">
        <f>AVERAGE(A3:A10)</f>
        <v>71.25</v>
      </c>
      <c r="B12" s="214">
        <f>AVERAGE(B3:B10)</f>
        <v>69.375</v>
      </c>
      <c r="C12" s="214"/>
      <c r="D12" s="130">
        <f>AVERAGE(D3:D10)</f>
        <v>1.2085706755687424E-2</v>
      </c>
      <c r="E12" s="213">
        <f>AVERAGE(E3:E10)</f>
        <v>16.625</v>
      </c>
      <c r="F12" s="214">
        <f>AVERAGE(F3:F10)</f>
        <v>114</v>
      </c>
      <c r="G12" s="214"/>
      <c r="H12" s="130">
        <f>AVERAGE(H3:H10)</f>
        <v>-0.75684105071072882</v>
      </c>
      <c r="I12" s="213">
        <f>AVERAGE(I3:I10)</f>
        <v>14.5</v>
      </c>
      <c r="J12" s="214">
        <f>AVERAGE(J3:J10)</f>
        <v>111</v>
      </c>
      <c r="K12" s="214"/>
      <c r="L12" s="130">
        <f>AVERAGE(L3:L10)</f>
        <v>-0.76732338059838789</v>
      </c>
      <c r="M12" s="213">
        <f>AVERAGE(M3:M10)</f>
        <v>17.625</v>
      </c>
      <c r="N12" s="214">
        <f>AVERAGE(N3:N10)</f>
        <v>124</v>
      </c>
      <c r="O12" s="214"/>
      <c r="P12" s="130">
        <f>AVERAGE(P3:P10)</f>
        <v>-0.75623647130443838</v>
      </c>
      <c r="Q12" s="213">
        <f>AVERAGE(Q3:Q10)</f>
        <v>18</v>
      </c>
      <c r="R12" s="214">
        <f>AVERAGE(R3:R10)</f>
        <v>89.25</v>
      </c>
      <c r="S12" s="214"/>
      <c r="T12" s="130">
        <f>AVERAGE(T3:T10)</f>
        <v>-0.65286041190239796</v>
      </c>
      <c r="U12" s="213">
        <f>AVERAGE(U3:U10)</f>
        <v>16.5</v>
      </c>
      <c r="V12" s="214">
        <f>AVERAGE(V3:V10)</f>
        <v>98.625</v>
      </c>
      <c r="W12" s="214"/>
      <c r="X12" s="130">
        <f>AVERAGE(X3:X10)</f>
        <v>-0.70415049262648877</v>
      </c>
      <c r="Y12" s="213">
        <f>AVERAGE(Y3:Y10)</f>
        <v>18.875</v>
      </c>
      <c r="Z12" s="214">
        <f>AVERAGE(Z3:Z10)</f>
        <v>137.5</v>
      </c>
      <c r="AA12" s="214"/>
      <c r="AB12" s="130">
        <f>AVERAGE(AB3:AB10)</f>
        <v>-0.74024388497037608</v>
      </c>
      <c r="AC12" s="213">
        <f>AVERAGE(AC3:AC10)</f>
        <v>22.875</v>
      </c>
      <c r="AD12" s="214">
        <f>AVERAGE(AD3:AD10)</f>
        <v>130</v>
      </c>
      <c r="AE12" s="214"/>
      <c r="AF12" s="130">
        <f>AVERAGE(AF3:AF10)</f>
        <v>-0.68856525129825785</v>
      </c>
      <c r="AG12" s="213">
        <f>AVERAGE(AG3:AG10)</f>
        <v>22.125</v>
      </c>
      <c r="AH12" s="214">
        <f>AVERAGE(AH3:AH10)</f>
        <v>140.5</v>
      </c>
      <c r="AI12" s="214"/>
      <c r="AJ12" s="130">
        <f>AVERAGE(AJ3:AJ10)</f>
        <v>-0.72967057795642187</v>
      </c>
      <c r="AK12" s="213">
        <f>AVERAGE(AK3:AK10)</f>
        <v>18.25</v>
      </c>
      <c r="AL12" s="214">
        <f>AVERAGE(AL3:AL10)</f>
        <v>124.375</v>
      </c>
      <c r="AM12" s="214"/>
      <c r="AN12" s="130">
        <f>AVERAGE(AN3:AN10)</f>
        <v>-0.73428268841779465</v>
      </c>
      <c r="AO12" s="213">
        <f>AVERAGE(AO3:AO10)</f>
        <v>64.25</v>
      </c>
      <c r="AP12" s="214">
        <f>AVERAGE(AP3:AP10)</f>
        <v>56.125</v>
      </c>
      <c r="AQ12" s="214"/>
      <c r="AR12" s="130">
        <f>AVERAGE(AR3:AR10)</f>
        <v>6.5223670695547464E-2</v>
      </c>
    </row>
    <row r="13" spans="1:44" s="15" customFormat="1" x14ac:dyDescent="0.25">
      <c r="A13" s="213">
        <f>STDEV(A3:A10)</f>
        <v>24.259018941416407</v>
      </c>
      <c r="B13" s="214">
        <f>STDEV(B3:B10)</f>
        <v>23.561090806666826</v>
      </c>
      <c r="C13" s="214"/>
      <c r="D13" s="130">
        <f xml:space="preserve"> STDEV(D3:D10)</f>
        <v>9.5697824059110051E-2</v>
      </c>
      <c r="E13" s="213">
        <f>STDEV(E3:E10)</f>
        <v>13.330282389035448</v>
      </c>
      <c r="F13" s="214">
        <f>STDEV(F3:F10)</f>
        <v>31.304951684997057</v>
      </c>
      <c r="G13" s="214"/>
      <c r="H13" s="130">
        <f xml:space="preserve"> STDEV(H3:H10)</f>
        <v>0.13797989897900517</v>
      </c>
      <c r="I13" s="213">
        <f>STDEV(I3:I10)</f>
        <v>5.2915026221291814</v>
      </c>
      <c r="J13" s="214">
        <f>STDEV(J3:J10)</f>
        <v>38.548670534792763</v>
      </c>
      <c r="K13" s="214"/>
      <c r="L13" s="130">
        <f xml:space="preserve"> STDEV(L3:L10)</f>
        <v>5.5703070696663033E-2</v>
      </c>
      <c r="M13" s="213">
        <f>STDEV(M3:M10)</f>
        <v>11.734412152785012</v>
      </c>
      <c r="N13" s="214">
        <f>STDEV(N3:N10)</f>
        <v>25.790363648906876</v>
      </c>
      <c r="O13" s="214"/>
      <c r="P13" s="130">
        <f xml:space="preserve"> STDEV(P3:P10)</f>
        <v>0.1274958909032419</v>
      </c>
      <c r="Q13" s="213">
        <f>STDEV(Q3:Q10)</f>
        <v>6.590035768383312</v>
      </c>
      <c r="R13" s="214">
        <f>STDEV(R3:R10)</f>
        <v>23.316150135536034</v>
      </c>
      <c r="S13" s="214"/>
      <c r="T13" s="130">
        <f xml:space="preserve"> STDEV(T3:T10)</f>
        <v>0.12276061338425705</v>
      </c>
      <c r="U13" s="213">
        <f>STDEV(U3:U10)</f>
        <v>5.1269595556932455</v>
      </c>
      <c r="V13" s="214">
        <f>STDEV(V3:V10)</f>
        <v>26.607933832921766</v>
      </c>
      <c r="W13" s="214"/>
      <c r="X13" s="130">
        <f xml:space="preserve"> STDEV(X3:X10)</f>
        <v>9.9970682470730293E-2</v>
      </c>
      <c r="Y13" s="213">
        <f>STDEV(Y3:Y10)</f>
        <v>5.6930408645744226</v>
      </c>
      <c r="Z13" s="214">
        <f>STDEV(Z3:Z10)</f>
        <v>38.03381953697825</v>
      </c>
      <c r="AA13" s="214"/>
      <c r="AB13" s="130">
        <f xml:space="preserve"> STDEV(AB3:AB10)</f>
        <v>0.10991020598740937</v>
      </c>
      <c r="AC13" s="213">
        <f>STDEV(AC3:AC10)</f>
        <v>7.3375258578273996</v>
      </c>
      <c r="AD13" s="214">
        <f>STDEV(AD3:AD10)</f>
        <v>32.093613071762427</v>
      </c>
      <c r="AE13" s="214"/>
      <c r="AF13" s="130">
        <f xml:space="preserve"> STDEV(AF3:AF10)</f>
        <v>0.12857697249640909</v>
      </c>
      <c r="AG13" s="213">
        <f>STDEV(AG3:AG10)</f>
        <v>8.0078086890234825</v>
      </c>
      <c r="AH13" s="214">
        <f>STDEV(AH3:AH10)</f>
        <v>25.545477654008128</v>
      </c>
      <c r="AI13" s="214"/>
      <c r="AJ13" s="130">
        <f xml:space="preserve"> STDEV(AJ3:AJ10)</f>
        <v>6.9411939619772378E-2</v>
      </c>
      <c r="AK13" s="213">
        <f>STDEV(AK3:AK10)</f>
        <v>9.7357955137582</v>
      </c>
      <c r="AL13" s="214">
        <f>STDEV(AL3:AL10)</f>
        <v>27.354485137594111</v>
      </c>
      <c r="AM13" s="214"/>
      <c r="AN13" s="130">
        <f xml:space="preserve"> STDEV(AN3:AN10)</f>
        <v>0.14257195084542681</v>
      </c>
      <c r="AO13" s="213">
        <f>STDEV(AO3:AO10)</f>
        <v>19.151650432422638</v>
      </c>
      <c r="AP13" s="214">
        <f>STDEV(AP3:AP10)</f>
        <v>15.569544446955225</v>
      </c>
      <c r="AQ13" s="214"/>
      <c r="AR13" s="130">
        <f xml:space="preserve"> STDEV(AR3:AR10)</f>
        <v>0.11391079268709978</v>
      </c>
    </row>
    <row r="14" spans="1:44" s="15" customFormat="1" x14ac:dyDescent="0.25">
      <c r="A14" s="213">
        <v>8</v>
      </c>
      <c r="B14" s="214">
        <v>8</v>
      </c>
      <c r="C14" s="214"/>
      <c r="D14" s="130">
        <v>8</v>
      </c>
      <c r="E14" s="213">
        <v>8</v>
      </c>
      <c r="F14" s="214">
        <v>8</v>
      </c>
      <c r="G14" s="214"/>
      <c r="H14" s="130">
        <v>8</v>
      </c>
      <c r="I14" s="213">
        <v>8</v>
      </c>
      <c r="J14" s="214">
        <v>8</v>
      </c>
      <c r="K14" s="214"/>
      <c r="L14" s="130">
        <v>8</v>
      </c>
      <c r="M14" s="213">
        <v>8</v>
      </c>
      <c r="N14" s="214">
        <v>8</v>
      </c>
      <c r="O14" s="214"/>
      <c r="P14" s="130">
        <v>8</v>
      </c>
      <c r="Q14" s="213">
        <v>8</v>
      </c>
      <c r="R14" s="214">
        <v>8</v>
      </c>
      <c r="S14" s="214"/>
      <c r="T14" s="130">
        <v>8</v>
      </c>
      <c r="U14" s="213">
        <v>8</v>
      </c>
      <c r="V14" s="214">
        <v>8</v>
      </c>
      <c r="W14" s="214"/>
      <c r="X14" s="130">
        <v>8</v>
      </c>
      <c r="Y14" s="213">
        <v>8</v>
      </c>
      <c r="Z14" s="214">
        <v>8</v>
      </c>
      <c r="AA14" s="214"/>
      <c r="AB14" s="130">
        <v>8</v>
      </c>
      <c r="AC14" s="213">
        <v>8</v>
      </c>
      <c r="AD14" s="214">
        <v>8</v>
      </c>
      <c r="AE14" s="214"/>
      <c r="AF14" s="130">
        <v>8</v>
      </c>
      <c r="AG14" s="213">
        <v>8</v>
      </c>
      <c r="AH14" s="214">
        <v>8</v>
      </c>
      <c r="AI14" s="214"/>
      <c r="AJ14" s="130">
        <v>8</v>
      </c>
      <c r="AK14" s="213">
        <v>8</v>
      </c>
      <c r="AL14" s="214">
        <v>8</v>
      </c>
      <c r="AM14" s="214"/>
      <c r="AN14" s="130">
        <v>8</v>
      </c>
      <c r="AO14" s="213">
        <v>8</v>
      </c>
      <c r="AP14" s="214">
        <v>8</v>
      </c>
      <c r="AQ14" s="214"/>
      <c r="AR14" s="130">
        <v>8</v>
      </c>
    </row>
    <row r="15" spans="1:44" s="15" customFormat="1" ht="15.75" thickBot="1" x14ac:dyDescent="0.3">
      <c r="A15" s="126">
        <f>A13/SQRT(A14)</f>
        <v>8.5768583992042213</v>
      </c>
      <c r="B15" s="128">
        <f>B13/SQRT(B14)</f>
        <v>8.3301035407730666</v>
      </c>
      <c r="C15" s="128"/>
      <c r="D15" s="131">
        <f>D13/SQRT(D14)</f>
        <v>3.3834290168496928E-2</v>
      </c>
      <c r="E15" s="126">
        <f>E13/SQRT(E14)</f>
        <v>4.7129665362092883</v>
      </c>
      <c r="F15" s="128">
        <f>F13/SQRT(F14)</f>
        <v>11.067971810589327</v>
      </c>
      <c r="G15" s="128"/>
      <c r="H15" s="131">
        <f>H13/SQRT(H14)</f>
        <v>4.878326111774467E-2</v>
      </c>
      <c r="I15" s="126">
        <f>I13/SQRT(I14)</f>
        <v>1.8708286933869707</v>
      </c>
      <c r="J15" s="128">
        <f>J13/SQRT(J14)</f>
        <v>13.629013170439007</v>
      </c>
      <c r="K15" s="128"/>
      <c r="L15" s="131">
        <f>L13/SQRT(L14)</f>
        <v>1.9694009511262045E-2</v>
      </c>
      <c r="M15" s="126">
        <f>M13/SQRT(M14)</f>
        <v>4.1487412032360576</v>
      </c>
      <c r="N15" s="128">
        <f>N13/SQRT(N14)</f>
        <v>9.1182705127045409</v>
      </c>
      <c r="O15" s="128"/>
      <c r="P15" s="131">
        <f>P13/SQRT(P14)</f>
        <v>4.5076604515551302E-2</v>
      </c>
      <c r="Q15" s="126">
        <f>Q13/SQRT(Q14)</f>
        <v>2.3299294900428698</v>
      </c>
      <c r="R15" s="128">
        <f>R13/SQRT(R14)</f>
        <v>8.2435039360005842</v>
      </c>
      <c r="S15" s="128"/>
      <c r="T15" s="131">
        <f>T13/SQRT(T14)</f>
        <v>4.3402431093314098E-2</v>
      </c>
      <c r="U15" s="126">
        <f>U13/SQRT(U14)</f>
        <v>1.8126539343499313</v>
      </c>
      <c r="V15" s="128">
        <f>V13/SQRT(V14)</f>
        <v>9.4073252233109717</v>
      </c>
      <c r="W15" s="128"/>
      <c r="X15" s="131">
        <f>X13/SQRT(X14)</f>
        <v>3.5344973747450249E-2</v>
      </c>
      <c r="Y15" s="126">
        <f>Y13/SQRT(Y14)</f>
        <v>2.0127939004563498</v>
      </c>
      <c r="Z15" s="128">
        <f>Z13/SQRT(Z14)</f>
        <v>13.446985854511357</v>
      </c>
      <c r="AA15" s="128"/>
      <c r="AB15" s="131">
        <f>AB13/SQRT(AB14)</f>
        <v>3.8859125987653717E-2</v>
      </c>
      <c r="AC15" s="126">
        <f>AC13/SQRT(AC14)</f>
        <v>2.5942071456006968</v>
      </c>
      <c r="AD15" s="128">
        <f>AD13/SQRT(AD14)</f>
        <v>11.346805717910216</v>
      </c>
      <c r="AE15" s="128"/>
      <c r="AF15" s="131">
        <f>AF13/SQRT(AF14)</f>
        <v>4.5458824578323537E-2</v>
      </c>
      <c r="AG15" s="126">
        <f>AG13/SQRT(AG14)</f>
        <v>2.8311879132265307</v>
      </c>
      <c r="AH15" s="128">
        <f>AH13/SQRT(AH14)</f>
        <v>9.0316902388992819</v>
      </c>
      <c r="AI15" s="128"/>
      <c r="AJ15" s="131">
        <f>AJ13/SQRT(AJ14)</f>
        <v>2.4540826600226117E-2</v>
      </c>
      <c r="AK15" s="126">
        <f>AK13/SQRT(AK14)</f>
        <v>3.4421235140119952</v>
      </c>
      <c r="AL15" s="128">
        <f>AL13/SQRT(AL14)</f>
        <v>9.6712709683297113</v>
      </c>
      <c r="AM15" s="128"/>
      <c r="AN15" s="131">
        <f>AN13/SQRT(AN14)</f>
        <v>5.0406796624898213E-2</v>
      </c>
      <c r="AO15" s="126">
        <f>AO13/SQRT(AO14)</f>
        <v>6.7711309458401612</v>
      </c>
      <c r="AP15" s="128">
        <f>AP13/SQRT(AP14)</f>
        <v>5.5046652292136971</v>
      </c>
      <c r="AQ15" s="128"/>
      <c r="AR15" s="131">
        <f>AR13/SQRT(AR14)</f>
        <v>4.027354697969162E-2</v>
      </c>
    </row>
    <row r="17" spans="1:76" ht="15.75" thickBot="1" x14ac:dyDescent="0.3">
      <c r="A17" s="152" t="s">
        <v>261</v>
      </c>
    </row>
    <row r="18" spans="1:76" s="18" customFormat="1" x14ac:dyDescent="0.25">
      <c r="A18" s="367" t="s">
        <v>201</v>
      </c>
      <c r="B18" s="365"/>
      <c r="C18" s="365"/>
      <c r="D18" s="365"/>
      <c r="E18" s="365"/>
      <c r="F18" s="365"/>
      <c r="G18" s="365"/>
      <c r="H18" s="368"/>
      <c r="I18" s="364" t="s">
        <v>202</v>
      </c>
      <c r="J18" s="365"/>
      <c r="K18" s="365"/>
      <c r="L18" s="365"/>
      <c r="M18" s="365"/>
      <c r="N18" s="365"/>
      <c r="O18" s="365"/>
      <c r="P18" s="368"/>
      <c r="Q18" s="364" t="s">
        <v>203</v>
      </c>
      <c r="R18" s="365"/>
      <c r="S18" s="365"/>
      <c r="T18" s="365"/>
      <c r="U18" s="365"/>
      <c r="V18" s="365"/>
      <c r="W18" s="365"/>
      <c r="X18" s="368"/>
      <c r="Y18" s="364" t="s">
        <v>204</v>
      </c>
      <c r="Z18" s="365"/>
      <c r="AA18" s="365"/>
      <c r="AB18" s="365"/>
      <c r="AC18" s="365"/>
      <c r="AD18" s="365"/>
      <c r="AE18" s="365"/>
      <c r="AF18" s="368"/>
      <c r="AG18" s="364" t="s">
        <v>205</v>
      </c>
      <c r="AH18" s="365"/>
      <c r="AI18" s="365"/>
      <c r="AJ18" s="365"/>
      <c r="AK18" s="365"/>
      <c r="AL18" s="365"/>
      <c r="AM18" s="365"/>
      <c r="AN18" s="368"/>
      <c r="AO18" s="364" t="s">
        <v>206</v>
      </c>
      <c r="AP18" s="365"/>
      <c r="AQ18" s="365"/>
      <c r="AR18" s="365"/>
      <c r="AS18" s="365"/>
      <c r="AT18" s="365"/>
      <c r="AU18" s="365"/>
      <c r="AV18" s="368"/>
      <c r="AW18" s="365" t="s">
        <v>207</v>
      </c>
      <c r="AX18" s="365"/>
      <c r="AY18" s="365"/>
      <c r="AZ18" s="365"/>
      <c r="BA18" s="365"/>
      <c r="BB18" s="365"/>
      <c r="BC18" s="365"/>
      <c r="BD18" s="366"/>
      <c r="BU18" s="20"/>
      <c r="BV18" s="20"/>
      <c r="BW18" s="20"/>
      <c r="BX18" s="20"/>
    </row>
    <row r="19" spans="1:76" s="18" customFormat="1" x14ac:dyDescent="0.25">
      <c r="A19" s="41" t="s">
        <v>71</v>
      </c>
      <c r="B19" s="18" t="s">
        <v>130</v>
      </c>
      <c r="C19" s="18" t="s">
        <v>52</v>
      </c>
      <c r="D19" s="18" t="s">
        <v>53</v>
      </c>
      <c r="E19" s="18" t="s">
        <v>131</v>
      </c>
      <c r="F19" s="18" t="s">
        <v>130</v>
      </c>
      <c r="G19" s="18" t="s">
        <v>52</v>
      </c>
      <c r="H19" s="49" t="s">
        <v>53</v>
      </c>
      <c r="I19" s="53" t="s">
        <v>71</v>
      </c>
      <c r="J19" s="18" t="s">
        <v>130</v>
      </c>
      <c r="K19" s="18" t="s">
        <v>52</v>
      </c>
      <c r="L19" s="18" t="s">
        <v>53</v>
      </c>
      <c r="M19" s="18" t="s">
        <v>131</v>
      </c>
      <c r="N19" s="18" t="s">
        <v>130</v>
      </c>
      <c r="O19" s="18" t="s">
        <v>52</v>
      </c>
      <c r="P19" s="49" t="s">
        <v>53</v>
      </c>
      <c r="Q19" s="53" t="s">
        <v>71</v>
      </c>
      <c r="R19" s="18" t="s">
        <v>130</v>
      </c>
      <c r="S19" s="18" t="s">
        <v>52</v>
      </c>
      <c r="T19" s="18" t="s">
        <v>53</v>
      </c>
      <c r="U19" s="18" t="s">
        <v>131</v>
      </c>
      <c r="V19" s="18" t="s">
        <v>130</v>
      </c>
      <c r="W19" s="18" t="s">
        <v>52</v>
      </c>
      <c r="X19" s="49" t="s">
        <v>53</v>
      </c>
      <c r="Y19" s="53" t="s">
        <v>71</v>
      </c>
      <c r="Z19" s="18" t="s">
        <v>130</v>
      </c>
      <c r="AA19" s="18" t="s">
        <v>52</v>
      </c>
      <c r="AB19" s="18" t="s">
        <v>53</v>
      </c>
      <c r="AC19" s="18" t="s">
        <v>131</v>
      </c>
      <c r="AD19" s="18" t="s">
        <v>130</v>
      </c>
      <c r="AE19" s="18" t="s">
        <v>52</v>
      </c>
      <c r="AF19" s="49" t="s">
        <v>53</v>
      </c>
      <c r="AG19" s="53" t="s">
        <v>71</v>
      </c>
      <c r="AH19" s="18" t="s">
        <v>130</v>
      </c>
      <c r="AI19" s="18" t="s">
        <v>52</v>
      </c>
      <c r="AJ19" s="18" t="s">
        <v>53</v>
      </c>
      <c r="AK19" s="18" t="s">
        <v>131</v>
      </c>
      <c r="AL19" s="18" t="s">
        <v>130</v>
      </c>
      <c r="AM19" s="18" t="s">
        <v>52</v>
      </c>
      <c r="AN19" s="49" t="s">
        <v>53</v>
      </c>
      <c r="AO19" s="53" t="s">
        <v>71</v>
      </c>
      <c r="AP19" s="18" t="s">
        <v>130</v>
      </c>
      <c r="AQ19" s="18" t="s">
        <v>52</v>
      </c>
      <c r="AR19" s="18" t="s">
        <v>53</v>
      </c>
      <c r="AS19" s="18" t="s">
        <v>131</v>
      </c>
      <c r="AT19" s="18" t="s">
        <v>130</v>
      </c>
      <c r="AU19" s="18" t="s">
        <v>52</v>
      </c>
      <c r="AV19" s="49" t="s">
        <v>53</v>
      </c>
      <c r="AW19" s="18" t="s">
        <v>71</v>
      </c>
      <c r="AX19" s="18" t="s">
        <v>130</v>
      </c>
      <c r="AY19" s="18" t="s">
        <v>52</v>
      </c>
      <c r="AZ19" s="18" t="s">
        <v>53</v>
      </c>
      <c r="BA19" s="18" t="s">
        <v>131</v>
      </c>
      <c r="BB19" s="18" t="s">
        <v>130</v>
      </c>
      <c r="BC19" s="18" t="s">
        <v>52</v>
      </c>
      <c r="BD19" s="42" t="s">
        <v>53</v>
      </c>
    </row>
    <row r="20" spans="1:76" s="18" customFormat="1" x14ac:dyDescent="0.25">
      <c r="A20" s="41">
        <v>42</v>
      </c>
      <c r="B20" s="18">
        <v>43</v>
      </c>
      <c r="C20" s="18">
        <f>SUM(A20,B20)</f>
        <v>85</v>
      </c>
      <c r="D20" s="209">
        <f>(A20-B20)/C20</f>
        <v>-1.1764705882352941E-2</v>
      </c>
      <c r="E20" s="18">
        <v>31</v>
      </c>
      <c r="F20" s="18">
        <v>44</v>
      </c>
      <c r="G20" s="18">
        <f>SUM(E20,F20)</f>
        <v>75</v>
      </c>
      <c r="H20" s="211">
        <f>(E20-F20)/G20</f>
        <v>-0.17333333333333334</v>
      </c>
      <c r="I20" s="53">
        <v>39</v>
      </c>
      <c r="J20" s="18">
        <v>54</v>
      </c>
      <c r="K20" s="18">
        <f t="shared" ref="K20:K27" si="22">SUM(I20,J20)</f>
        <v>93</v>
      </c>
      <c r="L20" s="209">
        <f t="shared" ref="L20:L27" si="23">(I20-J20)/K20</f>
        <v>-0.16129032258064516</v>
      </c>
      <c r="M20" s="18">
        <v>34</v>
      </c>
      <c r="N20" s="18">
        <v>46</v>
      </c>
      <c r="O20" s="18">
        <f>SUM(M20,N20)</f>
        <v>80</v>
      </c>
      <c r="P20" s="211">
        <f>(M20-N20)/O20</f>
        <v>-0.15</v>
      </c>
      <c r="Q20" s="53">
        <v>28</v>
      </c>
      <c r="R20" s="18">
        <v>76</v>
      </c>
      <c r="S20" s="18">
        <f>SUM(Q20,R20)</f>
        <v>104</v>
      </c>
      <c r="T20" s="209">
        <f>(Q20-R20)/S20</f>
        <v>-0.46153846153846156</v>
      </c>
      <c r="U20" s="18">
        <v>4</v>
      </c>
      <c r="V20" s="18">
        <v>67</v>
      </c>
      <c r="W20" s="18">
        <f>SUM(U20,V20)</f>
        <v>71</v>
      </c>
      <c r="X20" s="211">
        <f>(U20-V20)/W20</f>
        <v>-0.88732394366197187</v>
      </c>
      <c r="Y20" s="53">
        <v>18</v>
      </c>
      <c r="Z20" s="18">
        <v>47</v>
      </c>
      <c r="AA20" s="18">
        <f>SUM(Y20,Z20)</f>
        <v>65</v>
      </c>
      <c r="AB20" s="209">
        <f>(Y20-Z20)/AA20</f>
        <v>-0.44615384615384618</v>
      </c>
      <c r="AC20" s="18">
        <v>25</v>
      </c>
      <c r="AD20" s="18">
        <v>73</v>
      </c>
      <c r="AE20" s="18">
        <f>SUM(AC20,AD20)</f>
        <v>98</v>
      </c>
      <c r="AF20" s="211">
        <f>(AC20-AD20)/AE20</f>
        <v>-0.48979591836734693</v>
      </c>
      <c r="AG20" s="53">
        <v>18</v>
      </c>
      <c r="AH20" s="18">
        <v>106</v>
      </c>
      <c r="AI20" s="18">
        <f>SUM(AG20,AH20)</f>
        <v>124</v>
      </c>
      <c r="AJ20" s="209">
        <f>(AG20-AH20)/AI20</f>
        <v>-0.70967741935483875</v>
      </c>
      <c r="AK20" s="18">
        <v>10</v>
      </c>
      <c r="AL20" s="18">
        <v>67</v>
      </c>
      <c r="AM20" s="18">
        <f>SUM(AK20,AL20)</f>
        <v>77</v>
      </c>
      <c r="AN20" s="211">
        <f>(AK20-AL20)/AM20</f>
        <v>-0.74025974025974028</v>
      </c>
      <c r="AO20" s="53">
        <v>10</v>
      </c>
      <c r="AP20" s="18">
        <v>68</v>
      </c>
      <c r="AQ20" s="18">
        <f>SUM(AO20,AP20)</f>
        <v>78</v>
      </c>
      <c r="AR20" s="209">
        <f>(AO20-AP20)/AQ20</f>
        <v>-0.74358974358974361</v>
      </c>
      <c r="AS20" s="18">
        <v>13</v>
      </c>
      <c r="AT20" s="18">
        <v>80</v>
      </c>
      <c r="AU20" s="18">
        <f>SUM(AS20,AT20)</f>
        <v>93</v>
      </c>
      <c r="AV20" s="211">
        <f>(AS20-AT20)/AU20</f>
        <v>-0.72043010752688175</v>
      </c>
      <c r="AW20" s="18">
        <v>20</v>
      </c>
      <c r="AX20" s="18">
        <v>81</v>
      </c>
      <c r="AY20" s="18">
        <f>SUM(AW20,AX20)</f>
        <v>101</v>
      </c>
      <c r="AZ20" s="209">
        <f>(AW20-AX20)/AY20</f>
        <v>-0.60396039603960394</v>
      </c>
      <c r="BA20" s="18">
        <v>16</v>
      </c>
      <c r="BB20" s="18">
        <v>49</v>
      </c>
      <c r="BC20" s="18">
        <f>SUM(BA20,BB20)</f>
        <v>65</v>
      </c>
      <c r="BD20" s="210">
        <f>(BA20-BB20)/BC20</f>
        <v>-0.50769230769230766</v>
      </c>
    </row>
    <row r="21" spans="1:76" s="18" customFormat="1" x14ac:dyDescent="0.25">
      <c r="A21" s="41">
        <v>39</v>
      </c>
      <c r="B21" s="18">
        <v>42</v>
      </c>
      <c r="C21" s="18">
        <f>SUM(A21,B21)</f>
        <v>81</v>
      </c>
      <c r="D21" s="209">
        <f t="shared" ref="D21:D27" si="24">(A21-B21)/C21</f>
        <v>-3.7037037037037035E-2</v>
      </c>
      <c r="E21" s="18">
        <v>47</v>
      </c>
      <c r="F21" s="18">
        <v>54</v>
      </c>
      <c r="G21" s="18">
        <f t="shared" ref="G21:G27" si="25">SUM(E21,F21)</f>
        <v>101</v>
      </c>
      <c r="H21" s="211">
        <f t="shared" ref="H21:H27" si="26">(E21-F21)/G21</f>
        <v>-6.9306930693069313E-2</v>
      </c>
      <c r="I21" s="53">
        <v>34</v>
      </c>
      <c r="J21" s="18">
        <v>49</v>
      </c>
      <c r="K21" s="18">
        <f t="shared" si="22"/>
        <v>83</v>
      </c>
      <c r="L21" s="209">
        <f t="shared" si="23"/>
        <v>-0.18072289156626506</v>
      </c>
      <c r="M21" s="18">
        <v>38</v>
      </c>
      <c r="N21" s="18">
        <v>47</v>
      </c>
      <c r="O21" s="18">
        <f t="shared" ref="O21:O27" si="27">SUM(M21,N21)</f>
        <v>85</v>
      </c>
      <c r="P21" s="211">
        <f t="shared" ref="P21:P27" si="28">(M21-N21)/O21</f>
        <v>-0.10588235294117647</v>
      </c>
      <c r="Q21" s="53">
        <v>22</v>
      </c>
      <c r="R21" s="18">
        <v>59</v>
      </c>
      <c r="S21" s="18">
        <f t="shared" ref="S21:S27" si="29">SUM(Q21,R21)</f>
        <v>81</v>
      </c>
      <c r="T21" s="209">
        <f t="shared" ref="T21:T27" si="30">(Q21-R21)/S21</f>
        <v>-0.4567901234567901</v>
      </c>
      <c r="U21" s="18">
        <v>18</v>
      </c>
      <c r="V21" s="18">
        <v>56</v>
      </c>
      <c r="W21" s="18">
        <f t="shared" ref="W21:W27" si="31">SUM(U21,V21)</f>
        <v>74</v>
      </c>
      <c r="X21" s="211">
        <f t="shared" ref="X21:X27" si="32">(U21-V21)/W21</f>
        <v>-0.51351351351351349</v>
      </c>
      <c r="Y21" s="53">
        <v>19</v>
      </c>
      <c r="Z21" s="18">
        <v>62</v>
      </c>
      <c r="AA21" s="18">
        <f t="shared" ref="AA21:AA27" si="33">SUM(Y21,Z21)</f>
        <v>81</v>
      </c>
      <c r="AB21" s="209">
        <f t="shared" ref="AB21:AB27" si="34">(Y21-Z21)/AA21</f>
        <v>-0.53086419753086422</v>
      </c>
      <c r="AC21" s="18">
        <v>17</v>
      </c>
      <c r="AD21" s="18">
        <v>78</v>
      </c>
      <c r="AE21" s="18">
        <f t="shared" ref="AE21:AE27" si="35">SUM(AC21,AD21)</f>
        <v>95</v>
      </c>
      <c r="AF21" s="211">
        <f t="shared" ref="AF21:AF27" si="36">(AC21-AD21)/AE21</f>
        <v>-0.64210526315789473</v>
      </c>
      <c r="AG21" s="53">
        <v>12</v>
      </c>
      <c r="AH21" s="18">
        <v>67</v>
      </c>
      <c r="AI21" s="18">
        <f t="shared" ref="AI21:AI27" si="37">SUM(AG21,AH21)</f>
        <v>79</v>
      </c>
      <c r="AJ21" s="209">
        <f t="shared" ref="AJ21:AJ27" si="38">(AG21-AH21)/AI21</f>
        <v>-0.69620253164556967</v>
      </c>
      <c r="AK21" s="18">
        <v>17</v>
      </c>
      <c r="AL21" s="18">
        <v>52</v>
      </c>
      <c r="AM21" s="18">
        <f t="shared" ref="AM21:AM27" si="39">SUM(AK21,AL21)</f>
        <v>69</v>
      </c>
      <c r="AN21" s="211">
        <f t="shared" ref="AN21:AN27" si="40">(AK21-AL21)/AM21</f>
        <v>-0.50724637681159424</v>
      </c>
      <c r="AO21" s="53">
        <v>21</v>
      </c>
      <c r="AP21" s="18">
        <v>89</v>
      </c>
      <c r="AQ21" s="18">
        <f t="shared" ref="AQ21:AQ27" si="41">SUM(AO21,AP21)</f>
        <v>110</v>
      </c>
      <c r="AR21" s="209">
        <f t="shared" ref="AR21:AR27" si="42">(AO21-AP21)/AQ21</f>
        <v>-0.61818181818181817</v>
      </c>
      <c r="AS21" s="18">
        <v>15</v>
      </c>
      <c r="AT21" s="18">
        <v>70</v>
      </c>
      <c r="AU21" s="18">
        <f t="shared" ref="AU21:AU27" si="43">SUM(AS21,AT21)</f>
        <v>85</v>
      </c>
      <c r="AV21" s="211">
        <f t="shared" ref="AV21:AV27" si="44">(AS21-AT21)/AU21</f>
        <v>-0.6470588235294118</v>
      </c>
      <c r="AW21" s="18">
        <v>16</v>
      </c>
      <c r="AX21" s="18">
        <v>62</v>
      </c>
      <c r="AY21" s="18">
        <f t="shared" ref="AY21:AY27" si="45">SUM(AW21,AX21)</f>
        <v>78</v>
      </c>
      <c r="AZ21" s="209">
        <f t="shared" ref="AZ21:AZ27" si="46">(AW21-AX21)/AY21</f>
        <v>-0.58974358974358976</v>
      </c>
      <c r="BA21" s="18">
        <v>19</v>
      </c>
      <c r="BB21" s="18">
        <v>95</v>
      </c>
      <c r="BC21" s="18">
        <f t="shared" ref="BC21:BC27" si="47">SUM(BA21,BB21)</f>
        <v>114</v>
      </c>
      <c r="BD21" s="210">
        <f t="shared" ref="BD21:BD27" si="48">(BA21-BB21)/BC21</f>
        <v>-0.66666666666666663</v>
      </c>
    </row>
    <row r="22" spans="1:76" s="18" customFormat="1" x14ac:dyDescent="0.25">
      <c r="A22" s="41">
        <v>38</v>
      </c>
      <c r="B22" s="18">
        <v>47</v>
      </c>
      <c r="C22" s="18">
        <f t="shared" ref="C22:C27" si="49">SUM(A22,B22)</f>
        <v>85</v>
      </c>
      <c r="D22" s="209">
        <f t="shared" si="24"/>
        <v>-0.10588235294117647</v>
      </c>
      <c r="E22" s="18">
        <v>43</v>
      </c>
      <c r="F22" s="18">
        <v>48</v>
      </c>
      <c r="G22" s="18">
        <f t="shared" si="25"/>
        <v>91</v>
      </c>
      <c r="H22" s="211">
        <f t="shared" si="26"/>
        <v>-5.4945054945054944E-2</v>
      </c>
      <c r="I22" s="53">
        <v>36</v>
      </c>
      <c r="J22" s="18">
        <v>46</v>
      </c>
      <c r="K22" s="18">
        <f t="shared" si="22"/>
        <v>82</v>
      </c>
      <c r="L22" s="209">
        <f t="shared" si="23"/>
        <v>-0.12195121951219512</v>
      </c>
      <c r="M22" s="18">
        <v>32</v>
      </c>
      <c r="N22" s="18">
        <v>43</v>
      </c>
      <c r="O22" s="18">
        <f t="shared" si="27"/>
        <v>75</v>
      </c>
      <c r="P22" s="211">
        <f t="shared" si="28"/>
        <v>-0.14666666666666667</v>
      </c>
      <c r="Q22" s="53">
        <v>16</v>
      </c>
      <c r="R22" s="18">
        <v>77</v>
      </c>
      <c r="S22" s="18">
        <f t="shared" si="29"/>
        <v>93</v>
      </c>
      <c r="T22" s="209">
        <f t="shared" si="30"/>
        <v>-0.65591397849462363</v>
      </c>
      <c r="U22" s="18">
        <v>18</v>
      </c>
      <c r="V22" s="18">
        <v>88</v>
      </c>
      <c r="W22" s="18">
        <f t="shared" si="31"/>
        <v>106</v>
      </c>
      <c r="X22" s="211">
        <f t="shared" si="32"/>
        <v>-0.660377358490566</v>
      </c>
      <c r="Y22" s="53">
        <v>13</v>
      </c>
      <c r="Z22" s="18">
        <v>79</v>
      </c>
      <c r="AA22" s="18">
        <f t="shared" si="33"/>
        <v>92</v>
      </c>
      <c r="AB22" s="209">
        <f t="shared" si="34"/>
        <v>-0.71739130434782605</v>
      </c>
      <c r="AC22" s="18">
        <v>21</v>
      </c>
      <c r="AD22" s="18">
        <v>95</v>
      </c>
      <c r="AE22" s="18">
        <f t="shared" si="35"/>
        <v>116</v>
      </c>
      <c r="AF22" s="211">
        <f t="shared" si="36"/>
        <v>-0.63793103448275867</v>
      </c>
      <c r="AG22" s="53">
        <v>27</v>
      </c>
      <c r="AH22" s="18">
        <v>78</v>
      </c>
      <c r="AI22" s="18">
        <f t="shared" si="37"/>
        <v>105</v>
      </c>
      <c r="AJ22" s="209">
        <f t="shared" si="38"/>
        <v>-0.48571428571428571</v>
      </c>
      <c r="AK22" s="18">
        <v>19</v>
      </c>
      <c r="AL22" s="18">
        <v>88</v>
      </c>
      <c r="AM22" s="18">
        <f t="shared" si="39"/>
        <v>107</v>
      </c>
      <c r="AN22" s="211">
        <f t="shared" si="40"/>
        <v>-0.64485981308411211</v>
      </c>
      <c r="AO22" s="53">
        <v>12</v>
      </c>
      <c r="AP22" s="18">
        <v>75</v>
      </c>
      <c r="AQ22" s="18">
        <f t="shared" si="41"/>
        <v>87</v>
      </c>
      <c r="AR22" s="209">
        <f t="shared" si="42"/>
        <v>-0.72413793103448276</v>
      </c>
      <c r="AS22" s="18">
        <v>3</v>
      </c>
      <c r="AT22" s="18">
        <v>129</v>
      </c>
      <c r="AU22" s="18">
        <f t="shared" si="43"/>
        <v>132</v>
      </c>
      <c r="AV22" s="211">
        <f t="shared" si="44"/>
        <v>-0.95454545454545459</v>
      </c>
      <c r="AW22" s="18">
        <v>29</v>
      </c>
      <c r="AX22" s="18">
        <v>47</v>
      </c>
      <c r="AY22" s="18">
        <f t="shared" si="45"/>
        <v>76</v>
      </c>
      <c r="AZ22" s="209">
        <f t="shared" si="46"/>
        <v>-0.23684210526315788</v>
      </c>
      <c r="BA22" s="18">
        <v>6</v>
      </c>
      <c r="BB22" s="18">
        <v>72</v>
      </c>
      <c r="BC22" s="18">
        <f t="shared" si="47"/>
        <v>78</v>
      </c>
      <c r="BD22" s="210">
        <f t="shared" si="48"/>
        <v>-0.84615384615384615</v>
      </c>
    </row>
    <row r="23" spans="1:76" s="18" customFormat="1" x14ac:dyDescent="0.25">
      <c r="A23" s="41">
        <v>46</v>
      </c>
      <c r="B23" s="18">
        <v>49</v>
      </c>
      <c r="C23" s="18">
        <f t="shared" si="49"/>
        <v>95</v>
      </c>
      <c r="D23" s="209">
        <f t="shared" si="24"/>
        <v>-3.1578947368421054E-2</v>
      </c>
      <c r="E23" s="18">
        <v>59</v>
      </c>
      <c r="F23" s="18">
        <v>51</v>
      </c>
      <c r="G23" s="18">
        <f t="shared" si="25"/>
        <v>110</v>
      </c>
      <c r="H23" s="211">
        <f t="shared" si="26"/>
        <v>7.2727272727272724E-2</v>
      </c>
      <c r="I23" s="53">
        <v>37</v>
      </c>
      <c r="J23" s="18">
        <v>48</v>
      </c>
      <c r="K23" s="18">
        <f t="shared" si="22"/>
        <v>85</v>
      </c>
      <c r="L23" s="209">
        <f t="shared" si="23"/>
        <v>-0.12941176470588237</v>
      </c>
      <c r="M23" s="18">
        <v>37</v>
      </c>
      <c r="N23" s="18">
        <v>49</v>
      </c>
      <c r="O23" s="18">
        <f t="shared" si="27"/>
        <v>86</v>
      </c>
      <c r="P23" s="211">
        <f t="shared" si="28"/>
        <v>-0.13953488372093023</v>
      </c>
      <c r="Q23" s="53">
        <v>18</v>
      </c>
      <c r="R23" s="18">
        <v>58</v>
      </c>
      <c r="S23" s="18">
        <f t="shared" si="29"/>
        <v>76</v>
      </c>
      <c r="T23" s="209">
        <f t="shared" si="30"/>
        <v>-0.52631578947368418</v>
      </c>
      <c r="U23" s="18">
        <v>23</v>
      </c>
      <c r="V23" s="18">
        <v>86</v>
      </c>
      <c r="W23" s="18">
        <f t="shared" si="31"/>
        <v>109</v>
      </c>
      <c r="X23" s="211">
        <f t="shared" si="32"/>
        <v>-0.57798165137614677</v>
      </c>
      <c r="Y23" s="53">
        <v>22</v>
      </c>
      <c r="Z23" s="18">
        <v>64</v>
      </c>
      <c r="AA23" s="18">
        <f t="shared" si="33"/>
        <v>86</v>
      </c>
      <c r="AB23" s="209">
        <f t="shared" si="34"/>
        <v>-0.48837209302325579</v>
      </c>
      <c r="AC23" s="18">
        <v>19</v>
      </c>
      <c r="AD23" s="18">
        <v>46</v>
      </c>
      <c r="AE23" s="18">
        <f t="shared" si="35"/>
        <v>65</v>
      </c>
      <c r="AF23" s="211">
        <f t="shared" si="36"/>
        <v>-0.41538461538461541</v>
      </c>
      <c r="AG23" s="53">
        <v>14</v>
      </c>
      <c r="AH23" s="18">
        <v>84</v>
      </c>
      <c r="AI23" s="18">
        <f t="shared" si="37"/>
        <v>98</v>
      </c>
      <c r="AJ23" s="209">
        <f t="shared" si="38"/>
        <v>-0.7142857142857143</v>
      </c>
      <c r="AK23" s="18">
        <v>15</v>
      </c>
      <c r="AL23" s="18">
        <v>52</v>
      </c>
      <c r="AM23" s="18">
        <f t="shared" si="39"/>
        <v>67</v>
      </c>
      <c r="AN23" s="211">
        <f t="shared" si="40"/>
        <v>-0.55223880597014929</v>
      </c>
      <c r="AO23" s="53">
        <v>16</v>
      </c>
      <c r="AP23" s="18">
        <v>74</v>
      </c>
      <c r="AQ23" s="18">
        <f t="shared" si="41"/>
        <v>90</v>
      </c>
      <c r="AR23" s="209">
        <f t="shared" si="42"/>
        <v>-0.64444444444444449</v>
      </c>
      <c r="AS23" s="18">
        <v>18</v>
      </c>
      <c r="AT23" s="18">
        <v>76</v>
      </c>
      <c r="AU23" s="18">
        <f t="shared" si="43"/>
        <v>94</v>
      </c>
      <c r="AV23" s="211">
        <f t="shared" si="44"/>
        <v>-0.61702127659574468</v>
      </c>
      <c r="AW23" s="18">
        <v>15</v>
      </c>
      <c r="AX23" s="18">
        <v>109</v>
      </c>
      <c r="AY23" s="18">
        <f t="shared" si="45"/>
        <v>124</v>
      </c>
      <c r="AZ23" s="209">
        <f t="shared" si="46"/>
        <v>-0.75806451612903225</v>
      </c>
      <c r="BA23" s="18">
        <v>12</v>
      </c>
      <c r="BB23" s="18">
        <v>93</v>
      </c>
      <c r="BC23" s="18">
        <f t="shared" si="47"/>
        <v>105</v>
      </c>
      <c r="BD23" s="210">
        <f t="shared" si="48"/>
        <v>-0.77142857142857146</v>
      </c>
    </row>
    <row r="24" spans="1:76" s="18" customFormat="1" x14ac:dyDescent="0.25">
      <c r="A24" s="41">
        <v>41</v>
      </c>
      <c r="B24" s="18">
        <v>43</v>
      </c>
      <c r="C24" s="18">
        <f t="shared" si="49"/>
        <v>84</v>
      </c>
      <c r="D24" s="209">
        <f t="shared" si="24"/>
        <v>-2.3809523809523808E-2</v>
      </c>
      <c r="E24" s="18">
        <v>54</v>
      </c>
      <c r="F24" s="18">
        <v>47</v>
      </c>
      <c r="G24" s="18">
        <f t="shared" si="25"/>
        <v>101</v>
      </c>
      <c r="H24" s="211">
        <f t="shared" si="26"/>
        <v>6.9306930693069313E-2</v>
      </c>
      <c r="I24" s="53">
        <v>31</v>
      </c>
      <c r="J24" s="18">
        <v>44</v>
      </c>
      <c r="K24" s="18">
        <f t="shared" si="22"/>
        <v>75</v>
      </c>
      <c r="L24" s="209">
        <f t="shared" si="23"/>
        <v>-0.17333333333333334</v>
      </c>
      <c r="M24" s="18">
        <v>42</v>
      </c>
      <c r="N24" s="18">
        <v>43</v>
      </c>
      <c r="O24" s="18">
        <f t="shared" si="27"/>
        <v>85</v>
      </c>
      <c r="P24" s="211">
        <f t="shared" si="28"/>
        <v>-1.1764705882352941E-2</v>
      </c>
      <c r="Q24" s="53">
        <v>25</v>
      </c>
      <c r="R24" s="18">
        <v>89</v>
      </c>
      <c r="S24" s="18">
        <f t="shared" si="29"/>
        <v>114</v>
      </c>
      <c r="T24" s="209">
        <f t="shared" si="30"/>
        <v>-0.56140350877192979</v>
      </c>
      <c r="U24" s="18">
        <v>14</v>
      </c>
      <c r="V24" s="18">
        <v>56</v>
      </c>
      <c r="W24" s="18">
        <f t="shared" si="31"/>
        <v>70</v>
      </c>
      <c r="X24" s="211">
        <f t="shared" si="32"/>
        <v>-0.6</v>
      </c>
      <c r="Y24" s="53">
        <v>16</v>
      </c>
      <c r="Z24" s="18">
        <v>57</v>
      </c>
      <c r="AA24" s="18">
        <f t="shared" si="33"/>
        <v>73</v>
      </c>
      <c r="AB24" s="209">
        <f t="shared" si="34"/>
        <v>-0.56164383561643838</v>
      </c>
      <c r="AC24" s="18">
        <v>18</v>
      </c>
      <c r="AD24" s="18">
        <v>89</v>
      </c>
      <c r="AE24" s="18">
        <f t="shared" si="35"/>
        <v>107</v>
      </c>
      <c r="AF24" s="211">
        <f t="shared" si="36"/>
        <v>-0.66355140186915884</v>
      </c>
      <c r="AG24" s="53">
        <v>17</v>
      </c>
      <c r="AH24" s="18">
        <v>57</v>
      </c>
      <c r="AI24" s="18">
        <f t="shared" si="37"/>
        <v>74</v>
      </c>
      <c r="AJ24" s="209">
        <f t="shared" si="38"/>
        <v>-0.54054054054054057</v>
      </c>
      <c r="AK24" s="18">
        <v>12</v>
      </c>
      <c r="AL24" s="18">
        <v>61</v>
      </c>
      <c r="AM24" s="18">
        <f t="shared" si="39"/>
        <v>73</v>
      </c>
      <c r="AN24" s="211">
        <f t="shared" si="40"/>
        <v>-0.67123287671232879</v>
      </c>
      <c r="AO24" s="53">
        <v>14</v>
      </c>
      <c r="AP24" s="18">
        <v>67</v>
      </c>
      <c r="AQ24" s="18">
        <f t="shared" si="41"/>
        <v>81</v>
      </c>
      <c r="AR24" s="209">
        <f t="shared" si="42"/>
        <v>-0.65432098765432101</v>
      </c>
      <c r="AS24" s="18">
        <v>16</v>
      </c>
      <c r="AT24" s="18">
        <v>96</v>
      </c>
      <c r="AU24" s="18">
        <f t="shared" si="43"/>
        <v>112</v>
      </c>
      <c r="AV24" s="211">
        <f t="shared" si="44"/>
        <v>-0.7142857142857143</v>
      </c>
      <c r="AW24" s="18">
        <v>19</v>
      </c>
      <c r="AX24" s="18">
        <v>93</v>
      </c>
      <c r="AY24" s="18">
        <f t="shared" si="45"/>
        <v>112</v>
      </c>
      <c r="AZ24" s="209">
        <f t="shared" si="46"/>
        <v>-0.6607142857142857</v>
      </c>
      <c r="BA24" s="18">
        <v>16</v>
      </c>
      <c r="BB24" s="18">
        <v>81</v>
      </c>
      <c r="BC24" s="18">
        <f t="shared" si="47"/>
        <v>97</v>
      </c>
      <c r="BD24" s="210">
        <f t="shared" si="48"/>
        <v>-0.67010309278350511</v>
      </c>
    </row>
    <row r="25" spans="1:76" s="18" customFormat="1" x14ac:dyDescent="0.25">
      <c r="A25" s="41">
        <v>38</v>
      </c>
      <c r="B25" s="18">
        <v>46</v>
      </c>
      <c r="C25" s="18">
        <f t="shared" si="49"/>
        <v>84</v>
      </c>
      <c r="D25" s="209">
        <f t="shared" si="24"/>
        <v>-9.5238095238095233E-2</v>
      </c>
      <c r="E25" s="18">
        <v>45</v>
      </c>
      <c r="F25" s="18">
        <v>83</v>
      </c>
      <c r="G25" s="18">
        <f t="shared" si="25"/>
        <v>128</v>
      </c>
      <c r="H25" s="211">
        <f t="shared" si="26"/>
        <v>-0.296875</v>
      </c>
      <c r="I25" s="53">
        <v>39</v>
      </c>
      <c r="J25" s="18">
        <v>24</v>
      </c>
      <c r="K25" s="18">
        <f t="shared" si="22"/>
        <v>63</v>
      </c>
      <c r="L25" s="209">
        <f t="shared" si="23"/>
        <v>0.23809523809523808</v>
      </c>
      <c r="M25" s="18">
        <v>39</v>
      </c>
      <c r="N25" s="18">
        <v>81</v>
      </c>
      <c r="O25" s="18">
        <f t="shared" si="27"/>
        <v>120</v>
      </c>
      <c r="P25" s="211">
        <f t="shared" si="28"/>
        <v>-0.35</v>
      </c>
      <c r="Q25" s="53">
        <v>10</v>
      </c>
      <c r="R25" s="18">
        <v>66</v>
      </c>
      <c r="S25" s="18">
        <f t="shared" si="29"/>
        <v>76</v>
      </c>
      <c r="T25" s="209">
        <f t="shared" si="30"/>
        <v>-0.73684210526315785</v>
      </c>
      <c r="U25" s="18">
        <v>25</v>
      </c>
      <c r="V25" s="18">
        <v>67</v>
      </c>
      <c r="W25" s="18">
        <f t="shared" si="31"/>
        <v>92</v>
      </c>
      <c r="X25" s="211">
        <f t="shared" si="32"/>
        <v>-0.45652173913043476</v>
      </c>
      <c r="Y25" s="53">
        <v>13</v>
      </c>
      <c r="Z25" s="18">
        <v>59</v>
      </c>
      <c r="AA25" s="18">
        <f t="shared" si="33"/>
        <v>72</v>
      </c>
      <c r="AB25" s="209">
        <f t="shared" si="34"/>
        <v>-0.63888888888888884</v>
      </c>
      <c r="AC25" s="18">
        <v>19</v>
      </c>
      <c r="AD25" s="18">
        <v>98</v>
      </c>
      <c r="AE25" s="18">
        <f t="shared" si="35"/>
        <v>117</v>
      </c>
      <c r="AF25" s="211">
        <f t="shared" si="36"/>
        <v>-0.67521367521367526</v>
      </c>
      <c r="AG25" s="53">
        <v>18</v>
      </c>
      <c r="AH25" s="18">
        <v>56</v>
      </c>
      <c r="AI25" s="18">
        <f t="shared" si="37"/>
        <v>74</v>
      </c>
      <c r="AJ25" s="209">
        <f t="shared" si="38"/>
        <v>-0.51351351351351349</v>
      </c>
      <c r="AK25" s="18">
        <v>17</v>
      </c>
      <c r="AL25" s="18">
        <v>89</v>
      </c>
      <c r="AM25" s="18">
        <f t="shared" si="39"/>
        <v>106</v>
      </c>
      <c r="AN25" s="211">
        <f t="shared" si="40"/>
        <v>-0.67924528301886788</v>
      </c>
      <c r="AO25" s="53">
        <v>18</v>
      </c>
      <c r="AP25" s="18">
        <v>78</v>
      </c>
      <c r="AQ25" s="18">
        <f t="shared" si="41"/>
        <v>96</v>
      </c>
      <c r="AR25" s="209">
        <f t="shared" si="42"/>
        <v>-0.625</v>
      </c>
      <c r="AS25" s="18">
        <v>14</v>
      </c>
      <c r="AT25" s="18">
        <v>46</v>
      </c>
      <c r="AU25" s="18">
        <f t="shared" si="43"/>
        <v>60</v>
      </c>
      <c r="AV25" s="211">
        <f t="shared" si="44"/>
        <v>-0.53333333333333333</v>
      </c>
      <c r="AW25" s="18">
        <v>13</v>
      </c>
      <c r="AX25" s="18">
        <v>71</v>
      </c>
      <c r="AY25" s="18">
        <f t="shared" si="45"/>
        <v>84</v>
      </c>
      <c r="AZ25" s="209">
        <f t="shared" si="46"/>
        <v>-0.69047619047619047</v>
      </c>
      <c r="BA25" s="18">
        <v>23</v>
      </c>
      <c r="BB25" s="18">
        <v>49</v>
      </c>
      <c r="BC25" s="18">
        <f t="shared" si="47"/>
        <v>72</v>
      </c>
      <c r="BD25" s="210">
        <f t="shared" si="48"/>
        <v>-0.3611111111111111</v>
      </c>
    </row>
    <row r="26" spans="1:76" s="18" customFormat="1" x14ac:dyDescent="0.25">
      <c r="A26" s="41">
        <v>40</v>
      </c>
      <c r="B26" s="18">
        <v>38</v>
      </c>
      <c r="C26" s="18">
        <f t="shared" si="49"/>
        <v>78</v>
      </c>
      <c r="D26" s="209">
        <f t="shared" si="24"/>
        <v>2.564102564102564E-2</v>
      </c>
      <c r="E26" s="18">
        <v>44</v>
      </c>
      <c r="F26" s="18">
        <v>56</v>
      </c>
      <c r="G26" s="18">
        <f t="shared" si="25"/>
        <v>100</v>
      </c>
      <c r="H26" s="211">
        <f t="shared" si="26"/>
        <v>-0.12</v>
      </c>
      <c r="I26" s="53">
        <v>51</v>
      </c>
      <c r="J26" s="18">
        <v>78</v>
      </c>
      <c r="K26" s="18">
        <f t="shared" si="22"/>
        <v>129</v>
      </c>
      <c r="L26" s="209">
        <f t="shared" si="23"/>
        <v>-0.20930232558139536</v>
      </c>
      <c r="M26" s="18">
        <v>24</v>
      </c>
      <c r="N26" s="18">
        <v>31</v>
      </c>
      <c r="O26" s="18">
        <f t="shared" si="27"/>
        <v>55</v>
      </c>
      <c r="P26" s="211">
        <f t="shared" si="28"/>
        <v>-0.12727272727272726</v>
      </c>
      <c r="Q26" s="53">
        <v>17</v>
      </c>
      <c r="R26" s="18">
        <v>80</v>
      </c>
      <c r="S26" s="18">
        <f t="shared" si="29"/>
        <v>97</v>
      </c>
      <c r="T26" s="209">
        <f t="shared" si="30"/>
        <v>-0.64948453608247425</v>
      </c>
      <c r="U26" s="18">
        <v>17</v>
      </c>
      <c r="V26" s="18">
        <v>72</v>
      </c>
      <c r="W26" s="18">
        <f t="shared" si="31"/>
        <v>89</v>
      </c>
      <c r="X26" s="211">
        <f t="shared" si="32"/>
        <v>-0.6179775280898876</v>
      </c>
      <c r="Y26" s="53">
        <v>18</v>
      </c>
      <c r="Z26" s="18">
        <v>77</v>
      </c>
      <c r="AA26" s="18">
        <f t="shared" si="33"/>
        <v>95</v>
      </c>
      <c r="AB26" s="209">
        <f t="shared" si="34"/>
        <v>-0.62105263157894741</v>
      </c>
      <c r="AC26" s="18">
        <v>12</v>
      </c>
      <c r="AD26" s="18">
        <v>87</v>
      </c>
      <c r="AE26" s="18">
        <f t="shared" si="35"/>
        <v>99</v>
      </c>
      <c r="AF26" s="211">
        <f t="shared" si="36"/>
        <v>-0.75757575757575757</v>
      </c>
      <c r="AG26" s="53">
        <v>15</v>
      </c>
      <c r="AH26" s="18">
        <v>59</v>
      </c>
      <c r="AI26" s="18">
        <f t="shared" si="37"/>
        <v>74</v>
      </c>
      <c r="AJ26" s="209">
        <f t="shared" si="38"/>
        <v>-0.59459459459459463</v>
      </c>
      <c r="AK26" s="18">
        <v>23</v>
      </c>
      <c r="AL26" s="18">
        <v>98</v>
      </c>
      <c r="AM26" s="18">
        <f t="shared" si="39"/>
        <v>121</v>
      </c>
      <c r="AN26" s="211">
        <f t="shared" si="40"/>
        <v>-0.6198347107438017</v>
      </c>
      <c r="AO26" s="53">
        <v>14</v>
      </c>
      <c r="AP26" s="18">
        <v>81</v>
      </c>
      <c r="AQ26" s="18">
        <f t="shared" si="41"/>
        <v>95</v>
      </c>
      <c r="AR26" s="209">
        <f t="shared" si="42"/>
        <v>-0.70526315789473681</v>
      </c>
      <c r="AS26" s="18">
        <v>17</v>
      </c>
      <c r="AT26" s="18">
        <v>116</v>
      </c>
      <c r="AU26" s="18">
        <f t="shared" si="43"/>
        <v>133</v>
      </c>
      <c r="AV26" s="211">
        <f t="shared" si="44"/>
        <v>-0.74436090225563911</v>
      </c>
      <c r="AW26" s="18">
        <v>14</v>
      </c>
      <c r="AX26" s="18">
        <v>74</v>
      </c>
      <c r="AY26" s="18">
        <f t="shared" si="45"/>
        <v>88</v>
      </c>
      <c r="AZ26" s="209">
        <f t="shared" si="46"/>
        <v>-0.68181818181818177</v>
      </c>
      <c r="BA26" s="18">
        <v>14</v>
      </c>
      <c r="BB26" s="18">
        <v>73</v>
      </c>
      <c r="BC26" s="18">
        <f t="shared" si="47"/>
        <v>87</v>
      </c>
      <c r="BD26" s="210">
        <f t="shared" si="48"/>
        <v>-0.67816091954022983</v>
      </c>
    </row>
    <row r="27" spans="1:76" s="18" customFormat="1" x14ac:dyDescent="0.25">
      <c r="A27" s="41">
        <v>43</v>
      </c>
      <c r="B27" s="18">
        <v>64</v>
      </c>
      <c r="C27" s="18">
        <f t="shared" si="49"/>
        <v>107</v>
      </c>
      <c r="D27" s="209">
        <f t="shared" si="24"/>
        <v>-0.19626168224299065</v>
      </c>
      <c r="E27" s="18">
        <v>49</v>
      </c>
      <c r="F27" s="18">
        <v>66</v>
      </c>
      <c r="G27" s="18">
        <f t="shared" si="25"/>
        <v>115</v>
      </c>
      <c r="H27" s="211">
        <f t="shared" si="26"/>
        <v>-0.14782608695652175</v>
      </c>
      <c r="I27" s="53">
        <v>54</v>
      </c>
      <c r="J27" s="18">
        <v>65</v>
      </c>
      <c r="K27" s="18">
        <f t="shared" si="22"/>
        <v>119</v>
      </c>
      <c r="L27" s="209">
        <f t="shared" si="23"/>
        <v>-9.2436974789915971E-2</v>
      </c>
      <c r="M27" s="18">
        <v>37</v>
      </c>
      <c r="N27" s="18">
        <v>48</v>
      </c>
      <c r="O27" s="18">
        <f t="shared" si="27"/>
        <v>85</v>
      </c>
      <c r="P27" s="211">
        <f t="shared" si="28"/>
        <v>-0.12941176470588237</v>
      </c>
      <c r="Q27" s="53">
        <v>22</v>
      </c>
      <c r="R27" s="18">
        <v>29</v>
      </c>
      <c r="S27" s="18">
        <f t="shared" si="29"/>
        <v>51</v>
      </c>
      <c r="T27" s="209">
        <f t="shared" si="30"/>
        <v>-0.13725490196078433</v>
      </c>
      <c r="U27" s="18">
        <v>20</v>
      </c>
      <c r="V27" s="18">
        <v>63</v>
      </c>
      <c r="W27" s="18">
        <f t="shared" si="31"/>
        <v>83</v>
      </c>
      <c r="X27" s="211">
        <f t="shared" si="32"/>
        <v>-0.51807228915662651</v>
      </c>
      <c r="Y27" s="53">
        <v>24</v>
      </c>
      <c r="Z27" s="18">
        <v>76</v>
      </c>
      <c r="AA27" s="18">
        <f t="shared" si="33"/>
        <v>100</v>
      </c>
      <c r="AB27" s="209">
        <f t="shared" si="34"/>
        <v>-0.52</v>
      </c>
      <c r="AC27" s="18">
        <v>17</v>
      </c>
      <c r="AD27" s="18">
        <v>81</v>
      </c>
      <c r="AE27" s="18">
        <f t="shared" si="35"/>
        <v>98</v>
      </c>
      <c r="AF27" s="211">
        <f t="shared" si="36"/>
        <v>-0.65306122448979587</v>
      </c>
      <c r="AG27" s="53">
        <v>10</v>
      </c>
      <c r="AH27" s="18">
        <v>77</v>
      </c>
      <c r="AI27" s="18">
        <f t="shared" si="37"/>
        <v>87</v>
      </c>
      <c r="AJ27" s="209">
        <f t="shared" si="38"/>
        <v>-0.77011494252873558</v>
      </c>
      <c r="AK27" s="18">
        <v>13</v>
      </c>
      <c r="AL27" s="18">
        <v>117</v>
      </c>
      <c r="AM27" s="18">
        <f t="shared" si="39"/>
        <v>130</v>
      </c>
      <c r="AN27" s="211">
        <f t="shared" si="40"/>
        <v>-0.8</v>
      </c>
      <c r="AO27" s="53">
        <v>22</v>
      </c>
      <c r="AP27" s="18">
        <v>56</v>
      </c>
      <c r="AQ27" s="18">
        <f t="shared" si="41"/>
        <v>78</v>
      </c>
      <c r="AR27" s="209">
        <f t="shared" si="42"/>
        <v>-0.4358974358974359</v>
      </c>
      <c r="AS27" s="18">
        <v>19</v>
      </c>
      <c r="AT27" s="18">
        <v>128</v>
      </c>
      <c r="AU27" s="18">
        <f t="shared" si="43"/>
        <v>147</v>
      </c>
      <c r="AV27" s="211">
        <f t="shared" si="44"/>
        <v>-0.74149659863945583</v>
      </c>
      <c r="AW27" s="18">
        <v>19</v>
      </c>
      <c r="AX27" s="18">
        <v>124</v>
      </c>
      <c r="AY27" s="18">
        <f t="shared" si="45"/>
        <v>143</v>
      </c>
      <c r="AZ27" s="209">
        <f t="shared" si="46"/>
        <v>-0.73426573426573427</v>
      </c>
      <c r="BA27" s="18">
        <v>11</v>
      </c>
      <c r="BB27" s="18">
        <v>88</v>
      </c>
      <c r="BC27" s="18">
        <f t="shared" si="47"/>
        <v>99</v>
      </c>
      <c r="BD27" s="210">
        <f t="shared" si="48"/>
        <v>-0.77777777777777779</v>
      </c>
    </row>
    <row r="28" spans="1:76" s="18" customFormat="1" x14ac:dyDescent="0.25">
      <c r="A28" s="41"/>
      <c r="H28" s="49"/>
      <c r="I28" s="53"/>
      <c r="P28" s="49"/>
      <c r="Q28" s="53"/>
      <c r="X28" s="49"/>
      <c r="Y28" s="53"/>
      <c r="AF28" s="49"/>
      <c r="AG28" s="53"/>
      <c r="AN28" s="49"/>
      <c r="AO28" s="53"/>
      <c r="AV28" s="49"/>
      <c r="BD28" s="42"/>
    </row>
    <row r="29" spans="1:76" s="18" customFormat="1" x14ac:dyDescent="0.25">
      <c r="A29" s="212">
        <f>AVERAGE(A20:A27)</f>
        <v>40.875</v>
      </c>
      <c r="B29" s="209">
        <f>AVERAGE(B20:B27)</f>
        <v>46.5</v>
      </c>
      <c r="C29" s="209"/>
      <c r="D29" s="18">
        <f>AVERAGE(D20:D27)</f>
        <v>-5.9491414859821443E-2</v>
      </c>
      <c r="E29" s="209">
        <f>AVERAGE(E20:E27)</f>
        <v>46.5</v>
      </c>
      <c r="F29" s="209">
        <f>AVERAGE(F20:F27)</f>
        <v>56.125</v>
      </c>
      <c r="G29" s="209"/>
      <c r="H29" s="49">
        <f>AVERAGE(H20:H27)</f>
        <v>-9.0031525313454666E-2</v>
      </c>
      <c r="I29" s="208">
        <f>AVERAGE(I20:I27)</f>
        <v>40.125</v>
      </c>
      <c r="J29" s="209">
        <f>AVERAGE(J20:J27)</f>
        <v>51</v>
      </c>
      <c r="K29" s="209"/>
      <c r="L29" s="18">
        <f>AVERAGE(L20:L27)</f>
        <v>-0.10379419924679928</v>
      </c>
      <c r="M29" s="209">
        <f>AVERAGE(M20:M27)</f>
        <v>35.375</v>
      </c>
      <c r="N29" s="209">
        <f>AVERAGE(N20:N27)</f>
        <v>48.5</v>
      </c>
      <c r="O29" s="209"/>
      <c r="P29" s="49">
        <f>AVERAGE(P20:P27)</f>
        <v>-0.14506663764871697</v>
      </c>
      <c r="Q29" s="208">
        <f>AVERAGE(Q20:Q27)</f>
        <v>19.75</v>
      </c>
      <c r="R29" s="209">
        <f>AVERAGE(R20:R27)</f>
        <v>66.75</v>
      </c>
      <c r="S29" s="209"/>
      <c r="T29" s="18">
        <f>AVERAGE(T20:T27)</f>
        <v>-0.52319292563023823</v>
      </c>
      <c r="U29" s="209">
        <f>AVERAGE(U20:U27)</f>
        <v>17.375</v>
      </c>
      <c r="V29" s="209">
        <f>AVERAGE(V20:V27)</f>
        <v>69.375</v>
      </c>
      <c r="W29" s="209"/>
      <c r="X29" s="49">
        <f>AVERAGE(X20:X27)</f>
        <v>-0.60397100292739336</v>
      </c>
      <c r="Y29" s="208">
        <f>AVERAGE(Y20:Y27)</f>
        <v>17.875</v>
      </c>
      <c r="Z29" s="209">
        <f>AVERAGE(Z20:Z27)</f>
        <v>65.125</v>
      </c>
      <c r="AA29" s="209"/>
      <c r="AB29" s="18">
        <f>AVERAGE(AB20:AB27)</f>
        <v>-0.56554584964250831</v>
      </c>
      <c r="AC29" s="209">
        <f>AVERAGE(AC20:AC27)</f>
        <v>18.5</v>
      </c>
      <c r="AD29" s="209">
        <f>AVERAGE(AD20:AD27)</f>
        <v>80.875</v>
      </c>
      <c r="AE29" s="209"/>
      <c r="AF29" s="49">
        <f>AVERAGE(AF20:AF27)</f>
        <v>-0.61682736131762539</v>
      </c>
      <c r="AG29" s="208">
        <f>AVERAGE(AG20:AG27)</f>
        <v>16.375</v>
      </c>
      <c r="AH29" s="209">
        <f>AVERAGE(AH20:AH27)</f>
        <v>73</v>
      </c>
      <c r="AI29" s="209"/>
      <c r="AJ29" s="18">
        <f>AVERAGE(AJ20:AJ27)</f>
        <v>-0.62808044277222408</v>
      </c>
      <c r="AK29" s="209">
        <f>AVERAGE(AK20:AK27)</f>
        <v>15.75</v>
      </c>
      <c r="AL29" s="209">
        <f>AVERAGE(AL20:AL27)</f>
        <v>78</v>
      </c>
      <c r="AM29" s="209"/>
      <c r="AN29" s="49">
        <f>AVERAGE(AN20:AN27)</f>
        <v>-0.65186470082507431</v>
      </c>
      <c r="AO29" s="208">
        <f>AVERAGE(AO20:AO27)</f>
        <v>15.875</v>
      </c>
      <c r="AP29" s="209">
        <f>AVERAGE(AP20:AP27)</f>
        <v>73.5</v>
      </c>
      <c r="AQ29" s="209"/>
      <c r="AR29" s="18">
        <f>AVERAGE(AR20:AR27)</f>
        <v>-0.64385443983712287</v>
      </c>
      <c r="AS29" s="209">
        <f>AVERAGE(AS20:AS27)</f>
        <v>14.375</v>
      </c>
      <c r="AT29" s="209">
        <f>AVERAGE(AT20:AT27)</f>
        <v>92.625</v>
      </c>
      <c r="AU29" s="209"/>
      <c r="AV29" s="49">
        <f>AVERAGE(AV20:AV27)</f>
        <v>-0.70906652633895451</v>
      </c>
      <c r="AW29" s="209">
        <f>AVERAGE(AW20:AW27)</f>
        <v>18.125</v>
      </c>
      <c r="AX29" s="209">
        <f>AVERAGE(AX20:AX27)</f>
        <v>82.625</v>
      </c>
      <c r="AY29" s="209"/>
      <c r="AZ29" s="18">
        <f>AVERAGE(AZ20:AZ27)</f>
        <v>-0.61948562493122195</v>
      </c>
      <c r="BA29" s="209">
        <f>AVERAGE(BA20:BA27)</f>
        <v>14.625</v>
      </c>
      <c r="BB29" s="209">
        <f>AVERAGE(BB20:BB27)</f>
        <v>75</v>
      </c>
      <c r="BC29" s="209"/>
      <c r="BD29" s="42">
        <f>AVERAGE(BD20:BD27)</f>
        <v>-0.65988678664425193</v>
      </c>
    </row>
    <row r="30" spans="1:76" s="18" customFormat="1" x14ac:dyDescent="0.25">
      <c r="A30" s="212">
        <f>STDEV(A20:A27)</f>
        <v>2.7483761439387129</v>
      </c>
      <c r="B30" s="209">
        <f>STDEV(B20:B27)</f>
        <v>7.8376381281972591</v>
      </c>
      <c r="C30" s="209"/>
      <c r="D30" s="18">
        <f xml:space="preserve"> STDEV(D20:D27)</f>
        <v>6.9916198596647078E-2</v>
      </c>
      <c r="E30" s="209">
        <f>STDEV(E20:E27)</f>
        <v>8.2807867121082506</v>
      </c>
      <c r="F30" s="209">
        <f>STDEV(F20:F27)</f>
        <v>12.799972098183876</v>
      </c>
      <c r="G30" s="209"/>
      <c r="H30" s="49">
        <f xml:space="preserve"> STDEV(H20:H27)</f>
        <v>0.12392478951688732</v>
      </c>
      <c r="I30" s="208">
        <f>STDEV(I20:I27)</f>
        <v>8.1141410952907211</v>
      </c>
      <c r="J30" s="209">
        <f>STDEV(J20:J27)</f>
        <v>15.811388300841896</v>
      </c>
      <c r="K30" s="209"/>
      <c r="L30" s="18">
        <f xml:space="preserve"> STDEV(L20:L27)</f>
        <v>0.14302586916405477</v>
      </c>
      <c r="M30" s="209">
        <f>STDEV(M20:M27)</f>
        <v>5.5016231371166402</v>
      </c>
      <c r="N30" s="209">
        <f>STDEV(N20:N27)</f>
        <v>14.302846869467231</v>
      </c>
      <c r="O30" s="209"/>
      <c r="P30" s="49">
        <f xml:space="preserve"> STDEV(P20:P27)</f>
        <v>9.4052943249365251E-2</v>
      </c>
      <c r="Q30" s="208">
        <f>STDEV(Q20:Q27)</f>
        <v>5.6757630072339804</v>
      </c>
      <c r="R30" s="209">
        <f>STDEV(R20:R27)</f>
        <v>18.606834381868552</v>
      </c>
      <c r="S30" s="209"/>
      <c r="T30" s="18">
        <f xml:space="preserve"> STDEV(T20:T27)</f>
        <v>0.18432850521256763</v>
      </c>
      <c r="U30" s="209">
        <f>STDEV(U20:U27)</f>
        <v>6.4128776691903298</v>
      </c>
      <c r="V30" s="209">
        <f>STDEV(V20:V27)</f>
        <v>12.18825547109066</v>
      </c>
      <c r="W30" s="209"/>
      <c r="X30" s="49">
        <f xml:space="preserve"> STDEV(X20:X27)</f>
        <v>0.1318334424237555</v>
      </c>
      <c r="Y30" s="208">
        <f>STDEV(Y20:Y27)</f>
        <v>3.9074105418879577</v>
      </c>
      <c r="Z30" s="209">
        <f>STDEV(Z20:Z27)</f>
        <v>11.306603633022858</v>
      </c>
      <c r="AA30" s="209"/>
      <c r="AB30" s="18">
        <f xml:space="preserve"> STDEV(AB20:AB27)</f>
        <v>8.8656602925135414E-2</v>
      </c>
      <c r="AC30" s="209">
        <f>STDEV(AC20:AC27)</f>
        <v>3.7032803990902057</v>
      </c>
      <c r="AD30" s="209">
        <f>STDEV(AD20:AD27)</f>
        <v>16.400675073213993</v>
      </c>
      <c r="AE30" s="209"/>
      <c r="AF30" s="49">
        <f xml:space="preserve"> STDEV(AF20:AF27)</f>
        <v>0.10988019855084574</v>
      </c>
      <c r="AG30" s="208">
        <f>STDEV(AG20:AG27)</f>
        <v>5.1530157605591915</v>
      </c>
      <c r="AH30" s="209">
        <f>STDEV(AH20:AH27)</f>
        <v>17.020995438407407</v>
      </c>
      <c r="AI30" s="209"/>
      <c r="AJ30" s="18">
        <f xml:space="preserve"> STDEV(AJ20:AJ27)</f>
        <v>0.10762505948484381</v>
      </c>
      <c r="AK30" s="209">
        <f>STDEV(AK20:AK27)</f>
        <v>4.1661904489764821</v>
      </c>
      <c r="AL30" s="209">
        <f>STDEV(AL20:AL27)</f>
        <v>23.615975222596369</v>
      </c>
      <c r="AM30" s="209"/>
      <c r="AN30" s="49">
        <f xml:space="preserve"> STDEV(AN20:AN27)</f>
        <v>9.4715619212577498E-2</v>
      </c>
      <c r="AO30" s="208">
        <f>STDEV(AO20:AO27)</f>
        <v>4.2236578595200767</v>
      </c>
      <c r="AP30" s="209">
        <f>STDEV(AP20:AP27)</f>
        <v>9.9857040670293102</v>
      </c>
      <c r="AQ30" s="209"/>
      <c r="AR30" s="18">
        <f xml:space="preserve"> STDEV(AR20:AR27)</f>
        <v>9.6016506056725695E-2</v>
      </c>
      <c r="AS30" s="209">
        <f>STDEV(AS20:AS27)</f>
        <v>5.0124844139408555</v>
      </c>
      <c r="AT30" s="209">
        <f>STDEV(AT20:AT27)</f>
        <v>29.889976819758733</v>
      </c>
      <c r="AU30" s="209"/>
      <c r="AV30" s="49">
        <f xml:space="preserve"> STDEV(AV20:AV27)</f>
        <v>0.12300587441626518</v>
      </c>
      <c r="AW30" s="209">
        <f>STDEV(AW20:AW27)</f>
        <v>5.0832357523811265</v>
      </c>
      <c r="AX30" s="209">
        <f>STDEV(AX20:AX27)</f>
        <v>25.133571743216852</v>
      </c>
      <c r="AY30" s="209"/>
      <c r="AZ30" s="18">
        <f xml:space="preserve"> STDEV(AZ20:AZ27)</f>
        <v>0.16498704608548065</v>
      </c>
      <c r="BA30" s="209">
        <f>STDEV(BA20:BA27)</f>
        <v>5.1806646016013929</v>
      </c>
      <c r="BB30" s="209">
        <f>STDEV(BB20:BB27)</f>
        <v>18.102880591615406</v>
      </c>
      <c r="BC30" s="209"/>
      <c r="BD30" s="42">
        <f xml:space="preserve"> STDEV(BD20:BD27)</f>
        <v>0.15763865567119673</v>
      </c>
    </row>
    <row r="31" spans="1:76" s="18" customFormat="1" x14ac:dyDescent="0.25">
      <c r="A31" s="212">
        <v>8</v>
      </c>
      <c r="B31" s="209">
        <v>8</v>
      </c>
      <c r="C31" s="209"/>
      <c r="D31" s="18">
        <v>8</v>
      </c>
      <c r="E31" s="209">
        <v>8</v>
      </c>
      <c r="F31" s="209">
        <v>8</v>
      </c>
      <c r="G31" s="209"/>
      <c r="H31" s="49">
        <v>8</v>
      </c>
      <c r="I31" s="208">
        <v>8</v>
      </c>
      <c r="J31" s="209">
        <v>8</v>
      </c>
      <c r="K31" s="209"/>
      <c r="L31" s="18">
        <v>8</v>
      </c>
      <c r="M31" s="209">
        <v>8</v>
      </c>
      <c r="N31" s="209">
        <v>8</v>
      </c>
      <c r="O31" s="209"/>
      <c r="P31" s="49">
        <v>8</v>
      </c>
      <c r="Q31" s="208">
        <v>8</v>
      </c>
      <c r="R31" s="209">
        <v>8</v>
      </c>
      <c r="S31" s="209"/>
      <c r="T31" s="18">
        <v>8</v>
      </c>
      <c r="U31" s="209">
        <v>8</v>
      </c>
      <c r="V31" s="209">
        <v>8</v>
      </c>
      <c r="W31" s="209"/>
      <c r="X31" s="49">
        <v>8</v>
      </c>
      <c r="Y31" s="208">
        <v>8</v>
      </c>
      <c r="Z31" s="209">
        <v>8</v>
      </c>
      <c r="AA31" s="209"/>
      <c r="AB31" s="18">
        <v>8</v>
      </c>
      <c r="AC31" s="209">
        <v>8</v>
      </c>
      <c r="AD31" s="209">
        <v>8</v>
      </c>
      <c r="AE31" s="209"/>
      <c r="AF31" s="49">
        <v>8</v>
      </c>
      <c r="AG31" s="208">
        <v>8</v>
      </c>
      <c r="AH31" s="209">
        <v>8</v>
      </c>
      <c r="AI31" s="209"/>
      <c r="AJ31" s="18">
        <v>8</v>
      </c>
      <c r="AK31" s="209">
        <v>8</v>
      </c>
      <c r="AL31" s="209">
        <v>8</v>
      </c>
      <c r="AM31" s="209"/>
      <c r="AN31" s="49">
        <v>8</v>
      </c>
      <c r="AO31" s="208">
        <v>8</v>
      </c>
      <c r="AP31" s="209">
        <v>8</v>
      </c>
      <c r="AQ31" s="209"/>
      <c r="AR31" s="18">
        <v>8</v>
      </c>
      <c r="AS31" s="209">
        <v>8</v>
      </c>
      <c r="AT31" s="209">
        <v>8</v>
      </c>
      <c r="AU31" s="209"/>
      <c r="AV31" s="49">
        <v>8</v>
      </c>
      <c r="AW31" s="209">
        <v>8</v>
      </c>
      <c r="AX31" s="209">
        <v>8</v>
      </c>
      <c r="AY31" s="209"/>
      <c r="AZ31" s="18">
        <v>8</v>
      </c>
      <c r="BA31" s="209">
        <v>8</v>
      </c>
      <c r="BB31" s="209">
        <v>8</v>
      </c>
      <c r="BC31" s="209"/>
      <c r="BD31" s="42">
        <v>8</v>
      </c>
    </row>
    <row r="32" spans="1:76" s="18" customFormat="1" ht="15.75" thickBot="1" x14ac:dyDescent="0.3">
      <c r="A32" s="43">
        <f>A30/SQRT(A31)</f>
        <v>0.97169770431519931</v>
      </c>
      <c r="B32" s="45">
        <f>B30/SQRT(B31)</f>
        <v>2.7710235344672602</v>
      </c>
      <c r="C32" s="45"/>
      <c r="D32" s="44">
        <f>D30/SQRT(D31)</f>
        <v>2.4719109071237262E-2</v>
      </c>
      <c r="E32" s="45">
        <f>E30/SQRT(E31)</f>
        <v>2.9277002188455992</v>
      </c>
      <c r="F32" s="45">
        <f>F30/SQRT(F31)</f>
        <v>4.5254735348122095</v>
      </c>
      <c r="G32" s="45"/>
      <c r="H32" s="50">
        <f>H30/SQRT(H31)</f>
        <v>4.38140295122533E-2</v>
      </c>
      <c r="I32" s="54">
        <f>I30/SQRT(I31)</f>
        <v>2.8687820959922545</v>
      </c>
      <c r="J32" s="45">
        <f>J30/SQRT(J31)</f>
        <v>5.5901699437494736</v>
      </c>
      <c r="K32" s="45"/>
      <c r="L32" s="44">
        <f>L30/SQRT(L31)</f>
        <v>5.056728098550152E-2</v>
      </c>
      <c r="M32" s="45">
        <f>M30/SQRT(M31)</f>
        <v>1.9451175138939916</v>
      </c>
      <c r="N32" s="45">
        <f>N30/SQRT(N31)</f>
        <v>5.0568200058365305</v>
      </c>
      <c r="O32" s="45"/>
      <c r="P32" s="50">
        <f>P30/SQRT(P31)</f>
        <v>3.3252736981089839E-2</v>
      </c>
      <c r="Q32" s="54">
        <f>Q30/SQRT(Q31)</f>
        <v>2.0066852554114494</v>
      </c>
      <c r="R32" s="45">
        <f>R30/SQRT(R31)</f>
        <v>6.5785093839171269</v>
      </c>
      <c r="S32" s="45"/>
      <c r="T32" s="44">
        <f>T30/SQRT(T31)</f>
        <v>6.5169968000893225E-2</v>
      </c>
      <c r="U32" s="45">
        <f>U30/SQRT(U31)</f>
        <v>2.2672946434021317</v>
      </c>
      <c r="V32" s="45">
        <f>V30/SQRT(V31)</f>
        <v>4.3091990472211217</v>
      </c>
      <c r="W32" s="45"/>
      <c r="X32" s="50">
        <f>X30/SQRT(X31)</f>
        <v>4.661016056250189E-2</v>
      </c>
      <c r="Y32" s="54">
        <f>Y30/SQRT(Y31)</f>
        <v>1.3814782455243886</v>
      </c>
      <c r="Z32" s="45">
        <f>Z30/SQRT(Z31)</f>
        <v>3.9974880505494585</v>
      </c>
      <c r="AA32" s="45"/>
      <c r="AB32" s="44">
        <f>AB30/SQRT(AB31)</f>
        <v>3.1344842562663178E-2</v>
      </c>
      <c r="AC32" s="45">
        <f>AC30/SQRT(AC31)</f>
        <v>1.3093073414159542</v>
      </c>
      <c r="AD32" s="45">
        <f>AD30/SQRT(AD31)</f>
        <v>5.7985142801533955</v>
      </c>
      <c r="AE32" s="45"/>
      <c r="AF32" s="50">
        <f>AF30/SQRT(AF31)</f>
        <v>3.8848516756713636E-2</v>
      </c>
      <c r="AG32" s="54">
        <f>AG30/SQRT(AG31)</f>
        <v>1.8218661939262795</v>
      </c>
      <c r="AH32" s="45">
        <f>AH30/SQRT(AH31)</f>
        <v>6.0178306485215849</v>
      </c>
      <c r="AI32" s="45"/>
      <c r="AJ32" s="44">
        <f>AJ30/SQRT(AJ31)</f>
        <v>3.8051204693669308E-2</v>
      </c>
      <c r="AK32" s="45">
        <f>AK30/SQRT(AK31)</f>
        <v>1.4729707590929486</v>
      </c>
      <c r="AL32" s="45">
        <f>AL30/SQRT(AL31)</f>
        <v>8.3495081121156893</v>
      </c>
      <c r="AM32" s="45"/>
      <c r="AN32" s="50">
        <f>AN30/SQRT(AN31)</f>
        <v>3.3487028314748195E-2</v>
      </c>
      <c r="AO32" s="54">
        <f>AO30/SQRT(AO31)</f>
        <v>1.4932885569392522</v>
      </c>
      <c r="AP32" s="45">
        <f>AP30/SQRT(AP31)</f>
        <v>3.5304795303592558</v>
      </c>
      <c r="AQ32" s="45"/>
      <c r="AR32" s="44">
        <f>AR30/SQRT(AR31)</f>
        <v>3.3946961269274975E-2</v>
      </c>
      <c r="AS32" s="45">
        <f>AS30/SQRT(AS31)</f>
        <v>1.7721808598447282</v>
      </c>
      <c r="AT32" s="45">
        <f>AT30/SQRT(AT31)</f>
        <v>10.567702649380058</v>
      </c>
      <c r="AU32" s="45"/>
      <c r="AV32" s="50">
        <f>AV30/SQRT(AV31)</f>
        <v>4.3489143962760976E-2</v>
      </c>
      <c r="AW32" s="45">
        <f>AW30/SQRT(AW31)</f>
        <v>1.7971952354392982</v>
      </c>
      <c r="AX32" s="45">
        <f>AX30/SQRT(AX31)</f>
        <v>8.8860595075336146</v>
      </c>
      <c r="AY32" s="45"/>
      <c r="AZ32" s="44">
        <f>AZ30/SQRT(AZ31)</f>
        <v>5.8331729547490392E-2</v>
      </c>
      <c r="BA32" s="45">
        <f>BA30/SQRT(BA31)</f>
        <v>1.8316415354227242</v>
      </c>
      <c r="BB32" s="45">
        <f>BB30/SQRT(BB31)</f>
        <v>6.4003348126707964</v>
      </c>
      <c r="BC32" s="45"/>
      <c r="BD32" s="46">
        <f>BD30/SQRT(BD31)</f>
        <v>5.5733681201117199E-2</v>
      </c>
    </row>
    <row r="34" spans="1:8" ht="15.75" thickBot="1" x14ac:dyDescent="0.3">
      <c r="A34" s="214" t="s">
        <v>240</v>
      </c>
      <c r="B34" s="15"/>
      <c r="C34" s="15"/>
      <c r="D34" s="15"/>
      <c r="E34" s="15"/>
      <c r="F34" s="15"/>
      <c r="G34" s="15"/>
      <c r="H34" s="15"/>
    </row>
    <row r="35" spans="1:8" x14ac:dyDescent="0.25">
      <c r="A35" s="207" t="s">
        <v>71</v>
      </c>
      <c r="B35" s="204" t="s">
        <v>130</v>
      </c>
      <c r="C35" s="204" t="s">
        <v>52</v>
      </c>
      <c r="D35" s="205" t="s">
        <v>53</v>
      </c>
      <c r="E35" s="204" t="s">
        <v>135</v>
      </c>
      <c r="F35" s="204" t="s">
        <v>130</v>
      </c>
      <c r="G35" s="204" t="s">
        <v>52</v>
      </c>
      <c r="H35" s="206" t="s">
        <v>53</v>
      </c>
    </row>
    <row r="36" spans="1:8" x14ac:dyDescent="0.25">
      <c r="A36" s="25">
        <v>0</v>
      </c>
      <c r="B36" s="14">
        <v>5</v>
      </c>
      <c r="C36" s="14">
        <f>A36+B36</f>
        <v>5</v>
      </c>
      <c r="D36" s="31">
        <f>(A36-B36)/SUM(A36+B36)</f>
        <v>-1</v>
      </c>
      <c r="E36" s="14">
        <v>1</v>
      </c>
      <c r="F36" s="14">
        <v>5</v>
      </c>
      <c r="G36" s="14">
        <f>E36+F36</f>
        <v>6</v>
      </c>
      <c r="H36" s="26">
        <f>(E36-F36)/SUM(E36+F36)</f>
        <v>-0.66666666666666663</v>
      </c>
    </row>
    <row r="37" spans="1:8" x14ac:dyDescent="0.25">
      <c r="A37" s="25">
        <v>1</v>
      </c>
      <c r="B37" s="14">
        <v>6</v>
      </c>
      <c r="C37" s="14">
        <f t="shared" ref="C37" si="50">A37+B37</f>
        <v>7</v>
      </c>
      <c r="D37" s="31">
        <f t="shared" ref="D37" si="51">(A37-B37)/SUM(A37+B37)</f>
        <v>-0.7142857142857143</v>
      </c>
      <c r="E37" s="14">
        <v>4</v>
      </c>
      <c r="F37" s="14">
        <v>5</v>
      </c>
      <c r="G37" s="14">
        <f t="shared" ref="G37" si="52">E37+F37</f>
        <v>9</v>
      </c>
      <c r="H37" s="26">
        <f t="shared" ref="H37:H65" si="53">(E37-F37)/SUM(E37+F37)</f>
        <v>-0.1111111111111111</v>
      </c>
    </row>
    <row r="38" spans="1:8" x14ac:dyDescent="0.25">
      <c r="A38" s="25">
        <v>2</v>
      </c>
      <c r="B38" s="14">
        <v>15</v>
      </c>
      <c r="C38" s="14">
        <f>A38+B38</f>
        <v>17</v>
      </c>
      <c r="D38" s="31">
        <f>(A38-B38)/SUM(A38+B38)</f>
        <v>-0.76470588235294112</v>
      </c>
      <c r="E38" s="14">
        <v>2</v>
      </c>
      <c r="F38" s="14">
        <v>6</v>
      </c>
      <c r="G38" s="14">
        <f>E38+F38</f>
        <v>8</v>
      </c>
      <c r="H38" s="26">
        <f t="shared" si="53"/>
        <v>-0.5</v>
      </c>
    </row>
    <row r="39" spans="1:8" x14ac:dyDescent="0.25">
      <c r="A39" s="25">
        <v>0</v>
      </c>
      <c r="B39" s="14">
        <v>13</v>
      </c>
      <c r="C39" s="14">
        <f t="shared" ref="C39:C41" si="54">A39+B39</f>
        <v>13</v>
      </c>
      <c r="D39" s="31">
        <f t="shared" ref="D39:D41" si="55">(A39-B39)/SUM(A39+B39)</f>
        <v>-1</v>
      </c>
      <c r="E39" s="14">
        <v>2</v>
      </c>
      <c r="F39" s="14">
        <v>9</v>
      </c>
      <c r="G39" s="14">
        <f t="shared" ref="G39:G41" si="56">E39+F39</f>
        <v>11</v>
      </c>
      <c r="H39" s="26">
        <f t="shared" si="53"/>
        <v>-0.63636363636363635</v>
      </c>
    </row>
    <row r="40" spans="1:8" x14ac:dyDescent="0.25">
      <c r="A40" s="25">
        <v>1</v>
      </c>
      <c r="B40" s="14">
        <v>12</v>
      </c>
      <c r="C40" s="14">
        <f t="shared" si="54"/>
        <v>13</v>
      </c>
      <c r="D40" s="31">
        <f t="shared" si="55"/>
        <v>-0.84615384615384615</v>
      </c>
      <c r="E40" s="14">
        <v>0</v>
      </c>
      <c r="F40" s="14">
        <v>8</v>
      </c>
      <c r="G40" s="14">
        <f t="shared" si="56"/>
        <v>8</v>
      </c>
      <c r="H40" s="26">
        <f t="shared" si="53"/>
        <v>-1</v>
      </c>
    </row>
    <row r="41" spans="1:8" x14ac:dyDescent="0.25">
      <c r="A41" s="25">
        <v>3</v>
      </c>
      <c r="B41" s="14">
        <v>9</v>
      </c>
      <c r="C41" s="14">
        <f t="shared" si="54"/>
        <v>12</v>
      </c>
      <c r="D41" s="31">
        <f t="shared" si="55"/>
        <v>-0.5</v>
      </c>
      <c r="E41" s="14">
        <v>2</v>
      </c>
      <c r="F41" s="14">
        <v>7</v>
      </c>
      <c r="G41" s="14">
        <f t="shared" si="56"/>
        <v>9</v>
      </c>
      <c r="H41" s="26">
        <f t="shared" si="53"/>
        <v>-0.55555555555555558</v>
      </c>
    </row>
    <row r="42" spans="1:8" x14ac:dyDescent="0.25">
      <c r="A42" s="25">
        <v>2</v>
      </c>
      <c r="B42" s="14">
        <v>1</v>
      </c>
      <c r="C42" s="14">
        <f>A42+B42</f>
        <v>3</v>
      </c>
      <c r="D42" s="31">
        <f>(A42-B42)/SUM(A42+B42)</f>
        <v>0.33333333333333331</v>
      </c>
      <c r="E42" s="14">
        <v>1</v>
      </c>
      <c r="F42" s="14">
        <v>6</v>
      </c>
      <c r="G42" s="14">
        <f>E42+F42</f>
        <v>7</v>
      </c>
      <c r="H42" s="26">
        <f t="shared" si="53"/>
        <v>-0.7142857142857143</v>
      </c>
    </row>
    <row r="43" spans="1:8" x14ac:dyDescent="0.25">
      <c r="A43" s="25">
        <v>3</v>
      </c>
      <c r="B43" s="14">
        <v>9</v>
      </c>
      <c r="C43" s="14">
        <f t="shared" ref="C43" si="57">A43+B43</f>
        <v>12</v>
      </c>
      <c r="D43" s="31">
        <f t="shared" ref="D43" si="58">(A43-B43)/SUM(A43+B43)</f>
        <v>-0.5</v>
      </c>
      <c r="E43" s="14">
        <v>0</v>
      </c>
      <c r="F43" s="14">
        <v>3</v>
      </c>
      <c r="G43" s="14">
        <f t="shared" ref="G43" si="59">E43+F43</f>
        <v>3</v>
      </c>
      <c r="H43" s="26">
        <f t="shared" si="53"/>
        <v>-1</v>
      </c>
    </row>
    <row r="44" spans="1:8" x14ac:dyDescent="0.25">
      <c r="A44" s="25">
        <v>0</v>
      </c>
      <c r="B44" s="14">
        <v>3</v>
      </c>
      <c r="C44" s="14">
        <f>A44+B44</f>
        <v>3</v>
      </c>
      <c r="D44" s="31">
        <f>(A44-B44)/SUM(A44+B44)</f>
        <v>-1</v>
      </c>
      <c r="E44" s="14">
        <v>1</v>
      </c>
      <c r="F44" s="14">
        <v>11</v>
      </c>
      <c r="G44" s="14">
        <f>E44+F44</f>
        <v>12</v>
      </c>
      <c r="H44" s="26">
        <f t="shared" si="53"/>
        <v>-0.83333333333333337</v>
      </c>
    </row>
    <row r="45" spans="1:8" x14ac:dyDescent="0.25">
      <c r="A45" s="25">
        <v>0</v>
      </c>
      <c r="B45" s="14">
        <v>5</v>
      </c>
      <c r="C45" s="14">
        <f t="shared" ref="C45:C47" si="60">A45+B45</f>
        <v>5</v>
      </c>
      <c r="D45" s="31">
        <f t="shared" ref="D45:D47" si="61">(A45-B45)/SUM(A45+B45)</f>
        <v>-1</v>
      </c>
      <c r="E45" s="14">
        <v>3</v>
      </c>
      <c r="F45" s="14">
        <v>7</v>
      </c>
      <c r="G45" s="14">
        <f t="shared" ref="G45:G47" si="62">E45+F45</f>
        <v>10</v>
      </c>
      <c r="H45" s="26">
        <f t="shared" si="53"/>
        <v>-0.4</v>
      </c>
    </row>
    <row r="46" spans="1:8" x14ac:dyDescent="0.25">
      <c r="A46" s="25">
        <v>2</v>
      </c>
      <c r="B46" s="14">
        <v>16</v>
      </c>
      <c r="C46" s="14">
        <f t="shared" si="60"/>
        <v>18</v>
      </c>
      <c r="D46" s="31">
        <f t="shared" si="61"/>
        <v>-0.77777777777777779</v>
      </c>
      <c r="E46" s="14">
        <v>8</v>
      </c>
      <c r="F46" s="14">
        <v>9</v>
      </c>
      <c r="G46" s="14">
        <f t="shared" si="62"/>
        <v>17</v>
      </c>
      <c r="H46" s="26">
        <f t="shared" si="53"/>
        <v>-5.8823529411764705E-2</v>
      </c>
    </row>
    <row r="47" spans="1:8" x14ac:dyDescent="0.25">
      <c r="A47" s="25">
        <v>3</v>
      </c>
      <c r="B47" s="14">
        <v>9</v>
      </c>
      <c r="C47" s="14">
        <f t="shared" si="60"/>
        <v>12</v>
      </c>
      <c r="D47" s="31">
        <f t="shared" si="61"/>
        <v>-0.5</v>
      </c>
      <c r="E47" s="14">
        <v>0</v>
      </c>
      <c r="F47" s="14">
        <v>13</v>
      </c>
      <c r="G47" s="14">
        <f t="shared" si="62"/>
        <v>13</v>
      </c>
      <c r="H47" s="26">
        <f t="shared" si="53"/>
        <v>-1</v>
      </c>
    </row>
    <row r="48" spans="1:8" x14ac:dyDescent="0.25">
      <c r="A48" s="25">
        <v>2</v>
      </c>
      <c r="B48" s="14">
        <v>7</v>
      </c>
      <c r="C48" s="14">
        <f>A48+B48</f>
        <v>9</v>
      </c>
      <c r="D48" s="31">
        <f>(A48-B48)/SUM(A48+B48)</f>
        <v>-0.55555555555555558</v>
      </c>
      <c r="E48" s="14">
        <v>2</v>
      </c>
      <c r="F48" s="14">
        <v>15</v>
      </c>
      <c r="G48" s="14">
        <f>E48+F48</f>
        <v>17</v>
      </c>
      <c r="H48" s="26">
        <f t="shared" si="53"/>
        <v>-0.76470588235294112</v>
      </c>
    </row>
    <row r="49" spans="1:8" x14ac:dyDescent="0.25">
      <c r="A49" s="25">
        <v>0</v>
      </c>
      <c r="B49" s="14">
        <v>19</v>
      </c>
      <c r="C49" s="14">
        <f t="shared" ref="C49" si="63">A49+B49</f>
        <v>19</v>
      </c>
      <c r="D49" s="31">
        <f t="shared" ref="D49" si="64">(A49-B49)/SUM(A49+B49)</f>
        <v>-1</v>
      </c>
      <c r="E49" s="14">
        <v>4</v>
      </c>
      <c r="F49" s="14">
        <v>8</v>
      </c>
      <c r="G49" s="14">
        <f t="shared" ref="G49" si="65">E49+F49</f>
        <v>12</v>
      </c>
      <c r="H49" s="26">
        <f t="shared" si="53"/>
        <v>-0.33333333333333331</v>
      </c>
    </row>
    <row r="50" spans="1:8" x14ac:dyDescent="0.25">
      <c r="A50" s="25">
        <v>4</v>
      </c>
      <c r="B50" s="14">
        <v>14</v>
      </c>
      <c r="C50" s="14">
        <f>A50+B50</f>
        <v>18</v>
      </c>
      <c r="D50" s="31">
        <f>(A50-B50)/SUM(A50+B50)</f>
        <v>-0.55555555555555558</v>
      </c>
      <c r="E50" s="14">
        <v>3</v>
      </c>
      <c r="F50" s="14">
        <v>4</v>
      </c>
      <c r="G50" s="14">
        <f>E50+F50</f>
        <v>7</v>
      </c>
      <c r="H50" s="26">
        <f t="shared" si="53"/>
        <v>-0.14285714285714285</v>
      </c>
    </row>
    <row r="51" spans="1:8" x14ac:dyDescent="0.25">
      <c r="A51" s="25">
        <v>0</v>
      </c>
      <c r="B51" s="14">
        <v>12</v>
      </c>
      <c r="C51" s="14">
        <f t="shared" ref="C51:C53" si="66">A51+B51</f>
        <v>12</v>
      </c>
      <c r="D51" s="31">
        <f t="shared" ref="D51:D53" si="67">(A51-B51)/SUM(A51+B51)</f>
        <v>-1</v>
      </c>
      <c r="E51" s="14">
        <v>5</v>
      </c>
      <c r="F51" s="14">
        <v>5</v>
      </c>
      <c r="G51" s="14">
        <f t="shared" ref="G51:G53" si="68">E51+F51</f>
        <v>10</v>
      </c>
      <c r="H51" s="26">
        <f t="shared" si="53"/>
        <v>0</v>
      </c>
    </row>
    <row r="52" spans="1:8" x14ac:dyDescent="0.25">
      <c r="A52" s="25">
        <v>1</v>
      </c>
      <c r="B52" s="14">
        <v>12</v>
      </c>
      <c r="C52" s="14">
        <f t="shared" si="66"/>
        <v>13</v>
      </c>
      <c r="D52" s="31">
        <f t="shared" si="67"/>
        <v>-0.84615384615384615</v>
      </c>
      <c r="E52" s="14">
        <v>3</v>
      </c>
      <c r="F52" s="14">
        <v>7</v>
      </c>
      <c r="G52" s="14">
        <f t="shared" si="68"/>
        <v>10</v>
      </c>
      <c r="H52" s="26">
        <f t="shared" si="53"/>
        <v>-0.4</v>
      </c>
    </row>
    <row r="53" spans="1:8" x14ac:dyDescent="0.25">
      <c r="A53" s="25">
        <v>5</v>
      </c>
      <c r="B53" s="14">
        <v>4</v>
      </c>
      <c r="C53" s="14">
        <f t="shared" si="66"/>
        <v>9</v>
      </c>
      <c r="D53" s="31">
        <f t="shared" si="67"/>
        <v>0.1111111111111111</v>
      </c>
      <c r="E53" s="14">
        <v>1</v>
      </c>
      <c r="F53" s="14">
        <v>12</v>
      </c>
      <c r="G53" s="14">
        <f t="shared" si="68"/>
        <v>13</v>
      </c>
      <c r="H53" s="26">
        <f t="shared" si="53"/>
        <v>-0.84615384615384615</v>
      </c>
    </row>
    <row r="54" spans="1:8" x14ac:dyDescent="0.25">
      <c r="A54" s="25">
        <v>3</v>
      </c>
      <c r="B54" s="14">
        <v>17</v>
      </c>
      <c r="C54" s="14">
        <f>A54+B54</f>
        <v>20</v>
      </c>
      <c r="D54" s="31">
        <f>(A54-B54)/SUM(A54+B54)</f>
        <v>-0.7</v>
      </c>
      <c r="E54" s="14">
        <v>0</v>
      </c>
      <c r="F54" s="14">
        <v>10</v>
      </c>
      <c r="G54" s="14">
        <f>E54+F54</f>
        <v>10</v>
      </c>
      <c r="H54" s="26">
        <f t="shared" si="53"/>
        <v>-1</v>
      </c>
    </row>
    <row r="55" spans="1:8" x14ac:dyDescent="0.25">
      <c r="A55" s="25">
        <v>2</v>
      </c>
      <c r="B55" s="14">
        <v>10</v>
      </c>
      <c r="C55" s="14">
        <f t="shared" ref="C55:C59" si="69">A55+B55</f>
        <v>12</v>
      </c>
      <c r="D55" s="31">
        <f t="shared" ref="D55:D59" si="70">(A55-B55)/SUM(A55+B55)</f>
        <v>-0.66666666666666663</v>
      </c>
      <c r="E55" s="14">
        <v>2</v>
      </c>
      <c r="F55" s="14">
        <v>6</v>
      </c>
      <c r="G55" s="14">
        <f t="shared" ref="G55" si="71">E55+F55</f>
        <v>8</v>
      </c>
      <c r="H55" s="26">
        <f t="shared" si="53"/>
        <v>-0.5</v>
      </c>
    </row>
    <row r="56" spans="1:8" x14ac:dyDescent="0.25">
      <c r="A56" s="25">
        <v>2</v>
      </c>
      <c r="B56" s="14">
        <v>6</v>
      </c>
      <c r="C56" s="14">
        <f t="shared" si="69"/>
        <v>8</v>
      </c>
      <c r="D56" s="31">
        <f t="shared" si="70"/>
        <v>-0.5</v>
      </c>
      <c r="E56" s="14">
        <v>1</v>
      </c>
      <c r="F56" s="14">
        <v>15</v>
      </c>
      <c r="G56" s="14">
        <f>E56+F56</f>
        <v>16</v>
      </c>
      <c r="H56" s="26">
        <f t="shared" si="53"/>
        <v>-0.875</v>
      </c>
    </row>
    <row r="57" spans="1:8" x14ac:dyDescent="0.25">
      <c r="A57" s="25">
        <v>0</v>
      </c>
      <c r="B57" s="14">
        <v>8</v>
      </c>
      <c r="C57" s="14">
        <f t="shared" si="69"/>
        <v>8</v>
      </c>
      <c r="D57" s="31">
        <f t="shared" si="70"/>
        <v>-1</v>
      </c>
      <c r="E57" s="14">
        <v>1</v>
      </c>
      <c r="F57" s="14">
        <v>12</v>
      </c>
      <c r="G57" s="14">
        <f t="shared" ref="G57:G59" si="72">E57+F57</f>
        <v>13</v>
      </c>
      <c r="H57" s="26">
        <f t="shared" si="53"/>
        <v>-0.84615384615384615</v>
      </c>
    </row>
    <row r="58" spans="1:8" x14ac:dyDescent="0.25">
      <c r="A58" s="25">
        <v>1</v>
      </c>
      <c r="B58" s="14">
        <v>10</v>
      </c>
      <c r="C58" s="14">
        <f t="shared" si="69"/>
        <v>11</v>
      </c>
      <c r="D58" s="31">
        <f t="shared" si="70"/>
        <v>-0.81818181818181823</v>
      </c>
      <c r="E58" s="14">
        <v>0</v>
      </c>
      <c r="F58" s="14">
        <v>17</v>
      </c>
      <c r="G58" s="14">
        <f t="shared" si="72"/>
        <v>17</v>
      </c>
      <c r="H58" s="26">
        <f t="shared" si="53"/>
        <v>-1</v>
      </c>
    </row>
    <row r="59" spans="1:8" x14ac:dyDescent="0.25">
      <c r="A59" s="25">
        <v>3</v>
      </c>
      <c r="B59" s="14">
        <v>3</v>
      </c>
      <c r="C59" s="14">
        <f t="shared" si="69"/>
        <v>6</v>
      </c>
      <c r="D59" s="31">
        <f t="shared" si="70"/>
        <v>0</v>
      </c>
      <c r="E59" s="14">
        <v>2</v>
      </c>
      <c r="F59" s="14">
        <v>6</v>
      </c>
      <c r="G59" s="14">
        <f t="shared" si="72"/>
        <v>8</v>
      </c>
      <c r="H59" s="26">
        <f t="shared" si="53"/>
        <v>-0.5</v>
      </c>
    </row>
    <row r="60" spans="1:8" x14ac:dyDescent="0.25">
      <c r="A60" s="25">
        <v>2</v>
      </c>
      <c r="B60" s="14">
        <v>5</v>
      </c>
      <c r="C60" s="14">
        <f>A60+B60</f>
        <v>7</v>
      </c>
      <c r="D60" s="31">
        <f>(A60-B60)/SUM(A60+B60)</f>
        <v>-0.42857142857142855</v>
      </c>
      <c r="E60" s="14">
        <v>0</v>
      </c>
      <c r="F60" s="14">
        <v>10</v>
      </c>
      <c r="G60" s="14">
        <f>E60+F60</f>
        <v>10</v>
      </c>
      <c r="H60" s="26">
        <f t="shared" si="53"/>
        <v>-1</v>
      </c>
    </row>
    <row r="61" spans="1:8" x14ac:dyDescent="0.25">
      <c r="A61" s="25">
        <v>5</v>
      </c>
      <c r="B61" s="14">
        <v>12</v>
      </c>
      <c r="C61" s="14">
        <f t="shared" ref="C61" si="73">A61+B61</f>
        <v>17</v>
      </c>
      <c r="D61" s="31">
        <f t="shared" ref="D61" si="74">(A61-B61)/SUM(A61+B61)</f>
        <v>-0.41176470588235292</v>
      </c>
      <c r="E61" s="14">
        <v>3</v>
      </c>
      <c r="F61" s="14">
        <v>8</v>
      </c>
      <c r="G61" s="14">
        <f t="shared" ref="G61" si="75">E61+F61</f>
        <v>11</v>
      </c>
      <c r="H61" s="26">
        <f t="shared" si="53"/>
        <v>-0.45454545454545453</v>
      </c>
    </row>
    <row r="62" spans="1:8" x14ac:dyDescent="0.25">
      <c r="A62" s="25">
        <v>3</v>
      </c>
      <c r="B62" s="14">
        <v>3</v>
      </c>
      <c r="C62" s="14">
        <f>A62+B62</f>
        <v>6</v>
      </c>
      <c r="D62" s="31">
        <f>(A62-B62)/SUM(A62+B62)</f>
        <v>0</v>
      </c>
      <c r="E62" s="14">
        <v>1</v>
      </c>
      <c r="F62" s="14">
        <v>3</v>
      </c>
      <c r="G62" s="14">
        <f>E62+F62</f>
        <v>4</v>
      </c>
      <c r="H62" s="26">
        <f t="shared" si="53"/>
        <v>-0.5</v>
      </c>
    </row>
    <row r="63" spans="1:8" x14ac:dyDescent="0.25">
      <c r="A63" s="25">
        <v>2</v>
      </c>
      <c r="B63" s="14">
        <v>7</v>
      </c>
      <c r="C63" s="14">
        <f t="shared" ref="C63:C65" si="76">A63+B63</f>
        <v>9</v>
      </c>
      <c r="D63" s="31">
        <f t="shared" ref="D63:D65" si="77">(A63-B63)/SUM(A63+B63)</f>
        <v>-0.55555555555555558</v>
      </c>
      <c r="E63" s="14">
        <v>0</v>
      </c>
      <c r="F63" s="14">
        <v>13</v>
      </c>
      <c r="G63" s="14">
        <f t="shared" ref="G63:G65" si="78">E63+F63</f>
        <v>13</v>
      </c>
      <c r="H63" s="26">
        <f t="shared" si="53"/>
        <v>-1</v>
      </c>
    </row>
    <row r="64" spans="1:8" x14ac:dyDescent="0.25">
      <c r="A64" s="25">
        <v>5</v>
      </c>
      <c r="B64" s="14">
        <v>5</v>
      </c>
      <c r="C64" s="14">
        <f t="shared" si="76"/>
        <v>10</v>
      </c>
      <c r="D64" s="31">
        <f t="shared" si="77"/>
        <v>0</v>
      </c>
      <c r="E64" s="14">
        <v>1</v>
      </c>
      <c r="F64" s="14">
        <v>6</v>
      </c>
      <c r="G64" s="14">
        <f t="shared" si="78"/>
        <v>7</v>
      </c>
      <c r="H64" s="26">
        <f t="shared" si="53"/>
        <v>-0.7142857142857143</v>
      </c>
    </row>
    <row r="65" spans="1:20" x14ac:dyDescent="0.25">
      <c r="A65" s="25">
        <v>1</v>
      </c>
      <c r="B65" s="14">
        <v>3</v>
      </c>
      <c r="C65" s="14">
        <f t="shared" si="76"/>
        <v>4</v>
      </c>
      <c r="D65" s="31">
        <f t="shared" si="77"/>
        <v>-0.5</v>
      </c>
      <c r="E65" s="14">
        <v>0</v>
      </c>
      <c r="F65" s="14">
        <v>9</v>
      </c>
      <c r="G65" s="14">
        <f t="shared" si="78"/>
        <v>9</v>
      </c>
      <c r="H65" s="26">
        <f t="shared" si="53"/>
        <v>-1</v>
      </c>
    </row>
    <row r="66" spans="1:20" x14ac:dyDescent="0.25">
      <c r="A66" s="25"/>
      <c r="B66" s="14"/>
      <c r="C66" s="14"/>
      <c r="D66" s="31"/>
      <c r="E66" s="14"/>
      <c r="F66" s="14"/>
      <c r="G66" s="14"/>
      <c r="H66" s="42"/>
    </row>
    <row r="67" spans="1:20" x14ac:dyDescent="0.25">
      <c r="A67" s="25">
        <f>AVERAGE(A36:A65)</f>
        <v>1.9333333333333333</v>
      </c>
      <c r="B67" s="14">
        <f>AVERAGE(B36:B65)</f>
        <v>8.6666666666666661</v>
      </c>
      <c r="C67" s="14"/>
      <c r="D67" s="31">
        <f t="shared" ref="D67:H67" si="79">AVERAGE(D36:D65)</f>
        <v>-0.58988279694162038</v>
      </c>
      <c r="E67" s="14">
        <f t="shared" si="79"/>
        <v>1.7666666666666666</v>
      </c>
      <c r="F67" s="14">
        <f t="shared" si="79"/>
        <v>8.5</v>
      </c>
      <c r="G67" s="14"/>
      <c r="H67" s="26">
        <f t="shared" si="79"/>
        <v>-0.64510582554700213</v>
      </c>
    </row>
    <row r="68" spans="1:20" x14ac:dyDescent="0.25">
      <c r="A68" s="25">
        <v>30</v>
      </c>
      <c r="B68" s="14">
        <v>30</v>
      </c>
      <c r="C68" s="14"/>
      <c r="D68" s="31">
        <v>30</v>
      </c>
      <c r="E68" s="14">
        <v>30</v>
      </c>
      <c r="F68" s="14">
        <v>30</v>
      </c>
      <c r="G68" s="14"/>
      <c r="H68" s="26">
        <v>30</v>
      </c>
    </row>
    <row r="69" spans="1:20" x14ac:dyDescent="0.25">
      <c r="A69" s="25">
        <f>STDEV(A36:A65)</f>
        <v>1.5521583045227219</v>
      </c>
      <c r="B69" s="14">
        <f>STDEV(B36:B65)</f>
        <v>4.7294625584683532</v>
      </c>
      <c r="C69" s="14"/>
      <c r="D69" s="31">
        <f t="shared" ref="D69:H69" si="80">STDEV(D36:D65)</f>
        <v>0.36903840418457678</v>
      </c>
      <c r="E69" s="14">
        <f t="shared" si="80"/>
        <v>1.8134237638032751</v>
      </c>
      <c r="F69" s="14">
        <f t="shared" si="80"/>
        <v>3.6648375793148897</v>
      </c>
      <c r="G69" s="14"/>
      <c r="H69" s="26">
        <f t="shared" si="80"/>
        <v>0.31317844428534347</v>
      </c>
    </row>
    <row r="70" spans="1:20" ht="15.75" thickBot="1" x14ac:dyDescent="0.3">
      <c r="A70" s="27">
        <f t="shared" ref="A70:H70" si="81">A69/SQRT(A68)</f>
        <v>0.28338403873535589</v>
      </c>
      <c r="B70" s="28">
        <f t="shared" si="81"/>
        <v>0.86347777604973752</v>
      </c>
      <c r="C70" s="28"/>
      <c r="D70" s="32">
        <f t="shared" si="81"/>
        <v>6.7376886185867194E-2</v>
      </c>
      <c r="E70" s="28">
        <f t="shared" si="81"/>
        <v>0.3310843672503247</v>
      </c>
      <c r="F70" s="28">
        <f t="shared" si="81"/>
        <v>0.66910473726113118</v>
      </c>
      <c r="G70" s="28"/>
      <c r="H70" s="29">
        <f t="shared" si="81"/>
        <v>5.7178299486485833E-2</v>
      </c>
    </row>
    <row r="72" spans="1:20" ht="15.75" thickBot="1" x14ac:dyDescent="0.3">
      <c r="A72" s="152" t="s">
        <v>262</v>
      </c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</row>
    <row r="73" spans="1:20" x14ac:dyDescent="0.25">
      <c r="A73" s="219" t="s">
        <v>77</v>
      </c>
      <c r="B73" s="218" t="s">
        <v>137</v>
      </c>
      <c r="C73" s="218" t="s">
        <v>52</v>
      </c>
      <c r="D73" s="218" t="s">
        <v>53</v>
      </c>
      <c r="E73" s="218" t="s">
        <v>78</v>
      </c>
      <c r="F73" s="218" t="s">
        <v>137</v>
      </c>
      <c r="G73" s="218" t="s">
        <v>52</v>
      </c>
      <c r="H73" s="220" t="s">
        <v>53</v>
      </c>
      <c r="I73" s="221" t="s">
        <v>138</v>
      </c>
      <c r="J73" s="218" t="s">
        <v>137</v>
      </c>
      <c r="K73" s="218" t="s">
        <v>52</v>
      </c>
      <c r="L73" s="218" t="s">
        <v>53</v>
      </c>
      <c r="M73" s="218" t="s">
        <v>139</v>
      </c>
      <c r="N73" s="218" t="s">
        <v>137</v>
      </c>
      <c r="O73" s="218" t="s">
        <v>52</v>
      </c>
      <c r="P73" s="220" t="s">
        <v>53</v>
      </c>
      <c r="Q73" s="153" t="s">
        <v>142</v>
      </c>
      <c r="R73" s="153"/>
      <c r="S73" s="153"/>
      <c r="T73" s="154"/>
    </row>
    <row r="74" spans="1:20" x14ac:dyDescent="0.25">
      <c r="A74" s="82" t="s">
        <v>133</v>
      </c>
      <c r="B74" s="20"/>
      <c r="C74" s="20"/>
      <c r="D74" s="209"/>
      <c r="E74" s="20" t="s">
        <v>133</v>
      </c>
      <c r="F74" s="20"/>
      <c r="G74" s="20"/>
      <c r="H74" s="211"/>
      <c r="I74" s="88" t="s">
        <v>133</v>
      </c>
      <c r="J74" s="20"/>
      <c r="K74" s="20"/>
      <c r="L74" s="209"/>
      <c r="M74" s="20" t="s">
        <v>133</v>
      </c>
      <c r="N74" s="20"/>
      <c r="O74" s="20"/>
      <c r="P74" s="211"/>
      <c r="Q74" s="20" t="s">
        <v>140</v>
      </c>
      <c r="R74" s="20" t="s">
        <v>141</v>
      </c>
      <c r="S74" s="20" t="s">
        <v>52</v>
      </c>
      <c r="T74" s="155"/>
    </row>
    <row r="75" spans="1:20" x14ac:dyDescent="0.25">
      <c r="A75" s="212">
        <v>54</v>
      </c>
      <c r="B75" s="209">
        <v>268</v>
      </c>
      <c r="C75" s="209">
        <f>SUM(A75+B75)</f>
        <v>322</v>
      </c>
      <c r="D75" s="209">
        <f>(A75-B75)/C75</f>
        <v>-0.6645962732919255</v>
      </c>
      <c r="E75" s="209">
        <v>36</v>
      </c>
      <c r="F75" s="209">
        <v>281</v>
      </c>
      <c r="G75" s="209">
        <f>SUM(E75+F75)</f>
        <v>317</v>
      </c>
      <c r="H75" s="211">
        <f>(E75-F75)/G75</f>
        <v>-0.77287066246056779</v>
      </c>
      <c r="I75" s="208">
        <v>276</v>
      </c>
      <c r="J75" s="209">
        <v>35</v>
      </c>
      <c r="K75" s="209">
        <f>SUM(I75+J75)</f>
        <v>311</v>
      </c>
      <c r="L75" s="209">
        <f>(I75-J75)/K75</f>
        <v>0.77491961414791</v>
      </c>
      <c r="M75" s="209">
        <v>287</v>
      </c>
      <c r="N75" s="209">
        <v>43</v>
      </c>
      <c r="O75" s="209">
        <f>SUM(M75+N75)</f>
        <v>330</v>
      </c>
      <c r="P75" s="211">
        <f>(M75-N75)/O75</f>
        <v>0.73939393939393938</v>
      </c>
      <c r="Q75" s="209">
        <v>143</v>
      </c>
      <c r="R75" s="209">
        <v>119</v>
      </c>
      <c r="S75" s="209">
        <f>SUM(Q75+R75)</f>
        <v>262</v>
      </c>
      <c r="T75" s="210">
        <f>(Q75-R75)/S75</f>
        <v>9.1603053435114504E-2</v>
      </c>
    </row>
    <row r="76" spans="1:20" x14ac:dyDescent="0.25">
      <c r="A76" s="212">
        <v>45</v>
      </c>
      <c r="B76" s="209">
        <v>251</v>
      </c>
      <c r="C76" s="209">
        <f>SUM(A76+B76)</f>
        <v>296</v>
      </c>
      <c r="D76" s="209">
        <f>(A76-B76)/C76</f>
        <v>-0.69594594594594594</v>
      </c>
      <c r="E76" s="209">
        <v>38</v>
      </c>
      <c r="F76" s="209">
        <v>266</v>
      </c>
      <c r="G76" s="209">
        <f>SUM(E76+F76)</f>
        <v>304</v>
      </c>
      <c r="H76" s="211">
        <f>(E76-F76)/G76</f>
        <v>-0.75</v>
      </c>
      <c r="I76" s="208">
        <v>291</v>
      </c>
      <c r="J76" s="209">
        <v>51</v>
      </c>
      <c r="K76" s="209">
        <f>SUM(I76+J76)</f>
        <v>342</v>
      </c>
      <c r="L76" s="209">
        <f>(I76-J76)/K76</f>
        <v>0.70175438596491224</v>
      </c>
      <c r="M76" s="209">
        <v>319</v>
      </c>
      <c r="N76" s="209">
        <v>47</v>
      </c>
      <c r="O76" s="209">
        <f>SUM(M76+N76)</f>
        <v>366</v>
      </c>
      <c r="P76" s="211">
        <f>(M76-N76)/O76</f>
        <v>0.74316939890710387</v>
      </c>
      <c r="Q76" s="209">
        <v>165</v>
      </c>
      <c r="R76" s="209">
        <v>142</v>
      </c>
      <c r="S76" s="209">
        <f>SUM(Q76+R76)</f>
        <v>307</v>
      </c>
      <c r="T76" s="210">
        <f>(Q76-R76)/S76</f>
        <v>7.4918566775244305E-2</v>
      </c>
    </row>
    <row r="77" spans="1:20" x14ac:dyDescent="0.25">
      <c r="A77" s="212">
        <v>54</v>
      </c>
      <c r="B77" s="209">
        <v>287</v>
      </c>
      <c r="C77" s="209">
        <f>SUM(A77+B77)</f>
        <v>341</v>
      </c>
      <c r="D77" s="209">
        <f>(A77-B77)/C77</f>
        <v>-0.68328445747800581</v>
      </c>
      <c r="E77" s="209">
        <v>54</v>
      </c>
      <c r="F77" s="209">
        <v>298</v>
      </c>
      <c r="G77" s="209">
        <f>SUM(E77+F77)</f>
        <v>352</v>
      </c>
      <c r="H77" s="211">
        <f>(E77-F77)/G77</f>
        <v>-0.69318181818181823</v>
      </c>
      <c r="I77" s="208">
        <v>301</v>
      </c>
      <c r="J77" s="209">
        <v>38</v>
      </c>
      <c r="K77" s="209">
        <f>SUM(I77+J77)</f>
        <v>339</v>
      </c>
      <c r="L77" s="209">
        <f>(I77-J77)/K77</f>
        <v>0.77581120943952797</v>
      </c>
      <c r="M77" s="209">
        <v>261</v>
      </c>
      <c r="N77" s="209">
        <v>28</v>
      </c>
      <c r="O77" s="209">
        <f>SUM(M77+N77)</f>
        <v>289</v>
      </c>
      <c r="P77" s="211">
        <f>(M77-N77)/O77</f>
        <v>0.80622837370242217</v>
      </c>
      <c r="Q77" s="209">
        <v>124</v>
      </c>
      <c r="R77" s="209">
        <v>154</v>
      </c>
      <c r="S77" s="209">
        <f>SUM(Q77+R77)</f>
        <v>278</v>
      </c>
      <c r="T77" s="210">
        <f>(Q77-R77)/S77</f>
        <v>-0.1079136690647482</v>
      </c>
    </row>
    <row r="78" spans="1:20" x14ac:dyDescent="0.25">
      <c r="A78" s="212">
        <v>63</v>
      </c>
      <c r="B78" s="209">
        <v>312</v>
      </c>
      <c r="C78" s="209">
        <f>SUM(A78+B78)</f>
        <v>375</v>
      </c>
      <c r="D78" s="209">
        <f>(A78-B78)/C78</f>
        <v>-0.66400000000000003</v>
      </c>
      <c r="E78" s="209">
        <v>53</v>
      </c>
      <c r="F78" s="209">
        <v>287</v>
      </c>
      <c r="G78" s="209">
        <f>SUM(E78+F78)</f>
        <v>340</v>
      </c>
      <c r="H78" s="211">
        <f>(E78-F78)/G78</f>
        <v>-0.68823529411764706</v>
      </c>
      <c r="I78" s="208">
        <v>297</v>
      </c>
      <c r="J78" s="209">
        <v>23</v>
      </c>
      <c r="K78" s="209">
        <f>SUM(I78+J78)</f>
        <v>320</v>
      </c>
      <c r="L78" s="209">
        <f>(I78-J78)/K78</f>
        <v>0.85624999999999996</v>
      </c>
      <c r="M78" s="209">
        <v>266</v>
      </c>
      <c r="N78" s="209">
        <v>38</v>
      </c>
      <c r="O78" s="209">
        <f>SUM(M78+N78)</f>
        <v>304</v>
      </c>
      <c r="P78" s="211">
        <f>(M78-N78)/O78</f>
        <v>0.75</v>
      </c>
      <c r="Q78" s="209">
        <v>173</v>
      </c>
      <c r="R78" s="209">
        <v>148</v>
      </c>
      <c r="S78" s="209">
        <f>SUM(Q78+R78)</f>
        <v>321</v>
      </c>
      <c r="T78" s="210">
        <f>(Q78-R78)/S78</f>
        <v>7.7881619937694699E-2</v>
      </c>
    </row>
    <row r="79" spans="1:20" x14ac:dyDescent="0.25">
      <c r="A79" s="212">
        <v>33</v>
      </c>
      <c r="B79" s="209">
        <v>290</v>
      </c>
      <c r="C79" s="209">
        <f t="shared" ref="C79:C90" si="82">SUM(A79+B79)</f>
        <v>323</v>
      </c>
      <c r="D79" s="209">
        <f t="shared" ref="D79:D90" si="83">(A79-B79)/C79</f>
        <v>-0.79566563467492257</v>
      </c>
      <c r="E79" s="209">
        <v>45</v>
      </c>
      <c r="F79" s="209">
        <v>287</v>
      </c>
      <c r="G79" s="209">
        <f t="shared" ref="G79:G90" si="84">SUM(E79+F79)</f>
        <v>332</v>
      </c>
      <c r="H79" s="211">
        <f t="shared" ref="H79:H90" si="85">(E79-F79)/G79</f>
        <v>-0.72891566265060237</v>
      </c>
      <c r="I79" s="208">
        <v>314</v>
      </c>
      <c r="J79" s="209">
        <v>37</v>
      </c>
      <c r="K79" s="209">
        <f t="shared" ref="K79:K90" si="86">SUM(I79+J79)</f>
        <v>351</v>
      </c>
      <c r="L79" s="209">
        <f t="shared" ref="L79:L90" si="87">(I79-J79)/K79</f>
        <v>0.78917378917378922</v>
      </c>
      <c r="M79" s="209">
        <v>264</v>
      </c>
      <c r="N79" s="209">
        <v>37</v>
      </c>
      <c r="O79" s="209">
        <f t="shared" ref="O79:O90" si="88">SUM(M79+N79)</f>
        <v>301</v>
      </c>
      <c r="P79" s="211">
        <f t="shared" ref="P79:P90" si="89">(M79-N79)/O79</f>
        <v>0.75415282392026584</v>
      </c>
      <c r="Q79" s="209">
        <v>165</v>
      </c>
      <c r="R79" s="209">
        <v>132</v>
      </c>
      <c r="S79" s="209">
        <f t="shared" ref="S79:S90" si="90">SUM(Q79+R79)</f>
        <v>297</v>
      </c>
      <c r="T79" s="210">
        <f t="shared" ref="T79:T90" si="91">(Q79-R79)/S79</f>
        <v>0.1111111111111111</v>
      </c>
    </row>
    <row r="80" spans="1:20" x14ac:dyDescent="0.25">
      <c r="A80" s="212">
        <v>37</v>
      </c>
      <c r="B80" s="209">
        <v>295</v>
      </c>
      <c r="C80" s="209">
        <f t="shared" si="82"/>
        <v>332</v>
      </c>
      <c r="D80" s="209">
        <f t="shared" si="83"/>
        <v>-0.77710843373493976</v>
      </c>
      <c r="E80" s="209">
        <v>32</v>
      </c>
      <c r="F80" s="209">
        <v>290</v>
      </c>
      <c r="G80" s="209">
        <f t="shared" si="84"/>
        <v>322</v>
      </c>
      <c r="H80" s="211">
        <f t="shared" si="85"/>
        <v>-0.80124223602484468</v>
      </c>
      <c r="I80" s="208">
        <v>328</v>
      </c>
      <c r="J80" s="209">
        <v>42</v>
      </c>
      <c r="K80" s="209">
        <f t="shared" si="86"/>
        <v>370</v>
      </c>
      <c r="L80" s="209">
        <f t="shared" si="87"/>
        <v>0.77297297297297296</v>
      </c>
      <c r="M80" s="209">
        <v>271</v>
      </c>
      <c r="N80" s="209">
        <v>42</v>
      </c>
      <c r="O80" s="209">
        <f t="shared" si="88"/>
        <v>313</v>
      </c>
      <c r="P80" s="211">
        <f t="shared" si="89"/>
        <v>0.73162939297124596</v>
      </c>
      <c r="Q80" s="209">
        <v>176</v>
      </c>
      <c r="R80" s="209">
        <v>181</v>
      </c>
      <c r="S80" s="209">
        <f t="shared" si="90"/>
        <v>357</v>
      </c>
      <c r="T80" s="210">
        <f t="shared" si="91"/>
        <v>-1.4005602240896359E-2</v>
      </c>
    </row>
    <row r="81" spans="1:20" x14ac:dyDescent="0.25">
      <c r="A81" s="212">
        <v>32</v>
      </c>
      <c r="B81" s="209">
        <v>298</v>
      </c>
      <c r="C81" s="209">
        <f t="shared" si="82"/>
        <v>330</v>
      </c>
      <c r="D81" s="209">
        <f t="shared" si="83"/>
        <v>-0.80606060606060603</v>
      </c>
      <c r="E81" s="209">
        <v>41</v>
      </c>
      <c r="F81" s="209">
        <v>267</v>
      </c>
      <c r="G81" s="209">
        <f t="shared" si="84"/>
        <v>308</v>
      </c>
      <c r="H81" s="211">
        <f t="shared" si="85"/>
        <v>-0.73376623376623373</v>
      </c>
      <c r="I81" s="208">
        <v>298</v>
      </c>
      <c r="J81" s="209">
        <v>53</v>
      </c>
      <c r="K81" s="209">
        <f t="shared" si="86"/>
        <v>351</v>
      </c>
      <c r="L81" s="209">
        <f t="shared" si="87"/>
        <v>0.69800569800569801</v>
      </c>
      <c r="M81" s="209">
        <v>295</v>
      </c>
      <c r="N81" s="209">
        <v>37</v>
      </c>
      <c r="O81" s="209">
        <f t="shared" si="88"/>
        <v>332</v>
      </c>
      <c r="P81" s="211">
        <f t="shared" si="89"/>
        <v>0.77710843373493976</v>
      </c>
      <c r="Q81" s="209">
        <v>113</v>
      </c>
      <c r="R81" s="209">
        <v>126</v>
      </c>
      <c r="S81" s="209">
        <f t="shared" si="90"/>
        <v>239</v>
      </c>
      <c r="T81" s="210">
        <f t="shared" si="91"/>
        <v>-5.4393305439330547E-2</v>
      </c>
    </row>
    <row r="82" spans="1:20" x14ac:dyDescent="0.25">
      <c r="A82" s="212">
        <v>26</v>
      </c>
      <c r="B82" s="209">
        <v>301.89999999999998</v>
      </c>
      <c r="C82" s="209">
        <f t="shared" si="82"/>
        <v>327.9</v>
      </c>
      <c r="D82" s="209">
        <f t="shared" si="83"/>
        <v>-0.84141506556877099</v>
      </c>
      <c r="E82" s="209">
        <v>58</v>
      </c>
      <c r="F82" s="209">
        <v>311</v>
      </c>
      <c r="G82" s="209">
        <f t="shared" si="84"/>
        <v>369</v>
      </c>
      <c r="H82" s="211">
        <f t="shared" si="85"/>
        <v>-0.68563685636856364</v>
      </c>
      <c r="I82" s="208">
        <v>276</v>
      </c>
      <c r="J82" s="209">
        <v>34</v>
      </c>
      <c r="K82" s="209">
        <f t="shared" si="86"/>
        <v>310</v>
      </c>
      <c r="L82" s="209">
        <f t="shared" si="87"/>
        <v>0.78064516129032258</v>
      </c>
      <c r="M82" s="209">
        <v>327</v>
      </c>
      <c r="N82" s="209">
        <v>48</v>
      </c>
      <c r="O82" s="209">
        <f t="shared" si="88"/>
        <v>375</v>
      </c>
      <c r="P82" s="211">
        <f t="shared" si="89"/>
        <v>0.74399999999999999</v>
      </c>
      <c r="Q82" s="209">
        <v>153</v>
      </c>
      <c r="R82" s="209">
        <v>186</v>
      </c>
      <c r="S82" s="209">
        <f t="shared" si="90"/>
        <v>339</v>
      </c>
      <c r="T82" s="210">
        <f t="shared" si="91"/>
        <v>-9.7345132743362831E-2</v>
      </c>
    </row>
    <row r="83" spans="1:20" x14ac:dyDescent="0.25">
      <c r="A83" s="212">
        <v>41</v>
      </c>
      <c r="B83" s="209">
        <v>305</v>
      </c>
      <c r="C83" s="209">
        <f t="shared" si="82"/>
        <v>346</v>
      </c>
      <c r="D83" s="209">
        <f t="shared" si="83"/>
        <v>-0.76300578034682076</v>
      </c>
      <c r="E83" s="209">
        <v>61</v>
      </c>
      <c r="F83" s="209">
        <v>301</v>
      </c>
      <c r="G83" s="209">
        <f t="shared" si="84"/>
        <v>362</v>
      </c>
      <c r="H83" s="211">
        <f t="shared" si="85"/>
        <v>-0.66298342541436461</v>
      </c>
      <c r="I83" s="208">
        <v>325</v>
      </c>
      <c r="J83" s="209">
        <v>38</v>
      </c>
      <c r="K83" s="209">
        <f t="shared" si="86"/>
        <v>363</v>
      </c>
      <c r="L83" s="209">
        <f t="shared" si="87"/>
        <v>0.79063360881542699</v>
      </c>
      <c r="M83" s="209">
        <v>265</v>
      </c>
      <c r="N83" s="209">
        <v>54</v>
      </c>
      <c r="O83" s="209">
        <f t="shared" si="88"/>
        <v>319</v>
      </c>
      <c r="P83" s="211">
        <f t="shared" si="89"/>
        <v>0.66144200626959249</v>
      </c>
      <c r="Q83" s="209">
        <v>142</v>
      </c>
      <c r="R83" s="209">
        <v>134</v>
      </c>
      <c r="S83" s="209">
        <f t="shared" si="90"/>
        <v>276</v>
      </c>
      <c r="T83" s="210">
        <f t="shared" si="91"/>
        <v>2.8985507246376812E-2</v>
      </c>
    </row>
    <row r="84" spans="1:20" x14ac:dyDescent="0.25">
      <c r="A84" s="212">
        <v>44</v>
      </c>
      <c r="B84" s="209">
        <v>308</v>
      </c>
      <c r="C84" s="209">
        <f t="shared" si="82"/>
        <v>352</v>
      </c>
      <c r="D84" s="209">
        <f t="shared" si="83"/>
        <v>-0.75</v>
      </c>
      <c r="E84" s="209">
        <v>42</v>
      </c>
      <c r="F84" s="209">
        <v>275</v>
      </c>
      <c r="G84" s="209">
        <f t="shared" si="84"/>
        <v>317</v>
      </c>
      <c r="H84" s="211">
        <f t="shared" si="85"/>
        <v>-0.73501577287066244</v>
      </c>
      <c r="I84" s="208">
        <v>284</v>
      </c>
      <c r="J84" s="209">
        <v>29</v>
      </c>
      <c r="K84" s="209">
        <f t="shared" si="86"/>
        <v>313</v>
      </c>
      <c r="L84" s="209">
        <f t="shared" si="87"/>
        <v>0.81469648562300323</v>
      </c>
      <c r="M84" s="209">
        <v>294</v>
      </c>
      <c r="N84" s="209">
        <v>39</v>
      </c>
      <c r="O84" s="209">
        <f t="shared" si="88"/>
        <v>333</v>
      </c>
      <c r="P84" s="211">
        <f t="shared" si="89"/>
        <v>0.76576576576576572</v>
      </c>
      <c r="Q84" s="209">
        <v>162</v>
      </c>
      <c r="R84" s="209">
        <v>141</v>
      </c>
      <c r="S84" s="209">
        <f t="shared" si="90"/>
        <v>303</v>
      </c>
      <c r="T84" s="210">
        <f t="shared" si="91"/>
        <v>6.9306930693069313E-2</v>
      </c>
    </row>
    <row r="85" spans="1:20" x14ac:dyDescent="0.25">
      <c r="A85" s="212">
        <v>29</v>
      </c>
      <c r="B85" s="209">
        <v>267</v>
      </c>
      <c r="C85" s="209">
        <f t="shared" si="82"/>
        <v>296</v>
      </c>
      <c r="D85" s="209">
        <f t="shared" si="83"/>
        <v>-0.80405405405405406</v>
      </c>
      <c r="E85" s="209">
        <v>48</v>
      </c>
      <c r="F85" s="209">
        <v>276</v>
      </c>
      <c r="G85" s="209">
        <f t="shared" si="84"/>
        <v>324</v>
      </c>
      <c r="H85" s="211">
        <f t="shared" si="85"/>
        <v>-0.70370370370370372</v>
      </c>
      <c r="I85" s="208">
        <v>201</v>
      </c>
      <c r="J85" s="209">
        <v>41</v>
      </c>
      <c r="K85" s="209">
        <f t="shared" si="86"/>
        <v>242</v>
      </c>
      <c r="L85" s="209">
        <f t="shared" si="87"/>
        <v>0.66115702479338845</v>
      </c>
      <c r="M85" s="209">
        <v>264</v>
      </c>
      <c r="N85" s="209">
        <v>29</v>
      </c>
      <c r="O85" s="209">
        <f t="shared" si="88"/>
        <v>293</v>
      </c>
      <c r="P85" s="211">
        <f t="shared" si="89"/>
        <v>0.80204778156996592</v>
      </c>
      <c r="Q85" s="209">
        <v>173</v>
      </c>
      <c r="R85" s="209">
        <v>162</v>
      </c>
      <c r="S85" s="209">
        <f t="shared" si="90"/>
        <v>335</v>
      </c>
      <c r="T85" s="210">
        <f t="shared" si="91"/>
        <v>3.2835820895522387E-2</v>
      </c>
    </row>
    <row r="86" spans="1:20" x14ac:dyDescent="0.25">
      <c r="A86" s="212">
        <v>64</v>
      </c>
      <c r="B86" s="209">
        <v>315</v>
      </c>
      <c r="C86" s="209">
        <f t="shared" si="82"/>
        <v>379</v>
      </c>
      <c r="D86" s="209">
        <f t="shared" si="83"/>
        <v>-0.66226912928759896</v>
      </c>
      <c r="E86" s="209">
        <v>65</v>
      </c>
      <c r="F86" s="209">
        <v>324</v>
      </c>
      <c r="G86" s="209">
        <f t="shared" si="84"/>
        <v>389</v>
      </c>
      <c r="H86" s="211">
        <f t="shared" si="85"/>
        <v>-0.66580976863753216</v>
      </c>
      <c r="I86" s="208">
        <v>327</v>
      </c>
      <c r="J86" s="209">
        <v>39</v>
      </c>
      <c r="K86" s="209">
        <f t="shared" si="86"/>
        <v>366</v>
      </c>
      <c r="L86" s="209">
        <f t="shared" si="87"/>
        <v>0.78688524590163933</v>
      </c>
      <c r="M86" s="209">
        <v>285</v>
      </c>
      <c r="N86" s="209">
        <v>61</v>
      </c>
      <c r="O86" s="209">
        <f t="shared" si="88"/>
        <v>346</v>
      </c>
      <c r="P86" s="211">
        <f t="shared" si="89"/>
        <v>0.64739884393063585</v>
      </c>
      <c r="Q86" s="209">
        <v>166</v>
      </c>
      <c r="R86" s="209">
        <v>149</v>
      </c>
      <c r="S86" s="209">
        <f t="shared" si="90"/>
        <v>315</v>
      </c>
      <c r="T86" s="210">
        <f t="shared" si="91"/>
        <v>5.3968253968253971E-2</v>
      </c>
    </row>
    <row r="87" spans="1:20" x14ac:dyDescent="0.25">
      <c r="A87" s="212">
        <v>37</v>
      </c>
      <c r="B87" s="209">
        <v>319</v>
      </c>
      <c r="C87" s="209">
        <f t="shared" si="82"/>
        <v>356</v>
      </c>
      <c r="D87" s="209">
        <f t="shared" si="83"/>
        <v>-0.7921348314606742</v>
      </c>
      <c r="E87" s="209">
        <v>51</v>
      </c>
      <c r="F87" s="209">
        <v>265</v>
      </c>
      <c r="G87" s="209">
        <f t="shared" si="84"/>
        <v>316</v>
      </c>
      <c r="H87" s="211">
        <f t="shared" si="85"/>
        <v>-0.67721518987341767</v>
      </c>
      <c r="I87" s="208">
        <v>318</v>
      </c>
      <c r="J87" s="209">
        <v>45</v>
      </c>
      <c r="K87" s="209">
        <f t="shared" si="86"/>
        <v>363</v>
      </c>
      <c r="L87" s="209">
        <f t="shared" si="87"/>
        <v>0.75206611570247939</v>
      </c>
      <c r="M87" s="209">
        <v>281</v>
      </c>
      <c r="N87" s="209">
        <v>31</v>
      </c>
      <c r="O87" s="209">
        <f t="shared" si="88"/>
        <v>312</v>
      </c>
      <c r="P87" s="211">
        <f t="shared" si="89"/>
        <v>0.80128205128205132</v>
      </c>
      <c r="Q87" s="209">
        <v>142</v>
      </c>
      <c r="R87" s="209">
        <v>123</v>
      </c>
      <c r="S87" s="209">
        <f t="shared" si="90"/>
        <v>265</v>
      </c>
      <c r="T87" s="210">
        <f t="shared" si="91"/>
        <v>7.1698113207547168E-2</v>
      </c>
    </row>
    <row r="88" spans="1:20" x14ac:dyDescent="0.25">
      <c r="A88" s="212">
        <v>49</v>
      </c>
      <c r="B88" s="209">
        <v>321</v>
      </c>
      <c r="C88" s="209">
        <f t="shared" si="82"/>
        <v>370</v>
      </c>
      <c r="D88" s="209">
        <f t="shared" si="83"/>
        <v>-0.73513513513513518</v>
      </c>
      <c r="E88" s="209">
        <v>42</v>
      </c>
      <c r="F88" s="209">
        <v>298</v>
      </c>
      <c r="G88" s="209">
        <f t="shared" si="84"/>
        <v>340</v>
      </c>
      <c r="H88" s="211">
        <f t="shared" si="85"/>
        <v>-0.75294117647058822</v>
      </c>
      <c r="I88" s="208">
        <v>237</v>
      </c>
      <c r="J88" s="209">
        <v>38</v>
      </c>
      <c r="K88" s="209">
        <f t="shared" si="86"/>
        <v>275</v>
      </c>
      <c r="L88" s="209">
        <f t="shared" si="87"/>
        <v>0.72363636363636363</v>
      </c>
      <c r="M88" s="209">
        <v>273</v>
      </c>
      <c r="N88" s="209">
        <v>34</v>
      </c>
      <c r="O88" s="209">
        <f t="shared" si="88"/>
        <v>307</v>
      </c>
      <c r="P88" s="211">
        <f t="shared" si="89"/>
        <v>0.77850162866449513</v>
      </c>
      <c r="Q88" s="209">
        <v>170</v>
      </c>
      <c r="R88" s="209">
        <v>161</v>
      </c>
      <c r="S88" s="209">
        <f t="shared" si="90"/>
        <v>331</v>
      </c>
      <c r="T88" s="210">
        <f t="shared" si="91"/>
        <v>2.7190332326283987E-2</v>
      </c>
    </row>
    <row r="89" spans="1:20" x14ac:dyDescent="0.25">
      <c r="A89" s="212">
        <v>45</v>
      </c>
      <c r="B89" s="209">
        <v>325</v>
      </c>
      <c r="C89" s="209">
        <f t="shared" si="82"/>
        <v>370</v>
      </c>
      <c r="D89" s="209">
        <f t="shared" si="83"/>
        <v>-0.7567567567567568</v>
      </c>
      <c r="E89" s="209">
        <v>58</v>
      </c>
      <c r="F89" s="209">
        <v>318</v>
      </c>
      <c r="G89" s="209">
        <f t="shared" si="84"/>
        <v>376</v>
      </c>
      <c r="H89" s="211">
        <f t="shared" si="85"/>
        <v>-0.69148936170212771</v>
      </c>
      <c r="I89" s="208">
        <v>285</v>
      </c>
      <c r="J89" s="209">
        <v>26</v>
      </c>
      <c r="K89" s="209">
        <f t="shared" si="86"/>
        <v>311</v>
      </c>
      <c r="L89" s="209">
        <f t="shared" si="87"/>
        <v>0.83279742765273312</v>
      </c>
      <c r="M89" s="209">
        <v>314</v>
      </c>
      <c r="N89" s="209">
        <v>47</v>
      </c>
      <c r="O89" s="209">
        <f t="shared" si="88"/>
        <v>361</v>
      </c>
      <c r="P89" s="211">
        <f t="shared" si="89"/>
        <v>0.73961218836565101</v>
      </c>
      <c r="Q89" s="209">
        <v>152</v>
      </c>
      <c r="R89" s="209">
        <v>181</v>
      </c>
      <c r="S89" s="209">
        <f t="shared" si="90"/>
        <v>333</v>
      </c>
      <c r="T89" s="210">
        <f t="shared" si="91"/>
        <v>-8.7087087087087081E-2</v>
      </c>
    </row>
    <row r="90" spans="1:20" x14ac:dyDescent="0.25">
      <c r="A90" s="212">
        <v>47</v>
      </c>
      <c r="B90" s="209">
        <v>328</v>
      </c>
      <c r="C90" s="209">
        <f t="shared" si="82"/>
        <v>375</v>
      </c>
      <c r="D90" s="209">
        <f t="shared" si="83"/>
        <v>-0.7493333333333333</v>
      </c>
      <c r="E90" s="209">
        <v>63</v>
      </c>
      <c r="F90" s="209">
        <v>315</v>
      </c>
      <c r="G90" s="209">
        <f t="shared" si="84"/>
        <v>378</v>
      </c>
      <c r="H90" s="211">
        <f t="shared" si="85"/>
        <v>-0.66666666666666663</v>
      </c>
      <c r="I90" s="208">
        <v>271</v>
      </c>
      <c r="J90" s="209">
        <v>42</v>
      </c>
      <c r="K90" s="209">
        <f t="shared" si="86"/>
        <v>313</v>
      </c>
      <c r="L90" s="209">
        <f t="shared" si="87"/>
        <v>0.73162939297124596</v>
      </c>
      <c r="M90" s="209">
        <v>276</v>
      </c>
      <c r="N90" s="209">
        <v>48</v>
      </c>
      <c r="O90" s="209">
        <f t="shared" si="88"/>
        <v>324</v>
      </c>
      <c r="P90" s="211">
        <f t="shared" si="89"/>
        <v>0.70370370370370372</v>
      </c>
      <c r="Q90" s="209">
        <v>148</v>
      </c>
      <c r="R90" s="209">
        <v>173</v>
      </c>
      <c r="S90" s="209">
        <f t="shared" si="90"/>
        <v>321</v>
      </c>
      <c r="T90" s="210">
        <f t="shared" si="91"/>
        <v>-7.7881619937694699E-2</v>
      </c>
    </row>
    <row r="91" spans="1:20" x14ac:dyDescent="0.25">
      <c r="A91" s="72"/>
      <c r="B91" s="15"/>
      <c r="C91" s="15"/>
      <c r="D91" s="15"/>
      <c r="E91" s="15"/>
      <c r="F91" s="15"/>
      <c r="G91" s="15"/>
      <c r="H91" s="130"/>
      <c r="I91" s="63"/>
      <c r="J91" s="15"/>
      <c r="K91" s="15"/>
      <c r="L91" s="15"/>
      <c r="M91" s="15"/>
      <c r="N91" s="15"/>
      <c r="O91" s="15"/>
      <c r="P91" s="130"/>
      <c r="Q91" s="15"/>
      <c r="R91" s="15"/>
      <c r="S91" s="15"/>
      <c r="T91" s="125"/>
    </row>
    <row r="92" spans="1:20" x14ac:dyDescent="0.25">
      <c r="A92" s="212">
        <f>AVERAGE(A75:A90)/3</f>
        <v>14.583333333333334</v>
      </c>
      <c r="B92" s="209">
        <f>AVERAGE(B75:B90)/3</f>
        <v>99.810416666666654</v>
      </c>
      <c r="C92" s="209"/>
      <c r="D92" s="15">
        <f>AVERAGE(D75:D90)</f>
        <v>-0.74629783982059295</v>
      </c>
      <c r="E92" s="209">
        <f>AVERAGE(E75:E90)/3</f>
        <v>16.395833333333332</v>
      </c>
      <c r="F92" s="209">
        <f>AVERAGE(F75:F90)/3</f>
        <v>97.0625</v>
      </c>
      <c r="G92" s="209"/>
      <c r="H92" s="130">
        <f>AVERAGE(H75:H90)</f>
        <v>-0.7131046143068337</v>
      </c>
      <c r="I92" s="208">
        <f>AVERAGE(I75:I90)/3</f>
        <v>96.4375</v>
      </c>
      <c r="J92" s="209">
        <f>AVERAGE(J75:J90)/3</f>
        <v>12.729166666666666</v>
      </c>
      <c r="K92" s="209"/>
      <c r="L92" s="15">
        <f>AVERAGE(L75:L90)</f>
        <v>0.76518965600571331</v>
      </c>
      <c r="M92" s="209">
        <f>AVERAGE(M75:M90)/3</f>
        <v>94.625</v>
      </c>
      <c r="N92" s="209">
        <f>AVERAGE(N75:N90)/3</f>
        <v>13.8125</v>
      </c>
      <c r="O92" s="209"/>
      <c r="P92" s="130">
        <f>AVERAGE(P75:P90)</f>
        <v>0.74658977076136113</v>
      </c>
      <c r="Q92" s="209">
        <f>AVERAGE(Q75:Q90)/3</f>
        <v>51.395833333333336</v>
      </c>
      <c r="R92" s="209">
        <f>AVERAGE(R75:R90)/3</f>
        <v>50.25</v>
      </c>
      <c r="S92" s="209"/>
      <c r="T92" s="42">
        <f>AVERAGE(T75:T90)</f>
        <v>1.2554555817693661E-2</v>
      </c>
    </row>
    <row r="93" spans="1:20" x14ac:dyDescent="0.25">
      <c r="A93" s="212">
        <f>STDEV(A75:A90)/3</f>
        <v>3.7682887362833544</v>
      </c>
      <c r="B93" s="209">
        <f>STDEV(B75:B90)/3</f>
        <v>7.4433337687216872</v>
      </c>
      <c r="C93" s="209"/>
      <c r="D93" s="15">
        <f xml:space="preserve"> STDEV(D75:D90)</f>
        <v>5.7150754674577128E-2</v>
      </c>
      <c r="E93" s="209">
        <f>STDEV(E75:E90)/3</f>
        <v>3.3998229801412152</v>
      </c>
      <c r="F93" s="209">
        <f>STDEV(F75:F90)/3</f>
        <v>6.3726484406522959</v>
      </c>
      <c r="G93" s="209"/>
      <c r="H93" s="130">
        <f xml:space="preserve"> STDEV(H75:H90)</f>
        <v>4.160478925651824E-2</v>
      </c>
      <c r="I93" s="208">
        <f>STDEV(I75:I90)/3</f>
        <v>11.277456207785447</v>
      </c>
      <c r="J93" s="209">
        <f>STDEV(J75:J90)/3</f>
        <v>2.6672742363416351</v>
      </c>
      <c r="K93" s="209"/>
      <c r="L93" s="15">
        <f xml:space="preserve"> STDEV(L75:L90)</f>
        <v>5.1574992706001917E-2</v>
      </c>
      <c r="M93" s="209">
        <f>STDEV(M75:M90)/3</f>
        <v>6.9823852445782242</v>
      </c>
      <c r="N93" s="209">
        <f>STDEV(N75:N90)/3</f>
        <v>3.0403916658025296</v>
      </c>
      <c r="O93" s="209"/>
      <c r="P93" s="130">
        <f xml:space="preserve"> STDEV(P75:P90)</f>
        <v>4.5666023163687619E-2</v>
      </c>
      <c r="Q93" s="209">
        <f>STDEV(Q75:Q90)/3</f>
        <v>6.0506733632008389</v>
      </c>
      <c r="R93" s="209">
        <f>STDEV(R75:R90)/3</f>
        <v>7.208534037026042</v>
      </c>
      <c r="S93" s="209"/>
      <c r="T93" s="42">
        <f xml:space="preserve"> STDEV(T75:T90)</f>
        <v>7.4535676092516628E-2</v>
      </c>
    </row>
    <row r="94" spans="1:20" x14ac:dyDescent="0.25">
      <c r="A94" s="212">
        <v>16</v>
      </c>
      <c r="B94" s="209">
        <v>16</v>
      </c>
      <c r="C94" s="209"/>
      <c r="D94" s="15">
        <v>16</v>
      </c>
      <c r="E94" s="209">
        <v>16</v>
      </c>
      <c r="F94" s="209">
        <v>16</v>
      </c>
      <c r="G94" s="209"/>
      <c r="H94" s="130">
        <v>16</v>
      </c>
      <c r="I94" s="208">
        <v>16</v>
      </c>
      <c r="J94" s="209">
        <v>16</v>
      </c>
      <c r="K94" s="209"/>
      <c r="L94" s="15">
        <v>16</v>
      </c>
      <c r="M94" s="209">
        <v>16</v>
      </c>
      <c r="N94" s="209">
        <v>16</v>
      </c>
      <c r="O94" s="209"/>
      <c r="P94" s="130">
        <v>16</v>
      </c>
      <c r="Q94" s="209">
        <v>16</v>
      </c>
      <c r="R94" s="209">
        <v>16</v>
      </c>
      <c r="S94" s="209"/>
      <c r="T94" s="42">
        <v>16</v>
      </c>
    </row>
    <row r="95" spans="1:20" ht="15.75" thickBot="1" x14ac:dyDescent="0.3">
      <c r="A95" s="43">
        <f>A93/SQRT(A94)</f>
        <v>0.94207218407083859</v>
      </c>
      <c r="B95" s="45">
        <f>B93/SQRT(B94)</f>
        <v>1.8608334421804218</v>
      </c>
      <c r="C95" s="45"/>
      <c r="D95" s="127">
        <f>D93/SQRT(D94)</f>
        <v>1.4287688668644282E-2</v>
      </c>
      <c r="E95" s="45">
        <f>E93/SQRT(E94)</f>
        <v>0.8499557450353038</v>
      </c>
      <c r="F95" s="45">
        <f>F93/SQRT(F94)</f>
        <v>1.593162110163074</v>
      </c>
      <c r="G95" s="45"/>
      <c r="H95" s="131">
        <f>H93/SQRT(H94)</f>
        <v>1.040119731412956E-2</v>
      </c>
      <c r="I95" s="54">
        <f>I93/SQRT(I94)</f>
        <v>2.8193640519463616</v>
      </c>
      <c r="J95" s="45">
        <f>J93/SQRT(J94)</f>
        <v>0.66681855908540877</v>
      </c>
      <c r="K95" s="45"/>
      <c r="L95" s="127">
        <f>L93/SQRT(L94)</f>
        <v>1.2893748176500479E-2</v>
      </c>
      <c r="M95" s="45">
        <f>M93/SQRT(M94)</f>
        <v>1.745596311144556</v>
      </c>
      <c r="N95" s="45">
        <f>N93/SQRT(N94)</f>
        <v>0.7600979164506324</v>
      </c>
      <c r="O95" s="45"/>
      <c r="P95" s="131">
        <f>P93/SQRT(P94)</f>
        <v>1.1416505790921905E-2</v>
      </c>
      <c r="Q95" s="45">
        <f>Q93/SQRT(Q94)</f>
        <v>1.5126683408002097</v>
      </c>
      <c r="R95" s="45">
        <f>R93/SQRT(R94)</f>
        <v>1.8021335092565105</v>
      </c>
      <c r="S95" s="45"/>
      <c r="T95" s="46">
        <f>T93/SQRT(T94)</f>
        <v>1.8633919023129157E-2</v>
      </c>
    </row>
    <row r="97" spans="1:29" ht="15.75" thickBot="1" x14ac:dyDescent="0.3">
      <c r="A97" s="209" t="s">
        <v>243</v>
      </c>
      <c r="B97" s="15"/>
      <c r="C97" s="15"/>
      <c r="D97" s="15"/>
      <c r="E97" s="15"/>
      <c r="F97" s="15"/>
      <c r="G97" s="273"/>
      <c r="H97" s="273"/>
    </row>
    <row r="98" spans="1:29" x14ac:dyDescent="0.25">
      <c r="A98" s="274" t="s">
        <v>242</v>
      </c>
      <c r="B98" s="154" t="s">
        <v>244</v>
      </c>
      <c r="C98" s="15"/>
      <c r="E98" s="15"/>
      <c r="F98" s="15"/>
      <c r="G98" s="273"/>
      <c r="H98" s="273"/>
    </row>
    <row r="99" spans="1:29" x14ac:dyDescent="0.25">
      <c r="A99" s="25">
        <v>14</v>
      </c>
      <c r="B99" s="26">
        <v>26</v>
      </c>
      <c r="C99" s="15"/>
      <c r="E99" s="15"/>
      <c r="F99" s="15"/>
      <c r="G99" s="273"/>
      <c r="H99" s="273"/>
    </row>
    <row r="100" spans="1:29" x14ac:dyDescent="0.25">
      <c r="A100" s="25">
        <v>8</v>
      </c>
      <c r="B100" s="26">
        <v>32</v>
      </c>
      <c r="C100" s="15"/>
      <c r="E100" s="15"/>
      <c r="F100" s="15"/>
      <c r="G100" s="273"/>
      <c r="H100" s="273"/>
    </row>
    <row r="101" spans="1:29" x14ac:dyDescent="0.25">
      <c r="A101" s="25">
        <v>10</v>
      </c>
      <c r="B101" s="26">
        <v>47</v>
      </c>
      <c r="C101" s="15"/>
      <c r="E101" s="15"/>
      <c r="F101" s="15"/>
      <c r="G101" s="273"/>
      <c r="H101" s="273"/>
    </row>
    <row r="102" spans="1:29" x14ac:dyDescent="0.25">
      <c r="A102" s="25">
        <v>7</v>
      </c>
      <c r="B102" s="26">
        <v>21</v>
      </c>
      <c r="C102" s="15"/>
      <c r="E102" s="15"/>
      <c r="F102" s="15"/>
      <c r="G102" s="273"/>
      <c r="H102" s="273"/>
    </row>
    <row r="103" spans="1:29" x14ac:dyDescent="0.25">
      <c r="A103" s="25">
        <v>9</v>
      </c>
      <c r="B103" s="26">
        <v>39</v>
      </c>
      <c r="C103" s="15"/>
      <c r="E103" s="15"/>
      <c r="F103" s="15"/>
      <c r="G103" s="273"/>
      <c r="H103" s="273"/>
    </row>
    <row r="104" spans="1:29" x14ac:dyDescent="0.25">
      <c r="A104" s="25">
        <v>17</v>
      </c>
      <c r="B104" s="26">
        <v>28</v>
      </c>
      <c r="C104" s="15"/>
      <c r="E104" s="15"/>
      <c r="F104" s="15"/>
      <c r="G104" s="273"/>
      <c r="H104" s="273"/>
    </row>
    <row r="105" spans="1:29" x14ac:dyDescent="0.25">
      <c r="A105" s="25">
        <v>6</v>
      </c>
      <c r="B105" s="26">
        <v>38</v>
      </c>
      <c r="C105" s="15"/>
      <c r="E105" s="15"/>
      <c r="F105" s="15"/>
      <c r="G105" s="273"/>
      <c r="H105" s="273"/>
    </row>
    <row r="106" spans="1:29" x14ac:dyDescent="0.25">
      <c r="A106" s="25">
        <v>8</v>
      </c>
      <c r="B106" s="26">
        <v>40</v>
      </c>
      <c r="C106" s="15"/>
      <c r="E106" s="15"/>
      <c r="F106" s="15"/>
      <c r="G106" s="273"/>
      <c r="H106" s="273"/>
    </row>
    <row r="107" spans="1:29" x14ac:dyDescent="0.25">
      <c r="A107" s="25">
        <f>AVERAGE(A99:A106)</f>
        <v>9.875</v>
      </c>
      <c r="B107" s="26">
        <f>AVERAGE(B99:B106)</f>
        <v>33.875</v>
      </c>
      <c r="C107" s="15"/>
      <c r="E107" s="15"/>
      <c r="F107" s="15"/>
      <c r="G107" s="273"/>
      <c r="H107" s="273"/>
    </row>
    <row r="108" spans="1:29" x14ac:dyDescent="0.25">
      <c r="A108" s="25">
        <f>STDEV(A99:A106)</f>
        <v>3.758324094593227</v>
      </c>
      <c r="B108" s="26">
        <f>STDEV(B99:B106)</f>
        <v>8.6095876788612813</v>
      </c>
      <c r="C108" s="15"/>
      <c r="E108" s="15"/>
      <c r="F108" s="15"/>
      <c r="G108" s="273"/>
      <c r="H108" s="273"/>
    </row>
    <row r="109" spans="1:29" x14ac:dyDescent="0.25">
      <c r="A109" s="25">
        <v>8</v>
      </c>
      <c r="B109" s="26">
        <v>8</v>
      </c>
      <c r="C109" s="15"/>
      <c r="E109" s="15"/>
      <c r="F109" s="15"/>
      <c r="G109" s="273"/>
      <c r="H109" s="273"/>
    </row>
    <row r="110" spans="1:29" ht="15.75" thickBot="1" x14ac:dyDescent="0.3">
      <c r="A110" s="27">
        <f>A108/SQRT(A109)</f>
        <v>1.328768226591831</v>
      </c>
      <c r="B110" s="29">
        <f>B108/SQRT(B109)</f>
        <v>3.0439489154714794</v>
      </c>
      <c r="C110" s="15"/>
      <c r="E110" s="15"/>
      <c r="F110" s="15"/>
      <c r="G110" s="273"/>
      <c r="H110" s="273"/>
    </row>
    <row r="111" spans="1:29" x14ac:dyDescent="0.25">
      <c r="A111" s="15"/>
      <c r="B111" s="15"/>
      <c r="C111" s="15"/>
      <c r="D111" s="15"/>
      <c r="E111" s="15"/>
      <c r="F111" s="15"/>
      <c r="G111" s="273"/>
      <c r="H111" s="273"/>
    </row>
    <row r="112" spans="1:29" s="152" customFormat="1" ht="15.75" thickBot="1" x14ac:dyDescent="0.3">
      <c r="A112" s="209" t="s">
        <v>241</v>
      </c>
      <c r="B112" s="209"/>
      <c r="C112" s="209"/>
      <c r="D112" s="209"/>
      <c r="E112" s="64"/>
      <c r="F112" s="209"/>
      <c r="G112" s="209"/>
      <c r="H112" s="209"/>
      <c r="J112" s="64"/>
      <c r="K112" s="209"/>
      <c r="L112" s="209"/>
      <c r="M112" s="209"/>
      <c r="N112" s="209"/>
      <c r="O112" s="64"/>
      <c r="P112" s="209"/>
      <c r="Q112" s="209"/>
      <c r="R112" s="209"/>
      <c r="S112" s="209"/>
      <c r="T112" s="64"/>
      <c r="U112" s="209"/>
      <c r="V112" s="209"/>
      <c r="W112" s="209"/>
      <c r="X112" s="209"/>
      <c r="Y112" s="64"/>
      <c r="Z112" s="209"/>
      <c r="AA112" s="209"/>
      <c r="AB112" s="209"/>
      <c r="AC112" s="209"/>
    </row>
    <row r="113" spans="1:61" s="18" customFormat="1" x14ac:dyDescent="0.25">
      <c r="A113" s="334" t="s">
        <v>148</v>
      </c>
      <c r="B113" s="331"/>
      <c r="C113" s="331"/>
      <c r="D113" s="331"/>
      <c r="E113" s="331"/>
      <c r="F113" s="331"/>
      <c r="G113" s="331"/>
      <c r="H113" s="332"/>
      <c r="I113" s="319" t="s">
        <v>149</v>
      </c>
      <c r="J113" s="316"/>
      <c r="K113" s="316"/>
      <c r="L113" s="316"/>
      <c r="M113" s="316"/>
      <c r="N113" s="316"/>
      <c r="O113" s="316"/>
      <c r="P113" s="317"/>
      <c r="Q113" s="319" t="s">
        <v>150</v>
      </c>
      <c r="R113" s="316"/>
      <c r="S113" s="316"/>
      <c r="T113" s="316"/>
      <c r="U113" s="316"/>
      <c r="V113" s="316"/>
      <c r="W113" s="316"/>
      <c r="X113" s="317"/>
      <c r="Y113" s="330" t="s">
        <v>144</v>
      </c>
      <c r="Z113" s="331"/>
      <c r="AA113" s="331"/>
      <c r="AB113" s="331"/>
      <c r="AC113" s="331"/>
      <c r="AD113" s="331"/>
      <c r="AE113" s="331"/>
      <c r="AF113" s="332"/>
      <c r="AG113" s="330" t="s">
        <v>145</v>
      </c>
      <c r="AH113" s="331"/>
      <c r="AI113" s="331"/>
      <c r="AJ113" s="331"/>
      <c r="AK113" s="331"/>
      <c r="AL113" s="331"/>
      <c r="AM113" s="331"/>
      <c r="AN113" s="332"/>
      <c r="AO113" s="330" t="s">
        <v>146</v>
      </c>
      <c r="AP113" s="331"/>
      <c r="AQ113" s="331"/>
      <c r="AR113" s="331"/>
      <c r="AS113" s="331"/>
      <c r="AT113" s="331"/>
      <c r="AU113" s="331"/>
      <c r="AV113" s="332"/>
      <c r="AW113" s="331" t="s">
        <v>147</v>
      </c>
      <c r="AX113" s="331"/>
      <c r="AY113" s="331"/>
      <c r="AZ113" s="331"/>
      <c r="BA113" s="331"/>
      <c r="BB113" s="331"/>
      <c r="BC113" s="331"/>
      <c r="BD113" s="333"/>
      <c r="BF113" s="17"/>
      <c r="BG113" s="17"/>
      <c r="BH113" s="17"/>
      <c r="BI113" s="14"/>
    </row>
    <row r="114" spans="1:61" s="18" customFormat="1" x14ac:dyDescent="0.25">
      <c r="A114" s="25" t="s">
        <v>71</v>
      </c>
      <c r="B114" s="14" t="s">
        <v>130</v>
      </c>
      <c r="C114" s="14" t="s">
        <v>52</v>
      </c>
      <c r="D114" s="14" t="s">
        <v>53</v>
      </c>
      <c r="E114" s="14" t="s">
        <v>46</v>
      </c>
      <c r="F114" s="14" t="s">
        <v>130</v>
      </c>
      <c r="G114" s="14" t="s">
        <v>52</v>
      </c>
      <c r="H114" s="31" t="s">
        <v>53</v>
      </c>
      <c r="I114" s="25" t="s">
        <v>71</v>
      </c>
      <c r="J114" s="14" t="s">
        <v>130</v>
      </c>
      <c r="K114" s="14" t="s">
        <v>52</v>
      </c>
      <c r="L114" s="14" t="s">
        <v>53</v>
      </c>
      <c r="M114" s="14" t="s">
        <v>46</v>
      </c>
      <c r="N114" s="14" t="s">
        <v>130</v>
      </c>
      <c r="O114" s="14" t="s">
        <v>52</v>
      </c>
      <c r="P114" s="31" t="s">
        <v>53</v>
      </c>
      <c r="Q114" s="25" t="s">
        <v>71</v>
      </c>
      <c r="R114" s="14" t="s">
        <v>130</v>
      </c>
      <c r="S114" s="14" t="s">
        <v>52</v>
      </c>
      <c r="T114" s="14" t="s">
        <v>53</v>
      </c>
      <c r="U114" s="14" t="s">
        <v>46</v>
      </c>
      <c r="V114" s="14" t="s">
        <v>130</v>
      </c>
      <c r="W114" s="14" t="s">
        <v>52</v>
      </c>
      <c r="X114" s="31" t="s">
        <v>53</v>
      </c>
      <c r="Y114" s="25" t="s">
        <v>71</v>
      </c>
      <c r="Z114" s="14" t="s">
        <v>130</v>
      </c>
      <c r="AA114" s="14" t="s">
        <v>52</v>
      </c>
      <c r="AB114" s="14" t="s">
        <v>53</v>
      </c>
      <c r="AC114" s="14" t="s">
        <v>46</v>
      </c>
      <c r="AD114" s="14" t="s">
        <v>130</v>
      </c>
      <c r="AE114" s="14" t="s">
        <v>52</v>
      </c>
      <c r="AF114" s="31" t="s">
        <v>53</v>
      </c>
      <c r="AG114" s="25" t="s">
        <v>71</v>
      </c>
      <c r="AH114" s="14" t="s">
        <v>130</v>
      </c>
      <c r="AI114" s="14" t="s">
        <v>52</v>
      </c>
      <c r="AJ114" s="14" t="s">
        <v>53</v>
      </c>
      <c r="AK114" s="14" t="s">
        <v>46</v>
      </c>
      <c r="AL114" s="14" t="s">
        <v>130</v>
      </c>
      <c r="AM114" s="14" t="s">
        <v>52</v>
      </c>
      <c r="AN114" s="31" t="s">
        <v>53</v>
      </c>
      <c r="AO114" s="25" t="s">
        <v>71</v>
      </c>
      <c r="AP114" s="14" t="s">
        <v>130</v>
      </c>
      <c r="AQ114" s="14" t="s">
        <v>52</v>
      </c>
      <c r="AR114" s="14" t="s">
        <v>53</v>
      </c>
      <c r="AS114" s="14" t="s">
        <v>46</v>
      </c>
      <c r="AT114" s="14" t="s">
        <v>130</v>
      </c>
      <c r="AU114" s="14" t="s">
        <v>52</v>
      </c>
      <c r="AV114" s="31" t="s">
        <v>53</v>
      </c>
      <c r="AW114" s="25" t="s">
        <v>71</v>
      </c>
      <c r="AX114" s="14" t="s">
        <v>130</v>
      </c>
      <c r="AY114" s="14" t="s">
        <v>52</v>
      </c>
      <c r="AZ114" s="14" t="s">
        <v>53</v>
      </c>
      <c r="BA114" s="14" t="s">
        <v>46</v>
      </c>
      <c r="BB114" s="14" t="s">
        <v>130</v>
      </c>
      <c r="BC114" s="14" t="s">
        <v>52</v>
      </c>
      <c r="BD114" s="31" t="s">
        <v>53</v>
      </c>
    </row>
    <row r="115" spans="1:61" s="152" customFormat="1" x14ac:dyDescent="0.25">
      <c r="A115" s="25">
        <v>12</v>
      </c>
      <c r="B115" s="14">
        <v>62</v>
      </c>
      <c r="C115" s="14">
        <f>A115+B115</f>
        <v>74</v>
      </c>
      <c r="D115" s="14">
        <f>(A115-B115)/SUM(A115+B115)</f>
        <v>-0.67567567567567566</v>
      </c>
      <c r="E115" s="14">
        <v>8</v>
      </c>
      <c r="F115" s="14">
        <v>78</v>
      </c>
      <c r="G115" s="14">
        <f>E115+F115</f>
        <v>86</v>
      </c>
      <c r="H115" s="31">
        <f>(E115-F115)/SUM(E115+F115)</f>
        <v>-0.81395348837209303</v>
      </c>
      <c r="I115" s="208">
        <v>16</v>
      </c>
      <c r="J115" s="209">
        <v>86</v>
      </c>
      <c r="K115" s="209">
        <f t="shared" ref="K115:K122" si="92">SUM(I115+J115)</f>
        <v>102</v>
      </c>
      <c r="L115" s="209">
        <f>(I115-J115)/K115</f>
        <v>-0.68627450980392157</v>
      </c>
      <c r="M115" s="18">
        <v>31</v>
      </c>
      <c r="N115" s="18">
        <v>143</v>
      </c>
      <c r="O115" s="209">
        <f t="shared" ref="O115:O122" si="93">SUM(M115+N115)</f>
        <v>174</v>
      </c>
      <c r="P115" s="211">
        <f>(M115-N115)/O115</f>
        <v>-0.64367816091954022</v>
      </c>
      <c r="Q115" s="208">
        <v>12</v>
      </c>
      <c r="R115" s="209">
        <v>76</v>
      </c>
      <c r="S115" s="209">
        <f t="shared" ref="S115:S122" si="94">SUM(Q115+R115)</f>
        <v>88</v>
      </c>
      <c r="T115" s="209">
        <f t="shared" ref="T115:T122" si="95">(Q115-R115)/S115</f>
        <v>-0.72727272727272729</v>
      </c>
      <c r="U115" s="209">
        <v>7</v>
      </c>
      <c r="V115" s="209">
        <v>82</v>
      </c>
      <c r="W115" s="209">
        <f t="shared" ref="W115:W122" si="96">SUM(U115+V115)</f>
        <v>89</v>
      </c>
      <c r="X115" s="211">
        <f t="shared" ref="X115:X122" si="97">(U115-V115)/W115</f>
        <v>-0.84269662921348309</v>
      </c>
      <c r="Y115" s="16">
        <v>17</v>
      </c>
      <c r="Z115" s="14">
        <v>69</v>
      </c>
      <c r="AA115" s="14">
        <f>Y115+Z115</f>
        <v>86</v>
      </c>
      <c r="AB115" s="14">
        <f>(Y115-Z115)/SUM(Y115+Z115)</f>
        <v>-0.60465116279069764</v>
      </c>
      <c r="AC115" s="14">
        <v>12</v>
      </c>
      <c r="AD115" s="14">
        <v>65</v>
      </c>
      <c r="AE115" s="14">
        <f>AC115+AD115</f>
        <v>77</v>
      </c>
      <c r="AF115" s="31">
        <f>(AC115-AD115)/SUM(AC115+AD115)</f>
        <v>-0.68831168831168832</v>
      </c>
      <c r="AG115" s="16">
        <v>6</v>
      </c>
      <c r="AH115" s="14">
        <v>87</v>
      </c>
      <c r="AI115" s="14">
        <f>AG115+AH115</f>
        <v>93</v>
      </c>
      <c r="AJ115" s="14">
        <f>(AG115-AH115)/SUM(AG115+AH115)</f>
        <v>-0.87096774193548387</v>
      </c>
      <c r="AK115" s="14">
        <v>14</v>
      </c>
      <c r="AL115" s="14">
        <v>87</v>
      </c>
      <c r="AM115" s="14">
        <f t="shared" ref="AM115:AM122" si="98">AK115+AL115</f>
        <v>101</v>
      </c>
      <c r="AN115" s="31">
        <f t="shared" ref="AN115:AN122" si="99">(AK115-AL115)/SUM(AK115+AL115)</f>
        <v>-0.72277227722772275</v>
      </c>
      <c r="AO115" s="16">
        <v>20</v>
      </c>
      <c r="AP115" s="14">
        <v>51</v>
      </c>
      <c r="AQ115" s="14">
        <f t="shared" ref="AQ115:AQ122" si="100">AO115+AP115</f>
        <v>71</v>
      </c>
      <c r="AR115" s="14">
        <f t="shared" ref="AR115:AR122" si="101">(AO115-AP115)/SUM(AO115+AP115)</f>
        <v>-0.43661971830985913</v>
      </c>
      <c r="AS115" s="14">
        <v>20</v>
      </c>
      <c r="AT115" s="14">
        <v>72</v>
      </c>
      <c r="AU115" s="14">
        <f>AS115+AT115</f>
        <v>92</v>
      </c>
      <c r="AV115" s="31">
        <f>(AS115-AT115)/SUM(AS115+AT115)</f>
        <v>-0.56521739130434778</v>
      </c>
      <c r="AW115" s="14">
        <v>34</v>
      </c>
      <c r="AX115" s="14">
        <v>57</v>
      </c>
      <c r="AY115" s="14">
        <f>AW115+AX115</f>
        <v>91</v>
      </c>
      <c r="AZ115" s="14">
        <f>(AW115-AX115)/SUM(AW115+AX115)</f>
        <v>-0.25274725274725274</v>
      </c>
      <c r="BA115" s="14">
        <v>43</v>
      </c>
      <c r="BB115" s="14">
        <v>56</v>
      </c>
      <c r="BC115" s="14">
        <f>BA115+BB115</f>
        <v>99</v>
      </c>
      <c r="BD115" s="26">
        <f>(BA115-BB115)/SUM(BA115+BB115)</f>
        <v>-0.13131313131313133</v>
      </c>
    </row>
    <row r="116" spans="1:61" s="152" customFormat="1" x14ac:dyDescent="0.25">
      <c r="A116" s="25">
        <v>10</v>
      </c>
      <c r="B116" s="14">
        <v>57</v>
      </c>
      <c r="C116" s="14">
        <f t="shared" ref="C116" si="102">A116+B116</f>
        <v>67</v>
      </c>
      <c r="D116" s="14">
        <f t="shared" ref="D116" si="103">(A116-B116)/SUM(A116+B116)</f>
        <v>-0.70149253731343286</v>
      </c>
      <c r="E116" s="14">
        <v>5</v>
      </c>
      <c r="F116" s="14">
        <v>64</v>
      </c>
      <c r="G116" s="14">
        <f t="shared" ref="G116" si="104">E116+F116</f>
        <v>69</v>
      </c>
      <c r="H116" s="31">
        <f t="shared" ref="H116" si="105">(E116-F116)/SUM(E116+F116)</f>
        <v>-0.85507246376811596</v>
      </c>
      <c r="I116" s="208">
        <v>18</v>
      </c>
      <c r="J116" s="209">
        <v>91</v>
      </c>
      <c r="K116" s="209">
        <f t="shared" si="92"/>
        <v>109</v>
      </c>
      <c r="L116" s="209">
        <f t="shared" ref="L116:L122" si="106">(I116-J116)/K116</f>
        <v>-0.66972477064220182</v>
      </c>
      <c r="M116" s="18">
        <v>28</v>
      </c>
      <c r="N116" s="18">
        <v>82</v>
      </c>
      <c r="O116" s="209">
        <f t="shared" si="93"/>
        <v>110</v>
      </c>
      <c r="P116" s="211">
        <f t="shared" ref="P116:P122" si="107">(M116-N116)/O116</f>
        <v>-0.49090909090909091</v>
      </c>
      <c r="Q116" s="208">
        <v>19</v>
      </c>
      <c r="R116" s="209">
        <v>85</v>
      </c>
      <c r="S116" s="209">
        <f t="shared" si="94"/>
        <v>104</v>
      </c>
      <c r="T116" s="209">
        <f t="shared" si="95"/>
        <v>-0.63461538461538458</v>
      </c>
      <c r="U116" s="209">
        <v>12</v>
      </c>
      <c r="V116" s="209">
        <v>79</v>
      </c>
      <c r="W116" s="209">
        <f t="shared" si="96"/>
        <v>91</v>
      </c>
      <c r="X116" s="211">
        <f t="shared" si="97"/>
        <v>-0.73626373626373631</v>
      </c>
      <c r="Y116" s="16">
        <v>16</v>
      </c>
      <c r="Z116" s="14">
        <v>52</v>
      </c>
      <c r="AA116" s="14">
        <f t="shared" ref="AA116" si="108">Y116+Z116</f>
        <v>68</v>
      </c>
      <c r="AB116" s="14">
        <f t="shared" ref="AB116" si="109">(Y116-Z116)/SUM(Y116+Z116)</f>
        <v>-0.52941176470588236</v>
      </c>
      <c r="AC116" s="14">
        <v>14</v>
      </c>
      <c r="AD116" s="14">
        <v>75</v>
      </c>
      <c r="AE116" s="14">
        <f t="shared" ref="AE116" si="110">AC116+AD116</f>
        <v>89</v>
      </c>
      <c r="AF116" s="31">
        <f t="shared" ref="AF116" si="111">(AC116-AD116)/SUM(AC116+AD116)</f>
        <v>-0.6853932584269663</v>
      </c>
      <c r="AG116" s="16">
        <v>10</v>
      </c>
      <c r="AH116" s="14">
        <v>96</v>
      </c>
      <c r="AI116" s="14">
        <f t="shared" ref="AI116" si="112">AG116+AH116</f>
        <v>106</v>
      </c>
      <c r="AJ116" s="14">
        <f t="shared" ref="AJ116" si="113">(AG116-AH116)/SUM(AG116+AH116)</f>
        <v>-0.81132075471698117</v>
      </c>
      <c r="AK116" s="14">
        <v>10</v>
      </c>
      <c r="AL116" s="14">
        <v>91</v>
      </c>
      <c r="AM116" s="14">
        <f t="shared" si="98"/>
        <v>101</v>
      </c>
      <c r="AN116" s="31">
        <f t="shared" si="99"/>
        <v>-0.80198019801980203</v>
      </c>
      <c r="AO116" s="16">
        <v>15</v>
      </c>
      <c r="AP116" s="14">
        <v>114</v>
      </c>
      <c r="AQ116" s="14">
        <f t="shared" si="100"/>
        <v>129</v>
      </c>
      <c r="AR116" s="14">
        <f t="shared" si="101"/>
        <v>-0.76744186046511631</v>
      </c>
      <c r="AS116" s="14">
        <v>17</v>
      </c>
      <c r="AT116" s="14">
        <v>87</v>
      </c>
      <c r="AU116" s="14">
        <f t="shared" ref="AU116" si="114">AS116+AT116</f>
        <v>104</v>
      </c>
      <c r="AV116" s="31">
        <f t="shared" ref="AV116" si="115">(AS116-AT116)/SUM(AS116+AT116)</f>
        <v>-0.67307692307692313</v>
      </c>
      <c r="AW116" s="14">
        <v>51</v>
      </c>
      <c r="AX116" s="14">
        <v>32</v>
      </c>
      <c r="AY116" s="14">
        <f t="shared" ref="AY116" si="116">AW116+AX116</f>
        <v>83</v>
      </c>
      <c r="AZ116" s="14">
        <f t="shared" ref="AZ116" si="117">(AW116-AX116)/SUM(AW116+AX116)</f>
        <v>0.2289156626506024</v>
      </c>
      <c r="BA116" s="14">
        <v>43</v>
      </c>
      <c r="BB116" s="14">
        <v>50</v>
      </c>
      <c r="BC116" s="14">
        <f t="shared" ref="BC116" si="118">BA116+BB116</f>
        <v>93</v>
      </c>
      <c r="BD116" s="26">
        <f t="shared" ref="BD116" si="119">(BA116-BB116)/SUM(BA116+BB116)</f>
        <v>-7.5268817204301078E-2</v>
      </c>
    </row>
    <row r="117" spans="1:61" s="152" customFormat="1" x14ac:dyDescent="0.25">
      <c r="A117" s="25">
        <v>5</v>
      </c>
      <c r="B117" s="14">
        <v>53</v>
      </c>
      <c r="C117" s="14">
        <f>A117+B117</f>
        <v>58</v>
      </c>
      <c r="D117" s="14">
        <f>(A117-B117)/SUM(A117+B117)</f>
        <v>-0.82758620689655171</v>
      </c>
      <c r="E117" s="14">
        <v>13</v>
      </c>
      <c r="F117" s="14">
        <v>59</v>
      </c>
      <c r="G117" s="14">
        <f>E117+F117</f>
        <v>72</v>
      </c>
      <c r="H117" s="31">
        <f>(E117-F117)/SUM(E117+F117)</f>
        <v>-0.63888888888888884</v>
      </c>
      <c r="I117" s="208">
        <v>12</v>
      </c>
      <c r="J117" s="209">
        <v>56</v>
      </c>
      <c r="K117" s="209">
        <f t="shared" si="92"/>
        <v>68</v>
      </c>
      <c r="L117" s="209">
        <f t="shared" si="106"/>
        <v>-0.6470588235294118</v>
      </c>
      <c r="M117" s="18">
        <v>26</v>
      </c>
      <c r="N117" s="18">
        <v>125</v>
      </c>
      <c r="O117" s="209">
        <f t="shared" si="93"/>
        <v>151</v>
      </c>
      <c r="P117" s="211">
        <f t="shared" si="107"/>
        <v>-0.6556291390728477</v>
      </c>
      <c r="Q117" s="208">
        <v>8</v>
      </c>
      <c r="R117" s="209">
        <v>69</v>
      </c>
      <c r="S117" s="209">
        <f t="shared" si="94"/>
        <v>77</v>
      </c>
      <c r="T117" s="209">
        <f t="shared" si="95"/>
        <v>-0.79220779220779225</v>
      </c>
      <c r="U117" s="209">
        <v>15</v>
      </c>
      <c r="V117" s="209">
        <v>71</v>
      </c>
      <c r="W117" s="209">
        <f t="shared" si="96"/>
        <v>86</v>
      </c>
      <c r="X117" s="211">
        <f t="shared" si="97"/>
        <v>-0.65116279069767447</v>
      </c>
      <c r="Y117" s="16">
        <v>28</v>
      </c>
      <c r="Z117" s="14">
        <v>82</v>
      </c>
      <c r="AA117" s="14">
        <f>Y117+Z117</f>
        <v>110</v>
      </c>
      <c r="AB117" s="14">
        <f>(Y117-Z117)/SUM(Y117+Z117)</f>
        <v>-0.49090909090909091</v>
      </c>
      <c r="AC117" s="14">
        <v>10</v>
      </c>
      <c r="AD117" s="14">
        <v>53</v>
      </c>
      <c r="AE117" s="14">
        <f>AC117+AD117</f>
        <v>63</v>
      </c>
      <c r="AF117" s="31">
        <f>(AC117-AD117)/SUM(AC117+AD117)</f>
        <v>-0.68253968253968256</v>
      </c>
      <c r="AG117" s="16">
        <v>17</v>
      </c>
      <c r="AH117" s="14">
        <v>105</v>
      </c>
      <c r="AI117" s="14">
        <f>AG117+AH117</f>
        <v>122</v>
      </c>
      <c r="AJ117" s="14">
        <f>(AG117-AH117)/SUM(AG117+AH117)</f>
        <v>-0.72131147540983609</v>
      </c>
      <c r="AK117" s="14">
        <v>15</v>
      </c>
      <c r="AL117" s="14">
        <v>105</v>
      </c>
      <c r="AM117" s="14">
        <f t="shared" si="98"/>
        <v>120</v>
      </c>
      <c r="AN117" s="31">
        <f t="shared" si="99"/>
        <v>-0.75</v>
      </c>
      <c r="AO117" s="16">
        <v>12</v>
      </c>
      <c r="AP117" s="14">
        <v>98</v>
      </c>
      <c r="AQ117" s="14">
        <f t="shared" si="100"/>
        <v>110</v>
      </c>
      <c r="AR117" s="14">
        <f t="shared" si="101"/>
        <v>-0.78181818181818186</v>
      </c>
      <c r="AS117" s="14">
        <v>19</v>
      </c>
      <c r="AT117" s="14">
        <v>94</v>
      </c>
      <c r="AU117" s="14">
        <f>AS117+AT117</f>
        <v>113</v>
      </c>
      <c r="AV117" s="31">
        <f>(AS117-AT117)/SUM(AS117+AT117)</f>
        <v>-0.66371681415929207</v>
      </c>
      <c r="AW117" s="14">
        <v>20</v>
      </c>
      <c r="AX117" s="14">
        <v>29</v>
      </c>
      <c r="AY117" s="14">
        <f>AW117+AX117</f>
        <v>49</v>
      </c>
      <c r="AZ117" s="14">
        <f>(AW117-AX117)/SUM(AW117+AX117)</f>
        <v>-0.18367346938775511</v>
      </c>
      <c r="BA117" s="14">
        <v>30</v>
      </c>
      <c r="BB117" s="14">
        <v>26</v>
      </c>
      <c r="BC117" s="14">
        <f>BA117+BB117</f>
        <v>56</v>
      </c>
      <c r="BD117" s="26">
        <f>(BA117-BB117)/SUM(BA117+BB117)</f>
        <v>7.1428571428571425E-2</v>
      </c>
    </row>
    <row r="118" spans="1:61" s="152" customFormat="1" x14ac:dyDescent="0.25">
      <c r="A118" s="25">
        <v>14</v>
      </c>
      <c r="B118" s="14">
        <v>68</v>
      </c>
      <c r="C118" s="14">
        <f t="shared" ref="C118:C122" si="120">A118+B118</f>
        <v>82</v>
      </c>
      <c r="D118" s="14">
        <f t="shared" ref="D118:D122" si="121">(A118-B118)/SUM(A118+B118)</f>
        <v>-0.65853658536585369</v>
      </c>
      <c r="E118" s="14">
        <v>11</v>
      </c>
      <c r="F118" s="14">
        <v>83</v>
      </c>
      <c r="G118" s="14">
        <f t="shared" ref="G118:G122" si="122">E118+F118</f>
        <v>94</v>
      </c>
      <c r="H118" s="31">
        <f t="shared" ref="H118:H122" si="123">(E118-F118)/SUM(E118+F118)</f>
        <v>-0.76595744680851063</v>
      </c>
      <c r="I118" s="208">
        <v>24</v>
      </c>
      <c r="J118" s="209">
        <v>76</v>
      </c>
      <c r="K118" s="209">
        <f t="shared" si="92"/>
        <v>100</v>
      </c>
      <c r="L118" s="209">
        <f t="shared" si="106"/>
        <v>-0.52</v>
      </c>
      <c r="M118" s="18">
        <v>18</v>
      </c>
      <c r="N118" s="18">
        <v>113</v>
      </c>
      <c r="O118" s="209">
        <f t="shared" si="93"/>
        <v>131</v>
      </c>
      <c r="P118" s="211">
        <f t="shared" si="107"/>
        <v>-0.72519083969465647</v>
      </c>
      <c r="Q118" s="208">
        <v>18</v>
      </c>
      <c r="R118" s="209">
        <v>81</v>
      </c>
      <c r="S118" s="209">
        <f t="shared" si="94"/>
        <v>99</v>
      </c>
      <c r="T118" s="209">
        <f t="shared" si="95"/>
        <v>-0.63636363636363635</v>
      </c>
      <c r="U118" s="209">
        <v>9</v>
      </c>
      <c r="V118" s="209">
        <v>68</v>
      </c>
      <c r="W118" s="209">
        <f t="shared" si="96"/>
        <v>77</v>
      </c>
      <c r="X118" s="211">
        <f t="shared" si="97"/>
        <v>-0.76623376623376627</v>
      </c>
      <c r="Y118" s="16">
        <v>19</v>
      </c>
      <c r="Z118" s="14">
        <v>84</v>
      </c>
      <c r="AA118" s="14">
        <f t="shared" ref="AA118:AA122" si="124">Y118+Z118</f>
        <v>103</v>
      </c>
      <c r="AB118" s="14">
        <f t="shared" ref="AB118:AB122" si="125">(Y118-Z118)/SUM(Y118+Z118)</f>
        <v>-0.6310679611650486</v>
      </c>
      <c r="AC118" s="14">
        <v>21</v>
      </c>
      <c r="AD118" s="14">
        <v>62</v>
      </c>
      <c r="AE118" s="14">
        <f t="shared" ref="AE118:AE122" si="126">AC118+AD118</f>
        <v>83</v>
      </c>
      <c r="AF118" s="31">
        <f t="shared" ref="AF118:AF122" si="127">(AC118-AD118)/SUM(AC118+AD118)</f>
        <v>-0.49397590361445781</v>
      </c>
      <c r="AG118" s="16">
        <v>14</v>
      </c>
      <c r="AH118" s="14">
        <v>77</v>
      </c>
      <c r="AI118" s="14">
        <f t="shared" ref="AI118:AI122" si="128">AG118+AH118</f>
        <v>91</v>
      </c>
      <c r="AJ118" s="14">
        <f t="shared" ref="AJ118:AJ122" si="129">(AG118-AH118)/SUM(AG118+AH118)</f>
        <v>-0.69230769230769229</v>
      </c>
      <c r="AK118" s="14">
        <v>14</v>
      </c>
      <c r="AL118" s="14">
        <v>113</v>
      </c>
      <c r="AM118" s="14">
        <f t="shared" si="98"/>
        <v>127</v>
      </c>
      <c r="AN118" s="31">
        <f t="shared" si="99"/>
        <v>-0.77952755905511806</v>
      </c>
      <c r="AO118" s="16">
        <v>16</v>
      </c>
      <c r="AP118" s="14">
        <v>107</v>
      </c>
      <c r="AQ118" s="14">
        <f t="shared" si="100"/>
        <v>123</v>
      </c>
      <c r="AR118" s="14">
        <f t="shared" si="101"/>
        <v>-0.73983739837398377</v>
      </c>
      <c r="AS118" s="14">
        <v>22</v>
      </c>
      <c r="AT118" s="14">
        <v>119</v>
      </c>
      <c r="AU118" s="14">
        <f t="shared" ref="AU118:AU122" si="130">AS118+AT118</f>
        <v>141</v>
      </c>
      <c r="AV118" s="31">
        <f t="shared" ref="AV118:AV122" si="131">(AS118-AT118)/SUM(AS118+AT118)</f>
        <v>-0.68794326241134751</v>
      </c>
      <c r="AW118" s="14">
        <v>37</v>
      </c>
      <c r="AX118" s="14">
        <v>39</v>
      </c>
      <c r="AY118" s="14">
        <f t="shared" ref="AY118:AY122" si="132">AW118+AX118</f>
        <v>76</v>
      </c>
      <c r="AZ118" s="14">
        <f t="shared" ref="AZ118:AZ122" si="133">(AW118-AX118)/SUM(AW118+AX118)</f>
        <v>-2.6315789473684209E-2</v>
      </c>
      <c r="BA118" s="14">
        <v>23</v>
      </c>
      <c r="BB118" s="14">
        <v>51</v>
      </c>
      <c r="BC118" s="14">
        <f t="shared" ref="BC118:BC122" si="134">BA118+BB118</f>
        <v>74</v>
      </c>
      <c r="BD118" s="26">
        <f t="shared" ref="BD118:BD122" si="135">(BA118-BB118)/SUM(BA118+BB118)</f>
        <v>-0.3783783783783784</v>
      </c>
    </row>
    <row r="119" spans="1:61" s="152" customFormat="1" x14ac:dyDescent="0.25">
      <c r="A119" s="25">
        <v>10</v>
      </c>
      <c r="B119" s="14">
        <v>113</v>
      </c>
      <c r="C119" s="14">
        <f t="shared" si="120"/>
        <v>123</v>
      </c>
      <c r="D119" s="14">
        <f t="shared" si="121"/>
        <v>-0.83739837398373984</v>
      </c>
      <c r="E119" s="14">
        <v>13</v>
      </c>
      <c r="F119" s="14">
        <v>71</v>
      </c>
      <c r="G119" s="14">
        <f t="shared" si="122"/>
        <v>84</v>
      </c>
      <c r="H119" s="31">
        <f t="shared" si="123"/>
        <v>-0.69047619047619047</v>
      </c>
      <c r="I119" s="208">
        <v>32</v>
      </c>
      <c r="J119" s="209">
        <v>81</v>
      </c>
      <c r="K119" s="209">
        <f t="shared" si="92"/>
        <v>113</v>
      </c>
      <c r="L119" s="209">
        <f t="shared" si="106"/>
        <v>-0.4336283185840708</v>
      </c>
      <c r="M119" s="18">
        <v>26</v>
      </c>
      <c r="N119" s="18">
        <v>91</v>
      </c>
      <c r="O119" s="209">
        <f t="shared" si="93"/>
        <v>117</v>
      </c>
      <c r="P119" s="211">
        <f>(M119-N119)/O119</f>
        <v>-0.55555555555555558</v>
      </c>
      <c r="Q119" s="208">
        <v>7</v>
      </c>
      <c r="R119" s="209">
        <v>74</v>
      </c>
      <c r="S119" s="209">
        <f t="shared" si="94"/>
        <v>81</v>
      </c>
      <c r="T119" s="209">
        <f t="shared" si="95"/>
        <v>-0.8271604938271605</v>
      </c>
      <c r="U119" s="209">
        <v>11</v>
      </c>
      <c r="V119" s="209">
        <v>59</v>
      </c>
      <c r="W119" s="209">
        <f t="shared" si="96"/>
        <v>70</v>
      </c>
      <c r="X119" s="211">
        <f t="shared" si="97"/>
        <v>-0.68571428571428572</v>
      </c>
      <c r="Y119" s="16">
        <v>14</v>
      </c>
      <c r="Z119" s="14">
        <v>131</v>
      </c>
      <c r="AA119" s="14">
        <f t="shared" si="124"/>
        <v>145</v>
      </c>
      <c r="AB119" s="14">
        <f t="shared" si="125"/>
        <v>-0.80689655172413788</v>
      </c>
      <c r="AC119" s="14">
        <v>13</v>
      </c>
      <c r="AD119" s="14">
        <v>105</v>
      </c>
      <c r="AE119" s="14">
        <f t="shared" si="126"/>
        <v>118</v>
      </c>
      <c r="AF119" s="31">
        <f t="shared" si="127"/>
        <v>-0.77966101694915257</v>
      </c>
      <c r="AG119" s="16">
        <v>10</v>
      </c>
      <c r="AH119" s="14">
        <v>78</v>
      </c>
      <c r="AI119" s="14">
        <f t="shared" si="128"/>
        <v>88</v>
      </c>
      <c r="AJ119" s="14">
        <f t="shared" si="129"/>
        <v>-0.77272727272727271</v>
      </c>
      <c r="AK119" s="14">
        <v>16</v>
      </c>
      <c r="AL119" s="14">
        <v>114</v>
      </c>
      <c r="AM119" s="14">
        <f t="shared" si="98"/>
        <v>130</v>
      </c>
      <c r="AN119" s="31">
        <f t="shared" si="99"/>
        <v>-0.75384615384615383</v>
      </c>
      <c r="AO119" s="16">
        <v>11</v>
      </c>
      <c r="AP119" s="14">
        <v>114</v>
      </c>
      <c r="AQ119" s="14">
        <f t="shared" si="100"/>
        <v>125</v>
      </c>
      <c r="AR119" s="14">
        <f t="shared" si="101"/>
        <v>-0.82399999999999995</v>
      </c>
      <c r="AS119" s="14">
        <v>11</v>
      </c>
      <c r="AT119" s="14">
        <v>98</v>
      </c>
      <c r="AU119" s="14">
        <f t="shared" si="130"/>
        <v>109</v>
      </c>
      <c r="AV119" s="31">
        <f t="shared" si="131"/>
        <v>-0.79816513761467889</v>
      </c>
      <c r="AW119" s="14">
        <v>42</v>
      </c>
      <c r="AX119" s="14">
        <v>37</v>
      </c>
      <c r="AY119" s="14">
        <f t="shared" si="132"/>
        <v>79</v>
      </c>
      <c r="AZ119" s="14">
        <f t="shared" si="133"/>
        <v>6.3291139240506333E-2</v>
      </c>
      <c r="BA119" s="14">
        <v>24</v>
      </c>
      <c r="BB119" s="14">
        <v>44</v>
      </c>
      <c r="BC119" s="14">
        <f t="shared" si="134"/>
        <v>68</v>
      </c>
      <c r="BD119" s="26">
        <f t="shared" si="135"/>
        <v>-0.29411764705882354</v>
      </c>
    </row>
    <row r="120" spans="1:61" s="152" customFormat="1" x14ac:dyDescent="0.25">
      <c r="A120" s="25">
        <v>13</v>
      </c>
      <c r="B120" s="14">
        <v>109</v>
      </c>
      <c r="C120" s="14">
        <f t="shared" si="120"/>
        <v>122</v>
      </c>
      <c r="D120" s="14">
        <f t="shared" si="121"/>
        <v>-0.78688524590163933</v>
      </c>
      <c r="E120" s="14">
        <v>12</v>
      </c>
      <c r="F120" s="14">
        <v>64</v>
      </c>
      <c r="G120" s="14">
        <f t="shared" si="122"/>
        <v>76</v>
      </c>
      <c r="H120" s="31">
        <f t="shared" si="123"/>
        <v>-0.68421052631578949</v>
      </c>
      <c r="I120" s="208">
        <v>26</v>
      </c>
      <c r="J120" s="209">
        <v>92</v>
      </c>
      <c r="K120" s="209">
        <f t="shared" si="92"/>
        <v>118</v>
      </c>
      <c r="L120" s="209">
        <f t="shared" si="106"/>
        <v>-0.55932203389830504</v>
      </c>
      <c r="M120" s="18">
        <v>28</v>
      </c>
      <c r="N120" s="18">
        <v>116</v>
      </c>
      <c r="O120" s="209">
        <f t="shared" si="93"/>
        <v>144</v>
      </c>
      <c r="P120" s="211">
        <f t="shared" si="107"/>
        <v>-0.61111111111111116</v>
      </c>
      <c r="Q120" s="208">
        <v>16</v>
      </c>
      <c r="R120" s="209">
        <v>65</v>
      </c>
      <c r="S120" s="209">
        <f t="shared" si="94"/>
        <v>81</v>
      </c>
      <c r="T120" s="209">
        <f t="shared" si="95"/>
        <v>-0.60493827160493829</v>
      </c>
      <c r="U120" s="209">
        <v>14</v>
      </c>
      <c r="V120" s="209">
        <v>77</v>
      </c>
      <c r="W120" s="209">
        <f t="shared" si="96"/>
        <v>91</v>
      </c>
      <c r="X120" s="211">
        <f t="shared" si="97"/>
        <v>-0.69230769230769229</v>
      </c>
      <c r="Y120" s="16">
        <v>19</v>
      </c>
      <c r="Z120" s="14">
        <v>96</v>
      </c>
      <c r="AA120" s="14">
        <f t="shared" si="124"/>
        <v>115</v>
      </c>
      <c r="AB120" s="14">
        <f t="shared" si="125"/>
        <v>-0.66956521739130437</v>
      </c>
      <c r="AC120" s="14">
        <v>21</v>
      </c>
      <c r="AD120" s="14">
        <v>76</v>
      </c>
      <c r="AE120" s="14">
        <f t="shared" si="126"/>
        <v>97</v>
      </c>
      <c r="AF120" s="31">
        <f t="shared" si="127"/>
        <v>-0.5670103092783505</v>
      </c>
      <c r="AG120" s="16">
        <v>12</v>
      </c>
      <c r="AH120" s="14">
        <v>110</v>
      </c>
      <c r="AI120" s="14">
        <f t="shared" si="128"/>
        <v>122</v>
      </c>
      <c r="AJ120" s="14">
        <f t="shared" si="129"/>
        <v>-0.80327868852459017</v>
      </c>
      <c r="AK120" s="14">
        <v>13</v>
      </c>
      <c r="AL120" s="14">
        <v>97</v>
      </c>
      <c r="AM120" s="14">
        <f t="shared" si="98"/>
        <v>110</v>
      </c>
      <c r="AN120" s="31">
        <f t="shared" si="99"/>
        <v>-0.76363636363636367</v>
      </c>
      <c r="AO120" s="16">
        <v>19</v>
      </c>
      <c r="AP120" s="14">
        <v>63</v>
      </c>
      <c r="AQ120" s="14">
        <f t="shared" si="100"/>
        <v>82</v>
      </c>
      <c r="AR120" s="14">
        <f t="shared" si="101"/>
        <v>-0.53658536585365857</v>
      </c>
      <c r="AS120" s="14">
        <v>26</v>
      </c>
      <c r="AT120" s="14">
        <v>103</v>
      </c>
      <c r="AU120" s="14">
        <f t="shared" si="130"/>
        <v>129</v>
      </c>
      <c r="AV120" s="31">
        <f t="shared" si="131"/>
        <v>-0.5968992248062015</v>
      </c>
      <c r="AW120" s="14">
        <v>35</v>
      </c>
      <c r="AX120" s="14">
        <v>30</v>
      </c>
      <c r="AY120" s="14">
        <f t="shared" si="132"/>
        <v>65</v>
      </c>
      <c r="AZ120" s="14">
        <f t="shared" si="133"/>
        <v>7.6923076923076927E-2</v>
      </c>
      <c r="BA120" s="14">
        <v>30</v>
      </c>
      <c r="BB120" s="14">
        <v>50</v>
      </c>
      <c r="BC120" s="14">
        <f t="shared" si="134"/>
        <v>80</v>
      </c>
      <c r="BD120" s="26">
        <f t="shared" si="135"/>
        <v>-0.25</v>
      </c>
    </row>
    <row r="121" spans="1:61" s="152" customFormat="1" x14ac:dyDescent="0.25">
      <c r="A121" s="25">
        <v>17</v>
      </c>
      <c r="B121" s="14">
        <v>76</v>
      </c>
      <c r="C121" s="14">
        <f t="shared" si="120"/>
        <v>93</v>
      </c>
      <c r="D121" s="14">
        <f t="shared" si="121"/>
        <v>-0.63440860215053763</v>
      </c>
      <c r="E121" s="14">
        <v>15</v>
      </c>
      <c r="F121" s="14">
        <v>114</v>
      </c>
      <c r="G121" s="14">
        <f t="shared" si="122"/>
        <v>129</v>
      </c>
      <c r="H121" s="31">
        <f t="shared" si="123"/>
        <v>-0.76744186046511631</v>
      </c>
      <c r="I121" s="208">
        <v>18</v>
      </c>
      <c r="J121" s="209">
        <v>119</v>
      </c>
      <c r="K121" s="209">
        <f t="shared" si="92"/>
        <v>137</v>
      </c>
      <c r="L121" s="209">
        <f t="shared" si="106"/>
        <v>-0.73722627737226276</v>
      </c>
      <c r="M121" s="18">
        <v>32</v>
      </c>
      <c r="N121" s="18">
        <v>145</v>
      </c>
      <c r="O121" s="209">
        <f t="shared" si="93"/>
        <v>177</v>
      </c>
      <c r="P121" s="211">
        <f t="shared" si="107"/>
        <v>-0.6384180790960452</v>
      </c>
      <c r="Q121" s="208">
        <v>13</v>
      </c>
      <c r="R121" s="209">
        <v>109</v>
      </c>
      <c r="S121" s="209">
        <f t="shared" si="94"/>
        <v>122</v>
      </c>
      <c r="T121" s="209">
        <f t="shared" si="95"/>
        <v>-0.78688524590163933</v>
      </c>
      <c r="U121" s="209">
        <v>6</v>
      </c>
      <c r="V121" s="209">
        <v>102</v>
      </c>
      <c r="W121" s="209">
        <f t="shared" si="96"/>
        <v>108</v>
      </c>
      <c r="X121" s="211">
        <f t="shared" si="97"/>
        <v>-0.88888888888888884</v>
      </c>
      <c r="Y121" s="16">
        <v>17</v>
      </c>
      <c r="Z121" s="14">
        <v>84</v>
      </c>
      <c r="AA121" s="14">
        <f t="shared" si="124"/>
        <v>101</v>
      </c>
      <c r="AB121" s="14">
        <f t="shared" si="125"/>
        <v>-0.6633663366336634</v>
      </c>
      <c r="AC121" s="14">
        <v>22</v>
      </c>
      <c r="AD121" s="14">
        <v>94</v>
      </c>
      <c r="AE121" s="14">
        <f t="shared" si="126"/>
        <v>116</v>
      </c>
      <c r="AF121" s="31">
        <f t="shared" si="127"/>
        <v>-0.62068965517241381</v>
      </c>
      <c r="AG121" s="16">
        <v>14</v>
      </c>
      <c r="AH121" s="14">
        <v>94</v>
      </c>
      <c r="AI121" s="14">
        <f t="shared" si="128"/>
        <v>108</v>
      </c>
      <c r="AJ121" s="14">
        <f t="shared" si="129"/>
        <v>-0.7407407407407407</v>
      </c>
      <c r="AK121" s="14">
        <v>12</v>
      </c>
      <c r="AL121" s="14">
        <v>82</v>
      </c>
      <c r="AM121" s="14">
        <f t="shared" si="98"/>
        <v>94</v>
      </c>
      <c r="AN121" s="31">
        <f t="shared" si="99"/>
        <v>-0.74468085106382975</v>
      </c>
      <c r="AO121" s="16">
        <v>13</v>
      </c>
      <c r="AP121" s="14">
        <v>78</v>
      </c>
      <c r="AQ121" s="14">
        <f t="shared" si="100"/>
        <v>91</v>
      </c>
      <c r="AR121" s="14">
        <f t="shared" si="101"/>
        <v>-0.7142857142857143</v>
      </c>
      <c r="AS121" s="14">
        <v>12</v>
      </c>
      <c r="AT121" s="14">
        <v>110</v>
      </c>
      <c r="AU121" s="14">
        <f t="shared" si="130"/>
        <v>122</v>
      </c>
      <c r="AV121" s="31">
        <f t="shared" si="131"/>
        <v>-0.80327868852459017</v>
      </c>
      <c r="AW121" s="14">
        <v>39</v>
      </c>
      <c r="AX121" s="14">
        <v>21</v>
      </c>
      <c r="AY121" s="14">
        <f t="shared" si="132"/>
        <v>60</v>
      </c>
      <c r="AZ121" s="14">
        <f t="shared" si="133"/>
        <v>0.3</v>
      </c>
      <c r="BA121" s="14">
        <v>27</v>
      </c>
      <c r="BB121" s="14">
        <v>23</v>
      </c>
      <c r="BC121" s="14">
        <f t="shared" si="134"/>
        <v>50</v>
      </c>
      <c r="BD121" s="26">
        <f t="shared" si="135"/>
        <v>0.08</v>
      </c>
    </row>
    <row r="122" spans="1:61" s="152" customFormat="1" x14ac:dyDescent="0.25">
      <c r="A122" s="25">
        <v>20</v>
      </c>
      <c r="B122" s="14">
        <v>102</v>
      </c>
      <c r="C122" s="14">
        <f t="shared" si="120"/>
        <v>122</v>
      </c>
      <c r="D122" s="14">
        <f t="shared" si="121"/>
        <v>-0.67213114754098358</v>
      </c>
      <c r="E122" s="14">
        <v>11</v>
      </c>
      <c r="F122" s="14">
        <v>57</v>
      </c>
      <c r="G122" s="14">
        <f t="shared" si="122"/>
        <v>68</v>
      </c>
      <c r="H122" s="31">
        <f t="shared" si="123"/>
        <v>-0.67647058823529416</v>
      </c>
      <c r="I122" s="208">
        <v>27</v>
      </c>
      <c r="J122" s="209">
        <v>84</v>
      </c>
      <c r="K122" s="209">
        <f t="shared" si="92"/>
        <v>111</v>
      </c>
      <c r="L122" s="209">
        <f t="shared" si="106"/>
        <v>-0.51351351351351349</v>
      </c>
      <c r="M122" s="18">
        <v>19</v>
      </c>
      <c r="N122" s="18">
        <v>124</v>
      </c>
      <c r="O122" s="209">
        <f t="shared" si="93"/>
        <v>143</v>
      </c>
      <c r="P122" s="211">
        <f t="shared" si="107"/>
        <v>-0.73426573426573427</v>
      </c>
      <c r="Q122" s="208">
        <v>17</v>
      </c>
      <c r="R122" s="209">
        <v>82</v>
      </c>
      <c r="S122" s="209">
        <f t="shared" si="94"/>
        <v>99</v>
      </c>
      <c r="T122" s="209">
        <f t="shared" si="95"/>
        <v>-0.65656565656565657</v>
      </c>
      <c r="U122" s="209">
        <v>13</v>
      </c>
      <c r="V122" s="209">
        <v>86</v>
      </c>
      <c r="W122" s="209">
        <f t="shared" si="96"/>
        <v>99</v>
      </c>
      <c r="X122" s="211">
        <f t="shared" si="97"/>
        <v>-0.73737373737373735</v>
      </c>
      <c r="Y122" s="16">
        <v>11</v>
      </c>
      <c r="Z122" s="14">
        <v>103</v>
      </c>
      <c r="AA122" s="14">
        <f t="shared" si="124"/>
        <v>114</v>
      </c>
      <c r="AB122" s="14">
        <f t="shared" si="125"/>
        <v>-0.80701754385964908</v>
      </c>
      <c r="AC122" s="14">
        <v>12</v>
      </c>
      <c r="AD122" s="14">
        <v>81</v>
      </c>
      <c r="AE122" s="14">
        <f t="shared" si="126"/>
        <v>93</v>
      </c>
      <c r="AF122" s="31">
        <f t="shared" si="127"/>
        <v>-0.74193548387096775</v>
      </c>
      <c r="AG122" s="16">
        <v>17</v>
      </c>
      <c r="AH122" s="14">
        <v>77</v>
      </c>
      <c r="AI122" s="14">
        <f t="shared" si="128"/>
        <v>94</v>
      </c>
      <c r="AJ122" s="14">
        <f t="shared" si="129"/>
        <v>-0.63829787234042556</v>
      </c>
      <c r="AK122" s="14">
        <v>15</v>
      </c>
      <c r="AL122" s="14">
        <v>87</v>
      </c>
      <c r="AM122" s="14">
        <f t="shared" si="98"/>
        <v>102</v>
      </c>
      <c r="AN122" s="31">
        <f t="shared" si="99"/>
        <v>-0.70588235294117652</v>
      </c>
      <c r="AO122" s="16">
        <v>22</v>
      </c>
      <c r="AP122" s="14">
        <v>97</v>
      </c>
      <c r="AQ122" s="14">
        <f t="shared" si="100"/>
        <v>119</v>
      </c>
      <c r="AR122" s="14">
        <f t="shared" si="101"/>
        <v>-0.63025210084033612</v>
      </c>
      <c r="AS122" s="14">
        <v>14</v>
      </c>
      <c r="AT122" s="14">
        <v>79</v>
      </c>
      <c r="AU122" s="14">
        <f t="shared" si="130"/>
        <v>93</v>
      </c>
      <c r="AV122" s="31">
        <f t="shared" si="131"/>
        <v>-0.69892473118279574</v>
      </c>
      <c r="AW122" s="14">
        <v>45</v>
      </c>
      <c r="AX122" s="14">
        <v>25</v>
      </c>
      <c r="AY122" s="14">
        <f t="shared" si="132"/>
        <v>70</v>
      </c>
      <c r="AZ122" s="14">
        <f t="shared" si="133"/>
        <v>0.2857142857142857</v>
      </c>
      <c r="BA122" s="14">
        <v>29</v>
      </c>
      <c r="BB122" s="14">
        <v>32</v>
      </c>
      <c r="BC122" s="14">
        <f t="shared" si="134"/>
        <v>61</v>
      </c>
      <c r="BD122" s="26">
        <f t="shared" si="135"/>
        <v>-4.9180327868852458E-2</v>
      </c>
    </row>
    <row r="123" spans="1:61" s="152" customFormat="1" x14ac:dyDescent="0.25">
      <c r="A123" s="25">
        <v>12</v>
      </c>
      <c r="B123" s="14">
        <v>87</v>
      </c>
      <c r="C123" s="14">
        <f>A123+B123</f>
        <v>99</v>
      </c>
      <c r="D123" s="14">
        <f>(A123-B123)/SUM(A123+B123)</f>
        <v>-0.75757575757575757</v>
      </c>
      <c r="E123" s="14">
        <v>16</v>
      </c>
      <c r="F123" s="14">
        <v>72</v>
      </c>
      <c r="G123" s="14">
        <f>E123+F123</f>
        <v>88</v>
      </c>
      <c r="H123" s="31">
        <f>(E123-F123)/SUM(E123+F123)</f>
        <v>-0.63636363636363635</v>
      </c>
      <c r="I123" s="53"/>
      <c r="J123" s="18"/>
      <c r="K123" s="18"/>
      <c r="L123" s="18"/>
      <c r="M123" s="18"/>
      <c r="N123" s="18"/>
      <c r="O123" s="18"/>
      <c r="P123" s="49"/>
      <c r="Q123" s="208"/>
      <c r="R123" s="209"/>
      <c r="S123" s="209"/>
      <c r="T123" s="209"/>
      <c r="U123" s="209"/>
      <c r="V123" s="209"/>
      <c r="W123" s="209"/>
      <c r="X123" s="211"/>
      <c r="Y123" s="16"/>
      <c r="Z123" s="14"/>
      <c r="AA123" s="14"/>
      <c r="AB123" s="14"/>
      <c r="AC123" s="14"/>
      <c r="AD123" s="14"/>
      <c r="AE123" s="14"/>
      <c r="AF123" s="31"/>
      <c r="AG123" s="16"/>
      <c r="AH123" s="14"/>
      <c r="AI123" s="14"/>
      <c r="AJ123" s="14"/>
      <c r="AK123" s="14"/>
      <c r="AL123" s="14"/>
      <c r="AM123" s="14"/>
      <c r="AN123" s="31"/>
      <c r="AO123" s="16"/>
      <c r="AP123" s="14"/>
      <c r="AQ123" s="14"/>
      <c r="AR123" s="14"/>
      <c r="AS123" s="14"/>
      <c r="AT123" s="14"/>
      <c r="AU123" s="14"/>
      <c r="AV123" s="31"/>
      <c r="AW123" s="14"/>
      <c r="AX123" s="14"/>
      <c r="AY123" s="14"/>
      <c r="AZ123" s="14"/>
      <c r="BA123" s="14"/>
      <c r="BB123" s="14"/>
      <c r="BC123" s="14"/>
      <c r="BD123" s="26"/>
    </row>
    <row r="124" spans="1:61" s="152" customFormat="1" x14ac:dyDescent="0.25">
      <c r="A124" s="25">
        <v>14</v>
      </c>
      <c r="B124" s="14">
        <v>76</v>
      </c>
      <c r="C124" s="14">
        <f t="shared" ref="C124:C130" si="136">A124+B124</f>
        <v>90</v>
      </c>
      <c r="D124" s="14">
        <f t="shared" ref="D124:D130" si="137">(A124-B124)/SUM(A124+B124)</f>
        <v>-0.68888888888888888</v>
      </c>
      <c r="E124" s="14">
        <v>10</v>
      </c>
      <c r="F124" s="14">
        <v>96</v>
      </c>
      <c r="G124" s="14">
        <f t="shared" ref="G124" si="138">E124+F124</f>
        <v>106</v>
      </c>
      <c r="H124" s="31">
        <f t="shared" ref="H124" si="139">(E124-F124)/SUM(E124+F124)</f>
        <v>-0.81132075471698117</v>
      </c>
      <c r="I124" s="208">
        <f>AVERAGE(I115:I122)</f>
        <v>21.625</v>
      </c>
      <c r="J124" s="209">
        <f>AVERAGE(J115:J122)</f>
        <v>85.625</v>
      </c>
      <c r="K124" s="18"/>
      <c r="L124" s="209">
        <f>AVERAGE(L115:L122)</f>
        <v>-0.59584353091796083</v>
      </c>
      <c r="M124" s="209">
        <f>AVERAGE(M115:M122)</f>
        <v>26</v>
      </c>
      <c r="N124" s="209">
        <f>AVERAGE(N115:N122)</f>
        <v>117.375</v>
      </c>
      <c r="O124" s="18"/>
      <c r="P124" s="211">
        <f t="shared" ref="P124:BD124" si="140">AVERAGE(P115:P122)</f>
        <v>-0.63184471382807272</v>
      </c>
      <c r="Q124" s="208">
        <f t="shared" si="140"/>
        <v>13.75</v>
      </c>
      <c r="R124" s="209">
        <f t="shared" si="140"/>
        <v>80.125</v>
      </c>
      <c r="S124" s="209">
        <f t="shared" si="140"/>
        <v>93.875</v>
      </c>
      <c r="T124" s="18">
        <f t="shared" si="140"/>
        <v>-0.70825115104486691</v>
      </c>
      <c r="U124" s="209">
        <f t="shared" si="140"/>
        <v>10.875</v>
      </c>
      <c r="V124" s="209">
        <f t="shared" si="140"/>
        <v>78</v>
      </c>
      <c r="W124" s="209">
        <f t="shared" si="140"/>
        <v>88.875</v>
      </c>
      <c r="X124" s="49">
        <f t="shared" si="140"/>
        <v>-0.75008019083665811</v>
      </c>
      <c r="Y124" s="16">
        <f t="shared" si="140"/>
        <v>17.625</v>
      </c>
      <c r="Z124" s="14">
        <f t="shared" si="140"/>
        <v>87.625</v>
      </c>
      <c r="AA124" s="14">
        <f t="shared" si="140"/>
        <v>105.25</v>
      </c>
      <c r="AB124" s="14">
        <f t="shared" si="140"/>
        <v>-0.65036070364743426</v>
      </c>
      <c r="AC124" s="14">
        <f t="shared" si="140"/>
        <v>15.625</v>
      </c>
      <c r="AD124" s="14">
        <f t="shared" si="140"/>
        <v>76.375</v>
      </c>
      <c r="AE124" s="14">
        <f t="shared" si="140"/>
        <v>92</v>
      </c>
      <c r="AF124" s="31">
        <f t="shared" si="140"/>
        <v>-0.65743962477046003</v>
      </c>
      <c r="AG124" s="16">
        <f t="shared" si="140"/>
        <v>12.5</v>
      </c>
      <c r="AH124" s="14">
        <f t="shared" si="140"/>
        <v>90.5</v>
      </c>
      <c r="AI124" s="14">
        <f t="shared" si="140"/>
        <v>103</v>
      </c>
      <c r="AJ124" s="14">
        <f t="shared" si="140"/>
        <v>-0.75636902983787768</v>
      </c>
      <c r="AK124" s="14">
        <f t="shared" si="140"/>
        <v>13.625</v>
      </c>
      <c r="AL124" s="14">
        <f t="shared" si="140"/>
        <v>97</v>
      </c>
      <c r="AM124" s="14">
        <f t="shared" si="140"/>
        <v>110.625</v>
      </c>
      <c r="AN124" s="31">
        <f t="shared" si="140"/>
        <v>-0.75279071947377085</v>
      </c>
      <c r="AO124" s="16">
        <f t="shared" si="140"/>
        <v>16</v>
      </c>
      <c r="AP124" s="14">
        <f t="shared" si="140"/>
        <v>90.25</v>
      </c>
      <c r="AQ124" s="14">
        <f t="shared" si="140"/>
        <v>106.25</v>
      </c>
      <c r="AR124" s="14">
        <f t="shared" si="140"/>
        <v>-0.67885504249335615</v>
      </c>
      <c r="AS124" s="14">
        <f t="shared" si="140"/>
        <v>17.625</v>
      </c>
      <c r="AT124" s="14">
        <f t="shared" si="140"/>
        <v>95.25</v>
      </c>
      <c r="AU124" s="14">
        <f t="shared" si="140"/>
        <v>112.875</v>
      </c>
      <c r="AV124" s="31">
        <f t="shared" si="140"/>
        <v>-0.68590277163502211</v>
      </c>
      <c r="AW124" s="14">
        <f t="shared" si="140"/>
        <v>37.875</v>
      </c>
      <c r="AX124" s="14">
        <f t="shared" si="140"/>
        <v>33.75</v>
      </c>
      <c r="AY124" s="14">
        <f t="shared" si="140"/>
        <v>71.625</v>
      </c>
      <c r="AZ124" s="14">
        <f t="shared" si="140"/>
        <v>6.1513456614972414E-2</v>
      </c>
      <c r="BA124" s="14">
        <f t="shared" si="140"/>
        <v>31.125</v>
      </c>
      <c r="BB124" s="14">
        <f t="shared" si="140"/>
        <v>41.5</v>
      </c>
      <c r="BC124" s="14">
        <f t="shared" si="140"/>
        <v>72.625</v>
      </c>
      <c r="BD124" s="26">
        <f t="shared" si="140"/>
        <v>-0.12835371629936443</v>
      </c>
    </row>
    <row r="125" spans="1:61" s="152" customFormat="1" x14ac:dyDescent="0.25">
      <c r="A125" s="25">
        <v>19</v>
      </c>
      <c r="B125" s="14">
        <v>92</v>
      </c>
      <c r="C125" s="14">
        <f t="shared" si="136"/>
        <v>111</v>
      </c>
      <c r="D125" s="14">
        <f t="shared" si="137"/>
        <v>-0.65765765765765771</v>
      </c>
      <c r="E125" s="14">
        <v>20</v>
      </c>
      <c r="F125" s="14">
        <v>97</v>
      </c>
      <c r="G125" s="14">
        <f>E125+F125</f>
        <v>117</v>
      </c>
      <c r="H125" s="31">
        <f>(E125-F125)/SUM(E125+F125)</f>
        <v>-0.65811965811965811</v>
      </c>
      <c r="I125" s="208">
        <f>STDEV(I115:I122)</f>
        <v>6.6748461726523276</v>
      </c>
      <c r="J125" s="209">
        <f>STDEV(J115:J122)</f>
        <v>17.638735782362634</v>
      </c>
      <c r="K125" s="18"/>
      <c r="L125" s="209">
        <f>STDEV(L115:L122)</f>
        <v>0.10448947624570253</v>
      </c>
      <c r="M125" s="209">
        <f>STDEV(M115:M122)</f>
        <v>5.0990195135927845</v>
      </c>
      <c r="N125" s="209">
        <f>STDEV(N115:N122)</f>
        <v>22.328313223989209</v>
      </c>
      <c r="O125" s="18"/>
      <c r="P125" s="211">
        <f>STDEV(P115:P122)</f>
        <v>8.1121840362105235E-2</v>
      </c>
      <c r="Q125" s="208">
        <f>STDEV(Q115:Q122)</f>
        <v>4.5276925690687087</v>
      </c>
      <c r="R125" s="209">
        <f>STDEV(R115:R122)</f>
        <v>13.463575199138495</v>
      </c>
      <c r="S125" s="209">
        <f>STDEV(S115:S122)</f>
        <v>15.103807466993215</v>
      </c>
      <c r="T125" s="18">
        <f xml:space="preserve"> STDEV(T115:T122)</f>
        <v>8.5913804723807649E-2</v>
      </c>
      <c r="U125" s="209">
        <f>STDEV(U115:U122)</f>
        <v>3.2705394924123103</v>
      </c>
      <c r="V125" s="209">
        <f>STDEV(V115:V122)</f>
        <v>12.917319491951218</v>
      </c>
      <c r="W125" s="209">
        <f>STDEV(W115:W122)</f>
        <v>11.849502702042574</v>
      </c>
      <c r="X125" s="49">
        <f xml:space="preserve"> STDEV(X115:X122)</f>
        <v>8.0820991850598531E-2</v>
      </c>
      <c r="Y125" s="16">
        <v>8</v>
      </c>
      <c r="Z125" s="14">
        <v>8</v>
      </c>
      <c r="AA125" s="14">
        <v>8</v>
      </c>
      <c r="AB125" s="14">
        <v>8</v>
      </c>
      <c r="AC125" s="14">
        <v>8</v>
      </c>
      <c r="AD125" s="14">
        <v>8</v>
      </c>
      <c r="AE125" s="14">
        <v>8</v>
      </c>
      <c r="AF125" s="31">
        <v>8</v>
      </c>
      <c r="AG125" s="16">
        <v>8</v>
      </c>
      <c r="AH125" s="14">
        <v>8</v>
      </c>
      <c r="AI125" s="14">
        <v>8</v>
      </c>
      <c r="AJ125" s="14">
        <v>8</v>
      </c>
      <c r="AK125" s="14">
        <v>8</v>
      </c>
      <c r="AL125" s="14">
        <v>8</v>
      </c>
      <c r="AM125" s="14">
        <v>8</v>
      </c>
      <c r="AN125" s="31">
        <v>8</v>
      </c>
      <c r="AO125" s="16">
        <v>8</v>
      </c>
      <c r="AP125" s="14">
        <v>8</v>
      </c>
      <c r="AQ125" s="14">
        <v>8</v>
      </c>
      <c r="AR125" s="14">
        <v>8</v>
      </c>
      <c r="AS125" s="14">
        <v>8</v>
      </c>
      <c r="AT125" s="14">
        <v>8</v>
      </c>
      <c r="AU125" s="14">
        <v>8</v>
      </c>
      <c r="AV125" s="31">
        <v>8</v>
      </c>
      <c r="AW125" s="14">
        <v>8</v>
      </c>
      <c r="AX125" s="14">
        <v>8</v>
      </c>
      <c r="AY125" s="14">
        <v>8</v>
      </c>
      <c r="AZ125" s="14">
        <v>8</v>
      </c>
      <c r="BA125" s="14">
        <v>8</v>
      </c>
      <c r="BB125" s="14">
        <v>8</v>
      </c>
      <c r="BC125" s="14">
        <v>8</v>
      </c>
      <c r="BD125" s="26">
        <v>8</v>
      </c>
    </row>
    <row r="126" spans="1:61" s="152" customFormat="1" x14ac:dyDescent="0.25">
      <c r="A126" s="25">
        <v>24</v>
      </c>
      <c r="B126" s="14">
        <v>90</v>
      </c>
      <c r="C126" s="14">
        <f t="shared" si="136"/>
        <v>114</v>
      </c>
      <c r="D126" s="14">
        <f t="shared" si="137"/>
        <v>-0.57894736842105265</v>
      </c>
      <c r="E126" s="14">
        <v>32</v>
      </c>
      <c r="F126" s="14">
        <v>114</v>
      </c>
      <c r="G126" s="14">
        <f t="shared" ref="G126:G130" si="141">E126+F126</f>
        <v>146</v>
      </c>
      <c r="H126" s="31">
        <f t="shared" ref="H126:H130" si="142">(E126-F126)/SUM(E126+F126)</f>
        <v>-0.56164383561643838</v>
      </c>
      <c r="I126" s="208">
        <v>8</v>
      </c>
      <c r="J126" s="209">
        <v>8</v>
      </c>
      <c r="K126" s="18"/>
      <c r="L126" s="209">
        <v>8</v>
      </c>
      <c r="M126" s="209">
        <v>8</v>
      </c>
      <c r="N126" s="209">
        <v>8</v>
      </c>
      <c r="O126" s="18"/>
      <c r="P126" s="211">
        <v>8</v>
      </c>
      <c r="Q126" s="208">
        <v>8</v>
      </c>
      <c r="R126" s="209">
        <v>8</v>
      </c>
      <c r="S126" s="209">
        <v>8</v>
      </c>
      <c r="T126" s="18">
        <v>8</v>
      </c>
      <c r="U126" s="209">
        <v>8</v>
      </c>
      <c r="V126" s="209">
        <v>8</v>
      </c>
      <c r="W126" s="209">
        <v>8</v>
      </c>
      <c r="X126" s="49">
        <v>8</v>
      </c>
      <c r="Y126" s="16">
        <f t="shared" ref="Y126:BD126" si="143">STDEV(Y115:Y122)</f>
        <v>4.955156044825574</v>
      </c>
      <c r="Z126" s="14">
        <f t="shared" si="143"/>
        <v>23.488218931443665</v>
      </c>
      <c r="AA126" s="14">
        <f t="shared" si="143"/>
        <v>22.537270718269582</v>
      </c>
      <c r="AB126" s="14">
        <f t="shared" si="143"/>
        <v>0.11470323935496131</v>
      </c>
      <c r="AC126" s="14">
        <f t="shared" si="143"/>
        <v>4.8678977568791</v>
      </c>
      <c r="AD126" s="14">
        <f t="shared" si="143"/>
        <v>17.054010839514724</v>
      </c>
      <c r="AE126" s="14">
        <f t="shared" si="143"/>
        <v>18.647098587026502</v>
      </c>
      <c r="AF126" s="31">
        <f t="shared" si="143"/>
        <v>9.3113242309059832E-2</v>
      </c>
      <c r="AG126" s="16">
        <f t="shared" si="143"/>
        <v>3.7796447300922722</v>
      </c>
      <c r="AH126" s="14">
        <f t="shared" si="143"/>
        <v>12.906255404703124</v>
      </c>
      <c r="AI126" s="14">
        <f t="shared" si="143"/>
        <v>13.659115219201739</v>
      </c>
      <c r="AJ126" s="14">
        <f t="shared" si="143"/>
        <v>7.3813078411111524E-2</v>
      </c>
      <c r="AK126" s="14">
        <f t="shared" si="143"/>
        <v>1.9226098333849673</v>
      </c>
      <c r="AL126" s="14">
        <f t="shared" si="143"/>
        <v>12.363540870525032</v>
      </c>
      <c r="AM126" s="14">
        <f t="shared" si="143"/>
        <v>13.45826883369477</v>
      </c>
      <c r="AN126" s="31">
        <f t="shared" si="143"/>
        <v>3.0303854389189821E-2</v>
      </c>
      <c r="AO126" s="16">
        <f t="shared" si="143"/>
        <v>4</v>
      </c>
      <c r="AP126" s="14">
        <f t="shared" si="143"/>
        <v>23.747180283742562</v>
      </c>
      <c r="AQ126" s="14">
        <f t="shared" si="143"/>
        <v>22.004869590940224</v>
      </c>
      <c r="AR126" s="14">
        <f t="shared" si="143"/>
        <v>0.1340421737528773</v>
      </c>
      <c r="AS126" s="14">
        <f t="shared" si="143"/>
        <v>5.1530157605591915</v>
      </c>
      <c r="AT126" s="14">
        <f t="shared" si="143"/>
        <v>15.691216833448122</v>
      </c>
      <c r="AU126" s="14">
        <f t="shared" si="143"/>
        <v>17.150072886142496</v>
      </c>
      <c r="AV126" s="31">
        <f t="shared" si="143"/>
        <v>8.4258947119756011E-2</v>
      </c>
      <c r="AW126" s="14">
        <f t="shared" si="143"/>
        <v>9.1407642693907949</v>
      </c>
      <c r="AX126" s="14">
        <f t="shared" si="143"/>
        <v>11.067971810589327</v>
      </c>
      <c r="AY126" s="14">
        <f t="shared" si="143"/>
        <v>13.479481761975443</v>
      </c>
      <c r="AZ126" s="14">
        <f t="shared" si="143"/>
        <v>0.20770733424141644</v>
      </c>
      <c r="BA126" s="14">
        <f t="shared" si="143"/>
        <v>7.7724329708087083</v>
      </c>
      <c r="BB126" s="14">
        <f t="shared" si="143"/>
        <v>12.671678206592393</v>
      </c>
      <c r="BC126" s="14">
        <f t="shared" si="143"/>
        <v>17.369410714570272</v>
      </c>
      <c r="BD126" s="26">
        <f t="shared" si="143"/>
        <v>0.16784655168891474</v>
      </c>
    </row>
    <row r="127" spans="1:61" s="152" customFormat="1" x14ac:dyDescent="0.25">
      <c r="A127" s="25">
        <v>12</v>
      </c>
      <c r="B127" s="14">
        <v>97</v>
      </c>
      <c r="C127" s="14">
        <f t="shared" si="136"/>
        <v>109</v>
      </c>
      <c r="D127" s="14">
        <f t="shared" si="137"/>
        <v>-0.77981651376146788</v>
      </c>
      <c r="E127" s="14">
        <v>18</v>
      </c>
      <c r="F127" s="14">
        <v>64</v>
      </c>
      <c r="G127" s="14">
        <f t="shared" si="141"/>
        <v>82</v>
      </c>
      <c r="H127" s="31">
        <f t="shared" si="142"/>
        <v>-0.56097560975609762</v>
      </c>
      <c r="I127" s="208">
        <f>I125/SQRT(I126)</f>
        <v>2.3599144960297664</v>
      </c>
      <c r="J127" s="209">
        <f>J125/SQRT(J126)</f>
        <v>6.2362348416332098</v>
      </c>
      <c r="K127" s="18"/>
      <c r="L127" s="209">
        <f>L125/SQRT(L126)</f>
        <v>3.6942608607983464E-2</v>
      </c>
      <c r="M127" s="209">
        <f>M125/SQRT(M126)</f>
        <v>1.8027756377319943</v>
      </c>
      <c r="N127" s="209">
        <f>N125/SQRT(N126)</f>
        <v>7.8942508465700163</v>
      </c>
      <c r="O127" s="18"/>
      <c r="P127" s="211">
        <f t="shared" ref="P127:X127" si="144">P125/SQRT(P126)</f>
        <v>2.8680901711188592E-2</v>
      </c>
      <c r="Q127" s="208">
        <f t="shared" si="144"/>
        <v>1.6007810593582121</v>
      </c>
      <c r="R127" s="209">
        <f t="shared" si="144"/>
        <v>4.7600926611629255</v>
      </c>
      <c r="S127" s="209">
        <f t="shared" si="144"/>
        <v>5.3400023408234567</v>
      </c>
      <c r="T127" s="18">
        <f t="shared" si="144"/>
        <v>3.0375116958870612E-2</v>
      </c>
      <c r="U127" s="209">
        <f t="shared" si="144"/>
        <v>1.1563103266115768</v>
      </c>
      <c r="V127" s="209">
        <f t="shared" si="144"/>
        <v>4.5669621037559374</v>
      </c>
      <c r="W127" s="209">
        <f t="shared" si="144"/>
        <v>4.1894318571513107</v>
      </c>
      <c r="X127" s="49">
        <f t="shared" si="144"/>
        <v>2.8574535699890456E-2</v>
      </c>
      <c r="Y127" s="16">
        <f t="shared" ref="Y127:BD127" si="145">Y126/SQRT(Y125)</f>
        <v>1.7519122205668376</v>
      </c>
      <c r="Z127" s="14">
        <f t="shared" si="145"/>
        <v>8.3043394422090291</v>
      </c>
      <c r="AA127" s="14">
        <f t="shared" si="145"/>
        <v>7.9681284771627165</v>
      </c>
      <c r="AB127" s="14">
        <f t="shared" si="145"/>
        <v>4.0553719185978401E-2</v>
      </c>
      <c r="AC127" s="14">
        <f t="shared" si="145"/>
        <v>1.7210617570059976</v>
      </c>
      <c r="AD127" s="14">
        <f t="shared" si="145"/>
        <v>6.0295033555248736</v>
      </c>
      <c r="AE127" s="14">
        <f t="shared" si="145"/>
        <v>6.5927449301702632</v>
      </c>
      <c r="AF127" s="31">
        <f t="shared" si="145"/>
        <v>3.2920502527501172E-2</v>
      </c>
      <c r="AG127" s="16">
        <f t="shared" si="145"/>
        <v>1.3363062095621219</v>
      </c>
      <c r="AH127" s="14">
        <f t="shared" si="145"/>
        <v>4.5630503581955537</v>
      </c>
      <c r="AI127" s="14">
        <f t="shared" si="145"/>
        <v>4.8292264982529627</v>
      </c>
      <c r="AJ127" s="14">
        <f t="shared" si="145"/>
        <v>2.6096864142375654E-2</v>
      </c>
      <c r="AK127" s="14">
        <f t="shared" si="145"/>
        <v>0.67974522538122428</v>
      </c>
      <c r="AL127" s="14">
        <f t="shared" si="145"/>
        <v>4.37117179451264</v>
      </c>
      <c r="AM127" s="14">
        <f t="shared" si="145"/>
        <v>4.7582165776685699</v>
      </c>
      <c r="AN127" s="31">
        <f t="shared" si="145"/>
        <v>1.0714030467342921E-2</v>
      </c>
      <c r="AO127" s="16">
        <f t="shared" si="145"/>
        <v>1.4142135623730949</v>
      </c>
      <c r="AP127" s="14">
        <f t="shared" si="145"/>
        <v>8.3958961063469228</v>
      </c>
      <c r="AQ127" s="14">
        <f t="shared" si="145"/>
        <v>7.7798962534397411</v>
      </c>
      <c r="AR127" s="14">
        <f t="shared" si="145"/>
        <v>4.7391065012822496E-2</v>
      </c>
      <c r="AS127" s="14">
        <f t="shared" si="145"/>
        <v>1.8218661939262795</v>
      </c>
      <c r="AT127" s="14">
        <f t="shared" si="145"/>
        <v>5.5476829139998358</v>
      </c>
      <c r="AU127" s="14">
        <f t="shared" si="145"/>
        <v>6.0634664178174518</v>
      </c>
      <c r="AV127" s="31">
        <f t="shared" si="145"/>
        <v>2.9790036442009095E-2</v>
      </c>
      <c r="AW127" s="14">
        <f t="shared" si="145"/>
        <v>3.2317482000569639</v>
      </c>
      <c r="AX127" s="14">
        <f t="shared" si="145"/>
        <v>3.9131189606246317</v>
      </c>
      <c r="AY127" s="14">
        <f t="shared" si="145"/>
        <v>4.7657164803866134</v>
      </c>
      <c r="AZ127" s="14">
        <f t="shared" si="145"/>
        <v>7.343563227214317E-2</v>
      </c>
      <c r="BA127" s="14">
        <f t="shared" si="145"/>
        <v>2.74797002998837</v>
      </c>
      <c r="BB127" s="14">
        <f t="shared" si="145"/>
        <v>4.4801147944476352</v>
      </c>
      <c r="BC127" s="14">
        <f t="shared" si="145"/>
        <v>6.1410140507434567</v>
      </c>
      <c r="BD127" s="26">
        <f t="shared" si="145"/>
        <v>5.9342717449004982E-2</v>
      </c>
    </row>
    <row r="128" spans="1:61" s="152" customFormat="1" x14ac:dyDescent="0.25">
      <c r="A128" s="25">
        <v>19</v>
      </c>
      <c r="B128" s="14">
        <v>90</v>
      </c>
      <c r="C128" s="14">
        <f t="shared" si="136"/>
        <v>109</v>
      </c>
      <c r="D128" s="14">
        <f t="shared" si="137"/>
        <v>-0.65137614678899081</v>
      </c>
      <c r="E128" s="14">
        <v>20</v>
      </c>
      <c r="F128" s="14">
        <v>75</v>
      </c>
      <c r="G128" s="14">
        <f t="shared" si="141"/>
        <v>95</v>
      </c>
      <c r="H128" s="31">
        <f t="shared" si="142"/>
        <v>-0.57894736842105265</v>
      </c>
      <c r="I128" s="156"/>
      <c r="J128" s="12"/>
      <c r="K128" s="12"/>
      <c r="L128" s="12"/>
      <c r="M128" s="12"/>
      <c r="N128" s="12"/>
      <c r="O128" s="12"/>
      <c r="P128" s="13"/>
      <c r="Q128" s="156"/>
      <c r="R128" s="12"/>
      <c r="S128" s="12"/>
      <c r="T128" s="12"/>
      <c r="U128" s="12"/>
      <c r="V128" s="12"/>
      <c r="W128" s="12"/>
      <c r="X128" s="13"/>
      <c r="Y128" s="156"/>
      <c r="Z128" s="12"/>
      <c r="AA128" s="12"/>
      <c r="AB128" s="12"/>
      <c r="AC128" s="12"/>
      <c r="AD128" s="12"/>
      <c r="AE128" s="12"/>
      <c r="AF128" s="13"/>
      <c r="AG128" s="156"/>
      <c r="AH128" s="12"/>
      <c r="AI128" s="12"/>
      <c r="AJ128" s="12"/>
      <c r="AK128" s="12"/>
      <c r="AL128" s="12"/>
      <c r="AM128" s="12"/>
      <c r="AN128" s="13"/>
      <c r="AO128" s="156"/>
      <c r="AP128" s="12"/>
      <c r="AQ128" s="12"/>
      <c r="AR128" s="12"/>
      <c r="AS128" s="12"/>
      <c r="AT128" s="12"/>
      <c r="AU128" s="12"/>
      <c r="AV128" s="13"/>
      <c r="AW128" s="12"/>
      <c r="AX128" s="12"/>
      <c r="AY128" s="12"/>
      <c r="AZ128" s="12"/>
      <c r="BA128" s="12"/>
      <c r="BB128" s="12"/>
      <c r="BC128" s="12"/>
      <c r="BD128" s="157"/>
    </row>
    <row r="129" spans="1:56" s="152" customFormat="1" x14ac:dyDescent="0.25">
      <c r="A129" s="25">
        <v>16</v>
      </c>
      <c r="B129" s="14">
        <v>72</v>
      </c>
      <c r="C129" s="14">
        <f t="shared" si="136"/>
        <v>88</v>
      </c>
      <c r="D129" s="14">
        <f t="shared" si="137"/>
        <v>-0.63636363636363635</v>
      </c>
      <c r="E129" s="14">
        <v>4</v>
      </c>
      <c r="F129" s="14">
        <v>81</v>
      </c>
      <c r="G129" s="14">
        <f t="shared" si="141"/>
        <v>85</v>
      </c>
      <c r="H129" s="31">
        <f t="shared" si="142"/>
        <v>-0.90588235294117647</v>
      </c>
      <c r="I129" s="208"/>
      <c r="J129" s="209"/>
      <c r="K129" s="209"/>
      <c r="L129" s="209"/>
      <c r="M129" s="209"/>
      <c r="N129" s="209"/>
      <c r="O129" s="18"/>
      <c r="P129" s="211"/>
      <c r="Q129" s="156"/>
      <c r="R129" s="209"/>
      <c r="S129" s="12"/>
      <c r="T129" s="12"/>
      <c r="U129" s="12"/>
      <c r="V129" s="12"/>
      <c r="W129" s="12"/>
      <c r="X129" s="13"/>
      <c r="Y129" s="156"/>
      <c r="Z129" s="12"/>
      <c r="AA129" s="12"/>
      <c r="AB129" s="12"/>
      <c r="AC129" s="12"/>
      <c r="AD129" s="12"/>
      <c r="AE129" s="12"/>
      <c r="AF129" s="13"/>
      <c r="AG129" s="156"/>
      <c r="AH129" s="12"/>
      <c r="AI129" s="12"/>
      <c r="AJ129" s="12"/>
      <c r="AK129" s="12"/>
      <c r="AL129" s="12"/>
      <c r="AM129" s="12"/>
      <c r="AN129" s="13"/>
      <c r="AO129" s="156"/>
      <c r="AP129" s="12"/>
      <c r="AQ129" s="12"/>
      <c r="AR129" s="12"/>
      <c r="AS129" s="12"/>
      <c r="AT129" s="12"/>
      <c r="AU129" s="12"/>
      <c r="AV129" s="13"/>
      <c r="AW129" s="12"/>
      <c r="AX129" s="12"/>
      <c r="AY129" s="12"/>
      <c r="AZ129" s="12"/>
      <c r="BA129" s="12"/>
      <c r="BB129" s="12"/>
      <c r="BC129" s="12"/>
      <c r="BD129" s="157"/>
    </row>
    <row r="130" spans="1:56" s="152" customFormat="1" x14ac:dyDescent="0.25">
      <c r="A130" s="25">
        <v>20</v>
      </c>
      <c r="B130" s="14">
        <v>85</v>
      </c>
      <c r="C130" s="14">
        <f t="shared" si="136"/>
        <v>105</v>
      </c>
      <c r="D130" s="14">
        <f t="shared" si="137"/>
        <v>-0.61904761904761907</v>
      </c>
      <c r="E130" s="14">
        <v>16</v>
      </c>
      <c r="F130" s="14">
        <v>98</v>
      </c>
      <c r="G130" s="14">
        <f t="shared" si="141"/>
        <v>114</v>
      </c>
      <c r="H130" s="31">
        <f t="shared" si="142"/>
        <v>-0.7192982456140351</v>
      </c>
      <c r="I130" s="156"/>
      <c r="J130" s="12"/>
      <c r="K130" s="12"/>
      <c r="L130" s="12"/>
      <c r="M130" s="12"/>
      <c r="N130" s="12"/>
      <c r="O130" s="209"/>
      <c r="P130" s="13"/>
      <c r="Q130" s="156"/>
      <c r="R130" s="18"/>
      <c r="S130" s="12"/>
      <c r="T130" s="12"/>
      <c r="U130" s="12"/>
      <c r="V130" s="12"/>
      <c r="W130" s="12"/>
      <c r="X130" s="13"/>
      <c r="Y130" s="156"/>
      <c r="Z130" s="12"/>
      <c r="AA130" s="12"/>
      <c r="AB130" s="12"/>
      <c r="AC130" s="12"/>
      <c r="AD130" s="12"/>
      <c r="AE130" s="12"/>
      <c r="AF130" s="13"/>
      <c r="AG130" s="156"/>
      <c r="AH130" s="12"/>
      <c r="AI130" s="12"/>
      <c r="AJ130" s="12"/>
      <c r="AK130" s="12"/>
      <c r="AL130" s="12"/>
      <c r="AM130" s="12"/>
      <c r="AN130" s="13"/>
      <c r="AO130" s="156"/>
      <c r="AP130" s="12"/>
      <c r="AQ130" s="12"/>
      <c r="AR130" s="12"/>
      <c r="AS130" s="12"/>
      <c r="AT130" s="12"/>
      <c r="AU130" s="12"/>
      <c r="AV130" s="13"/>
      <c r="AW130" s="12"/>
      <c r="AX130" s="12"/>
      <c r="AY130" s="12"/>
      <c r="AZ130" s="12"/>
      <c r="BA130" s="12"/>
      <c r="BB130" s="12"/>
      <c r="BC130" s="12"/>
      <c r="BD130" s="157"/>
    </row>
    <row r="131" spans="1:56" s="152" customFormat="1" x14ac:dyDescent="0.25">
      <c r="A131" s="25"/>
      <c r="B131" s="14"/>
      <c r="C131" s="14"/>
      <c r="D131" s="14"/>
      <c r="E131" s="14"/>
      <c r="F131" s="14"/>
      <c r="G131" s="14"/>
      <c r="H131" s="31"/>
      <c r="I131" s="208"/>
      <c r="J131" s="209"/>
      <c r="K131" s="18"/>
      <c r="L131" s="12"/>
      <c r="M131" s="209"/>
      <c r="N131" s="209"/>
      <c r="O131" s="18"/>
      <c r="P131" s="13"/>
      <c r="Q131" s="156"/>
      <c r="R131" s="18"/>
      <c r="S131" s="12"/>
      <c r="T131" s="12"/>
      <c r="U131" s="12"/>
      <c r="V131" s="12"/>
      <c r="W131" s="12"/>
      <c r="X131" s="13"/>
      <c r="Y131" s="156"/>
      <c r="Z131" s="12"/>
      <c r="AA131" s="12"/>
      <c r="AB131" s="12"/>
      <c r="AC131" s="12"/>
      <c r="AD131" s="12"/>
      <c r="AE131" s="12"/>
      <c r="AF131" s="13"/>
      <c r="AG131" s="156"/>
      <c r="AH131" s="12"/>
      <c r="AI131" s="12"/>
      <c r="AJ131" s="12"/>
      <c r="AK131" s="12"/>
      <c r="AL131" s="12"/>
      <c r="AM131" s="12"/>
      <c r="AN131" s="13"/>
      <c r="AO131" s="156"/>
      <c r="AP131" s="12"/>
      <c r="AQ131" s="12"/>
      <c r="AR131" s="12"/>
      <c r="AS131" s="12"/>
      <c r="AT131" s="12"/>
      <c r="AU131" s="12"/>
      <c r="AV131" s="13"/>
      <c r="AW131" s="12"/>
      <c r="AX131" s="12"/>
      <c r="AY131" s="12"/>
      <c r="AZ131" s="12"/>
      <c r="BA131" s="12"/>
      <c r="BB131" s="12"/>
      <c r="BC131" s="12"/>
      <c r="BD131" s="157"/>
    </row>
    <row r="132" spans="1:56" s="152" customFormat="1" x14ac:dyDescent="0.25">
      <c r="A132" s="25">
        <f>AVERAGE(A123:A130)</f>
        <v>17</v>
      </c>
      <c r="B132" s="14">
        <f t="shared" ref="B132:H132" si="146">AVERAGE(B115:B122,B123:B130)</f>
        <v>83.0625</v>
      </c>
      <c r="C132" s="14">
        <f t="shared" si="146"/>
        <v>97.875</v>
      </c>
      <c r="D132" s="14">
        <f t="shared" si="146"/>
        <v>-0.69773674770834282</v>
      </c>
      <c r="E132" s="14">
        <f t="shared" si="146"/>
        <v>14</v>
      </c>
      <c r="F132" s="14">
        <f t="shared" si="146"/>
        <v>80.4375</v>
      </c>
      <c r="G132" s="14">
        <f t="shared" si="146"/>
        <v>94.4375</v>
      </c>
      <c r="H132" s="31">
        <f t="shared" si="146"/>
        <v>-0.70781393217994215</v>
      </c>
      <c r="I132" s="208"/>
      <c r="J132" s="209"/>
      <c r="K132" s="18"/>
      <c r="L132" s="12"/>
      <c r="M132" s="209"/>
      <c r="N132" s="209"/>
      <c r="O132" s="18"/>
      <c r="P132" s="13"/>
      <c r="Q132" s="156"/>
      <c r="R132" s="18"/>
      <c r="S132" s="12"/>
      <c r="T132" s="12"/>
      <c r="U132" s="12"/>
      <c r="V132" s="12"/>
      <c r="W132" s="12"/>
      <c r="X132" s="13"/>
      <c r="Y132" s="156"/>
      <c r="Z132" s="12"/>
      <c r="AA132" s="12"/>
      <c r="AB132" s="12"/>
      <c r="AC132" s="12"/>
      <c r="AD132" s="12"/>
      <c r="AE132" s="12"/>
      <c r="AF132" s="13"/>
      <c r="AG132" s="156"/>
      <c r="AH132" s="12"/>
      <c r="AI132" s="12"/>
      <c r="AJ132" s="12"/>
      <c r="AK132" s="12"/>
      <c r="AL132" s="12"/>
      <c r="AM132" s="12"/>
      <c r="AN132" s="13"/>
      <c r="AO132" s="156"/>
      <c r="AP132" s="12"/>
      <c r="AQ132" s="12"/>
      <c r="AR132" s="12"/>
      <c r="AS132" s="12"/>
      <c r="AT132" s="12"/>
      <c r="AU132" s="12"/>
      <c r="AV132" s="13"/>
      <c r="AW132" s="12"/>
      <c r="AX132" s="12"/>
      <c r="AY132" s="12"/>
      <c r="AZ132" s="12"/>
      <c r="BA132" s="12"/>
      <c r="BB132" s="12"/>
      <c r="BC132" s="12"/>
      <c r="BD132" s="157"/>
    </row>
    <row r="133" spans="1:56" s="152" customFormat="1" x14ac:dyDescent="0.25">
      <c r="A133" s="25">
        <v>8</v>
      </c>
      <c r="B133" s="14">
        <v>16</v>
      </c>
      <c r="C133" s="14">
        <v>16</v>
      </c>
      <c r="D133" s="14">
        <v>16</v>
      </c>
      <c r="E133" s="14">
        <v>16</v>
      </c>
      <c r="F133" s="14">
        <v>16</v>
      </c>
      <c r="G133" s="14">
        <v>16</v>
      </c>
      <c r="H133" s="31">
        <v>16</v>
      </c>
      <c r="I133" s="208"/>
      <c r="J133" s="209"/>
      <c r="K133" s="18"/>
      <c r="L133" s="12"/>
      <c r="M133" s="209"/>
      <c r="N133" s="209"/>
      <c r="O133" s="18"/>
      <c r="P133" s="13"/>
      <c r="Q133" s="156"/>
      <c r="R133" s="18"/>
      <c r="S133" s="12"/>
      <c r="T133" s="12"/>
      <c r="U133" s="12"/>
      <c r="V133" s="12"/>
      <c r="W133" s="12"/>
      <c r="X133" s="13"/>
      <c r="Y133" s="156"/>
      <c r="Z133" s="12"/>
      <c r="AA133" s="12"/>
      <c r="AB133" s="12"/>
      <c r="AC133" s="12"/>
      <c r="AD133" s="12"/>
      <c r="AE133" s="12"/>
      <c r="AF133" s="13"/>
      <c r="AG133" s="156"/>
      <c r="AH133" s="12"/>
      <c r="AI133" s="12"/>
      <c r="AJ133" s="12"/>
      <c r="AK133" s="12"/>
      <c r="AL133" s="12"/>
      <c r="AM133" s="12"/>
      <c r="AN133" s="13"/>
      <c r="AO133" s="156"/>
      <c r="AP133" s="12"/>
      <c r="AQ133" s="12"/>
      <c r="AR133" s="12"/>
      <c r="AS133" s="12"/>
      <c r="AT133" s="12"/>
      <c r="AU133" s="12"/>
      <c r="AV133" s="13"/>
      <c r="AW133" s="12"/>
      <c r="AX133" s="12"/>
      <c r="AY133" s="12"/>
      <c r="AZ133" s="12"/>
      <c r="BA133" s="12"/>
      <c r="BB133" s="12"/>
      <c r="BC133" s="12"/>
      <c r="BD133" s="157"/>
    </row>
    <row r="134" spans="1:56" s="152" customFormat="1" x14ac:dyDescent="0.25">
      <c r="A134" s="25">
        <f>STDEV(A123:A130)</f>
        <v>4.2426406871192848</v>
      </c>
      <c r="B134" s="14">
        <f t="shared" ref="B134:H134" si="147">STDEV(B115:B122,B123:B130)</f>
        <v>17.87537878386544</v>
      </c>
      <c r="C134" s="14">
        <f t="shared" si="147"/>
        <v>20.125854019146615</v>
      </c>
      <c r="D134" s="14">
        <f t="shared" si="147"/>
        <v>7.7131286291392528E-2</v>
      </c>
      <c r="E134" s="14">
        <f t="shared" si="147"/>
        <v>6.7230945255886443</v>
      </c>
      <c r="F134" s="14">
        <f t="shared" si="147"/>
        <v>18.438975929626171</v>
      </c>
      <c r="G134" s="14">
        <f t="shared" si="147"/>
        <v>22.411213710997448</v>
      </c>
      <c r="H134" s="31">
        <f t="shared" si="147"/>
        <v>0.1044550051553579</v>
      </c>
      <c r="I134" s="208"/>
      <c r="J134" s="209"/>
      <c r="K134" s="18"/>
      <c r="L134" s="12"/>
      <c r="M134" s="209"/>
      <c r="N134" s="209"/>
      <c r="O134" s="18"/>
      <c r="P134" s="13"/>
      <c r="Q134" s="156"/>
      <c r="R134" s="18"/>
      <c r="S134" s="12"/>
      <c r="T134" s="12"/>
      <c r="U134" s="12"/>
      <c r="V134" s="12"/>
      <c r="W134" s="12"/>
      <c r="X134" s="13"/>
      <c r="Y134" s="156"/>
      <c r="Z134" s="12"/>
      <c r="AA134" s="12"/>
      <c r="AB134" s="12"/>
      <c r="AC134" s="12"/>
      <c r="AD134" s="12"/>
      <c r="AE134" s="12"/>
      <c r="AF134" s="13"/>
      <c r="AG134" s="156"/>
      <c r="AH134" s="12"/>
      <c r="AI134" s="12"/>
      <c r="AJ134" s="12"/>
      <c r="AK134" s="12"/>
      <c r="AL134" s="12"/>
      <c r="AM134" s="12"/>
      <c r="AN134" s="13"/>
      <c r="AO134" s="156"/>
      <c r="AP134" s="12"/>
      <c r="AQ134" s="12"/>
      <c r="AR134" s="12"/>
      <c r="AS134" s="12"/>
      <c r="AT134" s="12"/>
      <c r="AU134" s="12"/>
      <c r="AV134" s="13"/>
      <c r="AW134" s="12"/>
      <c r="AX134" s="12"/>
      <c r="AY134" s="12"/>
      <c r="AZ134" s="12"/>
      <c r="BA134" s="12"/>
      <c r="BB134" s="12"/>
      <c r="BC134" s="12"/>
      <c r="BD134" s="157"/>
    </row>
    <row r="135" spans="1:56" s="152" customFormat="1" ht="15.75" thickBot="1" x14ac:dyDescent="0.3">
      <c r="A135" s="27">
        <f t="shared" ref="A135:H135" si="148">A134/SQRT(A133)</f>
        <v>1.4999999999999998</v>
      </c>
      <c r="B135" s="28">
        <f t="shared" si="148"/>
        <v>4.4688446959663599</v>
      </c>
      <c r="C135" s="28">
        <f t="shared" si="148"/>
        <v>5.0314635047866538</v>
      </c>
      <c r="D135" s="28">
        <f t="shared" si="148"/>
        <v>1.9282821572848132E-2</v>
      </c>
      <c r="E135" s="28">
        <f t="shared" si="148"/>
        <v>1.6807736313971611</v>
      </c>
      <c r="F135" s="28">
        <f t="shared" si="148"/>
        <v>4.6097439824065427</v>
      </c>
      <c r="G135" s="28">
        <f t="shared" si="148"/>
        <v>5.6028034277493619</v>
      </c>
      <c r="H135" s="32">
        <f t="shared" si="148"/>
        <v>2.6113751288839474E-2</v>
      </c>
      <c r="I135" s="159"/>
      <c r="J135" s="85"/>
      <c r="K135" s="85"/>
      <c r="L135" s="85"/>
      <c r="M135" s="85"/>
      <c r="N135" s="85"/>
      <c r="O135" s="85"/>
      <c r="P135" s="92"/>
      <c r="Q135" s="159"/>
      <c r="R135" s="85"/>
      <c r="S135" s="85"/>
      <c r="T135" s="85"/>
      <c r="U135" s="85"/>
      <c r="V135" s="85"/>
      <c r="W135" s="85"/>
      <c r="X135" s="92"/>
      <c r="Y135" s="159"/>
      <c r="Z135" s="85"/>
      <c r="AA135" s="85"/>
      <c r="AB135" s="85"/>
      <c r="AC135" s="85"/>
      <c r="AD135" s="85"/>
      <c r="AE135" s="85"/>
      <c r="AF135" s="92"/>
      <c r="AG135" s="159"/>
      <c r="AH135" s="85"/>
      <c r="AI135" s="85"/>
      <c r="AJ135" s="85"/>
      <c r="AK135" s="85"/>
      <c r="AL135" s="85"/>
      <c r="AM135" s="85"/>
      <c r="AN135" s="92"/>
      <c r="AO135" s="159"/>
      <c r="AP135" s="85"/>
      <c r="AQ135" s="85"/>
      <c r="AR135" s="85"/>
      <c r="AS135" s="85"/>
      <c r="AT135" s="85"/>
      <c r="AU135" s="85"/>
      <c r="AV135" s="92"/>
      <c r="AW135" s="85"/>
      <c r="AX135" s="85"/>
      <c r="AY135" s="85"/>
      <c r="AZ135" s="85"/>
      <c r="BA135" s="85"/>
      <c r="BB135" s="85"/>
      <c r="BC135" s="85"/>
      <c r="BD135" s="158"/>
    </row>
    <row r="137" spans="1:56" s="152" customFormat="1" ht="15.75" thickBot="1" x14ac:dyDescent="0.3">
      <c r="A137" s="209" t="s">
        <v>245</v>
      </c>
      <c r="B137" s="18"/>
      <c r="C137" s="18"/>
      <c r="D137" s="18"/>
      <c r="E137" s="18"/>
      <c r="F137" s="18"/>
      <c r="G137" s="18"/>
      <c r="H137" s="18"/>
    </row>
    <row r="138" spans="1:56" s="152" customFormat="1" x14ac:dyDescent="0.25">
      <c r="A138" s="315" t="s">
        <v>152</v>
      </c>
      <c r="B138" s="316"/>
      <c r="C138" s="316"/>
      <c r="D138" s="316"/>
      <c r="E138" s="316"/>
      <c r="F138" s="316"/>
      <c r="G138" s="316"/>
      <c r="H138" s="317"/>
      <c r="I138" s="316" t="s">
        <v>153</v>
      </c>
      <c r="J138" s="316"/>
      <c r="K138" s="316"/>
      <c r="L138" s="316"/>
      <c r="M138" s="316"/>
      <c r="N138" s="316"/>
      <c r="O138" s="316"/>
      <c r="P138" s="318"/>
      <c r="R138" s="20"/>
    </row>
    <row r="139" spans="1:56" s="152" customFormat="1" x14ac:dyDescent="0.25">
      <c r="A139" s="212" t="s">
        <v>71</v>
      </c>
      <c r="B139" s="209" t="s">
        <v>130</v>
      </c>
      <c r="C139" s="209" t="s">
        <v>52</v>
      </c>
      <c r="D139" s="209" t="s">
        <v>53</v>
      </c>
      <c r="E139" s="209" t="s">
        <v>131</v>
      </c>
      <c r="F139" s="209" t="s">
        <v>130</v>
      </c>
      <c r="G139" s="209" t="s">
        <v>52</v>
      </c>
      <c r="H139" s="211" t="s">
        <v>53</v>
      </c>
      <c r="I139" s="209" t="s">
        <v>71</v>
      </c>
      <c r="J139" s="209" t="s">
        <v>130</v>
      </c>
      <c r="K139" s="209" t="s">
        <v>52</v>
      </c>
      <c r="L139" s="209" t="s">
        <v>53</v>
      </c>
      <c r="M139" s="209" t="s">
        <v>131</v>
      </c>
      <c r="N139" s="209" t="s">
        <v>130</v>
      </c>
      <c r="O139" s="209" t="s">
        <v>52</v>
      </c>
      <c r="P139" s="210" t="s">
        <v>53</v>
      </c>
    </row>
    <row r="140" spans="1:56" s="152" customFormat="1" x14ac:dyDescent="0.25">
      <c r="A140" s="212">
        <v>63</v>
      </c>
      <c r="B140" s="209">
        <v>51</v>
      </c>
      <c r="C140" s="209">
        <f>SUM(A140+B140)</f>
        <v>114</v>
      </c>
      <c r="D140" s="209">
        <f t="shared" ref="D140:D147" si="149">(A140-B140)/C140</f>
        <v>0.10526315789473684</v>
      </c>
      <c r="E140" s="209">
        <v>72</v>
      </c>
      <c r="F140" s="209">
        <v>68</v>
      </c>
      <c r="G140" s="209">
        <f>SUM(E140+F140)</f>
        <v>140</v>
      </c>
      <c r="H140" s="211">
        <f t="shared" ref="H140:H147" si="150">(E140-F140)/G140</f>
        <v>2.8571428571428571E-2</v>
      </c>
      <c r="I140" s="209">
        <v>17</v>
      </c>
      <c r="J140" s="209">
        <v>75</v>
      </c>
      <c r="K140" s="209">
        <f t="shared" ref="K140:K147" si="151">SUM(I140+J140)</f>
        <v>92</v>
      </c>
      <c r="L140" s="209">
        <f t="shared" ref="L140:L147" si="152">(I140-J140)/K140</f>
        <v>-0.63043478260869568</v>
      </c>
      <c r="M140" s="209">
        <v>58</v>
      </c>
      <c r="N140" s="209">
        <v>107</v>
      </c>
      <c r="O140" s="209">
        <f t="shared" ref="O140:O147" si="153">SUM(M140+N140)</f>
        <v>165</v>
      </c>
      <c r="P140" s="210">
        <f t="shared" ref="P140:P147" si="154">(M140-N140)/O140</f>
        <v>-0.29696969696969699</v>
      </c>
    </row>
    <row r="141" spans="1:56" s="152" customFormat="1" x14ac:dyDescent="0.25">
      <c r="A141" s="212">
        <v>56</v>
      </c>
      <c r="B141" s="209">
        <v>53</v>
      </c>
      <c r="C141" s="209">
        <f t="shared" ref="C141:C147" si="155">SUM(A141+B141)</f>
        <v>109</v>
      </c>
      <c r="D141" s="209">
        <f t="shared" si="149"/>
        <v>2.7522935779816515E-2</v>
      </c>
      <c r="E141" s="209">
        <v>37</v>
      </c>
      <c r="F141" s="209">
        <v>42</v>
      </c>
      <c r="G141" s="209">
        <f t="shared" ref="G141:G147" si="156">SUM(E141+F141)</f>
        <v>79</v>
      </c>
      <c r="H141" s="211">
        <f t="shared" si="150"/>
        <v>-6.3291139240506333E-2</v>
      </c>
      <c r="I141" s="209">
        <v>19</v>
      </c>
      <c r="J141" s="209">
        <v>65</v>
      </c>
      <c r="K141" s="209">
        <f t="shared" si="151"/>
        <v>84</v>
      </c>
      <c r="L141" s="209">
        <f t="shared" si="152"/>
        <v>-0.54761904761904767</v>
      </c>
      <c r="M141" s="209">
        <v>12</v>
      </c>
      <c r="N141" s="209">
        <v>45</v>
      </c>
      <c r="O141" s="209">
        <f t="shared" si="153"/>
        <v>57</v>
      </c>
      <c r="P141" s="210">
        <f t="shared" si="154"/>
        <v>-0.57894736842105265</v>
      </c>
    </row>
    <row r="142" spans="1:56" s="152" customFormat="1" x14ac:dyDescent="0.25">
      <c r="A142" s="212">
        <v>30</v>
      </c>
      <c r="B142" s="209">
        <v>28</v>
      </c>
      <c r="C142" s="209">
        <f t="shared" si="155"/>
        <v>58</v>
      </c>
      <c r="D142" s="209">
        <f t="shared" si="149"/>
        <v>3.4482758620689655E-2</v>
      </c>
      <c r="E142" s="209">
        <v>24</v>
      </c>
      <c r="F142" s="209">
        <v>18</v>
      </c>
      <c r="G142" s="209">
        <f t="shared" si="156"/>
        <v>42</v>
      </c>
      <c r="H142" s="211">
        <f t="shared" si="150"/>
        <v>0.14285714285714285</v>
      </c>
      <c r="I142" s="209">
        <v>57</v>
      </c>
      <c r="J142" s="209">
        <v>104</v>
      </c>
      <c r="K142" s="209">
        <f t="shared" si="151"/>
        <v>161</v>
      </c>
      <c r="L142" s="209">
        <f t="shared" si="152"/>
        <v>-0.29192546583850931</v>
      </c>
      <c r="M142" s="209">
        <v>26</v>
      </c>
      <c r="N142" s="209">
        <v>58</v>
      </c>
      <c r="O142" s="209">
        <f t="shared" si="153"/>
        <v>84</v>
      </c>
      <c r="P142" s="210">
        <f t="shared" si="154"/>
        <v>-0.38095238095238093</v>
      </c>
    </row>
    <row r="143" spans="1:56" s="152" customFormat="1" x14ac:dyDescent="0.25">
      <c r="A143" s="212">
        <v>25</v>
      </c>
      <c r="B143" s="209">
        <v>28</v>
      </c>
      <c r="C143" s="209">
        <f t="shared" si="155"/>
        <v>53</v>
      </c>
      <c r="D143" s="209">
        <f t="shared" si="149"/>
        <v>-5.6603773584905662E-2</v>
      </c>
      <c r="E143" s="209">
        <v>27</v>
      </c>
      <c r="F143" s="209">
        <v>31</v>
      </c>
      <c r="G143" s="209">
        <f t="shared" si="156"/>
        <v>58</v>
      </c>
      <c r="H143" s="211">
        <f t="shared" si="150"/>
        <v>-6.8965517241379309E-2</v>
      </c>
      <c r="I143" s="209">
        <v>16</v>
      </c>
      <c r="J143" s="209">
        <v>56</v>
      </c>
      <c r="K143" s="209">
        <f t="shared" si="151"/>
        <v>72</v>
      </c>
      <c r="L143" s="209">
        <f t="shared" si="152"/>
        <v>-0.55555555555555558</v>
      </c>
      <c r="M143" s="209">
        <v>15</v>
      </c>
      <c r="N143" s="209">
        <v>43</v>
      </c>
      <c r="O143" s="209">
        <f t="shared" si="153"/>
        <v>58</v>
      </c>
      <c r="P143" s="210">
        <f t="shared" si="154"/>
        <v>-0.48275862068965519</v>
      </c>
    </row>
    <row r="144" spans="1:56" s="152" customFormat="1" x14ac:dyDescent="0.25">
      <c r="A144" s="212">
        <v>23</v>
      </c>
      <c r="B144" s="209">
        <v>18</v>
      </c>
      <c r="C144" s="209">
        <f t="shared" si="155"/>
        <v>41</v>
      </c>
      <c r="D144" s="209">
        <f t="shared" si="149"/>
        <v>0.12195121951219512</v>
      </c>
      <c r="E144" s="209">
        <v>103</v>
      </c>
      <c r="F144" s="209">
        <v>76</v>
      </c>
      <c r="G144" s="209">
        <f t="shared" si="156"/>
        <v>179</v>
      </c>
      <c r="H144" s="211">
        <f t="shared" si="150"/>
        <v>0.15083798882681565</v>
      </c>
      <c r="I144" s="209">
        <v>39</v>
      </c>
      <c r="J144" s="209">
        <v>68</v>
      </c>
      <c r="K144" s="209">
        <f t="shared" si="151"/>
        <v>107</v>
      </c>
      <c r="L144" s="209">
        <f t="shared" si="152"/>
        <v>-0.27102803738317754</v>
      </c>
      <c r="M144" s="209">
        <v>33</v>
      </c>
      <c r="N144" s="209">
        <v>84</v>
      </c>
      <c r="O144" s="209">
        <f t="shared" si="153"/>
        <v>117</v>
      </c>
      <c r="P144" s="210">
        <f t="shared" si="154"/>
        <v>-0.4358974358974359</v>
      </c>
    </row>
    <row r="145" spans="1:75" s="152" customFormat="1" x14ac:dyDescent="0.25">
      <c r="A145" s="212">
        <v>69</v>
      </c>
      <c r="B145" s="209">
        <v>66</v>
      </c>
      <c r="C145" s="209">
        <f t="shared" si="155"/>
        <v>135</v>
      </c>
      <c r="D145" s="209">
        <f t="shared" si="149"/>
        <v>2.2222222222222223E-2</v>
      </c>
      <c r="E145" s="209">
        <v>44</v>
      </c>
      <c r="F145" s="209">
        <v>38</v>
      </c>
      <c r="G145" s="209">
        <f t="shared" si="156"/>
        <v>82</v>
      </c>
      <c r="H145" s="211">
        <f t="shared" si="150"/>
        <v>7.3170731707317069E-2</v>
      </c>
      <c r="I145" s="209">
        <v>12</v>
      </c>
      <c r="J145" s="209">
        <v>56</v>
      </c>
      <c r="K145" s="209">
        <f t="shared" si="151"/>
        <v>68</v>
      </c>
      <c r="L145" s="209">
        <f t="shared" si="152"/>
        <v>-0.6470588235294118</v>
      </c>
      <c r="M145" s="209">
        <v>16</v>
      </c>
      <c r="N145" s="209">
        <v>45</v>
      </c>
      <c r="O145" s="209">
        <f t="shared" si="153"/>
        <v>61</v>
      </c>
      <c r="P145" s="210">
        <f t="shared" si="154"/>
        <v>-0.47540983606557374</v>
      </c>
    </row>
    <row r="146" spans="1:75" s="152" customFormat="1" x14ac:dyDescent="0.25">
      <c r="A146" s="212">
        <v>51</v>
      </c>
      <c r="B146" s="209">
        <v>48</v>
      </c>
      <c r="C146" s="209">
        <f t="shared" si="155"/>
        <v>99</v>
      </c>
      <c r="D146" s="209">
        <f t="shared" si="149"/>
        <v>3.0303030303030304E-2</v>
      </c>
      <c r="E146" s="209">
        <v>48</v>
      </c>
      <c r="F146" s="209">
        <v>46</v>
      </c>
      <c r="G146" s="209">
        <f t="shared" si="156"/>
        <v>94</v>
      </c>
      <c r="H146" s="211">
        <f t="shared" si="150"/>
        <v>2.1276595744680851E-2</v>
      </c>
      <c r="I146" s="209">
        <v>27</v>
      </c>
      <c r="J146" s="209">
        <v>105</v>
      </c>
      <c r="K146" s="209">
        <f t="shared" si="151"/>
        <v>132</v>
      </c>
      <c r="L146" s="209">
        <f t="shared" si="152"/>
        <v>-0.59090909090909094</v>
      </c>
      <c r="M146" s="209">
        <v>15</v>
      </c>
      <c r="N146" s="209">
        <v>44</v>
      </c>
      <c r="O146" s="209">
        <f t="shared" si="153"/>
        <v>59</v>
      </c>
      <c r="P146" s="210">
        <f t="shared" si="154"/>
        <v>-0.49152542372881358</v>
      </c>
    </row>
    <row r="147" spans="1:75" s="152" customFormat="1" x14ac:dyDescent="0.25">
      <c r="A147" s="212">
        <v>28</v>
      </c>
      <c r="B147" s="209">
        <v>19</v>
      </c>
      <c r="C147" s="209">
        <f t="shared" si="155"/>
        <v>47</v>
      </c>
      <c r="D147" s="209">
        <f t="shared" si="149"/>
        <v>0.19148936170212766</v>
      </c>
      <c r="E147" s="209">
        <v>32</v>
      </c>
      <c r="F147" s="209">
        <v>21</v>
      </c>
      <c r="G147" s="209">
        <f t="shared" si="156"/>
        <v>53</v>
      </c>
      <c r="H147" s="211">
        <f t="shared" si="150"/>
        <v>0.20754716981132076</v>
      </c>
      <c r="I147" s="209">
        <v>16</v>
      </c>
      <c r="J147" s="209">
        <v>48</v>
      </c>
      <c r="K147" s="209">
        <f t="shared" si="151"/>
        <v>64</v>
      </c>
      <c r="L147" s="209">
        <f t="shared" si="152"/>
        <v>-0.5</v>
      </c>
      <c r="M147" s="209">
        <v>19</v>
      </c>
      <c r="N147" s="209">
        <v>77</v>
      </c>
      <c r="O147" s="209">
        <f t="shared" si="153"/>
        <v>96</v>
      </c>
      <c r="P147" s="210">
        <f t="shared" si="154"/>
        <v>-0.60416666666666663</v>
      </c>
    </row>
    <row r="148" spans="1:75" s="152" customFormat="1" x14ac:dyDescent="0.25">
      <c r="A148" s="213"/>
      <c r="B148" s="214"/>
      <c r="C148" s="214"/>
      <c r="D148" s="214"/>
      <c r="E148" s="214"/>
      <c r="F148" s="214"/>
      <c r="G148" s="214"/>
      <c r="H148" s="215"/>
      <c r="I148" s="214"/>
      <c r="J148" s="214"/>
      <c r="K148" s="214"/>
      <c r="L148" s="214"/>
      <c r="M148" s="214"/>
      <c r="N148" s="214"/>
      <c r="O148" s="214"/>
      <c r="P148" s="217"/>
    </row>
    <row r="149" spans="1:75" s="152" customFormat="1" x14ac:dyDescent="0.25">
      <c r="A149" s="212">
        <f t="shared" ref="A149:P149" si="157">AVERAGE(A140:A147)</f>
        <v>43.125</v>
      </c>
      <c r="B149" s="209">
        <f t="shared" si="157"/>
        <v>38.875</v>
      </c>
      <c r="C149" s="209">
        <f t="shared" si="157"/>
        <v>82</v>
      </c>
      <c r="D149" s="15">
        <f t="shared" si="157"/>
        <v>5.9578864056239085E-2</v>
      </c>
      <c r="E149" s="209">
        <f t="shared" si="157"/>
        <v>48.375</v>
      </c>
      <c r="F149" s="209">
        <f t="shared" si="157"/>
        <v>42.5</v>
      </c>
      <c r="G149" s="209">
        <f t="shared" si="157"/>
        <v>90.875</v>
      </c>
      <c r="H149" s="130">
        <f t="shared" si="157"/>
        <v>6.150055012960251E-2</v>
      </c>
      <c r="I149" s="209">
        <f t="shared" si="157"/>
        <v>25.375</v>
      </c>
      <c r="J149" s="209">
        <f t="shared" si="157"/>
        <v>72.125</v>
      </c>
      <c r="K149" s="209">
        <f t="shared" si="157"/>
        <v>97.5</v>
      </c>
      <c r="L149" s="15">
        <f t="shared" si="157"/>
        <v>-0.50431635043043599</v>
      </c>
      <c r="M149" s="209">
        <f t="shared" si="157"/>
        <v>24.25</v>
      </c>
      <c r="N149" s="209">
        <f t="shared" si="157"/>
        <v>62.875</v>
      </c>
      <c r="O149" s="209">
        <f t="shared" si="157"/>
        <v>87.125</v>
      </c>
      <c r="P149" s="125">
        <f t="shared" si="157"/>
        <v>-0.46832842867390939</v>
      </c>
    </row>
    <row r="150" spans="1:75" s="152" customFormat="1" x14ac:dyDescent="0.25">
      <c r="A150" s="212">
        <f>STDEV(A140:A147)</f>
        <v>18.619785943222563</v>
      </c>
      <c r="B150" s="209">
        <f>STDEV(B140:B147)</f>
        <v>17.860071188467945</v>
      </c>
      <c r="C150" s="209">
        <f>STDEV(C140:C147)</f>
        <v>36.201815266246371</v>
      </c>
      <c r="D150" s="15">
        <f xml:space="preserve"> STDEV(D140:D147)</f>
        <v>7.633211296119248E-2</v>
      </c>
      <c r="E150" s="209">
        <f>STDEV(E140:E147)</f>
        <v>26.752503220660092</v>
      </c>
      <c r="F150" s="209">
        <f>STDEV(F140:F147)</f>
        <v>20.701966780270627</v>
      </c>
      <c r="G150" s="209">
        <f>STDEV(G140:G147)</f>
        <v>46.77129003382921</v>
      </c>
      <c r="H150" s="130">
        <f xml:space="preserve"> STDEV(H140:H147)</f>
        <v>0.10096854914546059</v>
      </c>
      <c r="I150" s="209">
        <f>STDEV(I140:I147)</f>
        <v>15.371007030863565</v>
      </c>
      <c r="J150" s="209">
        <f>STDEV(J140:J147)</f>
        <v>21.629592823589761</v>
      </c>
      <c r="K150" s="209">
        <f>STDEV(K140:K147)</f>
        <v>34.159290725323075</v>
      </c>
      <c r="L150" s="15">
        <f xml:space="preserve"> STDEV(L140:L147)</f>
        <v>0.14532333935744624</v>
      </c>
      <c r="M150" s="209">
        <f>STDEV(M140:M147)</f>
        <v>15.285380503698857</v>
      </c>
      <c r="N150" s="209">
        <f>STDEV(N140:N147)</f>
        <v>23.925106358921674</v>
      </c>
      <c r="O150" s="209">
        <f>STDEV(O140:O147)</f>
        <v>38.31239075957393</v>
      </c>
      <c r="P150" s="125">
        <f xml:space="preserve"> STDEV(P140:P147)</f>
        <v>9.9667455659001841E-2</v>
      </c>
    </row>
    <row r="151" spans="1:75" s="152" customFormat="1" x14ac:dyDescent="0.25">
      <c r="A151" s="212">
        <v>8</v>
      </c>
      <c r="B151" s="209">
        <v>8</v>
      </c>
      <c r="C151" s="209">
        <v>8</v>
      </c>
      <c r="D151" s="15">
        <v>8</v>
      </c>
      <c r="E151" s="209">
        <v>8</v>
      </c>
      <c r="F151" s="209">
        <v>8</v>
      </c>
      <c r="G151" s="209">
        <v>8</v>
      </c>
      <c r="H151" s="130">
        <v>8</v>
      </c>
      <c r="I151" s="209">
        <v>8</v>
      </c>
      <c r="J151" s="209">
        <v>8</v>
      </c>
      <c r="K151" s="209">
        <v>8</v>
      </c>
      <c r="L151" s="15">
        <v>8</v>
      </c>
      <c r="M151" s="209">
        <v>8</v>
      </c>
      <c r="N151" s="209">
        <v>8</v>
      </c>
      <c r="O151" s="209">
        <v>8</v>
      </c>
      <c r="P151" s="125">
        <v>8</v>
      </c>
    </row>
    <row r="152" spans="1:75" s="152" customFormat="1" ht="15.75" thickBot="1" x14ac:dyDescent="0.3">
      <c r="A152" s="43">
        <f t="shared" ref="A152:P152" si="158">A150/SQRT(A151)</f>
        <v>6.5830884523473152</v>
      </c>
      <c r="B152" s="45">
        <f t="shared" si="158"/>
        <v>6.3144887249200821</v>
      </c>
      <c r="C152" s="45">
        <f t="shared" si="158"/>
        <v>12.799274533012744</v>
      </c>
      <c r="D152" s="127">
        <f t="shared" si="158"/>
        <v>2.6987477348578377E-2</v>
      </c>
      <c r="E152" s="45">
        <f t="shared" si="158"/>
        <v>9.4584382205218507</v>
      </c>
      <c r="F152" s="45">
        <f t="shared" si="158"/>
        <v>7.3192505471139988</v>
      </c>
      <c r="G152" s="45">
        <f t="shared" si="158"/>
        <v>16.53614817388171</v>
      </c>
      <c r="H152" s="131">
        <f t="shared" si="158"/>
        <v>3.5697772893661182E-2</v>
      </c>
      <c r="I152" s="45">
        <f t="shared" si="158"/>
        <v>5.4344716525948629</v>
      </c>
      <c r="J152" s="45">
        <f t="shared" si="158"/>
        <v>7.6472158799321015</v>
      </c>
      <c r="K152" s="45">
        <f t="shared" si="158"/>
        <v>12.077133056199342</v>
      </c>
      <c r="L152" s="127">
        <f t="shared" si="158"/>
        <v>5.1379559362162056E-2</v>
      </c>
      <c r="M152" s="45">
        <f t="shared" si="158"/>
        <v>5.4041981035910531</v>
      </c>
      <c r="N152" s="45">
        <f t="shared" si="158"/>
        <v>8.4588024735014518</v>
      </c>
      <c r="O152" s="45">
        <f t="shared" si="158"/>
        <v>13.545475654781773</v>
      </c>
      <c r="P152" s="129">
        <f t="shared" si="158"/>
        <v>3.5237766880044867E-2</v>
      </c>
    </row>
    <row r="154" spans="1:75" ht="15.75" thickBot="1" x14ac:dyDescent="0.3">
      <c r="A154" s="209" t="s">
        <v>246</v>
      </c>
    </row>
    <row r="155" spans="1:75" s="14" customFormat="1" x14ac:dyDescent="0.25">
      <c r="A155" s="385" t="s">
        <v>247</v>
      </c>
      <c r="B155" s="386"/>
      <c r="C155" s="386"/>
      <c r="D155" s="387"/>
      <c r="E155" s="388" t="s">
        <v>93</v>
      </c>
      <c r="F155" s="386"/>
      <c r="G155" s="386"/>
      <c r="H155" s="386"/>
      <c r="I155" s="386"/>
      <c r="J155" s="386"/>
      <c r="K155" s="386"/>
      <c r="L155" s="387"/>
      <c r="M155" s="388" t="s">
        <v>248</v>
      </c>
      <c r="N155" s="386"/>
      <c r="O155" s="386"/>
      <c r="P155" s="386"/>
      <c r="Q155" s="386"/>
      <c r="R155" s="386"/>
      <c r="S155" s="386"/>
      <c r="T155" s="387"/>
      <c r="U155" s="388" t="s">
        <v>249</v>
      </c>
      <c r="V155" s="386"/>
      <c r="W155" s="386"/>
      <c r="X155" s="386"/>
      <c r="Y155" s="386"/>
      <c r="Z155" s="386"/>
      <c r="AA155" s="386"/>
      <c r="AB155" s="387"/>
      <c r="AC155" s="388" t="s">
        <v>250</v>
      </c>
      <c r="AD155" s="386"/>
      <c r="AE155" s="386"/>
      <c r="AF155" s="386"/>
      <c r="AG155" s="386"/>
      <c r="AH155" s="386"/>
      <c r="AI155" s="386"/>
      <c r="AJ155" s="387"/>
      <c r="AK155" s="388" t="s">
        <v>251</v>
      </c>
      <c r="AL155" s="386"/>
      <c r="AM155" s="386"/>
      <c r="AN155" s="386"/>
      <c r="AO155" s="386"/>
      <c r="AP155" s="386"/>
      <c r="AQ155" s="386"/>
      <c r="AR155" s="387"/>
      <c r="AS155" s="388" t="s">
        <v>252</v>
      </c>
      <c r="AT155" s="386"/>
      <c r="AU155" s="386"/>
      <c r="AV155" s="386"/>
      <c r="AW155" s="386"/>
      <c r="AX155" s="386"/>
      <c r="AY155" s="386"/>
      <c r="AZ155" s="387"/>
      <c r="BA155" s="386" t="s">
        <v>253</v>
      </c>
      <c r="BB155" s="386"/>
      <c r="BC155" s="386"/>
      <c r="BD155" s="386"/>
      <c r="BE155" s="386"/>
      <c r="BF155" s="386"/>
      <c r="BG155" s="386"/>
      <c r="BH155" s="389"/>
      <c r="BI155" s="275"/>
      <c r="BJ155" s="275"/>
      <c r="BK155" s="275"/>
      <c r="BL155" s="275"/>
      <c r="BR155" s="275"/>
      <c r="BS155" s="275"/>
      <c r="BT155" s="275"/>
      <c r="BV155" s="275"/>
      <c r="BW155" s="275"/>
    </row>
    <row r="156" spans="1:75" s="14" customFormat="1" x14ac:dyDescent="0.25">
      <c r="A156" s="25" t="s">
        <v>130</v>
      </c>
      <c r="B156" s="14" t="s">
        <v>130</v>
      </c>
      <c r="C156" s="14" t="s">
        <v>52</v>
      </c>
      <c r="D156" s="31" t="s">
        <v>53</v>
      </c>
      <c r="E156" s="16" t="s">
        <v>84</v>
      </c>
      <c r="F156" s="14" t="s">
        <v>130</v>
      </c>
      <c r="G156" s="14" t="s">
        <v>52</v>
      </c>
      <c r="H156" s="14" t="s">
        <v>53</v>
      </c>
      <c r="I156" s="14" t="s">
        <v>78</v>
      </c>
      <c r="J156" s="14" t="s">
        <v>130</v>
      </c>
      <c r="K156" s="14" t="s">
        <v>52</v>
      </c>
      <c r="L156" s="31" t="s">
        <v>53</v>
      </c>
      <c r="M156" s="16" t="s">
        <v>77</v>
      </c>
      <c r="N156" s="14" t="s">
        <v>130</v>
      </c>
      <c r="O156" s="14" t="s">
        <v>52</v>
      </c>
      <c r="P156" s="14" t="s">
        <v>53</v>
      </c>
      <c r="Q156" s="14" t="s">
        <v>78</v>
      </c>
      <c r="R156" s="14" t="s">
        <v>130</v>
      </c>
      <c r="S156" s="14" t="s">
        <v>52</v>
      </c>
      <c r="T156" s="31" t="s">
        <v>53</v>
      </c>
      <c r="U156" s="16" t="s">
        <v>77</v>
      </c>
      <c r="V156" s="14" t="s">
        <v>130</v>
      </c>
      <c r="W156" s="14" t="s">
        <v>52</v>
      </c>
      <c r="X156" s="14" t="s">
        <v>53</v>
      </c>
      <c r="Y156" s="14" t="s">
        <v>78</v>
      </c>
      <c r="Z156" s="14" t="s">
        <v>130</v>
      </c>
      <c r="AA156" s="14" t="s">
        <v>52</v>
      </c>
      <c r="AB156" s="31" t="s">
        <v>53</v>
      </c>
      <c r="AC156" s="16" t="s">
        <v>77</v>
      </c>
      <c r="AD156" s="14" t="s">
        <v>130</v>
      </c>
      <c r="AE156" s="14" t="s">
        <v>52</v>
      </c>
      <c r="AF156" s="14" t="s">
        <v>53</v>
      </c>
      <c r="AG156" s="14" t="s">
        <v>78</v>
      </c>
      <c r="AH156" s="14" t="s">
        <v>130</v>
      </c>
      <c r="AI156" s="14" t="s">
        <v>52</v>
      </c>
      <c r="AJ156" s="31" t="s">
        <v>53</v>
      </c>
      <c r="AK156" s="16" t="s">
        <v>77</v>
      </c>
      <c r="AL156" s="14" t="s">
        <v>130</v>
      </c>
      <c r="AM156" s="14" t="s">
        <v>52</v>
      </c>
      <c r="AN156" s="14" t="s">
        <v>53</v>
      </c>
      <c r="AO156" s="14" t="s">
        <v>78</v>
      </c>
      <c r="AP156" s="14" t="s">
        <v>130</v>
      </c>
      <c r="AQ156" s="14" t="s">
        <v>52</v>
      </c>
      <c r="AR156" s="31" t="s">
        <v>53</v>
      </c>
      <c r="AS156" s="16" t="s">
        <v>77</v>
      </c>
      <c r="AT156" s="14" t="s">
        <v>130</v>
      </c>
      <c r="AU156" s="14" t="s">
        <v>52</v>
      </c>
      <c r="AV156" s="14" t="s">
        <v>53</v>
      </c>
      <c r="AW156" s="14" t="s">
        <v>78</v>
      </c>
      <c r="AX156" s="14" t="s">
        <v>130</v>
      </c>
      <c r="AY156" s="14" t="s">
        <v>52</v>
      </c>
      <c r="AZ156" s="31" t="s">
        <v>53</v>
      </c>
      <c r="BA156" s="14" t="s">
        <v>77</v>
      </c>
      <c r="BB156" s="14" t="s">
        <v>130</v>
      </c>
      <c r="BC156" s="14" t="s">
        <v>52</v>
      </c>
      <c r="BD156" s="14" t="s">
        <v>53</v>
      </c>
      <c r="BE156" s="14" t="s">
        <v>78</v>
      </c>
      <c r="BF156" s="14" t="s">
        <v>130</v>
      </c>
      <c r="BG156" s="14" t="s">
        <v>52</v>
      </c>
      <c r="BH156" s="26" t="s">
        <v>53</v>
      </c>
      <c r="BM156" s="238"/>
      <c r="BR156" s="238"/>
    </row>
    <row r="157" spans="1:75" s="14" customFormat="1" x14ac:dyDescent="0.25">
      <c r="A157" s="25">
        <v>59</v>
      </c>
      <c r="B157" s="14">
        <v>56</v>
      </c>
      <c r="C157" s="14">
        <f t="shared" ref="C157:C164" si="159">SUM(A157+B157)</f>
        <v>115</v>
      </c>
      <c r="D157" s="31">
        <f t="shared" ref="D157:D164" si="160">(A157-B157)/C157</f>
        <v>2.6086956521739129E-2</v>
      </c>
      <c r="E157" s="16">
        <v>12</v>
      </c>
      <c r="F157" s="14">
        <v>87</v>
      </c>
      <c r="G157" s="14">
        <f t="shared" ref="G157:G164" si="161">SUM(E157+F157)</f>
        <v>99</v>
      </c>
      <c r="H157" s="14">
        <f t="shared" ref="H157:H164" si="162">(E157-F157)/G157</f>
        <v>-0.75757575757575757</v>
      </c>
      <c r="I157" s="14">
        <v>13</v>
      </c>
      <c r="J157" s="14">
        <v>78</v>
      </c>
      <c r="K157" s="14">
        <f t="shared" ref="K157:K164" si="163">SUM(I157+J157)</f>
        <v>91</v>
      </c>
      <c r="L157" s="31">
        <f t="shared" ref="L157:L164" si="164">(I157-J157)/K157</f>
        <v>-0.7142857142857143</v>
      </c>
      <c r="M157" s="16">
        <v>8</v>
      </c>
      <c r="N157" s="14">
        <v>38</v>
      </c>
      <c r="O157" s="14">
        <f t="shared" ref="O157:O164" si="165">SUM(M157+N157)</f>
        <v>46</v>
      </c>
      <c r="P157" s="14">
        <f t="shared" ref="P157:P164" si="166">(M157-N157)/O157</f>
        <v>-0.65217391304347827</v>
      </c>
      <c r="Q157" s="14">
        <v>18</v>
      </c>
      <c r="R157" s="14">
        <v>57</v>
      </c>
      <c r="S157" s="14">
        <f t="shared" ref="S157:S164" si="167">SUM(Q157+R157)</f>
        <v>75</v>
      </c>
      <c r="T157" s="31">
        <f t="shared" ref="T157:T164" si="168">(Q157-R157)/S157</f>
        <v>-0.52</v>
      </c>
      <c r="U157" s="16">
        <v>16</v>
      </c>
      <c r="V157" s="14">
        <v>47</v>
      </c>
      <c r="W157" s="14">
        <f t="shared" ref="W157:W164" si="169">SUM(U157+V157)</f>
        <v>63</v>
      </c>
      <c r="X157" s="14">
        <f t="shared" ref="X157:X164" si="170">(U157-V157)/W157</f>
        <v>-0.49206349206349204</v>
      </c>
      <c r="Y157" s="14">
        <v>9</v>
      </c>
      <c r="Z157" s="14">
        <v>32</v>
      </c>
      <c r="AA157" s="14">
        <f t="shared" ref="AA157:AA164" si="171">SUM(Y157+Z157)</f>
        <v>41</v>
      </c>
      <c r="AB157" s="31">
        <f t="shared" ref="AB157:AB164" si="172">(Y157-Z157)/AA157</f>
        <v>-0.56097560975609762</v>
      </c>
      <c r="AC157" s="16">
        <v>8</v>
      </c>
      <c r="AD157" s="14">
        <v>24</v>
      </c>
      <c r="AE157" s="14">
        <f t="shared" ref="AE157:AE164" si="173">SUM(AC157+AD157)</f>
        <v>32</v>
      </c>
      <c r="AF157" s="14">
        <f t="shared" ref="AF157:AF164" si="174">(AC157-AD157)/AE157</f>
        <v>-0.5</v>
      </c>
      <c r="AG157" s="14">
        <v>8</v>
      </c>
      <c r="AH157" s="14">
        <v>26</v>
      </c>
      <c r="AI157" s="14">
        <f t="shared" ref="AI157:AI164" si="175">SUM(AG157+AH157)</f>
        <v>34</v>
      </c>
      <c r="AJ157" s="31">
        <f t="shared" ref="AJ157:AJ164" si="176">(AG157-AH157)/AI157</f>
        <v>-0.52941176470588236</v>
      </c>
      <c r="AK157" s="16">
        <v>8</v>
      </c>
      <c r="AL157" s="14">
        <v>32</v>
      </c>
      <c r="AM157" s="14">
        <f t="shared" ref="AM157:AM164" si="177">SUM(AK157+AL157)</f>
        <v>40</v>
      </c>
      <c r="AN157" s="14">
        <f t="shared" ref="AN157:AN164" si="178">(AK157-AL157)/AM157</f>
        <v>-0.6</v>
      </c>
      <c r="AO157" s="14">
        <v>7</v>
      </c>
      <c r="AP157" s="14">
        <v>28</v>
      </c>
      <c r="AQ157" s="14">
        <f t="shared" ref="AQ157:AQ164" si="179">SUM(AO157+AP157)</f>
        <v>35</v>
      </c>
      <c r="AR157" s="31">
        <f t="shared" ref="AR157:AR164" si="180">(AO157-AP157)/AQ157</f>
        <v>-0.6</v>
      </c>
      <c r="AS157" s="16">
        <v>37</v>
      </c>
      <c r="AT157" s="14">
        <v>43</v>
      </c>
      <c r="AU157" s="14">
        <f t="shared" ref="AU157:AU164" si="181">SUM(AS157+AT157)</f>
        <v>80</v>
      </c>
      <c r="AV157" s="14">
        <f t="shared" ref="AV157:AV164" si="182">(AS157-AT157)/AU157</f>
        <v>-7.4999999999999997E-2</v>
      </c>
      <c r="AW157" s="14">
        <v>44</v>
      </c>
      <c r="AX157" s="14">
        <v>42</v>
      </c>
      <c r="AY157" s="14">
        <f t="shared" ref="AY157:AY164" si="183">SUM(AW157+AX157)</f>
        <v>86</v>
      </c>
      <c r="AZ157" s="31">
        <f t="shared" ref="AZ157:AZ164" si="184">(AW157-AX157)/AY157</f>
        <v>2.3255813953488372E-2</v>
      </c>
      <c r="BA157" s="14">
        <v>37</v>
      </c>
      <c r="BB157" s="14">
        <v>46</v>
      </c>
      <c r="BC157" s="14">
        <f t="shared" ref="BC157:BC164" si="185">SUM(BA157+BB157)</f>
        <v>83</v>
      </c>
      <c r="BD157" s="14">
        <f t="shared" ref="BD157:BD164" si="186">(BA157-BB157)/BC157</f>
        <v>-0.10843373493975904</v>
      </c>
      <c r="BE157" s="14">
        <v>44</v>
      </c>
      <c r="BF157" s="14">
        <v>49</v>
      </c>
      <c r="BG157" s="14">
        <f t="shared" ref="BG157:BG164" si="187">SUM(BE157+BF157)</f>
        <v>93</v>
      </c>
      <c r="BH157" s="26">
        <f t="shared" ref="BH157:BH164" si="188">(BE157-BF157)/BG157</f>
        <v>-5.3763440860215055E-2</v>
      </c>
      <c r="BM157" s="19"/>
      <c r="BR157" s="19"/>
    </row>
    <row r="158" spans="1:75" s="14" customFormat="1" x14ac:dyDescent="0.25">
      <c r="A158" s="25">
        <v>64</v>
      </c>
      <c r="B158" s="14">
        <v>61</v>
      </c>
      <c r="C158" s="14">
        <f t="shared" si="159"/>
        <v>125</v>
      </c>
      <c r="D158" s="31">
        <f t="shared" si="160"/>
        <v>2.4E-2</v>
      </c>
      <c r="E158" s="16">
        <v>19</v>
      </c>
      <c r="F158" s="14">
        <v>68</v>
      </c>
      <c r="G158" s="14">
        <f t="shared" si="161"/>
        <v>87</v>
      </c>
      <c r="H158" s="14">
        <f t="shared" si="162"/>
        <v>-0.56321839080459768</v>
      </c>
      <c r="I158" s="14">
        <v>24</v>
      </c>
      <c r="J158" s="14">
        <v>121</v>
      </c>
      <c r="K158" s="14">
        <f t="shared" si="163"/>
        <v>145</v>
      </c>
      <c r="L158" s="31">
        <f t="shared" si="164"/>
        <v>-0.66896551724137931</v>
      </c>
      <c r="M158" s="16">
        <v>12</v>
      </c>
      <c r="N158" s="14">
        <v>39</v>
      </c>
      <c r="O158" s="14">
        <f t="shared" si="165"/>
        <v>51</v>
      </c>
      <c r="P158" s="14">
        <f t="shared" si="166"/>
        <v>-0.52941176470588236</v>
      </c>
      <c r="Q158" s="14">
        <v>12</v>
      </c>
      <c r="R158" s="14">
        <v>39</v>
      </c>
      <c r="S158" s="14">
        <f t="shared" si="167"/>
        <v>51</v>
      </c>
      <c r="T158" s="31">
        <f t="shared" si="168"/>
        <v>-0.52941176470588236</v>
      </c>
      <c r="U158" s="16">
        <v>9</v>
      </c>
      <c r="V158" s="14">
        <v>26</v>
      </c>
      <c r="W158" s="14">
        <f t="shared" si="169"/>
        <v>35</v>
      </c>
      <c r="X158" s="14">
        <f t="shared" si="170"/>
        <v>-0.48571428571428571</v>
      </c>
      <c r="Y158" s="14">
        <v>7</v>
      </c>
      <c r="Z158" s="14">
        <v>20</v>
      </c>
      <c r="AA158" s="14">
        <f t="shared" si="171"/>
        <v>27</v>
      </c>
      <c r="AB158" s="31">
        <f t="shared" si="172"/>
        <v>-0.48148148148148145</v>
      </c>
      <c r="AC158" s="16">
        <v>12</v>
      </c>
      <c r="AD158" s="14">
        <v>43</v>
      </c>
      <c r="AE158" s="14">
        <f t="shared" si="173"/>
        <v>55</v>
      </c>
      <c r="AF158" s="14">
        <f t="shared" si="174"/>
        <v>-0.5636363636363636</v>
      </c>
      <c r="AG158" s="14">
        <v>7</v>
      </c>
      <c r="AH158" s="14">
        <v>18</v>
      </c>
      <c r="AI158" s="14">
        <f t="shared" si="175"/>
        <v>25</v>
      </c>
      <c r="AJ158" s="31">
        <f t="shared" si="176"/>
        <v>-0.44</v>
      </c>
      <c r="AK158" s="16">
        <v>11</v>
      </c>
      <c r="AL158" s="14">
        <v>48</v>
      </c>
      <c r="AM158" s="14">
        <f t="shared" si="177"/>
        <v>59</v>
      </c>
      <c r="AN158" s="14">
        <f t="shared" si="178"/>
        <v>-0.6271186440677966</v>
      </c>
      <c r="AO158" s="14">
        <v>12</v>
      </c>
      <c r="AP158" s="14">
        <v>38</v>
      </c>
      <c r="AQ158" s="14">
        <f t="shared" si="179"/>
        <v>50</v>
      </c>
      <c r="AR158" s="31">
        <f t="shared" si="180"/>
        <v>-0.52</v>
      </c>
      <c r="AS158" s="16">
        <v>42</v>
      </c>
      <c r="AT158" s="14">
        <v>51</v>
      </c>
      <c r="AU158" s="14">
        <f t="shared" si="181"/>
        <v>93</v>
      </c>
      <c r="AV158" s="14">
        <f t="shared" si="182"/>
        <v>-9.6774193548387094E-2</v>
      </c>
      <c r="AW158" s="14">
        <v>26</v>
      </c>
      <c r="AX158" s="14">
        <v>47</v>
      </c>
      <c r="AY158" s="14">
        <f t="shared" si="183"/>
        <v>73</v>
      </c>
      <c r="AZ158" s="31">
        <f t="shared" si="184"/>
        <v>-0.28767123287671231</v>
      </c>
      <c r="BA158" s="14">
        <v>49</v>
      </c>
      <c r="BB158" s="14">
        <v>51</v>
      </c>
      <c r="BC158" s="14">
        <f t="shared" si="185"/>
        <v>100</v>
      </c>
      <c r="BD158" s="14">
        <f t="shared" si="186"/>
        <v>-0.02</v>
      </c>
      <c r="BE158" s="14">
        <v>37</v>
      </c>
      <c r="BF158" s="14">
        <v>53</v>
      </c>
      <c r="BG158" s="14">
        <f t="shared" si="187"/>
        <v>90</v>
      </c>
      <c r="BH158" s="26">
        <f t="shared" si="188"/>
        <v>-0.17777777777777778</v>
      </c>
      <c r="BM158" s="19"/>
      <c r="BR158" s="19"/>
    </row>
    <row r="159" spans="1:75" s="14" customFormat="1" x14ac:dyDescent="0.25">
      <c r="A159" s="25">
        <v>57</v>
      </c>
      <c r="B159" s="14">
        <v>48</v>
      </c>
      <c r="C159" s="14">
        <f t="shared" si="159"/>
        <v>105</v>
      </c>
      <c r="D159" s="31">
        <f t="shared" si="160"/>
        <v>8.5714285714285715E-2</v>
      </c>
      <c r="E159" s="16">
        <v>21</v>
      </c>
      <c r="F159" s="14">
        <v>95</v>
      </c>
      <c r="G159" s="14">
        <f t="shared" si="161"/>
        <v>116</v>
      </c>
      <c r="H159" s="14">
        <f t="shared" si="162"/>
        <v>-0.63793103448275867</v>
      </c>
      <c r="I159" s="14">
        <v>28</v>
      </c>
      <c r="J159" s="14">
        <v>118</v>
      </c>
      <c r="K159" s="14">
        <f t="shared" si="163"/>
        <v>146</v>
      </c>
      <c r="L159" s="31">
        <f t="shared" si="164"/>
        <v>-0.61643835616438358</v>
      </c>
      <c r="M159" s="16">
        <v>11</v>
      </c>
      <c r="N159" s="14">
        <v>45</v>
      </c>
      <c r="O159" s="14">
        <f t="shared" si="165"/>
        <v>56</v>
      </c>
      <c r="P159" s="14">
        <f t="shared" si="166"/>
        <v>-0.6071428571428571</v>
      </c>
      <c r="Q159" s="14">
        <v>14</v>
      </c>
      <c r="R159" s="14">
        <v>46</v>
      </c>
      <c r="S159" s="14">
        <f t="shared" si="167"/>
        <v>60</v>
      </c>
      <c r="T159" s="31">
        <f t="shared" si="168"/>
        <v>-0.53333333333333333</v>
      </c>
      <c r="U159" s="16">
        <v>11</v>
      </c>
      <c r="V159" s="14">
        <v>48</v>
      </c>
      <c r="W159" s="14">
        <f t="shared" si="169"/>
        <v>59</v>
      </c>
      <c r="X159" s="14">
        <f t="shared" si="170"/>
        <v>-0.6271186440677966</v>
      </c>
      <c r="Y159" s="14">
        <v>26</v>
      </c>
      <c r="Z159" s="14">
        <v>49</v>
      </c>
      <c r="AA159" s="14">
        <f t="shared" si="171"/>
        <v>75</v>
      </c>
      <c r="AB159" s="31">
        <f t="shared" si="172"/>
        <v>-0.30666666666666664</v>
      </c>
      <c r="AC159" s="16">
        <v>29</v>
      </c>
      <c r="AD159" s="14">
        <v>67</v>
      </c>
      <c r="AE159" s="14">
        <f t="shared" si="173"/>
        <v>96</v>
      </c>
      <c r="AF159" s="14">
        <f t="shared" si="174"/>
        <v>-0.39583333333333331</v>
      </c>
      <c r="AG159" s="14">
        <v>31</v>
      </c>
      <c r="AH159" s="14">
        <v>67</v>
      </c>
      <c r="AI159" s="14">
        <f t="shared" si="175"/>
        <v>98</v>
      </c>
      <c r="AJ159" s="31">
        <f t="shared" si="176"/>
        <v>-0.36734693877551022</v>
      </c>
      <c r="AK159" s="16">
        <v>24</v>
      </c>
      <c r="AL159" s="14">
        <v>46</v>
      </c>
      <c r="AM159" s="14">
        <f t="shared" si="177"/>
        <v>70</v>
      </c>
      <c r="AN159" s="14">
        <f t="shared" si="178"/>
        <v>-0.31428571428571428</v>
      </c>
      <c r="AO159" s="14">
        <v>8</v>
      </c>
      <c r="AP159" s="14">
        <v>37</v>
      </c>
      <c r="AQ159" s="14">
        <f t="shared" si="179"/>
        <v>45</v>
      </c>
      <c r="AR159" s="31">
        <f t="shared" si="180"/>
        <v>-0.64444444444444449</v>
      </c>
      <c r="AS159" s="16">
        <v>33</v>
      </c>
      <c r="AT159" s="14">
        <v>37</v>
      </c>
      <c r="AU159" s="14">
        <f t="shared" si="181"/>
        <v>70</v>
      </c>
      <c r="AV159" s="14">
        <f t="shared" si="182"/>
        <v>-5.7142857142857141E-2</v>
      </c>
      <c r="AW159" s="14">
        <v>39</v>
      </c>
      <c r="AX159" s="14">
        <v>52</v>
      </c>
      <c r="AY159" s="14">
        <f t="shared" si="183"/>
        <v>91</v>
      </c>
      <c r="AZ159" s="31">
        <f t="shared" si="184"/>
        <v>-0.14285714285714285</v>
      </c>
      <c r="BA159" s="14">
        <v>52</v>
      </c>
      <c r="BB159" s="14">
        <v>48</v>
      </c>
      <c r="BC159" s="14">
        <f t="shared" si="185"/>
        <v>100</v>
      </c>
      <c r="BD159" s="14">
        <f t="shared" si="186"/>
        <v>0.04</v>
      </c>
      <c r="BE159" s="14">
        <v>29</v>
      </c>
      <c r="BF159" s="14">
        <v>45</v>
      </c>
      <c r="BG159" s="14">
        <f t="shared" si="187"/>
        <v>74</v>
      </c>
      <c r="BH159" s="26">
        <f t="shared" si="188"/>
        <v>-0.21621621621621623</v>
      </c>
      <c r="BM159" s="19"/>
      <c r="BR159" s="19"/>
    </row>
    <row r="160" spans="1:75" s="14" customFormat="1" x14ac:dyDescent="0.25">
      <c r="A160" s="25">
        <v>59</v>
      </c>
      <c r="B160" s="14">
        <v>63</v>
      </c>
      <c r="C160" s="14">
        <f t="shared" si="159"/>
        <v>122</v>
      </c>
      <c r="D160" s="31">
        <f t="shared" si="160"/>
        <v>-3.2786885245901641E-2</v>
      </c>
      <c r="E160" s="16">
        <v>15</v>
      </c>
      <c r="F160" s="14">
        <v>81</v>
      </c>
      <c r="G160" s="14">
        <f t="shared" si="161"/>
        <v>96</v>
      </c>
      <c r="H160" s="14">
        <f t="shared" si="162"/>
        <v>-0.6875</v>
      </c>
      <c r="I160" s="14">
        <v>26</v>
      </c>
      <c r="J160" s="14">
        <v>93</v>
      </c>
      <c r="K160" s="14">
        <f t="shared" si="163"/>
        <v>119</v>
      </c>
      <c r="L160" s="31">
        <f t="shared" si="164"/>
        <v>-0.56302521008403361</v>
      </c>
      <c r="M160" s="16">
        <v>14</v>
      </c>
      <c r="N160" s="14">
        <v>47</v>
      </c>
      <c r="O160" s="14">
        <f t="shared" si="165"/>
        <v>61</v>
      </c>
      <c r="P160" s="14">
        <f t="shared" si="166"/>
        <v>-0.54098360655737709</v>
      </c>
      <c r="Q160" s="14">
        <v>12</v>
      </c>
      <c r="R160" s="14">
        <v>39</v>
      </c>
      <c r="S160" s="14">
        <f t="shared" si="167"/>
        <v>51</v>
      </c>
      <c r="T160" s="31">
        <f t="shared" si="168"/>
        <v>-0.52941176470588236</v>
      </c>
      <c r="U160" s="16">
        <v>27</v>
      </c>
      <c r="V160" s="14">
        <v>45</v>
      </c>
      <c r="W160" s="14">
        <f t="shared" si="169"/>
        <v>72</v>
      </c>
      <c r="X160" s="14">
        <f t="shared" si="170"/>
        <v>-0.25</v>
      </c>
      <c r="Y160" s="14">
        <v>12</v>
      </c>
      <c r="Z160" s="14">
        <v>46</v>
      </c>
      <c r="AA160" s="14">
        <f t="shared" si="171"/>
        <v>58</v>
      </c>
      <c r="AB160" s="31">
        <f t="shared" si="172"/>
        <v>-0.58620689655172409</v>
      </c>
      <c r="AC160" s="16">
        <v>26</v>
      </c>
      <c r="AD160" s="14">
        <v>78</v>
      </c>
      <c r="AE160" s="14">
        <f t="shared" si="173"/>
        <v>104</v>
      </c>
      <c r="AF160" s="14">
        <f t="shared" si="174"/>
        <v>-0.5</v>
      </c>
      <c r="AG160" s="14">
        <v>29</v>
      </c>
      <c r="AH160" s="14">
        <v>78</v>
      </c>
      <c r="AI160" s="14">
        <f t="shared" si="175"/>
        <v>107</v>
      </c>
      <c r="AJ160" s="31">
        <f t="shared" si="176"/>
        <v>-0.45794392523364486</v>
      </c>
      <c r="AK160" s="16">
        <v>29</v>
      </c>
      <c r="AL160" s="14">
        <v>79</v>
      </c>
      <c r="AM160" s="14">
        <f t="shared" si="177"/>
        <v>108</v>
      </c>
      <c r="AN160" s="14">
        <f t="shared" si="178"/>
        <v>-0.46296296296296297</v>
      </c>
      <c r="AO160" s="14">
        <v>13</v>
      </c>
      <c r="AP160" s="14">
        <v>45</v>
      </c>
      <c r="AQ160" s="14">
        <f t="shared" si="179"/>
        <v>58</v>
      </c>
      <c r="AR160" s="31">
        <f t="shared" si="180"/>
        <v>-0.55172413793103448</v>
      </c>
      <c r="AS160" s="16">
        <v>37</v>
      </c>
      <c r="AT160" s="14">
        <v>46</v>
      </c>
      <c r="AU160" s="14">
        <f t="shared" si="181"/>
        <v>83</v>
      </c>
      <c r="AV160" s="14">
        <f t="shared" si="182"/>
        <v>-0.10843373493975904</v>
      </c>
      <c r="AW160" s="14">
        <v>36</v>
      </c>
      <c r="AX160" s="14">
        <v>49</v>
      </c>
      <c r="AY160" s="14">
        <f t="shared" si="183"/>
        <v>85</v>
      </c>
      <c r="AZ160" s="31">
        <f t="shared" si="184"/>
        <v>-0.15294117647058825</v>
      </c>
      <c r="BA160" s="14">
        <v>36</v>
      </c>
      <c r="BB160" s="14">
        <v>38</v>
      </c>
      <c r="BC160" s="14">
        <f t="shared" si="185"/>
        <v>74</v>
      </c>
      <c r="BD160" s="14">
        <f t="shared" si="186"/>
        <v>-2.7027027027027029E-2</v>
      </c>
      <c r="BE160" s="14">
        <v>47</v>
      </c>
      <c r="BF160" s="14">
        <v>56</v>
      </c>
      <c r="BG160" s="14">
        <f t="shared" si="187"/>
        <v>103</v>
      </c>
      <c r="BH160" s="26">
        <f t="shared" si="188"/>
        <v>-8.7378640776699032E-2</v>
      </c>
      <c r="BM160" s="19"/>
      <c r="BR160" s="19"/>
    </row>
    <row r="161" spans="1:129" s="14" customFormat="1" x14ac:dyDescent="0.25">
      <c r="A161" s="25">
        <v>45</v>
      </c>
      <c r="B161" s="14">
        <v>46</v>
      </c>
      <c r="C161" s="14">
        <f t="shared" si="159"/>
        <v>91</v>
      </c>
      <c r="D161" s="31">
        <f t="shared" si="160"/>
        <v>-1.098901098901099E-2</v>
      </c>
      <c r="E161" s="16">
        <v>19</v>
      </c>
      <c r="F161" s="14">
        <v>81</v>
      </c>
      <c r="G161" s="14">
        <f t="shared" si="161"/>
        <v>100</v>
      </c>
      <c r="H161" s="14">
        <f t="shared" si="162"/>
        <v>-0.62</v>
      </c>
      <c r="I161" s="14">
        <v>18</v>
      </c>
      <c r="J161" s="14">
        <v>45</v>
      </c>
      <c r="K161" s="14">
        <f t="shared" si="163"/>
        <v>63</v>
      </c>
      <c r="L161" s="31">
        <f t="shared" si="164"/>
        <v>-0.42857142857142855</v>
      </c>
      <c r="M161" s="16">
        <v>12</v>
      </c>
      <c r="N161" s="14">
        <v>92</v>
      </c>
      <c r="O161" s="14">
        <f t="shared" si="165"/>
        <v>104</v>
      </c>
      <c r="P161" s="14">
        <f t="shared" si="166"/>
        <v>-0.76923076923076927</v>
      </c>
      <c r="Q161" s="14">
        <v>25</v>
      </c>
      <c r="R161" s="14">
        <v>65</v>
      </c>
      <c r="S161" s="14">
        <f t="shared" si="167"/>
        <v>90</v>
      </c>
      <c r="T161" s="31">
        <f t="shared" si="168"/>
        <v>-0.44444444444444442</v>
      </c>
      <c r="U161" s="16">
        <v>21</v>
      </c>
      <c r="V161" s="14">
        <v>63</v>
      </c>
      <c r="W161" s="14">
        <f t="shared" si="169"/>
        <v>84</v>
      </c>
      <c r="X161" s="14">
        <f t="shared" si="170"/>
        <v>-0.5</v>
      </c>
      <c r="Y161" s="14">
        <v>14</v>
      </c>
      <c r="Z161" s="14">
        <v>78</v>
      </c>
      <c r="AA161" s="14">
        <f t="shared" si="171"/>
        <v>92</v>
      </c>
      <c r="AB161" s="31">
        <f t="shared" si="172"/>
        <v>-0.69565217391304346</v>
      </c>
      <c r="AC161" s="16">
        <v>14</v>
      </c>
      <c r="AD161" s="14">
        <v>74</v>
      </c>
      <c r="AE161" s="14">
        <f t="shared" si="173"/>
        <v>88</v>
      </c>
      <c r="AF161" s="14">
        <f t="shared" si="174"/>
        <v>-0.68181818181818177</v>
      </c>
      <c r="AG161" s="14">
        <v>25</v>
      </c>
      <c r="AH161" s="14">
        <v>83</v>
      </c>
      <c r="AI161" s="14">
        <f t="shared" si="175"/>
        <v>108</v>
      </c>
      <c r="AJ161" s="31">
        <f t="shared" si="176"/>
        <v>-0.53703703703703709</v>
      </c>
      <c r="AK161" s="16">
        <v>21</v>
      </c>
      <c r="AL161" s="14">
        <v>58</v>
      </c>
      <c r="AM161" s="14">
        <f t="shared" si="177"/>
        <v>79</v>
      </c>
      <c r="AN161" s="14">
        <f t="shared" si="178"/>
        <v>-0.46835443037974683</v>
      </c>
      <c r="AO161" s="14">
        <v>22</v>
      </c>
      <c r="AP161" s="14">
        <v>54</v>
      </c>
      <c r="AQ161" s="14">
        <f t="shared" si="179"/>
        <v>76</v>
      </c>
      <c r="AR161" s="31">
        <f t="shared" si="180"/>
        <v>-0.42105263157894735</v>
      </c>
      <c r="AS161" s="16">
        <v>21</v>
      </c>
      <c r="AT161" s="14">
        <v>45</v>
      </c>
      <c r="AU161" s="14">
        <f t="shared" si="181"/>
        <v>66</v>
      </c>
      <c r="AV161" s="14">
        <f t="shared" si="182"/>
        <v>-0.36363636363636365</v>
      </c>
      <c r="AW161" s="14">
        <v>32</v>
      </c>
      <c r="AX161" s="14">
        <v>45</v>
      </c>
      <c r="AY161" s="14">
        <f t="shared" si="183"/>
        <v>77</v>
      </c>
      <c r="AZ161" s="31">
        <f t="shared" si="184"/>
        <v>-0.16883116883116883</v>
      </c>
      <c r="BA161" s="14">
        <v>23</v>
      </c>
      <c r="BB161" s="14">
        <v>22</v>
      </c>
      <c r="BC161" s="14">
        <f t="shared" si="185"/>
        <v>45</v>
      </c>
      <c r="BD161" s="14">
        <f t="shared" si="186"/>
        <v>2.2222222222222223E-2</v>
      </c>
      <c r="BE161" s="14">
        <v>29</v>
      </c>
      <c r="BF161" s="14">
        <v>25</v>
      </c>
      <c r="BG161" s="14">
        <f t="shared" si="187"/>
        <v>54</v>
      </c>
      <c r="BH161" s="26">
        <f t="shared" si="188"/>
        <v>7.407407407407407E-2</v>
      </c>
      <c r="BM161" s="19"/>
      <c r="BR161" s="19"/>
    </row>
    <row r="162" spans="1:129" s="14" customFormat="1" x14ac:dyDescent="0.25">
      <c r="A162" s="25">
        <v>65</v>
      </c>
      <c r="B162" s="14">
        <v>57</v>
      </c>
      <c r="C162" s="14">
        <f t="shared" si="159"/>
        <v>122</v>
      </c>
      <c r="D162" s="31">
        <f t="shared" si="160"/>
        <v>6.5573770491803282E-2</v>
      </c>
      <c r="E162" s="16">
        <v>27</v>
      </c>
      <c r="F162" s="14">
        <v>91</v>
      </c>
      <c r="G162" s="14">
        <f t="shared" si="161"/>
        <v>118</v>
      </c>
      <c r="H162" s="14">
        <f t="shared" si="162"/>
        <v>-0.5423728813559322</v>
      </c>
      <c r="I162" s="14">
        <v>23</v>
      </c>
      <c r="J162" s="14">
        <v>65</v>
      </c>
      <c r="K162" s="14">
        <f t="shared" si="163"/>
        <v>88</v>
      </c>
      <c r="L162" s="31">
        <f t="shared" si="164"/>
        <v>-0.47727272727272729</v>
      </c>
      <c r="M162" s="16">
        <v>16</v>
      </c>
      <c r="N162" s="14">
        <v>73</v>
      </c>
      <c r="O162" s="14">
        <f t="shared" si="165"/>
        <v>89</v>
      </c>
      <c r="P162" s="14">
        <f t="shared" si="166"/>
        <v>-0.6404494382022472</v>
      </c>
      <c r="Q162" s="14">
        <v>13</v>
      </c>
      <c r="R162" s="14">
        <v>76</v>
      </c>
      <c r="S162" s="14">
        <f t="shared" si="167"/>
        <v>89</v>
      </c>
      <c r="T162" s="31">
        <f t="shared" si="168"/>
        <v>-0.7078651685393258</v>
      </c>
      <c r="U162" s="16">
        <v>13</v>
      </c>
      <c r="V162" s="14">
        <v>69</v>
      </c>
      <c r="W162" s="14">
        <f t="shared" si="169"/>
        <v>82</v>
      </c>
      <c r="X162" s="14">
        <f t="shared" si="170"/>
        <v>-0.68292682926829273</v>
      </c>
      <c r="Y162" s="14">
        <v>29</v>
      </c>
      <c r="Z162" s="14">
        <v>81</v>
      </c>
      <c r="AA162" s="14">
        <f t="shared" si="171"/>
        <v>110</v>
      </c>
      <c r="AB162" s="31">
        <f t="shared" si="172"/>
        <v>-0.47272727272727272</v>
      </c>
      <c r="AC162" s="16">
        <v>8</v>
      </c>
      <c r="AD162" s="14">
        <v>66</v>
      </c>
      <c r="AE162" s="14">
        <f t="shared" si="173"/>
        <v>74</v>
      </c>
      <c r="AF162" s="14">
        <f t="shared" si="174"/>
        <v>-0.78378378378378377</v>
      </c>
      <c r="AG162" s="14">
        <v>22</v>
      </c>
      <c r="AH162" s="14">
        <v>67</v>
      </c>
      <c r="AI162" s="14">
        <f t="shared" si="175"/>
        <v>89</v>
      </c>
      <c r="AJ162" s="31">
        <f t="shared" si="176"/>
        <v>-0.5056179775280899</v>
      </c>
      <c r="AK162" s="16">
        <v>12</v>
      </c>
      <c r="AL162" s="14">
        <v>69</v>
      </c>
      <c r="AM162" s="14">
        <f t="shared" si="177"/>
        <v>81</v>
      </c>
      <c r="AN162" s="14">
        <f t="shared" si="178"/>
        <v>-0.70370370370370372</v>
      </c>
      <c r="AO162" s="14">
        <v>34</v>
      </c>
      <c r="AP162" s="14">
        <v>65</v>
      </c>
      <c r="AQ162" s="14">
        <f t="shared" si="179"/>
        <v>99</v>
      </c>
      <c r="AR162" s="31">
        <f t="shared" si="180"/>
        <v>-0.31313131313131315</v>
      </c>
      <c r="AS162" s="16">
        <v>29</v>
      </c>
      <c r="AT162" s="14">
        <v>41</v>
      </c>
      <c r="AU162" s="14">
        <f t="shared" si="181"/>
        <v>70</v>
      </c>
      <c r="AV162" s="14">
        <f t="shared" si="182"/>
        <v>-0.17142857142857143</v>
      </c>
      <c r="AW162" s="14">
        <v>24</v>
      </c>
      <c r="AX162" s="14">
        <v>41</v>
      </c>
      <c r="AY162" s="14">
        <f t="shared" si="183"/>
        <v>65</v>
      </c>
      <c r="AZ162" s="31">
        <f t="shared" si="184"/>
        <v>-0.26153846153846155</v>
      </c>
      <c r="BA162" s="14">
        <v>27</v>
      </c>
      <c r="BB162" s="14">
        <v>41</v>
      </c>
      <c r="BC162" s="14">
        <f t="shared" si="185"/>
        <v>68</v>
      </c>
      <c r="BD162" s="14">
        <f t="shared" si="186"/>
        <v>-0.20588235294117646</v>
      </c>
      <c r="BE162" s="14">
        <v>27</v>
      </c>
      <c r="BF162" s="14">
        <v>34</v>
      </c>
      <c r="BG162" s="14">
        <f t="shared" si="187"/>
        <v>61</v>
      </c>
      <c r="BH162" s="26">
        <f t="shared" si="188"/>
        <v>-0.11475409836065574</v>
      </c>
    </row>
    <row r="163" spans="1:129" s="14" customFormat="1" x14ac:dyDescent="0.25">
      <c r="A163" s="25">
        <v>61</v>
      </c>
      <c r="B163" s="14">
        <v>71</v>
      </c>
      <c r="C163" s="14">
        <f t="shared" si="159"/>
        <v>132</v>
      </c>
      <c r="D163" s="31">
        <f t="shared" si="160"/>
        <v>-7.575757575757576E-2</v>
      </c>
      <c r="E163" s="16">
        <v>19</v>
      </c>
      <c r="F163" s="14">
        <v>65</v>
      </c>
      <c r="G163" s="14">
        <f t="shared" si="161"/>
        <v>84</v>
      </c>
      <c r="H163" s="14">
        <f t="shared" si="162"/>
        <v>-0.54761904761904767</v>
      </c>
      <c r="I163" s="14">
        <v>16</v>
      </c>
      <c r="J163" s="14">
        <v>67</v>
      </c>
      <c r="K163" s="14">
        <f t="shared" si="163"/>
        <v>83</v>
      </c>
      <c r="L163" s="31">
        <f t="shared" si="164"/>
        <v>-0.61445783132530118</v>
      </c>
      <c r="M163" s="16">
        <v>21</v>
      </c>
      <c r="N163" s="14">
        <v>112</v>
      </c>
      <c r="O163" s="14">
        <f t="shared" si="165"/>
        <v>133</v>
      </c>
      <c r="P163" s="14">
        <f t="shared" si="166"/>
        <v>-0.68421052631578949</v>
      </c>
      <c r="Q163" s="14">
        <v>19</v>
      </c>
      <c r="R163" s="14">
        <v>71</v>
      </c>
      <c r="S163" s="14">
        <f t="shared" si="167"/>
        <v>90</v>
      </c>
      <c r="T163" s="31">
        <f t="shared" si="168"/>
        <v>-0.57777777777777772</v>
      </c>
      <c r="U163" s="16">
        <v>28</v>
      </c>
      <c r="V163" s="14">
        <v>47</v>
      </c>
      <c r="W163" s="14">
        <f t="shared" si="169"/>
        <v>75</v>
      </c>
      <c r="X163" s="14">
        <f t="shared" si="170"/>
        <v>-0.25333333333333335</v>
      </c>
      <c r="Y163" s="14">
        <v>16</v>
      </c>
      <c r="Z163" s="14">
        <v>77</v>
      </c>
      <c r="AA163" s="14">
        <f t="shared" si="171"/>
        <v>93</v>
      </c>
      <c r="AB163" s="31">
        <f t="shared" si="172"/>
        <v>-0.65591397849462363</v>
      </c>
      <c r="AC163" s="16">
        <v>21</v>
      </c>
      <c r="AD163" s="14">
        <v>69</v>
      </c>
      <c r="AE163" s="14">
        <f t="shared" si="173"/>
        <v>90</v>
      </c>
      <c r="AF163" s="14">
        <f t="shared" si="174"/>
        <v>-0.53333333333333333</v>
      </c>
      <c r="AG163" s="14">
        <v>27</v>
      </c>
      <c r="AH163" s="14">
        <v>69</v>
      </c>
      <c r="AI163" s="14">
        <f t="shared" si="175"/>
        <v>96</v>
      </c>
      <c r="AJ163" s="31">
        <f t="shared" si="176"/>
        <v>-0.4375</v>
      </c>
      <c r="AK163" s="16">
        <v>23</v>
      </c>
      <c r="AL163" s="14">
        <v>71</v>
      </c>
      <c r="AM163" s="14">
        <f t="shared" si="177"/>
        <v>94</v>
      </c>
      <c r="AN163" s="14">
        <f t="shared" si="178"/>
        <v>-0.51063829787234039</v>
      </c>
      <c r="AO163" s="14">
        <v>28</v>
      </c>
      <c r="AP163" s="14">
        <v>68</v>
      </c>
      <c r="AQ163" s="14">
        <f t="shared" si="179"/>
        <v>96</v>
      </c>
      <c r="AR163" s="31">
        <f t="shared" si="180"/>
        <v>-0.41666666666666669</v>
      </c>
      <c r="AS163" s="16">
        <v>27</v>
      </c>
      <c r="AT163" s="14">
        <v>27</v>
      </c>
      <c r="AU163" s="14">
        <f t="shared" si="181"/>
        <v>54</v>
      </c>
      <c r="AV163" s="14">
        <f t="shared" si="182"/>
        <v>0</v>
      </c>
      <c r="AW163" s="14">
        <v>27</v>
      </c>
      <c r="AX163" s="14">
        <v>23</v>
      </c>
      <c r="AY163" s="14">
        <f t="shared" si="183"/>
        <v>50</v>
      </c>
      <c r="AZ163" s="31">
        <f t="shared" si="184"/>
        <v>0.08</v>
      </c>
      <c r="BA163" s="14">
        <v>21</v>
      </c>
      <c r="BB163" s="14">
        <v>23</v>
      </c>
      <c r="BC163" s="14">
        <f t="shared" si="185"/>
        <v>44</v>
      </c>
      <c r="BD163" s="14">
        <f t="shared" si="186"/>
        <v>-4.5454545454545456E-2</v>
      </c>
      <c r="BE163" s="14">
        <v>14</v>
      </c>
      <c r="BF163" s="14">
        <v>39</v>
      </c>
      <c r="BG163" s="14">
        <f t="shared" si="187"/>
        <v>53</v>
      </c>
      <c r="BH163" s="26">
        <f t="shared" si="188"/>
        <v>-0.47169811320754718</v>
      </c>
      <c r="BM163" s="19"/>
      <c r="BR163" s="19"/>
    </row>
    <row r="164" spans="1:129" s="14" customFormat="1" x14ac:dyDescent="0.25">
      <c r="A164" s="25">
        <v>42</v>
      </c>
      <c r="B164" s="14">
        <v>32</v>
      </c>
      <c r="C164" s="14">
        <f t="shared" si="159"/>
        <v>74</v>
      </c>
      <c r="D164" s="31">
        <f t="shared" si="160"/>
        <v>0.13513513513513514</v>
      </c>
      <c r="E164" s="16">
        <v>12</v>
      </c>
      <c r="F164" s="14">
        <v>57</v>
      </c>
      <c r="G164" s="14">
        <f t="shared" si="161"/>
        <v>69</v>
      </c>
      <c r="H164" s="14">
        <f t="shared" si="162"/>
        <v>-0.65217391304347827</v>
      </c>
      <c r="I164" s="14">
        <v>12</v>
      </c>
      <c r="J164" s="14">
        <v>81</v>
      </c>
      <c r="K164" s="14">
        <f t="shared" si="163"/>
        <v>93</v>
      </c>
      <c r="L164" s="31">
        <f t="shared" si="164"/>
        <v>-0.74193548387096775</v>
      </c>
      <c r="M164" s="16">
        <v>22</v>
      </c>
      <c r="N164" s="14">
        <v>76</v>
      </c>
      <c r="O164" s="14">
        <f t="shared" si="165"/>
        <v>98</v>
      </c>
      <c r="P164" s="14">
        <f t="shared" si="166"/>
        <v>-0.55102040816326525</v>
      </c>
      <c r="Q164" s="14">
        <v>16</v>
      </c>
      <c r="R164" s="14">
        <v>54</v>
      </c>
      <c r="S164" s="14">
        <f t="shared" si="167"/>
        <v>70</v>
      </c>
      <c r="T164" s="31">
        <f t="shared" si="168"/>
        <v>-0.54285714285714282</v>
      </c>
      <c r="U164" s="16">
        <v>23</v>
      </c>
      <c r="V164" s="14">
        <v>58</v>
      </c>
      <c r="W164" s="14">
        <f t="shared" si="169"/>
        <v>81</v>
      </c>
      <c r="X164" s="14">
        <f t="shared" si="170"/>
        <v>-0.43209876543209874</v>
      </c>
      <c r="Y164" s="14">
        <v>23</v>
      </c>
      <c r="Z164" s="14">
        <v>69</v>
      </c>
      <c r="AA164" s="14">
        <f t="shared" si="171"/>
        <v>92</v>
      </c>
      <c r="AB164" s="31">
        <f t="shared" si="172"/>
        <v>-0.5</v>
      </c>
      <c r="AC164" s="16">
        <v>26</v>
      </c>
      <c r="AD164" s="14">
        <v>80</v>
      </c>
      <c r="AE164" s="14">
        <f t="shared" si="173"/>
        <v>106</v>
      </c>
      <c r="AF164" s="14">
        <f t="shared" si="174"/>
        <v>-0.50943396226415094</v>
      </c>
      <c r="AG164" s="14">
        <v>32</v>
      </c>
      <c r="AH164" s="14">
        <v>77</v>
      </c>
      <c r="AI164" s="14">
        <f t="shared" si="175"/>
        <v>109</v>
      </c>
      <c r="AJ164" s="31">
        <f t="shared" si="176"/>
        <v>-0.41284403669724773</v>
      </c>
      <c r="AK164" s="16">
        <v>28</v>
      </c>
      <c r="AL164" s="14">
        <v>67</v>
      </c>
      <c r="AM164" s="14">
        <f t="shared" si="177"/>
        <v>95</v>
      </c>
      <c r="AN164" s="14">
        <f t="shared" si="178"/>
        <v>-0.41052631578947368</v>
      </c>
      <c r="AO164" s="14">
        <v>33</v>
      </c>
      <c r="AP164" s="14">
        <v>71</v>
      </c>
      <c r="AQ164" s="14">
        <f t="shared" si="179"/>
        <v>104</v>
      </c>
      <c r="AR164" s="31">
        <f t="shared" si="180"/>
        <v>-0.36538461538461536</v>
      </c>
      <c r="AS164" s="16">
        <v>33</v>
      </c>
      <c r="AT164" s="14">
        <v>39</v>
      </c>
      <c r="AU164" s="14">
        <f t="shared" si="181"/>
        <v>72</v>
      </c>
      <c r="AV164" s="14">
        <f t="shared" si="182"/>
        <v>-8.3333333333333329E-2</v>
      </c>
      <c r="AW164" s="14">
        <v>31</v>
      </c>
      <c r="AX164" s="14">
        <v>21</v>
      </c>
      <c r="AY164" s="14">
        <f t="shared" si="183"/>
        <v>52</v>
      </c>
      <c r="AZ164" s="31">
        <f t="shared" si="184"/>
        <v>0.19230769230769232</v>
      </c>
      <c r="BA164" s="14">
        <v>29</v>
      </c>
      <c r="BB164" s="14">
        <v>38</v>
      </c>
      <c r="BC164" s="14">
        <f t="shared" si="185"/>
        <v>67</v>
      </c>
      <c r="BD164" s="14">
        <f t="shared" si="186"/>
        <v>-0.13432835820895522</v>
      </c>
      <c r="BE164" s="14">
        <v>16</v>
      </c>
      <c r="BF164" s="14">
        <v>27</v>
      </c>
      <c r="BG164" s="14">
        <f t="shared" si="187"/>
        <v>43</v>
      </c>
      <c r="BH164" s="26">
        <f t="shared" si="188"/>
        <v>-0.2558139534883721</v>
      </c>
    </row>
    <row r="165" spans="1:129" s="14" customFormat="1" x14ac:dyDescent="0.25">
      <c r="A165" s="25"/>
      <c r="D165" s="31"/>
      <c r="E165" s="16"/>
      <c r="L165" s="31"/>
      <c r="M165" s="16"/>
      <c r="T165" s="31"/>
      <c r="U165" s="16"/>
      <c r="AB165" s="31"/>
      <c r="AC165" s="16"/>
      <c r="AJ165" s="31"/>
      <c r="AK165" s="16"/>
      <c r="AR165" s="31"/>
      <c r="AS165" s="16"/>
      <c r="AZ165" s="31"/>
      <c r="BH165" s="26"/>
    </row>
    <row r="166" spans="1:129" s="14" customFormat="1" x14ac:dyDescent="0.25">
      <c r="A166" s="25">
        <f>AVERAGE(A157:A164)</f>
        <v>56.5</v>
      </c>
      <c r="B166" s="14">
        <f>AVERAGE(B157:B164)</f>
        <v>54.25</v>
      </c>
      <c r="D166" s="31">
        <f>AVERAGE(D157:D164)</f>
        <v>2.7122084483809358E-2</v>
      </c>
      <c r="E166" s="16">
        <f>AVERAGE(E157:E164)</f>
        <v>18</v>
      </c>
      <c r="F166" s="14">
        <f>AVERAGE(F157:F164)</f>
        <v>78.125</v>
      </c>
      <c r="H166" s="14">
        <f>AVERAGE(H157:H164)</f>
        <v>-0.6260488781101966</v>
      </c>
      <c r="I166" s="14">
        <f>AVERAGE(I157:I164)</f>
        <v>20</v>
      </c>
      <c r="J166" s="14">
        <f>AVERAGE(J157:J164)</f>
        <v>83.5</v>
      </c>
      <c r="L166" s="14">
        <f>AVERAGE(L157:L164)</f>
        <v>-0.60311903360199193</v>
      </c>
      <c r="M166" s="16">
        <f>AVERAGE(M157:M164)</f>
        <v>14.5</v>
      </c>
      <c r="N166" s="14">
        <f>AVERAGE(N157:N164)</f>
        <v>65.25</v>
      </c>
      <c r="P166" s="14">
        <f>AVERAGE(P157:P164)</f>
        <v>-0.62182791042020824</v>
      </c>
      <c r="Q166" s="14">
        <f>AVERAGE(Q157:Q164)</f>
        <v>16.125</v>
      </c>
      <c r="R166" s="14">
        <f>AVERAGE(R157:R164)</f>
        <v>55.875</v>
      </c>
      <c r="T166" s="14">
        <f>AVERAGE(T157:T164)</f>
        <v>-0.54813767454547346</v>
      </c>
      <c r="U166" s="16">
        <f>AVERAGE(U157:U164)</f>
        <v>18.5</v>
      </c>
      <c r="V166" s="14">
        <f>AVERAGE(V157:V164)</f>
        <v>50.375</v>
      </c>
      <c r="X166" s="14">
        <f>AVERAGE(X157:X164)</f>
        <v>-0.46540691873491247</v>
      </c>
      <c r="Y166" s="14">
        <f>AVERAGE(Y157:Y164)</f>
        <v>17</v>
      </c>
      <c r="Z166" s="14">
        <f>AVERAGE(Z157:Z164)</f>
        <v>56.5</v>
      </c>
      <c r="AB166" s="14">
        <f>AVERAGE(AB157:AB164)</f>
        <v>-0.53245300994886369</v>
      </c>
      <c r="AC166" s="16">
        <f>AVERAGE(AC157:AC164)</f>
        <v>18</v>
      </c>
      <c r="AD166" s="14">
        <f>AVERAGE(AD157:AD164)</f>
        <v>62.625</v>
      </c>
      <c r="AF166" s="14">
        <f>AVERAGE(AF157:AF164)</f>
        <v>-0.55847986977114328</v>
      </c>
      <c r="AG166" s="14">
        <f>AVERAGE(AG157:AG164)</f>
        <v>22.625</v>
      </c>
      <c r="AH166" s="14">
        <f>AVERAGE(AH157:AH164)</f>
        <v>60.625</v>
      </c>
      <c r="AJ166" s="14">
        <f>AVERAGE(AJ157:AJ164)</f>
        <v>-0.46096270999717653</v>
      </c>
      <c r="AK166" s="16">
        <f>AVERAGE(AK157:AK164)</f>
        <v>19.5</v>
      </c>
      <c r="AL166" s="14">
        <f>AVERAGE(AL157:AL164)</f>
        <v>58.75</v>
      </c>
      <c r="AN166" s="14">
        <f>AVERAGE(AN157:AN164)</f>
        <v>-0.51219875863271724</v>
      </c>
      <c r="AO166" s="14">
        <f>AVERAGE(AO157:AO164)</f>
        <v>19.625</v>
      </c>
      <c r="AP166" s="14">
        <f>AVERAGE(AP157:AP164)</f>
        <v>50.75</v>
      </c>
      <c r="AR166" s="14">
        <f>AVERAGE(AR157:AR164)</f>
        <v>-0.47905047614212765</v>
      </c>
      <c r="AS166" s="16">
        <f>AVERAGE(AS157:AS164)</f>
        <v>32.375</v>
      </c>
      <c r="AT166" s="14">
        <f>AVERAGE(AT157:AT164)</f>
        <v>41.125</v>
      </c>
      <c r="AV166" s="14">
        <f>AVERAGE(AV157:AV164)</f>
        <v>-0.11946863175365897</v>
      </c>
      <c r="AW166" s="14">
        <f>AVERAGE(AW157:AW164)</f>
        <v>32.375</v>
      </c>
      <c r="AX166" s="14">
        <f>AVERAGE(AX157:AX164)</f>
        <v>40</v>
      </c>
      <c r="AZ166" s="14">
        <f>AVERAGE(AZ157:AZ164)</f>
        <v>-8.9784459539111641E-2</v>
      </c>
      <c r="BA166" s="16">
        <f>AVERAGE(BA157:BA164)</f>
        <v>34.25</v>
      </c>
      <c r="BB166" s="14">
        <f>AVERAGE(BB157:BB164)</f>
        <v>38.375</v>
      </c>
      <c r="BD166" s="14">
        <f>AVERAGE(BD157:BD164)</f>
        <v>-5.986297454365512E-2</v>
      </c>
      <c r="BE166" s="14">
        <f>AVERAGE(BE157:BE164)</f>
        <v>30.375</v>
      </c>
      <c r="BF166" s="14">
        <f>AVERAGE(BF157:BF164)</f>
        <v>41</v>
      </c>
      <c r="BH166" s="26">
        <f>AVERAGE(BH157:BH164)</f>
        <v>-0.16291602082667611</v>
      </c>
      <c r="BM166" s="19"/>
      <c r="BR166" s="19"/>
    </row>
    <row r="167" spans="1:129" s="14" customFormat="1" x14ac:dyDescent="0.25">
      <c r="A167" s="25">
        <f>STDEV(A157:A164)</f>
        <v>8.4852813742385695</v>
      </c>
      <c r="B167" s="14">
        <f>STDEV(B157:B164)</f>
        <v>12.044560123617158</v>
      </c>
      <c r="D167" s="31">
        <f>STDEV(D157:D164)</f>
        <v>6.7839075294736456E-2</v>
      </c>
      <c r="E167" s="16">
        <f>STDEV(E157:E164)</f>
        <v>4.9856938190328997</v>
      </c>
      <c r="F167" s="14">
        <f>STDEV(F157:F164)</f>
        <v>13.45296037521641</v>
      </c>
      <c r="H167" s="14">
        <f>STDEV(H157:H164)</f>
        <v>7.4676859390434239E-2</v>
      </c>
      <c r="I167" s="14">
        <f>STDEV(I157:I164)</f>
        <v>6.0710083888216504</v>
      </c>
      <c r="J167" s="14">
        <f>STDEV(J157:J164)</f>
        <v>26.24064459138587</v>
      </c>
      <c r="L167" s="14">
        <f>STDEV(L157:L164)</f>
        <v>0.10966275821642169</v>
      </c>
      <c r="M167" s="16">
        <f>STDEV(M157:M164)</f>
        <v>4.8989794855663558</v>
      </c>
      <c r="N167" s="14">
        <f>STDEV(N157:N164)</f>
        <v>27.390039899830114</v>
      </c>
      <c r="P167" s="14">
        <f>STDEV(P157:P164)</f>
        <v>8.2108580850545856E-2</v>
      </c>
      <c r="Q167" s="14">
        <f>STDEV(Q157:Q164)</f>
        <v>4.4541313086039249</v>
      </c>
      <c r="R167" s="14">
        <f>STDEV(R157:R164)</f>
        <v>14.085833815777974</v>
      </c>
      <c r="T167" s="14">
        <f>STDEV(T157:T164)</f>
        <v>7.4530717240869668E-2</v>
      </c>
      <c r="U167" s="16">
        <f>STDEV(U157:U164)</f>
        <v>7.2899147555274713</v>
      </c>
      <c r="V167" s="14">
        <f>STDEV(V157:V164)</f>
        <v>13.179394089692765</v>
      </c>
      <c r="X167" s="14">
        <f>STDEV(X157:X164)</f>
        <v>0.15504378011002992</v>
      </c>
      <c r="Y167" s="14">
        <f>STDEV(Y157:Y164)</f>
        <v>8.1064348337777759</v>
      </c>
      <c r="Z167" s="14">
        <f>STDEV(Z157:Z164)</f>
        <v>23.108440016582687</v>
      </c>
      <c r="AB167" s="14">
        <f>STDEV(AB157:AB164)</f>
        <v>0.12175943962584131</v>
      </c>
      <c r="AC167" s="16">
        <f>STDEV(AC157:AC164)</f>
        <v>8.5356395693083744</v>
      </c>
      <c r="AD167" s="14">
        <f>STDEV(AD157:AD164)</f>
        <v>19.331229360064729</v>
      </c>
      <c r="AF167" s="14">
        <f>STDEV(AF157:AF164)</f>
        <v>0.12090865371790196</v>
      </c>
      <c r="AG167" s="14">
        <f>STDEV(AG157:AG164)</f>
        <v>9.8696866356391624</v>
      </c>
      <c r="AH167" s="14">
        <f>STDEV(AH157:AH164)</f>
        <v>24.605095291132574</v>
      </c>
      <c r="AJ167" s="14">
        <f>STDEV(AJ157:AJ164)</f>
        <v>5.9215147214204053E-2</v>
      </c>
      <c r="AK167" s="16">
        <f>STDEV(AK157:AK164)</f>
        <v>8.0887929525097526</v>
      </c>
      <c r="AL167" s="14">
        <f>STDEV(AL157:AL164)</f>
        <v>15.709414829512724</v>
      </c>
      <c r="AN167" s="14">
        <f>STDEV(AN157:AN164)</f>
        <v>0.12617763245864005</v>
      </c>
      <c r="AO167" s="14">
        <f>STDEV(AO157:AO164)</f>
        <v>11.070391656512042</v>
      </c>
      <c r="AP167" s="14">
        <f>STDEV(AP157:AP164)</f>
        <v>16.140012391568973</v>
      </c>
      <c r="AR167" s="14">
        <f>STDEV(AR157:AR164)</f>
        <v>0.11750189233055522</v>
      </c>
      <c r="AS167" s="16">
        <f>STDEV(AS157:AS164)</f>
        <v>6.6103274178688434</v>
      </c>
      <c r="AT167" s="14">
        <f>STDEV(AT157:AT164)</f>
        <v>7.1800815753424017</v>
      </c>
      <c r="AV167" s="14">
        <f>STDEV(AV157:AV164)</f>
        <v>0.10980176830010364</v>
      </c>
      <c r="AW167" s="14">
        <f>STDEV(AW157:AW164)</f>
        <v>6.9062601001865378</v>
      </c>
      <c r="AX167" s="14">
        <f>STDEV(AX157:AX164)</f>
        <v>11.674147261608201</v>
      </c>
      <c r="AZ167" s="14">
        <f>STDEV(AZ157:AZ164)</f>
        <v>0.17024911301998094</v>
      </c>
      <c r="BA167" s="16">
        <f>STDEV(BA157:BA164)</f>
        <v>11.498447100121204</v>
      </c>
      <c r="BB167" s="14">
        <f>STDEV(BB157:BB164)</f>
        <v>10.835622468770048</v>
      </c>
      <c r="BD167" s="14">
        <f>STDEV(BD157:BD164)</f>
        <v>8.3504767381332251E-2</v>
      </c>
      <c r="BE167" s="14">
        <f>STDEV(BE157:BE164)</f>
        <v>11.927609028755811</v>
      </c>
      <c r="BF167" s="14">
        <f>STDEV(BF157:BF164)</f>
        <v>11.674147261608201</v>
      </c>
      <c r="BH167" s="26">
        <f>STDEV(BH157:BH164)</f>
        <v>0.1617503572400566</v>
      </c>
      <c r="BM167" s="19"/>
      <c r="BR167" s="19"/>
    </row>
    <row r="168" spans="1:129" s="14" customFormat="1" x14ac:dyDescent="0.25">
      <c r="A168" s="25">
        <v>8</v>
      </c>
      <c r="B168" s="14">
        <v>8</v>
      </c>
      <c r="D168" s="31">
        <v>8</v>
      </c>
      <c r="E168" s="16">
        <v>8</v>
      </c>
      <c r="F168" s="14">
        <v>8</v>
      </c>
      <c r="H168" s="14">
        <v>8</v>
      </c>
      <c r="I168" s="14">
        <v>8</v>
      </c>
      <c r="J168" s="14">
        <v>8</v>
      </c>
      <c r="L168" s="14">
        <v>8</v>
      </c>
      <c r="M168" s="16">
        <v>8</v>
      </c>
      <c r="N168" s="14">
        <v>8</v>
      </c>
      <c r="P168" s="14">
        <v>8</v>
      </c>
      <c r="Q168" s="14">
        <v>8</v>
      </c>
      <c r="R168" s="14">
        <v>8</v>
      </c>
      <c r="T168" s="14">
        <v>8</v>
      </c>
      <c r="U168" s="16">
        <v>8</v>
      </c>
      <c r="V168" s="14">
        <v>8</v>
      </c>
      <c r="X168" s="14">
        <v>8</v>
      </c>
      <c r="Y168" s="14">
        <v>8</v>
      </c>
      <c r="Z168" s="14">
        <v>8</v>
      </c>
      <c r="AB168" s="14">
        <v>8</v>
      </c>
      <c r="AC168" s="16">
        <v>8</v>
      </c>
      <c r="AD168" s="14">
        <v>8</v>
      </c>
      <c r="AF168" s="14">
        <v>8</v>
      </c>
      <c r="AG168" s="14">
        <v>8</v>
      </c>
      <c r="AH168" s="14">
        <v>8</v>
      </c>
      <c r="AJ168" s="14">
        <v>8</v>
      </c>
      <c r="AK168" s="16">
        <v>8</v>
      </c>
      <c r="AL168" s="14">
        <v>8</v>
      </c>
      <c r="AN168" s="14">
        <v>8</v>
      </c>
      <c r="AO168" s="14">
        <v>8</v>
      </c>
      <c r="AP168" s="14">
        <v>8</v>
      </c>
      <c r="AR168" s="14">
        <v>8</v>
      </c>
      <c r="AS168" s="16">
        <v>8</v>
      </c>
      <c r="AT168" s="14">
        <v>8</v>
      </c>
      <c r="AV168" s="14">
        <v>8</v>
      </c>
      <c r="AW168" s="14">
        <v>8</v>
      </c>
      <c r="AX168" s="14">
        <v>8</v>
      </c>
      <c r="AZ168" s="14">
        <v>8</v>
      </c>
      <c r="BA168" s="16">
        <v>8</v>
      </c>
      <c r="BB168" s="14">
        <v>8</v>
      </c>
      <c r="BD168" s="14">
        <v>8</v>
      </c>
      <c r="BE168" s="14">
        <v>8</v>
      </c>
      <c r="BF168" s="14">
        <v>8</v>
      </c>
      <c r="BH168" s="26">
        <v>8</v>
      </c>
      <c r="BM168" s="19"/>
      <c r="BR168" s="19"/>
    </row>
    <row r="169" spans="1:129" s="14" customFormat="1" ht="15.75" thickBot="1" x14ac:dyDescent="0.3">
      <c r="A169" s="27">
        <f>A167/SQRT(A168)</f>
        <v>2.9999999999999996</v>
      </c>
      <c r="B169" s="28">
        <f>B167/SQRT(B168)</f>
        <v>4.2583950699093869</v>
      </c>
      <c r="C169" s="28"/>
      <c r="D169" s="32">
        <f>D167/SQRT(D168)</f>
        <v>2.3984735085166464E-2</v>
      </c>
      <c r="E169" s="120">
        <f>E167/SQRT(E168)</f>
        <v>1.7627089541790093</v>
      </c>
      <c r="F169" s="28">
        <f>F167/SQRT(F168)</f>
        <v>4.7563397541747214</v>
      </c>
      <c r="G169" s="28"/>
      <c r="H169" s="28">
        <f>H167/SQRT(H168)</f>
        <v>2.640225683634518E-2</v>
      </c>
      <c r="I169" s="28">
        <f>I167/SQRT(I168)</f>
        <v>2.1464256001881026</v>
      </c>
      <c r="J169" s="28">
        <f>J167/SQRT(J168)</f>
        <v>9.2774688666375251</v>
      </c>
      <c r="K169" s="28"/>
      <c r="L169" s="28">
        <f>L167/SQRT(L168)</f>
        <v>3.8771639989226274E-2</v>
      </c>
      <c r="M169" s="120">
        <f>M167/SQRT(M168)</f>
        <v>1.732050807568877</v>
      </c>
      <c r="N169" s="28">
        <f>N167/SQRT(N168)</f>
        <v>9.6838414750699879</v>
      </c>
      <c r="O169" s="28"/>
      <c r="P169" s="28">
        <f>P167/SQRT(P168)</f>
        <v>2.9029767156512436E-2</v>
      </c>
      <c r="Q169" s="28">
        <f>Q167/SQRT(Q168)</f>
        <v>1.5747732263045731</v>
      </c>
      <c r="R169" s="28">
        <f>R167/SQRT(R168)</f>
        <v>4.9800943049016935</v>
      </c>
      <c r="S169" s="28"/>
      <c r="T169" s="28">
        <f>T167/SQRT(T168)</f>
        <v>2.6350587783858036E-2</v>
      </c>
      <c r="U169" s="120">
        <f>U167/SQRT(U168)</f>
        <v>2.5773740789526736</v>
      </c>
      <c r="V169" s="28">
        <f>V167/SQRT(V168)</f>
        <v>4.6596194663758297</v>
      </c>
      <c r="W169" s="28"/>
      <c r="X169" s="28">
        <f>X167/SQRT(X168)</f>
        <v>5.4816254148299055E-2</v>
      </c>
      <c r="Y169" s="28">
        <f>Y167/SQRT(Y168)</f>
        <v>2.8660575211055539</v>
      </c>
      <c r="Z169" s="28">
        <f>Z167/SQRT(Z168)</f>
        <v>8.1700673191840956</v>
      </c>
      <c r="AA169" s="28"/>
      <c r="AB169" s="28">
        <f>AB167/SQRT(AB168)</f>
        <v>4.3048462716453205E-2</v>
      </c>
      <c r="AC169" s="120">
        <f>AC167/SQRT(AC168)</f>
        <v>3.0178043106110866</v>
      </c>
      <c r="AD169" s="28">
        <f>AD167/SQRT(AD168)</f>
        <v>6.8346216845871259</v>
      </c>
      <c r="AE169" s="28"/>
      <c r="AF169" s="28">
        <f>AF167/SQRT(AF168)</f>
        <v>4.2747664474032269E-2</v>
      </c>
      <c r="AG169" s="28">
        <f>AG167/SQRT(AG168)</f>
        <v>3.4894611741233468</v>
      </c>
      <c r="AH169" s="28">
        <f>AH167/SQRT(AH168)</f>
        <v>8.6992148660505162</v>
      </c>
      <c r="AI169" s="28"/>
      <c r="AJ169" s="28">
        <f>AJ167/SQRT(AJ168)</f>
        <v>2.093571607206169E-2</v>
      </c>
      <c r="AK169" s="120">
        <f>AK167/SQRT(AK168)</f>
        <v>2.8598201741668006</v>
      </c>
      <c r="AL169" s="28">
        <f>AL167/SQRT(AL168)</f>
        <v>5.554116877210479</v>
      </c>
      <c r="AM169" s="28"/>
      <c r="AN169" s="28">
        <f>AN167/SQRT(AN168)</f>
        <v>4.4610529772784104E-2</v>
      </c>
      <c r="AO169" s="28">
        <f>AO167/SQRT(AO168)</f>
        <v>3.9139745053553208</v>
      </c>
      <c r="AP169" s="28">
        <f>AP167/SQRT(AP168)</f>
        <v>5.7063561052566634</v>
      </c>
      <c r="AQ169" s="28"/>
      <c r="AR169" s="28">
        <f>AR167/SQRT(AR168)</f>
        <v>4.1543192434593583E-2</v>
      </c>
      <c r="AS169" s="120">
        <f>AS167/SQRT(AS168)</f>
        <v>2.3371036715192099</v>
      </c>
      <c r="AT169" s="28">
        <f>AT167/SQRT(AT168)</f>
        <v>2.5385421856986006</v>
      </c>
      <c r="AU169" s="28"/>
      <c r="AV169" s="28">
        <f>AV167/SQRT(AV168)</f>
        <v>3.8820787475638684E-2</v>
      </c>
      <c r="AW169" s="28">
        <f>AW167/SQRT(AW168)</f>
        <v>2.4417316747399926</v>
      </c>
      <c r="AX169" s="28">
        <f>AX167/SQRT(AX168)</f>
        <v>4.1274343466267611</v>
      </c>
      <c r="AY169" s="28"/>
      <c r="AZ169" s="28">
        <f>AZ167/SQRT(AZ168)</f>
        <v>6.019215115371173E-2</v>
      </c>
      <c r="BA169" s="120">
        <f>BA167/SQRT(BA168)</f>
        <v>4.0653149588052475</v>
      </c>
      <c r="BB169" s="28">
        <f>BB167/SQRT(BB168)</f>
        <v>3.8309710630223095</v>
      </c>
      <c r="BC169" s="28"/>
      <c r="BD169" s="28">
        <f>BD167/SQRT(BD168)</f>
        <v>2.9523393638372624E-2</v>
      </c>
      <c r="BE169" s="28">
        <f>BE167/SQRT(BE168)</f>
        <v>4.2170466137875611</v>
      </c>
      <c r="BF169" s="28">
        <f>BF167/SQRT(BF168)</f>
        <v>4.1274343466267611</v>
      </c>
      <c r="BG169" s="28"/>
      <c r="BH169" s="29">
        <f>BH167/SQRT(BH168)</f>
        <v>5.7187387231895294E-2</v>
      </c>
    </row>
    <row r="171" spans="1:129" ht="15.75" thickBot="1" x14ac:dyDescent="0.3">
      <c r="A171" s="18" t="s">
        <v>255</v>
      </c>
    </row>
    <row r="172" spans="1:129" s="18" customFormat="1" x14ac:dyDescent="0.25">
      <c r="A172" s="315" t="s">
        <v>256</v>
      </c>
      <c r="B172" s="316"/>
      <c r="C172" s="316"/>
      <c r="D172" s="316"/>
      <c r="E172" s="316"/>
      <c r="F172" s="316"/>
      <c r="G172" s="316"/>
      <c r="H172" s="317"/>
      <c r="I172" s="316" t="s">
        <v>104</v>
      </c>
      <c r="J172" s="316"/>
      <c r="K172" s="316"/>
      <c r="L172" s="316"/>
      <c r="M172" s="316"/>
      <c r="N172" s="316"/>
      <c r="O172" s="316"/>
      <c r="P172" s="317"/>
      <c r="Q172" s="319" t="s">
        <v>114</v>
      </c>
      <c r="R172" s="316"/>
      <c r="S172" s="316"/>
      <c r="T172" s="316"/>
      <c r="U172" s="316"/>
      <c r="V172" s="316"/>
      <c r="W172" s="316"/>
      <c r="X172" s="317"/>
      <c r="Y172" s="319" t="s">
        <v>155</v>
      </c>
      <c r="Z172" s="316"/>
      <c r="AA172" s="316"/>
      <c r="AB172" s="316"/>
      <c r="AC172" s="316"/>
      <c r="AD172" s="316"/>
      <c r="AE172" s="316"/>
      <c r="AF172" s="317"/>
      <c r="AG172" s="319" t="s">
        <v>167</v>
      </c>
      <c r="AH172" s="316"/>
      <c r="AI172" s="316"/>
      <c r="AJ172" s="316"/>
      <c r="AK172" s="316"/>
      <c r="AL172" s="316"/>
      <c r="AM172" s="316"/>
      <c r="AN172" s="317"/>
      <c r="AO172" s="319" t="s">
        <v>156</v>
      </c>
      <c r="AP172" s="316"/>
      <c r="AQ172" s="316"/>
      <c r="AR172" s="316"/>
      <c r="AS172" s="316"/>
      <c r="AT172" s="316"/>
      <c r="AU172" s="316"/>
      <c r="AV172" s="317"/>
      <c r="AW172" s="319" t="s">
        <v>166</v>
      </c>
      <c r="AX172" s="316"/>
      <c r="AY172" s="316"/>
      <c r="AZ172" s="316"/>
      <c r="BA172" s="316"/>
      <c r="BB172" s="316"/>
      <c r="BC172" s="316"/>
      <c r="BD172" s="317"/>
      <c r="BE172" s="319" t="s">
        <v>157</v>
      </c>
      <c r="BF172" s="316"/>
      <c r="BG172" s="316"/>
      <c r="BH172" s="316"/>
      <c r="BI172" s="316"/>
      <c r="BJ172" s="316"/>
      <c r="BK172" s="316"/>
      <c r="BL172" s="317"/>
      <c r="BM172" s="319" t="s">
        <v>188</v>
      </c>
      <c r="BN172" s="316"/>
      <c r="BO172" s="316"/>
      <c r="BP172" s="316"/>
      <c r="BQ172" s="316"/>
      <c r="BR172" s="316"/>
      <c r="BS172" s="316"/>
      <c r="BT172" s="317"/>
      <c r="BU172" s="319" t="s">
        <v>158</v>
      </c>
      <c r="BV172" s="316"/>
      <c r="BW172" s="316"/>
      <c r="BX172" s="316"/>
      <c r="BY172" s="316"/>
      <c r="BZ172" s="316"/>
      <c r="CA172" s="316"/>
      <c r="CB172" s="317"/>
      <c r="CC172" s="319" t="s">
        <v>257</v>
      </c>
      <c r="CD172" s="316"/>
      <c r="CE172" s="316"/>
      <c r="CF172" s="316"/>
      <c r="CG172" s="316"/>
      <c r="CH172" s="316"/>
      <c r="CI172" s="316"/>
      <c r="CJ172" s="317"/>
      <c r="CK172" s="319" t="s">
        <v>258</v>
      </c>
      <c r="CL172" s="316"/>
      <c r="CM172" s="316"/>
      <c r="CN172" s="316"/>
      <c r="CO172" s="316"/>
      <c r="CP172" s="316"/>
      <c r="CQ172" s="316"/>
      <c r="CR172" s="317"/>
      <c r="CS172" s="319" t="s">
        <v>259</v>
      </c>
      <c r="CT172" s="316"/>
      <c r="CU172" s="316"/>
      <c r="CV172" s="316"/>
      <c r="CW172" s="316"/>
      <c r="CX172" s="316"/>
      <c r="CY172" s="316"/>
      <c r="CZ172" s="317"/>
      <c r="DA172" s="319" t="s">
        <v>162</v>
      </c>
      <c r="DB172" s="316"/>
      <c r="DC172" s="316"/>
      <c r="DD172" s="316"/>
      <c r="DE172" s="316"/>
      <c r="DF172" s="316"/>
      <c r="DG172" s="316"/>
      <c r="DH172" s="317"/>
      <c r="DI172" s="319" t="s">
        <v>260</v>
      </c>
      <c r="DJ172" s="316"/>
      <c r="DK172" s="316"/>
      <c r="DL172" s="316"/>
      <c r="DM172" s="316"/>
      <c r="DN172" s="316"/>
      <c r="DO172" s="316"/>
      <c r="DP172" s="317"/>
      <c r="DQ172" s="319" t="s">
        <v>189</v>
      </c>
      <c r="DR172" s="316"/>
      <c r="DS172" s="316"/>
      <c r="DT172" s="316"/>
      <c r="DU172" s="316"/>
      <c r="DV172" s="316"/>
      <c r="DW172" s="316"/>
      <c r="DX172" s="318"/>
    </row>
    <row r="173" spans="1:129" s="18" customFormat="1" x14ac:dyDescent="0.25">
      <c r="A173" s="212" t="s">
        <v>71</v>
      </c>
      <c r="B173" s="209" t="s">
        <v>130</v>
      </c>
      <c r="C173" s="209" t="s">
        <v>52</v>
      </c>
      <c r="D173" s="209" t="s">
        <v>53</v>
      </c>
      <c r="E173" s="209" t="s">
        <v>46</v>
      </c>
      <c r="F173" s="209" t="s">
        <v>130</v>
      </c>
      <c r="G173" s="209" t="s">
        <v>52</v>
      </c>
      <c r="H173" s="211" t="s">
        <v>53</v>
      </c>
      <c r="I173" s="209" t="s">
        <v>71</v>
      </c>
      <c r="J173" s="209" t="s">
        <v>130</v>
      </c>
      <c r="K173" s="209" t="s">
        <v>52</v>
      </c>
      <c r="L173" s="209" t="s">
        <v>53</v>
      </c>
      <c r="M173" s="209" t="s">
        <v>46</v>
      </c>
      <c r="N173" s="209" t="s">
        <v>130</v>
      </c>
      <c r="O173" s="209" t="s">
        <v>52</v>
      </c>
      <c r="P173" s="211" t="s">
        <v>53</v>
      </c>
      <c r="Q173" s="208" t="s">
        <v>71</v>
      </c>
      <c r="R173" s="209" t="s">
        <v>130</v>
      </c>
      <c r="S173" s="209" t="s">
        <v>52</v>
      </c>
      <c r="T173" s="209" t="s">
        <v>53</v>
      </c>
      <c r="U173" s="209" t="s">
        <v>46</v>
      </c>
      <c r="V173" s="209" t="s">
        <v>130</v>
      </c>
      <c r="W173" s="209" t="s">
        <v>52</v>
      </c>
      <c r="X173" s="211" t="s">
        <v>53</v>
      </c>
      <c r="Y173" s="208" t="s">
        <v>71</v>
      </c>
      <c r="Z173" s="209" t="s">
        <v>130</v>
      </c>
      <c r="AA173" s="209" t="s">
        <v>52</v>
      </c>
      <c r="AB173" s="209" t="s">
        <v>53</v>
      </c>
      <c r="AC173" s="209" t="s">
        <v>46</v>
      </c>
      <c r="AD173" s="209" t="s">
        <v>130</v>
      </c>
      <c r="AE173" s="209" t="s">
        <v>52</v>
      </c>
      <c r="AF173" s="211" t="s">
        <v>53</v>
      </c>
      <c r="AG173" s="208" t="s">
        <v>71</v>
      </c>
      <c r="AH173" s="209" t="s">
        <v>130</v>
      </c>
      <c r="AI173" s="209" t="s">
        <v>52</v>
      </c>
      <c r="AJ173" s="209" t="s">
        <v>53</v>
      </c>
      <c r="AK173" s="209" t="s">
        <v>46</v>
      </c>
      <c r="AL173" s="209" t="s">
        <v>130</v>
      </c>
      <c r="AM173" s="209" t="s">
        <v>52</v>
      </c>
      <c r="AN173" s="211" t="s">
        <v>53</v>
      </c>
      <c r="AO173" s="208" t="s">
        <v>71</v>
      </c>
      <c r="AP173" s="209" t="s">
        <v>130</v>
      </c>
      <c r="AQ173" s="209" t="s">
        <v>52</v>
      </c>
      <c r="AR173" s="209" t="s">
        <v>53</v>
      </c>
      <c r="AS173" s="209" t="s">
        <v>46</v>
      </c>
      <c r="AT173" s="209" t="s">
        <v>130</v>
      </c>
      <c r="AU173" s="209" t="s">
        <v>52</v>
      </c>
      <c r="AV173" s="211" t="s">
        <v>53</v>
      </c>
      <c r="AW173" s="208" t="s">
        <v>71</v>
      </c>
      <c r="AX173" s="209" t="s">
        <v>130</v>
      </c>
      <c r="AY173" s="209" t="s">
        <v>52</v>
      </c>
      <c r="AZ173" s="209" t="s">
        <v>53</v>
      </c>
      <c r="BA173" s="209" t="s">
        <v>46</v>
      </c>
      <c r="BB173" s="209" t="s">
        <v>130</v>
      </c>
      <c r="BC173" s="209" t="s">
        <v>52</v>
      </c>
      <c r="BD173" s="211" t="s">
        <v>53</v>
      </c>
      <c r="BE173" s="208" t="s">
        <v>71</v>
      </c>
      <c r="BF173" s="209" t="s">
        <v>130</v>
      </c>
      <c r="BG173" s="209" t="s">
        <v>52</v>
      </c>
      <c r="BH173" s="209" t="s">
        <v>53</v>
      </c>
      <c r="BI173" s="209" t="s">
        <v>46</v>
      </c>
      <c r="BJ173" s="209" t="s">
        <v>130</v>
      </c>
      <c r="BK173" s="209" t="s">
        <v>52</v>
      </c>
      <c r="BL173" s="211" t="s">
        <v>53</v>
      </c>
      <c r="BM173" s="208" t="s">
        <v>71</v>
      </c>
      <c r="BN173" s="209" t="s">
        <v>130</v>
      </c>
      <c r="BO173" s="209" t="s">
        <v>52</v>
      </c>
      <c r="BP173" s="209" t="s">
        <v>53</v>
      </c>
      <c r="BQ173" s="209" t="s">
        <v>46</v>
      </c>
      <c r="BR173" s="209" t="s">
        <v>130</v>
      </c>
      <c r="BS173" s="209" t="s">
        <v>52</v>
      </c>
      <c r="BT173" s="211" t="s">
        <v>53</v>
      </c>
      <c r="BU173" s="208" t="s">
        <v>71</v>
      </c>
      <c r="BV173" s="209" t="s">
        <v>130</v>
      </c>
      <c r="BW173" s="209" t="s">
        <v>52</v>
      </c>
      <c r="BX173" s="209" t="s">
        <v>53</v>
      </c>
      <c r="BY173" s="209" t="s">
        <v>46</v>
      </c>
      <c r="BZ173" s="209" t="s">
        <v>130</v>
      </c>
      <c r="CA173" s="209" t="s">
        <v>52</v>
      </c>
      <c r="CB173" s="211" t="s">
        <v>53</v>
      </c>
      <c r="CC173" s="208" t="s">
        <v>71</v>
      </c>
      <c r="CD173" s="209" t="s">
        <v>130</v>
      </c>
      <c r="CE173" s="209" t="s">
        <v>52</v>
      </c>
      <c r="CF173" s="209" t="s">
        <v>53</v>
      </c>
      <c r="CG173" s="209" t="s">
        <v>46</v>
      </c>
      <c r="CH173" s="209" t="s">
        <v>130</v>
      </c>
      <c r="CI173" s="209" t="s">
        <v>52</v>
      </c>
      <c r="CJ173" s="211" t="s">
        <v>53</v>
      </c>
      <c r="CK173" s="208" t="s">
        <v>71</v>
      </c>
      <c r="CL173" s="209" t="s">
        <v>130</v>
      </c>
      <c r="CM173" s="209" t="s">
        <v>52</v>
      </c>
      <c r="CN173" s="209" t="s">
        <v>53</v>
      </c>
      <c r="CO173" s="209" t="s">
        <v>46</v>
      </c>
      <c r="CP173" s="209" t="s">
        <v>130</v>
      </c>
      <c r="CQ173" s="209" t="s">
        <v>52</v>
      </c>
      <c r="CR173" s="211" t="s">
        <v>53</v>
      </c>
      <c r="CS173" s="208" t="s">
        <v>71</v>
      </c>
      <c r="CT173" s="209" t="s">
        <v>130</v>
      </c>
      <c r="CU173" s="209" t="s">
        <v>52</v>
      </c>
      <c r="CV173" s="209" t="s">
        <v>53</v>
      </c>
      <c r="CW173" s="209" t="s">
        <v>46</v>
      </c>
      <c r="CX173" s="209" t="s">
        <v>130</v>
      </c>
      <c r="CY173" s="209" t="s">
        <v>52</v>
      </c>
      <c r="CZ173" s="211" t="s">
        <v>53</v>
      </c>
      <c r="DA173" s="208" t="s">
        <v>71</v>
      </c>
      <c r="DB173" s="209" t="s">
        <v>130</v>
      </c>
      <c r="DC173" s="209" t="s">
        <v>52</v>
      </c>
      <c r="DD173" s="209" t="s">
        <v>53</v>
      </c>
      <c r="DE173" s="209" t="s">
        <v>46</v>
      </c>
      <c r="DF173" s="209" t="s">
        <v>130</v>
      </c>
      <c r="DG173" s="209" t="s">
        <v>52</v>
      </c>
      <c r="DH173" s="211" t="s">
        <v>53</v>
      </c>
      <c r="DI173" s="208" t="s">
        <v>71</v>
      </c>
      <c r="DJ173" s="209" t="s">
        <v>130</v>
      </c>
      <c r="DK173" s="209" t="s">
        <v>52</v>
      </c>
      <c r="DL173" s="209" t="s">
        <v>53</v>
      </c>
      <c r="DM173" s="209" t="s">
        <v>46</v>
      </c>
      <c r="DN173" s="209" t="s">
        <v>130</v>
      </c>
      <c r="DO173" s="209" t="s">
        <v>52</v>
      </c>
      <c r="DP173" s="211" t="s">
        <v>53</v>
      </c>
      <c r="DQ173" s="277" t="s">
        <v>84</v>
      </c>
      <c r="DR173" s="276" t="s">
        <v>130</v>
      </c>
      <c r="DS173" s="276" t="s">
        <v>52</v>
      </c>
      <c r="DT173" s="276" t="s">
        <v>53</v>
      </c>
      <c r="DU173" s="276" t="s">
        <v>108</v>
      </c>
      <c r="DV173" s="276" t="s">
        <v>130</v>
      </c>
      <c r="DW173" s="276" t="s">
        <v>52</v>
      </c>
      <c r="DX173" s="278" t="s">
        <v>53</v>
      </c>
      <c r="DY173" s="20"/>
    </row>
    <row r="174" spans="1:129" s="18" customFormat="1" x14ac:dyDescent="0.25">
      <c r="A174" s="212">
        <v>12</v>
      </c>
      <c r="B174" s="209">
        <v>95</v>
      </c>
      <c r="C174" s="209">
        <f t="shared" ref="C174:C181" si="189">SUM(A174+B174)</f>
        <v>107</v>
      </c>
      <c r="D174" s="209">
        <f>(A174-B174)/C174</f>
        <v>-0.77570093457943923</v>
      </c>
      <c r="E174" s="209">
        <v>14</v>
      </c>
      <c r="F174" s="209">
        <v>117</v>
      </c>
      <c r="G174" s="209">
        <f t="shared" ref="G174:G181" si="190">SUM(E174+F174)</f>
        <v>131</v>
      </c>
      <c r="H174" s="211">
        <f t="shared" ref="H174:H177" si="191">(E174-F174)/G174</f>
        <v>-0.7862595419847328</v>
      </c>
      <c r="I174" s="209">
        <v>9</v>
      </c>
      <c r="J174" s="209">
        <v>98</v>
      </c>
      <c r="K174" s="209">
        <f>SUM(I174+J174)</f>
        <v>107</v>
      </c>
      <c r="L174" s="209">
        <f>(I174-J174)/K174</f>
        <v>-0.83177570093457942</v>
      </c>
      <c r="M174" s="209">
        <v>19</v>
      </c>
      <c r="N174" s="209">
        <v>74</v>
      </c>
      <c r="O174" s="209">
        <f t="shared" ref="O174:O181" si="192">SUM(M174+N174)</f>
        <v>93</v>
      </c>
      <c r="P174" s="211">
        <f t="shared" ref="P174:P177" si="193">(M174-N174)/O174</f>
        <v>-0.59139784946236562</v>
      </c>
      <c r="Q174" s="208">
        <v>22</v>
      </c>
      <c r="R174" s="209">
        <v>86</v>
      </c>
      <c r="S174" s="209">
        <f>SUM(Q174+R174)</f>
        <v>108</v>
      </c>
      <c r="T174" s="209">
        <f>(Q174-R174)/S174</f>
        <v>-0.59259259259259256</v>
      </c>
      <c r="U174" s="209">
        <v>13</v>
      </c>
      <c r="V174" s="209">
        <v>78</v>
      </c>
      <c r="W174" s="209">
        <f t="shared" ref="W174:W181" si="194">SUM(U174+V174)</f>
        <v>91</v>
      </c>
      <c r="X174" s="211">
        <f t="shared" ref="X174:X177" si="195">(U174-V174)/W174</f>
        <v>-0.7142857142857143</v>
      </c>
      <c r="Y174" s="208">
        <v>12</v>
      </c>
      <c r="Z174" s="209">
        <v>87</v>
      </c>
      <c r="AA174" s="209">
        <f t="shared" ref="AA174:AA181" si="196">SUM(Y174+Z174)</f>
        <v>99</v>
      </c>
      <c r="AB174" s="209">
        <f t="shared" ref="AB174:AB177" si="197">(Y174-Z174)/AA174</f>
        <v>-0.75757575757575757</v>
      </c>
      <c r="AC174" s="209">
        <v>21</v>
      </c>
      <c r="AD174" s="209">
        <v>86</v>
      </c>
      <c r="AE174" s="209">
        <f t="shared" ref="AE174:AE181" si="198">SUM(AC174+AD174)</f>
        <v>107</v>
      </c>
      <c r="AF174" s="211">
        <f t="shared" ref="AF174:AF177" si="199">(AC174-AD174)/AE174</f>
        <v>-0.60747663551401865</v>
      </c>
      <c r="AG174" s="208">
        <v>16</v>
      </c>
      <c r="AH174" s="209">
        <v>67</v>
      </c>
      <c r="AI174" s="209">
        <f t="shared" ref="AI174:AI181" si="200">SUM(AG174+AH174)</f>
        <v>83</v>
      </c>
      <c r="AJ174" s="209">
        <f t="shared" ref="AJ174:AJ177" si="201">(AG174-AH174)/AI174</f>
        <v>-0.61445783132530118</v>
      </c>
      <c r="AK174" s="209">
        <v>18</v>
      </c>
      <c r="AL174" s="209">
        <v>76</v>
      </c>
      <c r="AM174" s="209">
        <f t="shared" ref="AM174:AM181" si="202">SUM(AK174+AL174)</f>
        <v>94</v>
      </c>
      <c r="AN174" s="211">
        <f t="shared" ref="AN174:AN177" si="203">(AK174-AL174)/AM174</f>
        <v>-0.61702127659574468</v>
      </c>
      <c r="AO174" s="208">
        <v>16</v>
      </c>
      <c r="AP174" s="209">
        <v>77</v>
      </c>
      <c r="AQ174" s="209">
        <f t="shared" ref="AQ174:AQ181" si="204">SUM(AO174+AP174)</f>
        <v>93</v>
      </c>
      <c r="AR174" s="209">
        <f t="shared" ref="AR174:AR177" si="205">(AO174-AP174)/AQ174</f>
        <v>-0.65591397849462363</v>
      </c>
      <c r="AS174" s="209">
        <v>12</v>
      </c>
      <c r="AT174" s="209">
        <v>76</v>
      </c>
      <c r="AU174" s="209">
        <f t="shared" ref="AU174:AU181" si="206">SUM(AS174+AT174)</f>
        <v>88</v>
      </c>
      <c r="AV174" s="211">
        <f t="shared" ref="AV174:AV177" si="207">(AS174-AT174)/AU174</f>
        <v>-0.72727272727272729</v>
      </c>
      <c r="AW174" s="208">
        <v>12</v>
      </c>
      <c r="AX174" s="209">
        <v>78</v>
      </c>
      <c r="AY174" s="209">
        <f t="shared" ref="AY174:AY181" si="208">SUM(AW174+AX174)</f>
        <v>90</v>
      </c>
      <c r="AZ174" s="209">
        <f t="shared" ref="AZ174:AZ177" si="209">(AW174-AX174)/AY174</f>
        <v>-0.73333333333333328</v>
      </c>
      <c r="BA174" s="209">
        <v>28</v>
      </c>
      <c r="BB174" s="209">
        <v>77</v>
      </c>
      <c r="BC174" s="209">
        <f t="shared" ref="BC174:BC181" si="210">SUM(BA174+BB174)</f>
        <v>105</v>
      </c>
      <c r="BD174" s="211">
        <f t="shared" ref="BD174:BD177" si="211">(BA174-BB174)/BC174</f>
        <v>-0.46666666666666667</v>
      </c>
      <c r="BE174" s="208">
        <v>17</v>
      </c>
      <c r="BF174" s="209">
        <v>88</v>
      </c>
      <c r="BG174" s="209">
        <f t="shared" ref="BG174:BG181" si="212">SUM(BE174+BF174)</f>
        <v>105</v>
      </c>
      <c r="BH174" s="209">
        <f t="shared" ref="BH174:BH177" si="213">(BE174-BF174)/BG174</f>
        <v>-0.67619047619047623</v>
      </c>
      <c r="BI174" s="209">
        <v>6</v>
      </c>
      <c r="BJ174" s="209">
        <v>91</v>
      </c>
      <c r="BK174" s="209">
        <f t="shared" ref="BK174:BK181" si="214">SUM(BI174+BJ174)</f>
        <v>97</v>
      </c>
      <c r="BL174" s="211">
        <f t="shared" ref="BL174:BL177" si="215">(BI174-BJ174)/BK174</f>
        <v>-0.87628865979381443</v>
      </c>
      <c r="BM174" s="208">
        <v>67</v>
      </c>
      <c r="BN174" s="209">
        <v>18</v>
      </c>
      <c r="BO174" s="209">
        <f t="shared" ref="BO174:BO181" si="216">SUM(BM174+BN174)</f>
        <v>85</v>
      </c>
      <c r="BP174" s="209">
        <f t="shared" ref="BP174:BP177" si="217">(BM174-BN174)/BO174</f>
        <v>0.57647058823529407</v>
      </c>
      <c r="BQ174" s="209">
        <v>62</v>
      </c>
      <c r="BR174" s="209">
        <v>19</v>
      </c>
      <c r="BS174" s="209">
        <f t="shared" ref="BS174:BS181" si="218">SUM(BQ174+BR174)</f>
        <v>81</v>
      </c>
      <c r="BT174" s="211">
        <f t="shared" ref="BT174:BT177" si="219">(BQ174-BR174)/BS174</f>
        <v>0.53086419753086422</v>
      </c>
      <c r="BU174" s="208">
        <v>39</v>
      </c>
      <c r="BV174" s="209">
        <v>32</v>
      </c>
      <c r="BW174" s="209">
        <f t="shared" ref="BW174:BW181" si="220">SUM(BU174+BV174)</f>
        <v>71</v>
      </c>
      <c r="BX174" s="209">
        <f t="shared" ref="BX174:BX177" si="221">(BU174-BV174)/BW174</f>
        <v>9.8591549295774641E-2</v>
      </c>
      <c r="BY174" s="209">
        <v>33</v>
      </c>
      <c r="BZ174" s="209">
        <v>44</v>
      </c>
      <c r="CA174" s="209">
        <f t="shared" ref="CA174:CA181" si="222">SUM(BY174+BZ174)</f>
        <v>77</v>
      </c>
      <c r="CB174" s="211">
        <f t="shared" ref="CB174:CB177" si="223">(BY174-BZ174)/CA174</f>
        <v>-0.14285714285714285</v>
      </c>
      <c r="CC174" s="208">
        <v>38</v>
      </c>
      <c r="CD174" s="209">
        <v>37</v>
      </c>
      <c r="CE174" s="209">
        <f t="shared" ref="CE174:CE181" si="224">SUM(CC174+CD174)</f>
        <v>75</v>
      </c>
      <c r="CF174" s="209">
        <f t="shared" ref="CF174:CF177" si="225">(CC174-CD174)/CE174</f>
        <v>1.3333333333333334E-2</v>
      </c>
      <c r="CG174" s="209">
        <v>44</v>
      </c>
      <c r="CH174" s="209">
        <v>27</v>
      </c>
      <c r="CI174" s="209">
        <f t="shared" ref="CI174:CI181" si="226">SUM(CG174+CH174)</f>
        <v>71</v>
      </c>
      <c r="CJ174" s="211">
        <f t="shared" ref="CJ174:CJ177" si="227">(CG174-CH174)/CI174</f>
        <v>0.23943661971830985</v>
      </c>
      <c r="CK174" s="208">
        <v>33</v>
      </c>
      <c r="CL174" s="209">
        <v>36</v>
      </c>
      <c r="CM174" s="209">
        <f t="shared" ref="CM174:CM181" si="228">SUM(CK174+CL174)</f>
        <v>69</v>
      </c>
      <c r="CN174" s="209">
        <f t="shared" ref="CN174:CN177" si="229">(CK174-CL174)/CM174</f>
        <v>-4.3478260869565216E-2</v>
      </c>
      <c r="CO174" s="209">
        <v>25</v>
      </c>
      <c r="CP174" s="209">
        <v>29</v>
      </c>
      <c r="CQ174" s="209">
        <f t="shared" ref="CQ174:CQ181" si="230">SUM(CO174+CP174)</f>
        <v>54</v>
      </c>
      <c r="CR174" s="211">
        <f t="shared" ref="CR174:CR177" si="231">(CO174-CP174)/CQ174</f>
        <v>-7.407407407407407E-2</v>
      </c>
      <c r="CS174" s="208">
        <v>24</v>
      </c>
      <c r="CT174" s="209">
        <v>26</v>
      </c>
      <c r="CU174" s="209">
        <f t="shared" ref="CU174:CU181" si="232">SUM(CS174+CT174)</f>
        <v>50</v>
      </c>
      <c r="CV174" s="209">
        <f t="shared" ref="CV174:CV177" si="233">(CS174-CT174)/CU174</f>
        <v>-0.04</v>
      </c>
      <c r="CW174" s="209">
        <v>42</v>
      </c>
      <c r="CX174" s="209">
        <v>29</v>
      </c>
      <c r="CY174" s="209">
        <f t="shared" ref="CY174:CY181" si="234">SUM(CW174+CX174)</f>
        <v>71</v>
      </c>
      <c r="CZ174" s="211">
        <f t="shared" ref="CZ174:CZ177" si="235">(CW174-CX174)/CY174</f>
        <v>0.18309859154929578</v>
      </c>
      <c r="DA174" s="208">
        <v>17</v>
      </c>
      <c r="DB174" s="209">
        <v>98</v>
      </c>
      <c r="DC174" s="209">
        <f t="shared" ref="DC174:DC181" si="236">SUM(DA174+DB174)</f>
        <v>115</v>
      </c>
      <c r="DD174" s="209">
        <f>(DA174-DB174)/DC174</f>
        <v>-0.70434782608695656</v>
      </c>
      <c r="DE174" s="209">
        <v>13</v>
      </c>
      <c r="DF174" s="209">
        <v>103</v>
      </c>
      <c r="DG174" s="209">
        <f t="shared" ref="DG174:DG181" si="237">SUM(DE174+DF174)</f>
        <v>116</v>
      </c>
      <c r="DH174" s="211">
        <f>(DE174-DF174)/DG174</f>
        <v>-0.77586206896551724</v>
      </c>
      <c r="DI174" s="208">
        <v>42</v>
      </c>
      <c r="DJ174" s="209">
        <v>39</v>
      </c>
      <c r="DK174" s="209">
        <f t="shared" ref="DK174:DK181" si="238">SUM(DI174+DJ174)</f>
        <v>81</v>
      </c>
      <c r="DL174" s="209">
        <f>(DI174-DJ174)/DK174</f>
        <v>3.7037037037037035E-2</v>
      </c>
      <c r="DM174" s="209">
        <v>43</v>
      </c>
      <c r="DN174" s="209">
        <v>37</v>
      </c>
      <c r="DO174" s="209">
        <f t="shared" ref="DO174:DO181" si="239">SUM(DM174+DN174)</f>
        <v>80</v>
      </c>
      <c r="DP174" s="211">
        <f>(DM174-DN174)/DO174</f>
        <v>7.4999999999999997E-2</v>
      </c>
      <c r="DQ174" s="277">
        <v>47</v>
      </c>
      <c r="DR174" s="276">
        <v>54</v>
      </c>
      <c r="DS174" s="276">
        <f t="shared" ref="DS174:DS181" si="240">SUM(DQ174+DR174)</f>
        <v>101</v>
      </c>
      <c r="DT174" s="276">
        <f t="shared" ref="DT174:DT181" si="241">(DQ174-DR174)/DS174</f>
        <v>-6.9306930693069313E-2</v>
      </c>
      <c r="DU174" s="276">
        <v>27</v>
      </c>
      <c r="DV174" s="276">
        <v>36</v>
      </c>
      <c r="DW174" s="276">
        <f t="shared" ref="DW174:DW181" si="242">SUM(DU174+DV174)</f>
        <v>63</v>
      </c>
      <c r="DX174" s="278">
        <f t="shared" ref="DX174:DX181" si="243">(DU174-DV174)/DW174</f>
        <v>-0.14285714285714285</v>
      </c>
    </row>
    <row r="175" spans="1:129" s="18" customFormat="1" x14ac:dyDescent="0.25">
      <c r="A175" s="212">
        <v>18</v>
      </c>
      <c r="B175" s="209">
        <v>116</v>
      </c>
      <c r="C175" s="209">
        <f t="shared" si="189"/>
        <v>134</v>
      </c>
      <c r="D175" s="209">
        <f t="shared" ref="D175:D181" si="244">(A175-B175)/C175</f>
        <v>-0.73134328358208955</v>
      </c>
      <c r="E175" s="209">
        <v>19</v>
      </c>
      <c r="F175" s="209">
        <v>128</v>
      </c>
      <c r="G175" s="209">
        <f t="shared" si="190"/>
        <v>147</v>
      </c>
      <c r="H175" s="211">
        <f t="shared" si="191"/>
        <v>-0.74149659863945583</v>
      </c>
      <c r="I175" s="209">
        <v>16</v>
      </c>
      <c r="J175" s="209">
        <v>105</v>
      </c>
      <c r="K175" s="209">
        <f t="shared" ref="K175:K181" si="245">SUM(I175+J175)</f>
        <v>121</v>
      </c>
      <c r="L175" s="209">
        <f t="shared" ref="L175:L177" si="246">(I175-J175)/K175</f>
        <v>-0.73553719008264462</v>
      </c>
      <c r="M175" s="209">
        <v>21</v>
      </c>
      <c r="N175" s="209">
        <v>88</v>
      </c>
      <c r="O175" s="209">
        <f t="shared" si="192"/>
        <v>109</v>
      </c>
      <c r="P175" s="211">
        <f t="shared" si="193"/>
        <v>-0.61467889908256879</v>
      </c>
      <c r="Q175" s="208">
        <v>17</v>
      </c>
      <c r="R175" s="209">
        <v>99</v>
      </c>
      <c r="S175" s="209">
        <f t="shared" ref="S175:S181" si="247">SUM(Q175+R175)</f>
        <v>116</v>
      </c>
      <c r="T175" s="209">
        <f t="shared" ref="T175:T177" si="248">(Q175-R175)/S175</f>
        <v>-0.7068965517241379</v>
      </c>
      <c r="U175" s="209">
        <v>16</v>
      </c>
      <c r="V175" s="209">
        <v>86</v>
      </c>
      <c r="W175" s="209">
        <f t="shared" si="194"/>
        <v>102</v>
      </c>
      <c r="X175" s="211">
        <f t="shared" si="195"/>
        <v>-0.68627450980392157</v>
      </c>
      <c r="Y175" s="208">
        <v>19</v>
      </c>
      <c r="Z175" s="209">
        <v>76</v>
      </c>
      <c r="AA175" s="209">
        <f t="shared" si="196"/>
        <v>95</v>
      </c>
      <c r="AB175" s="209">
        <f t="shared" si="197"/>
        <v>-0.6</v>
      </c>
      <c r="AC175" s="209">
        <v>15</v>
      </c>
      <c r="AD175" s="209">
        <v>92</v>
      </c>
      <c r="AE175" s="209">
        <f t="shared" si="198"/>
        <v>107</v>
      </c>
      <c r="AF175" s="211">
        <f t="shared" si="199"/>
        <v>-0.71962616822429903</v>
      </c>
      <c r="AG175" s="208">
        <v>29</v>
      </c>
      <c r="AH175" s="209">
        <v>83</v>
      </c>
      <c r="AI175" s="209">
        <f t="shared" si="200"/>
        <v>112</v>
      </c>
      <c r="AJ175" s="209">
        <f t="shared" si="201"/>
        <v>-0.48214285714285715</v>
      </c>
      <c r="AK175" s="209">
        <v>15</v>
      </c>
      <c r="AL175" s="209">
        <v>93</v>
      </c>
      <c r="AM175" s="209">
        <f t="shared" si="202"/>
        <v>108</v>
      </c>
      <c r="AN175" s="211">
        <f t="shared" si="203"/>
        <v>-0.72222222222222221</v>
      </c>
      <c r="AO175" s="208">
        <v>32</v>
      </c>
      <c r="AP175" s="209">
        <v>109</v>
      </c>
      <c r="AQ175" s="209">
        <f t="shared" si="204"/>
        <v>141</v>
      </c>
      <c r="AR175" s="209">
        <f t="shared" si="205"/>
        <v>-0.54609929078014185</v>
      </c>
      <c r="AS175" s="209">
        <v>18</v>
      </c>
      <c r="AT175" s="209">
        <v>83</v>
      </c>
      <c r="AU175" s="209">
        <f t="shared" si="206"/>
        <v>101</v>
      </c>
      <c r="AV175" s="211">
        <f t="shared" si="207"/>
        <v>-0.64356435643564358</v>
      </c>
      <c r="AW175" s="208">
        <v>29</v>
      </c>
      <c r="AX175" s="209">
        <v>116</v>
      </c>
      <c r="AY175" s="209">
        <f t="shared" si="208"/>
        <v>145</v>
      </c>
      <c r="AZ175" s="209">
        <f t="shared" si="209"/>
        <v>-0.6</v>
      </c>
      <c r="BA175" s="209">
        <v>21</v>
      </c>
      <c r="BB175" s="209">
        <v>92</v>
      </c>
      <c r="BC175" s="209">
        <f t="shared" si="210"/>
        <v>113</v>
      </c>
      <c r="BD175" s="211">
        <f t="shared" si="211"/>
        <v>-0.62831858407079644</v>
      </c>
      <c r="BE175" s="208">
        <v>13</v>
      </c>
      <c r="BF175" s="209">
        <v>92</v>
      </c>
      <c r="BG175" s="209">
        <f t="shared" si="212"/>
        <v>105</v>
      </c>
      <c r="BH175" s="209">
        <f t="shared" si="213"/>
        <v>-0.75238095238095237</v>
      </c>
      <c r="BI175" s="209">
        <v>10</v>
      </c>
      <c r="BJ175" s="209">
        <v>78</v>
      </c>
      <c r="BK175" s="209">
        <f t="shared" si="214"/>
        <v>88</v>
      </c>
      <c r="BL175" s="211">
        <f t="shared" si="215"/>
        <v>-0.77272727272727271</v>
      </c>
      <c r="BM175" s="208">
        <v>59</v>
      </c>
      <c r="BN175" s="209">
        <v>12</v>
      </c>
      <c r="BO175" s="209">
        <f t="shared" si="216"/>
        <v>71</v>
      </c>
      <c r="BP175" s="209">
        <f t="shared" si="217"/>
        <v>0.6619718309859155</v>
      </c>
      <c r="BQ175" s="209">
        <v>56</v>
      </c>
      <c r="BR175" s="209">
        <v>2</v>
      </c>
      <c r="BS175" s="209">
        <f t="shared" si="218"/>
        <v>58</v>
      </c>
      <c r="BT175" s="211">
        <f t="shared" si="219"/>
        <v>0.93103448275862066</v>
      </c>
      <c r="BU175" s="208">
        <v>21</v>
      </c>
      <c r="BV175" s="209">
        <v>23</v>
      </c>
      <c r="BW175" s="209">
        <f t="shared" si="220"/>
        <v>44</v>
      </c>
      <c r="BX175" s="209">
        <f t="shared" si="221"/>
        <v>-4.5454545454545456E-2</v>
      </c>
      <c r="BY175" s="209">
        <v>34</v>
      </c>
      <c r="BZ175" s="209">
        <v>22</v>
      </c>
      <c r="CA175" s="209">
        <f t="shared" si="222"/>
        <v>56</v>
      </c>
      <c r="CB175" s="211">
        <f t="shared" si="223"/>
        <v>0.21428571428571427</v>
      </c>
      <c r="CC175" s="208">
        <v>22</v>
      </c>
      <c r="CD175" s="209">
        <v>28</v>
      </c>
      <c r="CE175" s="209">
        <f t="shared" si="224"/>
        <v>50</v>
      </c>
      <c r="CF175" s="209">
        <f t="shared" si="225"/>
        <v>-0.12</v>
      </c>
      <c r="CG175" s="209">
        <v>35</v>
      </c>
      <c r="CH175" s="209">
        <v>38</v>
      </c>
      <c r="CI175" s="209">
        <f t="shared" si="226"/>
        <v>73</v>
      </c>
      <c r="CJ175" s="211">
        <f t="shared" si="227"/>
        <v>-4.1095890410958902E-2</v>
      </c>
      <c r="CK175" s="208">
        <v>37</v>
      </c>
      <c r="CL175" s="209">
        <v>34</v>
      </c>
      <c r="CM175" s="209">
        <f t="shared" si="228"/>
        <v>71</v>
      </c>
      <c r="CN175" s="209">
        <f t="shared" si="229"/>
        <v>4.2253521126760563E-2</v>
      </c>
      <c r="CO175" s="209">
        <v>28</v>
      </c>
      <c r="CP175" s="209">
        <v>26</v>
      </c>
      <c r="CQ175" s="209">
        <f t="shared" si="230"/>
        <v>54</v>
      </c>
      <c r="CR175" s="211">
        <f t="shared" si="231"/>
        <v>3.7037037037037035E-2</v>
      </c>
      <c r="CS175" s="208">
        <v>36</v>
      </c>
      <c r="CT175" s="209">
        <v>33</v>
      </c>
      <c r="CU175" s="209">
        <f t="shared" si="232"/>
        <v>69</v>
      </c>
      <c r="CV175" s="209">
        <f t="shared" si="233"/>
        <v>4.3478260869565216E-2</v>
      </c>
      <c r="CW175" s="209">
        <v>28</v>
      </c>
      <c r="CX175" s="209">
        <v>32</v>
      </c>
      <c r="CY175" s="209">
        <f t="shared" si="234"/>
        <v>60</v>
      </c>
      <c r="CZ175" s="211">
        <f t="shared" si="235"/>
        <v>-6.6666666666666666E-2</v>
      </c>
      <c r="DA175" s="208">
        <v>12</v>
      </c>
      <c r="DB175" s="209">
        <v>78</v>
      </c>
      <c r="DC175" s="209">
        <f t="shared" si="236"/>
        <v>90</v>
      </c>
      <c r="DD175" s="209">
        <f t="shared" ref="DD175:DD181" si="249">(DA175-DB175)/DC175</f>
        <v>-0.73333333333333328</v>
      </c>
      <c r="DE175" s="209">
        <v>16</v>
      </c>
      <c r="DF175" s="209">
        <v>107</v>
      </c>
      <c r="DG175" s="209">
        <f t="shared" si="237"/>
        <v>123</v>
      </c>
      <c r="DH175" s="211">
        <f t="shared" ref="DH175:DH181" si="250">(DE175-DF175)/DG175</f>
        <v>-0.73983739837398377</v>
      </c>
      <c r="DI175" s="208">
        <v>46</v>
      </c>
      <c r="DJ175" s="209">
        <v>41</v>
      </c>
      <c r="DK175" s="209">
        <f t="shared" si="238"/>
        <v>87</v>
      </c>
      <c r="DL175" s="209">
        <f t="shared" ref="DL175:DL181" si="251">(DI175-DJ175)/DK175</f>
        <v>5.7471264367816091E-2</v>
      </c>
      <c r="DM175" s="209">
        <v>59</v>
      </c>
      <c r="DN175" s="209">
        <v>37</v>
      </c>
      <c r="DO175" s="209">
        <f t="shared" si="239"/>
        <v>96</v>
      </c>
      <c r="DP175" s="211">
        <f t="shared" ref="DP175:DP181" si="252">(DM175-DN175)/DO175</f>
        <v>0.22916666666666666</v>
      </c>
      <c r="DQ175" s="277">
        <v>23</v>
      </c>
      <c r="DR175" s="276">
        <v>38</v>
      </c>
      <c r="DS175" s="276">
        <f t="shared" si="240"/>
        <v>61</v>
      </c>
      <c r="DT175" s="276">
        <f t="shared" si="241"/>
        <v>-0.24590163934426229</v>
      </c>
      <c r="DU175" s="276">
        <v>45</v>
      </c>
      <c r="DV175" s="276">
        <v>27</v>
      </c>
      <c r="DW175" s="276">
        <f t="shared" si="242"/>
        <v>72</v>
      </c>
      <c r="DX175" s="278">
        <f t="shared" si="243"/>
        <v>0.25</v>
      </c>
    </row>
    <row r="176" spans="1:129" s="18" customFormat="1" x14ac:dyDescent="0.25">
      <c r="A176" s="212">
        <v>29</v>
      </c>
      <c r="B176" s="209">
        <v>81</v>
      </c>
      <c r="C176" s="209">
        <f t="shared" si="189"/>
        <v>110</v>
      </c>
      <c r="D176" s="209">
        <f t="shared" si="244"/>
        <v>-0.47272727272727272</v>
      </c>
      <c r="E176" s="209">
        <v>27</v>
      </c>
      <c r="F176" s="209">
        <v>115</v>
      </c>
      <c r="G176" s="209">
        <f t="shared" si="190"/>
        <v>142</v>
      </c>
      <c r="H176" s="211">
        <f t="shared" si="191"/>
        <v>-0.61971830985915488</v>
      </c>
      <c r="I176" s="209">
        <v>23</v>
      </c>
      <c r="J176" s="209">
        <v>92</v>
      </c>
      <c r="K176" s="209">
        <f t="shared" si="245"/>
        <v>115</v>
      </c>
      <c r="L176" s="209">
        <f t="shared" si="246"/>
        <v>-0.6</v>
      </c>
      <c r="M176" s="209">
        <v>27</v>
      </c>
      <c r="N176" s="209">
        <v>104</v>
      </c>
      <c r="O176" s="209">
        <f t="shared" si="192"/>
        <v>131</v>
      </c>
      <c r="P176" s="211">
        <f t="shared" si="193"/>
        <v>-0.58778625954198471</v>
      </c>
      <c r="Q176" s="208">
        <v>14</v>
      </c>
      <c r="R176" s="209">
        <v>86</v>
      </c>
      <c r="S176" s="209">
        <f t="shared" si="247"/>
        <v>100</v>
      </c>
      <c r="T176" s="209">
        <f t="shared" si="248"/>
        <v>-0.72</v>
      </c>
      <c r="U176" s="209">
        <v>19</v>
      </c>
      <c r="V176" s="209">
        <v>103</v>
      </c>
      <c r="W176" s="209">
        <f t="shared" si="194"/>
        <v>122</v>
      </c>
      <c r="X176" s="211">
        <f t="shared" si="195"/>
        <v>-0.68852459016393441</v>
      </c>
      <c r="Y176" s="208">
        <v>15</v>
      </c>
      <c r="Z176" s="209">
        <v>94</v>
      </c>
      <c r="AA176" s="209">
        <f t="shared" si="196"/>
        <v>109</v>
      </c>
      <c r="AB176" s="209">
        <f t="shared" si="197"/>
        <v>-0.72477064220183485</v>
      </c>
      <c r="AC176" s="209">
        <v>28</v>
      </c>
      <c r="AD176" s="209">
        <v>71</v>
      </c>
      <c r="AE176" s="209">
        <f t="shared" si="198"/>
        <v>99</v>
      </c>
      <c r="AF176" s="211">
        <f t="shared" si="199"/>
        <v>-0.43434343434343436</v>
      </c>
      <c r="AG176" s="208">
        <v>15</v>
      </c>
      <c r="AH176" s="209">
        <v>113</v>
      </c>
      <c r="AI176" s="209">
        <f t="shared" si="200"/>
        <v>128</v>
      </c>
      <c r="AJ176" s="209">
        <f t="shared" si="201"/>
        <v>-0.765625</v>
      </c>
      <c r="AK176" s="209">
        <v>23</v>
      </c>
      <c r="AL176" s="209">
        <v>72</v>
      </c>
      <c r="AM176" s="209">
        <f t="shared" si="202"/>
        <v>95</v>
      </c>
      <c r="AN176" s="211">
        <f t="shared" si="203"/>
        <v>-0.51578947368421058</v>
      </c>
      <c r="AO176" s="208">
        <v>26</v>
      </c>
      <c r="AP176" s="209">
        <v>104</v>
      </c>
      <c r="AQ176" s="209">
        <f t="shared" si="204"/>
        <v>130</v>
      </c>
      <c r="AR176" s="209">
        <f t="shared" si="205"/>
        <v>-0.6</v>
      </c>
      <c r="AS176" s="209">
        <v>19</v>
      </c>
      <c r="AT176" s="209">
        <v>56</v>
      </c>
      <c r="AU176" s="209">
        <f t="shared" si="206"/>
        <v>75</v>
      </c>
      <c r="AV176" s="211">
        <f t="shared" si="207"/>
        <v>-0.49333333333333335</v>
      </c>
      <c r="AW176" s="208">
        <v>28</v>
      </c>
      <c r="AX176" s="209">
        <v>134</v>
      </c>
      <c r="AY176" s="209">
        <f t="shared" si="208"/>
        <v>162</v>
      </c>
      <c r="AZ176" s="209">
        <f t="shared" si="209"/>
        <v>-0.65432098765432101</v>
      </c>
      <c r="BA176" s="209">
        <v>24</v>
      </c>
      <c r="BB176" s="209">
        <v>74</v>
      </c>
      <c r="BC176" s="209">
        <f t="shared" si="210"/>
        <v>98</v>
      </c>
      <c r="BD176" s="211">
        <f t="shared" si="211"/>
        <v>-0.51020408163265307</v>
      </c>
      <c r="BE176" s="208">
        <v>15</v>
      </c>
      <c r="BF176" s="209">
        <v>84</v>
      </c>
      <c r="BG176" s="209">
        <f t="shared" si="212"/>
        <v>99</v>
      </c>
      <c r="BH176" s="209">
        <f t="shared" si="213"/>
        <v>-0.69696969696969702</v>
      </c>
      <c r="BI176" s="209">
        <v>14</v>
      </c>
      <c r="BJ176" s="209">
        <v>67</v>
      </c>
      <c r="BK176" s="209">
        <f t="shared" si="214"/>
        <v>81</v>
      </c>
      <c r="BL176" s="211">
        <f t="shared" si="215"/>
        <v>-0.65432098765432101</v>
      </c>
      <c r="BM176" s="208">
        <v>55</v>
      </c>
      <c r="BN176" s="209">
        <v>4</v>
      </c>
      <c r="BO176" s="209">
        <f t="shared" si="216"/>
        <v>59</v>
      </c>
      <c r="BP176" s="209">
        <f t="shared" si="217"/>
        <v>0.86440677966101698</v>
      </c>
      <c r="BQ176" s="209">
        <v>39</v>
      </c>
      <c r="BR176" s="209">
        <v>7</v>
      </c>
      <c r="BS176" s="209">
        <f t="shared" si="218"/>
        <v>46</v>
      </c>
      <c r="BT176" s="211">
        <f t="shared" si="219"/>
        <v>0.69565217391304346</v>
      </c>
      <c r="BU176" s="208">
        <v>34</v>
      </c>
      <c r="BV176" s="209">
        <v>41</v>
      </c>
      <c r="BW176" s="209">
        <f t="shared" si="220"/>
        <v>75</v>
      </c>
      <c r="BX176" s="209">
        <f t="shared" si="221"/>
        <v>-9.3333333333333338E-2</v>
      </c>
      <c r="BY176" s="209">
        <v>45</v>
      </c>
      <c r="BZ176" s="209">
        <v>34</v>
      </c>
      <c r="CA176" s="209">
        <f t="shared" si="222"/>
        <v>79</v>
      </c>
      <c r="CB176" s="211">
        <f t="shared" si="223"/>
        <v>0.13924050632911392</v>
      </c>
      <c r="CC176" s="208">
        <v>34</v>
      </c>
      <c r="CD176" s="209">
        <v>25</v>
      </c>
      <c r="CE176" s="209">
        <f t="shared" si="224"/>
        <v>59</v>
      </c>
      <c r="CF176" s="209">
        <f t="shared" si="225"/>
        <v>0.15254237288135594</v>
      </c>
      <c r="CG176" s="209">
        <v>29</v>
      </c>
      <c r="CH176" s="209">
        <v>22</v>
      </c>
      <c r="CI176" s="209">
        <f t="shared" si="226"/>
        <v>51</v>
      </c>
      <c r="CJ176" s="211">
        <f t="shared" si="227"/>
        <v>0.13725490196078433</v>
      </c>
      <c r="CK176" s="208">
        <v>22</v>
      </c>
      <c r="CL176" s="209">
        <v>41</v>
      </c>
      <c r="CM176" s="209">
        <f t="shared" si="228"/>
        <v>63</v>
      </c>
      <c r="CN176" s="209">
        <f t="shared" si="229"/>
        <v>-0.30158730158730157</v>
      </c>
      <c r="CO176" s="209">
        <v>31</v>
      </c>
      <c r="CP176" s="209">
        <v>32</v>
      </c>
      <c r="CQ176" s="209">
        <f t="shared" si="230"/>
        <v>63</v>
      </c>
      <c r="CR176" s="211">
        <f t="shared" si="231"/>
        <v>-1.5873015873015872E-2</v>
      </c>
      <c r="CS176" s="208">
        <v>39</v>
      </c>
      <c r="CT176" s="209">
        <v>15</v>
      </c>
      <c r="CU176" s="209">
        <f t="shared" si="232"/>
        <v>54</v>
      </c>
      <c r="CV176" s="209">
        <f t="shared" si="233"/>
        <v>0.44444444444444442</v>
      </c>
      <c r="CW176" s="209">
        <v>36</v>
      </c>
      <c r="CX176" s="209">
        <v>43</v>
      </c>
      <c r="CY176" s="209">
        <f t="shared" si="234"/>
        <v>79</v>
      </c>
      <c r="CZ176" s="211">
        <f t="shared" si="235"/>
        <v>-8.8607594936708861E-2</v>
      </c>
      <c r="DA176" s="208">
        <v>17</v>
      </c>
      <c r="DB176" s="209">
        <v>74</v>
      </c>
      <c r="DC176" s="209">
        <f t="shared" si="236"/>
        <v>91</v>
      </c>
      <c r="DD176" s="209">
        <f t="shared" si="249"/>
        <v>-0.62637362637362637</v>
      </c>
      <c r="DE176" s="209">
        <v>21</v>
      </c>
      <c r="DF176" s="209">
        <v>73</v>
      </c>
      <c r="DG176" s="209">
        <f t="shared" si="237"/>
        <v>94</v>
      </c>
      <c r="DH176" s="211">
        <f t="shared" si="250"/>
        <v>-0.55319148936170215</v>
      </c>
      <c r="DI176" s="208">
        <v>33</v>
      </c>
      <c r="DJ176" s="209">
        <v>12</v>
      </c>
      <c r="DK176" s="209">
        <f t="shared" si="238"/>
        <v>45</v>
      </c>
      <c r="DL176" s="209">
        <f t="shared" si="251"/>
        <v>0.46666666666666667</v>
      </c>
      <c r="DM176" s="209">
        <v>52</v>
      </c>
      <c r="DN176" s="209">
        <v>37</v>
      </c>
      <c r="DO176" s="209">
        <f t="shared" si="239"/>
        <v>89</v>
      </c>
      <c r="DP176" s="211">
        <f t="shared" si="252"/>
        <v>0.16853932584269662</v>
      </c>
      <c r="DQ176" s="277">
        <v>16</v>
      </c>
      <c r="DR176" s="276">
        <v>25</v>
      </c>
      <c r="DS176" s="276">
        <f t="shared" si="240"/>
        <v>41</v>
      </c>
      <c r="DT176" s="276">
        <f t="shared" si="241"/>
        <v>-0.21951219512195122</v>
      </c>
      <c r="DU176" s="276">
        <v>41</v>
      </c>
      <c r="DV176" s="276">
        <v>32</v>
      </c>
      <c r="DW176" s="276">
        <f t="shared" si="242"/>
        <v>73</v>
      </c>
      <c r="DX176" s="278">
        <f t="shared" si="243"/>
        <v>0.12328767123287671</v>
      </c>
    </row>
    <row r="177" spans="1:128" s="18" customFormat="1" x14ac:dyDescent="0.25">
      <c r="A177" s="212">
        <v>26</v>
      </c>
      <c r="B177" s="209">
        <v>57</v>
      </c>
      <c r="C177" s="209">
        <f t="shared" si="189"/>
        <v>83</v>
      </c>
      <c r="D177" s="209">
        <f t="shared" si="244"/>
        <v>-0.37349397590361444</v>
      </c>
      <c r="E177" s="209">
        <v>16</v>
      </c>
      <c r="F177" s="209">
        <v>82</v>
      </c>
      <c r="G177" s="209">
        <f t="shared" si="190"/>
        <v>98</v>
      </c>
      <c r="H177" s="211">
        <f t="shared" si="191"/>
        <v>-0.67346938775510201</v>
      </c>
      <c r="I177" s="209">
        <v>24</v>
      </c>
      <c r="J177" s="209">
        <v>73</v>
      </c>
      <c r="K177" s="209">
        <f t="shared" si="245"/>
        <v>97</v>
      </c>
      <c r="L177" s="209">
        <f t="shared" si="246"/>
        <v>-0.50515463917525771</v>
      </c>
      <c r="M177" s="209">
        <v>26</v>
      </c>
      <c r="N177" s="209">
        <v>94</v>
      </c>
      <c r="O177" s="209">
        <f t="shared" si="192"/>
        <v>120</v>
      </c>
      <c r="P177" s="211">
        <f t="shared" si="193"/>
        <v>-0.56666666666666665</v>
      </c>
      <c r="Q177" s="208">
        <v>23</v>
      </c>
      <c r="R177" s="209">
        <v>89</v>
      </c>
      <c r="S177" s="209">
        <f t="shared" si="247"/>
        <v>112</v>
      </c>
      <c r="T177" s="209">
        <f t="shared" si="248"/>
        <v>-0.5892857142857143</v>
      </c>
      <c r="U177" s="209">
        <v>27</v>
      </c>
      <c r="V177" s="209">
        <v>75</v>
      </c>
      <c r="W177" s="209">
        <f t="shared" si="194"/>
        <v>102</v>
      </c>
      <c r="X177" s="211">
        <f t="shared" si="195"/>
        <v>-0.47058823529411764</v>
      </c>
      <c r="Y177" s="208">
        <v>17</v>
      </c>
      <c r="Z177" s="209">
        <v>62</v>
      </c>
      <c r="AA177" s="209">
        <f t="shared" si="196"/>
        <v>79</v>
      </c>
      <c r="AB177" s="209">
        <f t="shared" si="197"/>
        <v>-0.569620253164557</v>
      </c>
      <c r="AC177" s="209">
        <v>20</v>
      </c>
      <c r="AD177" s="209">
        <v>68</v>
      </c>
      <c r="AE177" s="209">
        <f t="shared" si="198"/>
        <v>88</v>
      </c>
      <c r="AF177" s="211">
        <f t="shared" si="199"/>
        <v>-0.54545454545454541</v>
      </c>
      <c r="AG177" s="208">
        <v>28</v>
      </c>
      <c r="AH177" s="209">
        <v>87</v>
      </c>
      <c r="AI177" s="209">
        <f t="shared" si="200"/>
        <v>115</v>
      </c>
      <c r="AJ177" s="209">
        <f t="shared" si="201"/>
        <v>-0.5130434782608696</v>
      </c>
      <c r="AK177" s="209">
        <v>21</v>
      </c>
      <c r="AL177" s="209">
        <v>49</v>
      </c>
      <c r="AM177" s="209">
        <f t="shared" si="202"/>
        <v>70</v>
      </c>
      <c r="AN177" s="211">
        <f t="shared" si="203"/>
        <v>-0.4</v>
      </c>
      <c r="AO177" s="208">
        <v>12</v>
      </c>
      <c r="AP177" s="209">
        <v>87</v>
      </c>
      <c r="AQ177" s="209">
        <f t="shared" si="204"/>
        <v>99</v>
      </c>
      <c r="AR177" s="209">
        <f t="shared" si="205"/>
        <v>-0.75757575757575757</v>
      </c>
      <c r="AS177" s="209">
        <v>16</v>
      </c>
      <c r="AT177" s="209">
        <v>81</v>
      </c>
      <c r="AU177" s="209">
        <f t="shared" si="206"/>
        <v>97</v>
      </c>
      <c r="AV177" s="211">
        <f t="shared" si="207"/>
        <v>-0.67010309278350511</v>
      </c>
      <c r="AW177" s="208">
        <v>26</v>
      </c>
      <c r="AX177" s="209">
        <v>56</v>
      </c>
      <c r="AY177" s="209">
        <f t="shared" si="208"/>
        <v>82</v>
      </c>
      <c r="AZ177" s="209">
        <f t="shared" si="209"/>
        <v>-0.36585365853658536</v>
      </c>
      <c r="BA177" s="209">
        <v>24</v>
      </c>
      <c r="BB177" s="209">
        <v>61</v>
      </c>
      <c r="BC177" s="209">
        <f t="shared" si="210"/>
        <v>85</v>
      </c>
      <c r="BD177" s="211">
        <f t="shared" si="211"/>
        <v>-0.43529411764705883</v>
      </c>
      <c r="BE177" s="208">
        <v>17</v>
      </c>
      <c r="BF177" s="209">
        <v>45</v>
      </c>
      <c r="BG177" s="209">
        <f t="shared" si="212"/>
        <v>62</v>
      </c>
      <c r="BH177" s="209">
        <f t="shared" si="213"/>
        <v>-0.45161290322580644</v>
      </c>
      <c r="BI177" s="209">
        <v>13</v>
      </c>
      <c r="BJ177" s="209">
        <v>83</v>
      </c>
      <c r="BK177" s="209">
        <f t="shared" si="214"/>
        <v>96</v>
      </c>
      <c r="BL177" s="211">
        <f t="shared" si="215"/>
        <v>-0.72916666666666663</v>
      </c>
      <c r="BM177" s="208">
        <v>57</v>
      </c>
      <c r="BN177" s="209">
        <v>16</v>
      </c>
      <c r="BO177" s="209">
        <f t="shared" si="216"/>
        <v>73</v>
      </c>
      <c r="BP177" s="209">
        <f t="shared" si="217"/>
        <v>0.56164383561643838</v>
      </c>
      <c r="BQ177" s="209">
        <v>46</v>
      </c>
      <c r="BR177" s="209">
        <v>14</v>
      </c>
      <c r="BS177" s="209">
        <f t="shared" si="218"/>
        <v>60</v>
      </c>
      <c r="BT177" s="211">
        <f t="shared" si="219"/>
        <v>0.53333333333333333</v>
      </c>
      <c r="BU177" s="208">
        <v>25</v>
      </c>
      <c r="BV177" s="209">
        <v>56</v>
      </c>
      <c r="BW177" s="209">
        <f t="shared" si="220"/>
        <v>81</v>
      </c>
      <c r="BX177" s="209">
        <f t="shared" si="221"/>
        <v>-0.38271604938271603</v>
      </c>
      <c r="BY177" s="209">
        <v>29</v>
      </c>
      <c r="BZ177" s="209">
        <v>37</v>
      </c>
      <c r="CA177" s="209">
        <f t="shared" si="222"/>
        <v>66</v>
      </c>
      <c r="CB177" s="211">
        <f t="shared" si="223"/>
        <v>-0.12121212121212122</v>
      </c>
      <c r="CC177" s="208">
        <v>17</v>
      </c>
      <c r="CD177" s="209">
        <v>23</v>
      </c>
      <c r="CE177" s="209">
        <f t="shared" si="224"/>
        <v>40</v>
      </c>
      <c r="CF177" s="209">
        <f t="shared" si="225"/>
        <v>-0.15</v>
      </c>
      <c r="CG177" s="209">
        <v>21</v>
      </c>
      <c r="CH177" s="209">
        <v>36</v>
      </c>
      <c r="CI177" s="209">
        <f t="shared" si="226"/>
        <v>57</v>
      </c>
      <c r="CJ177" s="211">
        <f t="shared" si="227"/>
        <v>-0.26315789473684209</v>
      </c>
      <c r="CK177" s="208">
        <v>44</v>
      </c>
      <c r="CL177" s="209">
        <v>17</v>
      </c>
      <c r="CM177" s="209">
        <f t="shared" si="228"/>
        <v>61</v>
      </c>
      <c r="CN177" s="209">
        <f t="shared" si="229"/>
        <v>0.44262295081967212</v>
      </c>
      <c r="CO177" s="209">
        <v>26</v>
      </c>
      <c r="CP177" s="209">
        <v>34</v>
      </c>
      <c r="CQ177" s="209">
        <f t="shared" si="230"/>
        <v>60</v>
      </c>
      <c r="CR177" s="211">
        <f t="shared" si="231"/>
        <v>-0.13333333333333333</v>
      </c>
      <c r="CS177" s="208">
        <v>21</v>
      </c>
      <c r="CT177" s="209">
        <v>33</v>
      </c>
      <c r="CU177" s="209">
        <f t="shared" si="232"/>
        <v>54</v>
      </c>
      <c r="CV177" s="209">
        <f t="shared" si="233"/>
        <v>-0.22222222222222221</v>
      </c>
      <c r="CW177" s="209">
        <v>24</v>
      </c>
      <c r="CX177" s="209">
        <v>19</v>
      </c>
      <c r="CY177" s="209">
        <f t="shared" si="234"/>
        <v>43</v>
      </c>
      <c r="CZ177" s="211">
        <f t="shared" si="235"/>
        <v>0.11627906976744186</v>
      </c>
      <c r="DA177" s="208">
        <v>13</v>
      </c>
      <c r="DB177" s="209">
        <v>59</v>
      </c>
      <c r="DC177" s="209">
        <f t="shared" si="236"/>
        <v>72</v>
      </c>
      <c r="DD177" s="209">
        <f t="shared" si="249"/>
        <v>-0.63888888888888884</v>
      </c>
      <c r="DE177" s="209">
        <v>17</v>
      </c>
      <c r="DF177" s="209">
        <v>56</v>
      </c>
      <c r="DG177" s="209">
        <f t="shared" si="237"/>
        <v>73</v>
      </c>
      <c r="DH177" s="211">
        <f t="shared" si="250"/>
        <v>-0.53424657534246578</v>
      </c>
      <c r="DI177" s="208">
        <v>39</v>
      </c>
      <c r="DJ177" s="209">
        <v>28</v>
      </c>
      <c r="DK177" s="209">
        <f t="shared" si="238"/>
        <v>67</v>
      </c>
      <c r="DL177" s="209">
        <f t="shared" si="251"/>
        <v>0.16417910447761194</v>
      </c>
      <c r="DM177" s="209">
        <v>39</v>
      </c>
      <c r="DN177" s="209">
        <v>31</v>
      </c>
      <c r="DO177" s="209">
        <f t="shared" si="239"/>
        <v>70</v>
      </c>
      <c r="DP177" s="211">
        <f t="shared" si="252"/>
        <v>0.11428571428571428</v>
      </c>
      <c r="DQ177" s="277">
        <v>36</v>
      </c>
      <c r="DR177" s="276">
        <v>49</v>
      </c>
      <c r="DS177" s="276">
        <f t="shared" si="240"/>
        <v>85</v>
      </c>
      <c r="DT177" s="276">
        <f t="shared" si="241"/>
        <v>-0.15294117647058825</v>
      </c>
      <c r="DU177" s="276">
        <v>43</v>
      </c>
      <c r="DV177" s="276">
        <v>29</v>
      </c>
      <c r="DW177" s="276">
        <f t="shared" si="242"/>
        <v>72</v>
      </c>
      <c r="DX177" s="278">
        <f t="shared" si="243"/>
        <v>0.19444444444444445</v>
      </c>
    </row>
    <row r="178" spans="1:128" s="18" customFormat="1" x14ac:dyDescent="0.25">
      <c r="A178" s="212">
        <v>18</v>
      </c>
      <c r="B178" s="209">
        <v>87</v>
      </c>
      <c r="C178" s="209">
        <f t="shared" si="189"/>
        <v>105</v>
      </c>
      <c r="D178" s="209">
        <f>(A178-B178)/C178</f>
        <v>-0.65714285714285714</v>
      </c>
      <c r="E178" s="209">
        <v>34</v>
      </c>
      <c r="F178" s="209">
        <v>91</v>
      </c>
      <c r="G178" s="209">
        <f t="shared" si="190"/>
        <v>125</v>
      </c>
      <c r="H178" s="211">
        <f>(E178-F178)/G178</f>
        <v>-0.45600000000000002</v>
      </c>
      <c r="I178" s="209">
        <v>19</v>
      </c>
      <c r="J178" s="209">
        <v>67</v>
      </c>
      <c r="K178" s="209">
        <f t="shared" si="245"/>
        <v>86</v>
      </c>
      <c r="L178" s="209">
        <f>(I178-J178)/K178</f>
        <v>-0.55813953488372092</v>
      </c>
      <c r="M178" s="209">
        <v>23</v>
      </c>
      <c r="N178" s="209">
        <v>103</v>
      </c>
      <c r="O178" s="209">
        <f t="shared" si="192"/>
        <v>126</v>
      </c>
      <c r="P178" s="211">
        <f>(M178-N178)/O178</f>
        <v>-0.63492063492063489</v>
      </c>
      <c r="Q178" s="208">
        <v>25</v>
      </c>
      <c r="R178" s="209">
        <v>94</v>
      </c>
      <c r="S178" s="209">
        <f t="shared" si="247"/>
        <v>119</v>
      </c>
      <c r="T178" s="209">
        <f>(Q178-R178)/S178</f>
        <v>-0.57983193277310929</v>
      </c>
      <c r="U178" s="209">
        <v>21</v>
      </c>
      <c r="V178" s="209">
        <v>92</v>
      </c>
      <c r="W178" s="209">
        <f t="shared" si="194"/>
        <v>113</v>
      </c>
      <c r="X178" s="211">
        <f>(U178-V178)/W178</f>
        <v>-0.62831858407079644</v>
      </c>
      <c r="Y178" s="208">
        <v>10</v>
      </c>
      <c r="Z178" s="209">
        <v>83</v>
      </c>
      <c r="AA178" s="209">
        <f t="shared" si="196"/>
        <v>93</v>
      </c>
      <c r="AB178" s="209">
        <f>(Y178-Z178)/AA178</f>
        <v>-0.78494623655913975</v>
      </c>
      <c r="AC178" s="209">
        <v>19</v>
      </c>
      <c r="AD178" s="209">
        <v>82</v>
      </c>
      <c r="AE178" s="209">
        <f t="shared" si="198"/>
        <v>101</v>
      </c>
      <c r="AF178" s="211">
        <f>(AC178-AD178)/AE178</f>
        <v>-0.62376237623762376</v>
      </c>
      <c r="AG178" s="208">
        <v>14</v>
      </c>
      <c r="AH178" s="209">
        <v>93</v>
      </c>
      <c r="AI178" s="209">
        <f t="shared" si="200"/>
        <v>107</v>
      </c>
      <c r="AJ178" s="209">
        <f>(AG178-AH178)/AI178</f>
        <v>-0.73831775700934577</v>
      </c>
      <c r="AK178" s="209">
        <v>24</v>
      </c>
      <c r="AL178" s="209">
        <v>113</v>
      </c>
      <c r="AM178" s="209">
        <f t="shared" si="202"/>
        <v>137</v>
      </c>
      <c r="AN178" s="211">
        <f>(AK178-AL178)/AM178</f>
        <v>-0.64963503649635035</v>
      </c>
      <c r="AO178" s="208">
        <v>15</v>
      </c>
      <c r="AP178" s="209">
        <v>67</v>
      </c>
      <c r="AQ178" s="209">
        <f t="shared" si="204"/>
        <v>82</v>
      </c>
      <c r="AR178" s="209">
        <f>(AO178-AP178)/AQ178</f>
        <v>-0.63414634146341464</v>
      </c>
      <c r="AS178" s="209">
        <v>31</v>
      </c>
      <c r="AT178" s="209">
        <v>69</v>
      </c>
      <c r="AU178" s="209">
        <f t="shared" si="206"/>
        <v>100</v>
      </c>
      <c r="AV178" s="211">
        <f>(AS178-AT178)/AU178</f>
        <v>-0.38</v>
      </c>
      <c r="AW178" s="208">
        <v>13</v>
      </c>
      <c r="AX178" s="209">
        <v>58</v>
      </c>
      <c r="AY178" s="209">
        <f t="shared" si="208"/>
        <v>71</v>
      </c>
      <c r="AZ178" s="209">
        <f>(AW178-AX178)/AY178</f>
        <v>-0.63380281690140849</v>
      </c>
      <c r="BA178" s="209">
        <v>18</v>
      </c>
      <c r="BB178" s="209">
        <v>43</v>
      </c>
      <c r="BC178" s="209">
        <f t="shared" si="210"/>
        <v>61</v>
      </c>
      <c r="BD178" s="211">
        <f>(BA178-BB178)/BC178</f>
        <v>-0.4098360655737705</v>
      </c>
      <c r="BE178" s="208">
        <v>23</v>
      </c>
      <c r="BF178" s="209">
        <v>76</v>
      </c>
      <c r="BG178" s="209">
        <f t="shared" si="212"/>
        <v>99</v>
      </c>
      <c r="BH178" s="209">
        <f>(BE178-BF178)/BG178</f>
        <v>-0.53535353535353536</v>
      </c>
      <c r="BI178" s="209">
        <v>8</v>
      </c>
      <c r="BJ178" s="209">
        <v>68</v>
      </c>
      <c r="BK178" s="209">
        <f t="shared" si="214"/>
        <v>76</v>
      </c>
      <c r="BL178" s="211">
        <f>(BI178-BJ178)/BK178</f>
        <v>-0.78947368421052633</v>
      </c>
      <c r="BM178" s="208">
        <v>66</v>
      </c>
      <c r="BN178" s="209">
        <v>25</v>
      </c>
      <c r="BO178" s="209">
        <f t="shared" si="216"/>
        <v>91</v>
      </c>
      <c r="BP178" s="209">
        <f>(BM178-BN178)/BO178</f>
        <v>0.45054945054945056</v>
      </c>
      <c r="BQ178" s="209">
        <v>47</v>
      </c>
      <c r="BR178" s="209">
        <v>18</v>
      </c>
      <c r="BS178" s="209">
        <f t="shared" si="218"/>
        <v>65</v>
      </c>
      <c r="BT178" s="211">
        <f>(BQ178-BR178)/BS178</f>
        <v>0.44615384615384618</v>
      </c>
      <c r="BU178" s="208">
        <v>32</v>
      </c>
      <c r="BV178" s="209">
        <v>21</v>
      </c>
      <c r="BW178" s="209">
        <f t="shared" si="220"/>
        <v>53</v>
      </c>
      <c r="BX178" s="209">
        <f>(BU178-BV178)/BW178</f>
        <v>0.20754716981132076</v>
      </c>
      <c r="BY178" s="209">
        <v>35</v>
      </c>
      <c r="BZ178" s="209">
        <v>32</v>
      </c>
      <c r="CA178" s="209">
        <f t="shared" si="222"/>
        <v>67</v>
      </c>
      <c r="CB178" s="211">
        <f>(BY178-BZ178)/CA178</f>
        <v>4.4776119402985072E-2</v>
      </c>
      <c r="CC178" s="208">
        <v>28</v>
      </c>
      <c r="CD178" s="209">
        <v>47</v>
      </c>
      <c r="CE178" s="209">
        <f t="shared" si="224"/>
        <v>75</v>
      </c>
      <c r="CF178" s="209">
        <f>(CC178-CD178)/CE178</f>
        <v>-0.25333333333333335</v>
      </c>
      <c r="CG178" s="209">
        <v>36</v>
      </c>
      <c r="CH178" s="209">
        <v>33</v>
      </c>
      <c r="CI178" s="209">
        <f t="shared" si="226"/>
        <v>69</v>
      </c>
      <c r="CJ178" s="211">
        <f>(CG178-CH178)/CI178</f>
        <v>4.3478260869565216E-2</v>
      </c>
      <c r="CK178" s="208">
        <v>43</v>
      </c>
      <c r="CL178" s="209">
        <v>26</v>
      </c>
      <c r="CM178" s="209">
        <f t="shared" si="228"/>
        <v>69</v>
      </c>
      <c r="CN178" s="209">
        <f>(CK178-CL178)/CM178</f>
        <v>0.24637681159420291</v>
      </c>
      <c r="CO178" s="209">
        <v>38</v>
      </c>
      <c r="CP178" s="209">
        <v>27</v>
      </c>
      <c r="CQ178" s="209">
        <f t="shared" si="230"/>
        <v>65</v>
      </c>
      <c r="CR178" s="211">
        <f>(CO178-CP178)/CQ178</f>
        <v>0.16923076923076924</v>
      </c>
      <c r="CS178" s="208">
        <v>38</v>
      </c>
      <c r="CT178" s="209">
        <v>32</v>
      </c>
      <c r="CU178" s="209">
        <f t="shared" si="232"/>
        <v>70</v>
      </c>
      <c r="CV178" s="209">
        <f>(CS178-CT178)/CU178</f>
        <v>8.5714285714285715E-2</v>
      </c>
      <c r="CW178" s="209">
        <v>29</v>
      </c>
      <c r="CX178" s="209">
        <v>27</v>
      </c>
      <c r="CY178" s="209">
        <f t="shared" si="234"/>
        <v>56</v>
      </c>
      <c r="CZ178" s="211">
        <f>(CW178-CX178)/CY178</f>
        <v>3.5714285714285712E-2</v>
      </c>
      <c r="DA178" s="208">
        <v>23</v>
      </c>
      <c r="DB178" s="209">
        <v>89</v>
      </c>
      <c r="DC178" s="209">
        <f t="shared" si="236"/>
        <v>112</v>
      </c>
      <c r="DD178" s="209">
        <f t="shared" si="249"/>
        <v>-0.5892857142857143</v>
      </c>
      <c r="DE178" s="209">
        <v>15</v>
      </c>
      <c r="DF178" s="209">
        <v>59</v>
      </c>
      <c r="DG178" s="209">
        <f t="shared" si="237"/>
        <v>74</v>
      </c>
      <c r="DH178" s="211">
        <f t="shared" si="250"/>
        <v>-0.59459459459459463</v>
      </c>
      <c r="DI178" s="208">
        <v>50</v>
      </c>
      <c r="DJ178" s="209">
        <v>39</v>
      </c>
      <c r="DK178" s="209">
        <f t="shared" si="238"/>
        <v>89</v>
      </c>
      <c r="DL178" s="209">
        <f t="shared" si="251"/>
        <v>0.12359550561797752</v>
      </c>
      <c r="DM178" s="209">
        <v>42</v>
      </c>
      <c r="DN178" s="209">
        <v>52</v>
      </c>
      <c r="DO178" s="209">
        <f t="shared" si="239"/>
        <v>94</v>
      </c>
      <c r="DP178" s="211">
        <f t="shared" si="252"/>
        <v>-0.10638297872340426</v>
      </c>
      <c r="DQ178" s="277">
        <v>28</v>
      </c>
      <c r="DR178" s="276">
        <v>33</v>
      </c>
      <c r="DS178" s="276">
        <f t="shared" si="240"/>
        <v>61</v>
      </c>
      <c r="DT178" s="276">
        <f t="shared" si="241"/>
        <v>-8.1967213114754092E-2</v>
      </c>
      <c r="DU178" s="276">
        <v>56</v>
      </c>
      <c r="DV178" s="276">
        <v>47</v>
      </c>
      <c r="DW178" s="276">
        <f t="shared" si="242"/>
        <v>103</v>
      </c>
      <c r="DX178" s="278">
        <f t="shared" si="243"/>
        <v>8.7378640776699032E-2</v>
      </c>
    </row>
    <row r="179" spans="1:128" s="18" customFormat="1" x14ac:dyDescent="0.25">
      <c r="A179" s="212">
        <v>28</v>
      </c>
      <c r="B179" s="209">
        <v>119</v>
      </c>
      <c r="C179" s="209">
        <f t="shared" si="189"/>
        <v>147</v>
      </c>
      <c r="D179" s="209">
        <f t="shared" si="244"/>
        <v>-0.61904761904761907</v>
      </c>
      <c r="E179" s="209">
        <v>12</v>
      </c>
      <c r="F179" s="209">
        <v>61</v>
      </c>
      <c r="G179" s="209">
        <f t="shared" si="190"/>
        <v>73</v>
      </c>
      <c r="H179" s="211">
        <f t="shared" ref="H179:H181" si="253">(E179-F179)/G179</f>
        <v>-0.67123287671232879</v>
      </c>
      <c r="I179" s="209">
        <v>26</v>
      </c>
      <c r="J179" s="209">
        <v>78</v>
      </c>
      <c r="K179" s="209">
        <f t="shared" si="245"/>
        <v>104</v>
      </c>
      <c r="L179" s="209">
        <f t="shared" ref="L179:L181" si="254">(I179-J179)/K179</f>
        <v>-0.5</v>
      </c>
      <c r="M179" s="209">
        <v>22</v>
      </c>
      <c r="N179" s="209">
        <v>84</v>
      </c>
      <c r="O179" s="209">
        <f t="shared" si="192"/>
        <v>106</v>
      </c>
      <c r="P179" s="211">
        <f t="shared" ref="P179:P181" si="255">(M179-N179)/O179</f>
        <v>-0.58490566037735847</v>
      </c>
      <c r="Q179" s="208">
        <v>27</v>
      </c>
      <c r="R179" s="209">
        <v>67</v>
      </c>
      <c r="S179" s="209">
        <f t="shared" si="247"/>
        <v>94</v>
      </c>
      <c r="T179" s="209">
        <f t="shared" ref="T179:T181" si="256">(Q179-R179)/S179</f>
        <v>-0.42553191489361702</v>
      </c>
      <c r="U179" s="209">
        <v>24</v>
      </c>
      <c r="V179" s="209">
        <v>61</v>
      </c>
      <c r="W179" s="209">
        <f t="shared" si="194"/>
        <v>85</v>
      </c>
      <c r="X179" s="211">
        <f t="shared" ref="X179:X181" si="257">(U179-V179)/W179</f>
        <v>-0.43529411764705883</v>
      </c>
      <c r="Y179" s="208">
        <v>8</v>
      </c>
      <c r="Z179" s="209">
        <v>91</v>
      </c>
      <c r="AA179" s="209">
        <f t="shared" si="196"/>
        <v>99</v>
      </c>
      <c r="AB179" s="209">
        <f t="shared" ref="AB179:AB181" si="258">(Y179-Z179)/AA179</f>
        <v>-0.83838383838383834</v>
      </c>
      <c r="AC179" s="209">
        <v>13</v>
      </c>
      <c r="AD179" s="209">
        <v>102</v>
      </c>
      <c r="AE179" s="209">
        <f t="shared" si="198"/>
        <v>115</v>
      </c>
      <c r="AF179" s="211">
        <f t="shared" ref="AF179:AF181" si="259">(AC179-AD179)/AE179</f>
        <v>-0.77391304347826084</v>
      </c>
      <c r="AG179" s="208">
        <v>22</v>
      </c>
      <c r="AH179" s="209">
        <v>37</v>
      </c>
      <c r="AI179" s="209">
        <f t="shared" si="200"/>
        <v>59</v>
      </c>
      <c r="AJ179" s="209">
        <f t="shared" ref="AJ179:AJ181" si="260">(AG179-AH179)/AI179</f>
        <v>-0.25423728813559321</v>
      </c>
      <c r="AK179" s="209">
        <v>19</v>
      </c>
      <c r="AL179" s="209">
        <v>124</v>
      </c>
      <c r="AM179" s="209">
        <f t="shared" si="202"/>
        <v>143</v>
      </c>
      <c r="AN179" s="211">
        <f t="shared" ref="AN179:AN181" si="261">(AK179-AL179)/AM179</f>
        <v>-0.73426573426573427</v>
      </c>
      <c r="AO179" s="208">
        <v>17</v>
      </c>
      <c r="AP179" s="209">
        <v>57</v>
      </c>
      <c r="AQ179" s="209">
        <f t="shared" si="204"/>
        <v>74</v>
      </c>
      <c r="AR179" s="209">
        <f t="shared" ref="AR179:AR181" si="262">(AO179-AP179)/AQ179</f>
        <v>-0.54054054054054057</v>
      </c>
      <c r="AS179" s="209">
        <v>21</v>
      </c>
      <c r="AT179" s="209">
        <v>75</v>
      </c>
      <c r="AU179" s="209">
        <f t="shared" si="206"/>
        <v>96</v>
      </c>
      <c r="AV179" s="211">
        <f t="shared" ref="AV179:AV181" si="263">(AS179-AT179)/AU179</f>
        <v>-0.5625</v>
      </c>
      <c r="AW179" s="208">
        <v>18</v>
      </c>
      <c r="AX179" s="209">
        <v>39</v>
      </c>
      <c r="AY179" s="209">
        <f t="shared" si="208"/>
        <v>57</v>
      </c>
      <c r="AZ179" s="209">
        <f t="shared" ref="AZ179:AZ181" si="264">(AW179-AX179)/AY179</f>
        <v>-0.36842105263157893</v>
      </c>
      <c r="BA179" s="209">
        <v>6</v>
      </c>
      <c r="BB179" s="209">
        <v>59</v>
      </c>
      <c r="BC179" s="209">
        <f t="shared" si="210"/>
        <v>65</v>
      </c>
      <c r="BD179" s="211">
        <f t="shared" ref="BD179:BD181" si="265">(BA179-BB179)/BC179</f>
        <v>-0.81538461538461537</v>
      </c>
      <c r="BE179" s="208">
        <v>18</v>
      </c>
      <c r="BF179" s="209">
        <v>86</v>
      </c>
      <c r="BG179" s="209">
        <f t="shared" si="212"/>
        <v>104</v>
      </c>
      <c r="BH179" s="209">
        <f t="shared" ref="BH179:BH181" si="266">(BE179-BF179)/BG179</f>
        <v>-0.65384615384615385</v>
      </c>
      <c r="BI179" s="209">
        <v>12</v>
      </c>
      <c r="BJ179" s="209">
        <v>83</v>
      </c>
      <c r="BK179" s="209">
        <f t="shared" si="214"/>
        <v>95</v>
      </c>
      <c r="BL179" s="211">
        <f t="shared" ref="BL179:BL181" si="267">(BI179-BJ179)/BK179</f>
        <v>-0.74736842105263157</v>
      </c>
      <c r="BM179" s="208">
        <v>88</v>
      </c>
      <c r="BN179" s="209">
        <v>16</v>
      </c>
      <c r="BO179" s="209">
        <f t="shared" si="216"/>
        <v>104</v>
      </c>
      <c r="BP179" s="209">
        <f t="shared" ref="BP179:BP181" si="268">(BM179-BN179)/BO179</f>
        <v>0.69230769230769229</v>
      </c>
      <c r="BQ179" s="209">
        <v>62</v>
      </c>
      <c r="BR179" s="209">
        <v>23</v>
      </c>
      <c r="BS179" s="209">
        <f t="shared" si="218"/>
        <v>85</v>
      </c>
      <c r="BT179" s="211">
        <f t="shared" ref="BT179:BT181" si="269">(BQ179-BR179)/BS179</f>
        <v>0.45882352941176469</v>
      </c>
      <c r="BU179" s="208">
        <v>27</v>
      </c>
      <c r="BV179" s="209">
        <v>43</v>
      </c>
      <c r="BW179" s="209">
        <f t="shared" si="220"/>
        <v>70</v>
      </c>
      <c r="BX179" s="209">
        <f t="shared" ref="BX179:BX181" si="270">(BU179-BV179)/BW179</f>
        <v>-0.22857142857142856</v>
      </c>
      <c r="BY179" s="209">
        <v>36</v>
      </c>
      <c r="BZ179" s="209">
        <v>26</v>
      </c>
      <c r="CA179" s="209">
        <f t="shared" si="222"/>
        <v>62</v>
      </c>
      <c r="CB179" s="211">
        <f t="shared" ref="CB179:CB181" si="271">(BY179-BZ179)/CA179</f>
        <v>0.16129032258064516</v>
      </c>
      <c r="CC179" s="208">
        <v>27</v>
      </c>
      <c r="CD179" s="209">
        <v>19</v>
      </c>
      <c r="CE179" s="209">
        <f t="shared" si="224"/>
        <v>46</v>
      </c>
      <c r="CF179" s="209">
        <f t="shared" ref="CF179:CF181" si="272">(CC179-CD179)/CE179</f>
        <v>0.17391304347826086</v>
      </c>
      <c r="CG179" s="209">
        <v>49</v>
      </c>
      <c r="CH179" s="209">
        <v>37</v>
      </c>
      <c r="CI179" s="209">
        <f t="shared" si="226"/>
        <v>86</v>
      </c>
      <c r="CJ179" s="211">
        <f t="shared" ref="CJ179:CJ181" si="273">(CG179-CH179)/CI179</f>
        <v>0.13953488372093023</v>
      </c>
      <c r="CK179" s="208">
        <v>28</v>
      </c>
      <c r="CL179" s="209">
        <v>43</v>
      </c>
      <c r="CM179" s="209">
        <f t="shared" si="228"/>
        <v>71</v>
      </c>
      <c r="CN179" s="209">
        <f t="shared" ref="CN179:CN181" si="274">(CK179-CL179)/CM179</f>
        <v>-0.21126760563380281</v>
      </c>
      <c r="CO179" s="209">
        <v>32</v>
      </c>
      <c r="CP179" s="209">
        <v>27</v>
      </c>
      <c r="CQ179" s="209">
        <f t="shared" si="230"/>
        <v>59</v>
      </c>
      <c r="CR179" s="211">
        <f t="shared" ref="CR179:CR180" si="275">(CO179-CP179)/CQ179</f>
        <v>8.4745762711864403E-2</v>
      </c>
      <c r="CS179" s="208">
        <v>7</v>
      </c>
      <c r="CT179" s="209">
        <v>23</v>
      </c>
      <c r="CU179" s="209">
        <f t="shared" si="232"/>
        <v>30</v>
      </c>
      <c r="CV179" s="209">
        <f t="shared" ref="CV179:CV181" si="276">(CS179-CT179)/CU179</f>
        <v>-0.53333333333333333</v>
      </c>
      <c r="CW179" s="209">
        <v>26</v>
      </c>
      <c r="CX179" s="209">
        <v>28</v>
      </c>
      <c r="CY179" s="209">
        <f t="shared" si="234"/>
        <v>54</v>
      </c>
      <c r="CZ179" s="211">
        <f t="shared" ref="CZ179:CZ181" si="277">(CW179-CX179)/CY179</f>
        <v>-3.7037037037037035E-2</v>
      </c>
      <c r="DA179" s="208">
        <v>21</v>
      </c>
      <c r="DB179" s="209">
        <v>91</v>
      </c>
      <c r="DC179" s="209">
        <f t="shared" si="236"/>
        <v>112</v>
      </c>
      <c r="DD179" s="209">
        <f t="shared" si="249"/>
        <v>-0.625</v>
      </c>
      <c r="DE179" s="209">
        <v>23</v>
      </c>
      <c r="DF179" s="209">
        <v>84</v>
      </c>
      <c r="DG179" s="209">
        <f t="shared" si="237"/>
        <v>107</v>
      </c>
      <c r="DH179" s="211">
        <f t="shared" si="250"/>
        <v>-0.57009345794392519</v>
      </c>
      <c r="DI179" s="208">
        <v>36</v>
      </c>
      <c r="DJ179" s="209">
        <v>51</v>
      </c>
      <c r="DK179" s="209">
        <f t="shared" si="238"/>
        <v>87</v>
      </c>
      <c r="DL179" s="209">
        <f t="shared" si="251"/>
        <v>-0.17241379310344829</v>
      </c>
      <c r="DM179" s="209">
        <v>32</v>
      </c>
      <c r="DN179" s="209">
        <v>19</v>
      </c>
      <c r="DO179" s="209">
        <f t="shared" si="239"/>
        <v>51</v>
      </c>
      <c r="DP179" s="211">
        <f t="shared" si="252"/>
        <v>0.25490196078431371</v>
      </c>
      <c r="DQ179" s="277">
        <v>30</v>
      </c>
      <c r="DR179" s="276">
        <v>22</v>
      </c>
      <c r="DS179" s="276">
        <f t="shared" si="240"/>
        <v>52</v>
      </c>
      <c r="DT179" s="276">
        <f t="shared" si="241"/>
        <v>0.15384615384615385</v>
      </c>
      <c r="DU179" s="276">
        <v>28</v>
      </c>
      <c r="DV179" s="276">
        <v>24</v>
      </c>
      <c r="DW179" s="276">
        <f t="shared" si="242"/>
        <v>52</v>
      </c>
      <c r="DX179" s="278">
        <f t="shared" si="243"/>
        <v>7.6923076923076927E-2</v>
      </c>
    </row>
    <row r="180" spans="1:128" s="18" customFormat="1" x14ac:dyDescent="0.25">
      <c r="A180" s="212">
        <v>15</v>
      </c>
      <c r="B180" s="209">
        <v>62</v>
      </c>
      <c r="C180" s="209">
        <f t="shared" si="189"/>
        <v>77</v>
      </c>
      <c r="D180" s="209">
        <f t="shared" si="244"/>
        <v>-0.61038961038961037</v>
      </c>
      <c r="E180" s="209">
        <v>23</v>
      </c>
      <c r="F180" s="209">
        <v>76</v>
      </c>
      <c r="G180" s="209">
        <f t="shared" si="190"/>
        <v>99</v>
      </c>
      <c r="H180" s="211">
        <f t="shared" si="253"/>
        <v>-0.53535353535353536</v>
      </c>
      <c r="I180" s="209">
        <v>13</v>
      </c>
      <c r="J180" s="209">
        <v>82</v>
      </c>
      <c r="K180" s="209">
        <f t="shared" si="245"/>
        <v>95</v>
      </c>
      <c r="L180" s="209">
        <f t="shared" si="254"/>
        <v>-0.72631578947368425</v>
      </c>
      <c r="M180" s="209">
        <v>32</v>
      </c>
      <c r="N180" s="209">
        <v>93</v>
      </c>
      <c r="O180" s="209">
        <f t="shared" si="192"/>
        <v>125</v>
      </c>
      <c r="P180" s="211">
        <f t="shared" si="255"/>
        <v>-0.48799999999999999</v>
      </c>
      <c r="Q180" s="208">
        <v>13</v>
      </c>
      <c r="R180" s="209">
        <v>57</v>
      </c>
      <c r="S180" s="209">
        <v>78</v>
      </c>
      <c r="T180" s="209">
        <f t="shared" si="256"/>
        <v>-0.5641025641025641</v>
      </c>
      <c r="U180" s="209">
        <v>22</v>
      </c>
      <c r="V180" s="209">
        <v>81</v>
      </c>
      <c r="W180" s="209">
        <f t="shared" si="194"/>
        <v>103</v>
      </c>
      <c r="X180" s="211">
        <f t="shared" si="257"/>
        <v>-0.57281553398058249</v>
      </c>
      <c r="Y180" s="208">
        <v>17</v>
      </c>
      <c r="Z180" s="209">
        <v>88</v>
      </c>
      <c r="AA180" s="209">
        <f t="shared" si="196"/>
        <v>105</v>
      </c>
      <c r="AB180" s="209">
        <f t="shared" si="258"/>
        <v>-0.67619047619047623</v>
      </c>
      <c r="AC180" s="209">
        <v>16</v>
      </c>
      <c r="AD180" s="209">
        <v>81</v>
      </c>
      <c r="AE180" s="209">
        <f t="shared" si="198"/>
        <v>97</v>
      </c>
      <c r="AF180" s="211">
        <f t="shared" si="259"/>
        <v>-0.67010309278350511</v>
      </c>
      <c r="AG180" s="208">
        <v>8</v>
      </c>
      <c r="AH180" s="209">
        <v>68</v>
      </c>
      <c r="AI180" s="209">
        <f t="shared" si="200"/>
        <v>76</v>
      </c>
      <c r="AJ180" s="209">
        <f t="shared" si="260"/>
        <v>-0.78947368421052633</v>
      </c>
      <c r="AK180" s="209">
        <v>16</v>
      </c>
      <c r="AL180" s="209">
        <v>65</v>
      </c>
      <c r="AM180" s="209">
        <f t="shared" si="202"/>
        <v>81</v>
      </c>
      <c r="AN180" s="211">
        <f t="shared" si="261"/>
        <v>-0.60493827160493829</v>
      </c>
      <c r="AO180" s="208">
        <v>10</v>
      </c>
      <c r="AP180" s="209">
        <v>84</v>
      </c>
      <c r="AQ180" s="209">
        <f t="shared" si="204"/>
        <v>94</v>
      </c>
      <c r="AR180" s="209">
        <f t="shared" si="262"/>
        <v>-0.78723404255319152</v>
      </c>
      <c r="AS180" s="209">
        <v>22</v>
      </c>
      <c r="AT180" s="209">
        <v>53</v>
      </c>
      <c r="AU180" s="209">
        <f t="shared" si="206"/>
        <v>75</v>
      </c>
      <c r="AV180" s="211">
        <f t="shared" si="263"/>
        <v>-0.41333333333333333</v>
      </c>
      <c r="AW180" s="208">
        <v>16</v>
      </c>
      <c r="AX180" s="209">
        <v>63</v>
      </c>
      <c r="AY180" s="209">
        <f t="shared" si="208"/>
        <v>79</v>
      </c>
      <c r="AZ180" s="209">
        <f t="shared" si="264"/>
        <v>-0.59493670886075944</v>
      </c>
      <c r="BA180" s="209">
        <v>29</v>
      </c>
      <c r="BB180" s="209">
        <v>83</v>
      </c>
      <c r="BC180" s="209">
        <f t="shared" si="210"/>
        <v>112</v>
      </c>
      <c r="BD180" s="211">
        <f t="shared" si="265"/>
        <v>-0.48214285714285715</v>
      </c>
      <c r="BE180" s="208">
        <v>13</v>
      </c>
      <c r="BF180" s="209">
        <v>92</v>
      </c>
      <c r="BG180" s="209">
        <f t="shared" si="212"/>
        <v>105</v>
      </c>
      <c r="BH180" s="209">
        <f t="shared" si="266"/>
        <v>-0.75238095238095237</v>
      </c>
      <c r="BI180" s="209">
        <v>27</v>
      </c>
      <c r="BJ180" s="209">
        <v>67</v>
      </c>
      <c r="BK180" s="209">
        <f t="shared" si="214"/>
        <v>94</v>
      </c>
      <c r="BL180" s="211">
        <f t="shared" si="267"/>
        <v>-0.42553191489361702</v>
      </c>
      <c r="BM180" s="208">
        <v>98</v>
      </c>
      <c r="BN180" s="209">
        <v>30</v>
      </c>
      <c r="BO180" s="209">
        <f t="shared" si="216"/>
        <v>128</v>
      </c>
      <c r="BP180" s="209">
        <f t="shared" si="268"/>
        <v>0.53125</v>
      </c>
      <c r="BQ180" s="209">
        <v>77</v>
      </c>
      <c r="BR180" s="209">
        <v>16</v>
      </c>
      <c r="BS180" s="209">
        <f t="shared" si="218"/>
        <v>93</v>
      </c>
      <c r="BT180" s="211">
        <f t="shared" si="269"/>
        <v>0.65591397849462363</v>
      </c>
      <c r="BU180" s="208">
        <v>36</v>
      </c>
      <c r="BV180" s="209">
        <v>41</v>
      </c>
      <c r="BW180" s="209">
        <f t="shared" si="220"/>
        <v>77</v>
      </c>
      <c r="BX180" s="209">
        <f t="shared" si="270"/>
        <v>-6.4935064935064929E-2</v>
      </c>
      <c r="BY180" s="209">
        <v>41</v>
      </c>
      <c r="BZ180" s="209">
        <v>39</v>
      </c>
      <c r="CA180" s="209">
        <f t="shared" si="222"/>
        <v>80</v>
      </c>
      <c r="CB180" s="211">
        <f t="shared" si="271"/>
        <v>2.5000000000000001E-2</v>
      </c>
      <c r="CC180" s="208">
        <v>57</v>
      </c>
      <c r="CD180" s="209">
        <v>42</v>
      </c>
      <c r="CE180" s="209">
        <f t="shared" si="224"/>
        <v>99</v>
      </c>
      <c r="CF180" s="209">
        <f t="shared" si="272"/>
        <v>0.15151515151515152</v>
      </c>
      <c r="CG180" s="209">
        <v>25</v>
      </c>
      <c r="CH180" s="209">
        <v>28</v>
      </c>
      <c r="CI180" s="209">
        <f t="shared" si="226"/>
        <v>53</v>
      </c>
      <c r="CJ180" s="211">
        <f t="shared" si="273"/>
        <v>-5.6603773584905662E-2</v>
      </c>
      <c r="CK180" s="208">
        <v>31</v>
      </c>
      <c r="CL180" s="209">
        <v>36</v>
      </c>
      <c r="CM180" s="209">
        <f t="shared" si="228"/>
        <v>67</v>
      </c>
      <c r="CN180" s="209">
        <f t="shared" si="274"/>
        <v>-7.4626865671641784E-2</v>
      </c>
      <c r="CO180" s="209">
        <v>32</v>
      </c>
      <c r="CP180" s="209">
        <v>37</v>
      </c>
      <c r="CQ180" s="209">
        <f t="shared" si="230"/>
        <v>69</v>
      </c>
      <c r="CR180" s="211">
        <f t="shared" si="275"/>
        <v>-7.2463768115942032E-2</v>
      </c>
      <c r="CS180" s="208">
        <v>46</v>
      </c>
      <c r="CT180" s="209">
        <v>20</v>
      </c>
      <c r="CU180" s="209">
        <f t="shared" si="232"/>
        <v>66</v>
      </c>
      <c r="CV180" s="209">
        <f t="shared" si="276"/>
        <v>0.39393939393939392</v>
      </c>
      <c r="CW180" s="209">
        <v>45</v>
      </c>
      <c r="CX180" s="209">
        <v>47</v>
      </c>
      <c r="CY180" s="209">
        <f t="shared" si="234"/>
        <v>92</v>
      </c>
      <c r="CZ180" s="211">
        <f t="shared" si="277"/>
        <v>-2.1739130434782608E-2</v>
      </c>
      <c r="DA180" s="208">
        <v>16</v>
      </c>
      <c r="DB180" s="209">
        <v>104</v>
      </c>
      <c r="DC180" s="209">
        <f t="shared" si="236"/>
        <v>120</v>
      </c>
      <c r="DD180" s="209">
        <f t="shared" si="249"/>
        <v>-0.73333333333333328</v>
      </c>
      <c r="DE180" s="209">
        <v>15</v>
      </c>
      <c r="DF180" s="209">
        <v>51</v>
      </c>
      <c r="DG180" s="209">
        <f t="shared" si="237"/>
        <v>66</v>
      </c>
      <c r="DH180" s="211">
        <f t="shared" si="250"/>
        <v>-0.54545454545454541</v>
      </c>
      <c r="DI180" s="208">
        <v>36</v>
      </c>
      <c r="DJ180" s="209">
        <v>22</v>
      </c>
      <c r="DK180" s="209">
        <f t="shared" si="238"/>
        <v>58</v>
      </c>
      <c r="DL180" s="209">
        <f t="shared" si="251"/>
        <v>0.2413793103448276</v>
      </c>
      <c r="DM180" s="209">
        <v>40</v>
      </c>
      <c r="DN180" s="209">
        <v>44</v>
      </c>
      <c r="DO180" s="209">
        <f t="shared" si="239"/>
        <v>84</v>
      </c>
      <c r="DP180" s="211">
        <f t="shared" si="252"/>
        <v>-4.7619047619047616E-2</v>
      </c>
      <c r="DQ180" s="277">
        <v>52</v>
      </c>
      <c r="DR180" s="276">
        <v>34</v>
      </c>
      <c r="DS180" s="276">
        <f t="shared" si="240"/>
        <v>86</v>
      </c>
      <c r="DT180" s="276">
        <f t="shared" si="241"/>
        <v>0.20930232558139536</v>
      </c>
      <c r="DU180" s="276">
        <v>37</v>
      </c>
      <c r="DV180" s="276">
        <v>47</v>
      </c>
      <c r="DW180" s="276">
        <f t="shared" si="242"/>
        <v>84</v>
      </c>
      <c r="DX180" s="278">
        <f t="shared" si="243"/>
        <v>-0.11904761904761904</v>
      </c>
    </row>
    <row r="181" spans="1:128" s="18" customFormat="1" x14ac:dyDescent="0.25">
      <c r="A181" s="212">
        <v>13</v>
      </c>
      <c r="B181" s="209">
        <v>74</v>
      </c>
      <c r="C181" s="209">
        <f t="shared" si="189"/>
        <v>87</v>
      </c>
      <c r="D181" s="209">
        <f t="shared" si="244"/>
        <v>-0.70114942528735635</v>
      </c>
      <c r="E181" s="209">
        <v>38</v>
      </c>
      <c r="F181" s="209">
        <v>112</v>
      </c>
      <c r="G181" s="209">
        <f t="shared" si="190"/>
        <v>150</v>
      </c>
      <c r="H181" s="211">
        <f t="shared" si="253"/>
        <v>-0.49333333333333335</v>
      </c>
      <c r="I181" s="209">
        <v>16</v>
      </c>
      <c r="J181" s="209">
        <v>91</v>
      </c>
      <c r="K181" s="209">
        <f t="shared" si="245"/>
        <v>107</v>
      </c>
      <c r="L181" s="209">
        <f t="shared" si="254"/>
        <v>-0.7009345794392523</v>
      </c>
      <c r="M181" s="209">
        <v>36</v>
      </c>
      <c r="N181" s="209">
        <v>90</v>
      </c>
      <c r="O181" s="209">
        <f t="shared" si="192"/>
        <v>126</v>
      </c>
      <c r="P181" s="211">
        <f t="shared" si="255"/>
        <v>-0.42857142857142855</v>
      </c>
      <c r="Q181" s="208">
        <v>16</v>
      </c>
      <c r="R181" s="209">
        <v>103</v>
      </c>
      <c r="S181" s="209">
        <f t="shared" si="247"/>
        <v>119</v>
      </c>
      <c r="T181" s="209">
        <f t="shared" si="256"/>
        <v>-0.73109243697478987</v>
      </c>
      <c r="U181" s="209">
        <v>16</v>
      </c>
      <c r="V181" s="209">
        <v>93</v>
      </c>
      <c r="W181" s="209">
        <f t="shared" si="194"/>
        <v>109</v>
      </c>
      <c r="X181" s="211">
        <f t="shared" si="257"/>
        <v>-0.70642201834862384</v>
      </c>
      <c r="Y181" s="208">
        <v>21</v>
      </c>
      <c r="Z181" s="209">
        <v>92</v>
      </c>
      <c r="AA181" s="209">
        <f t="shared" si="196"/>
        <v>113</v>
      </c>
      <c r="AB181" s="209">
        <f t="shared" si="258"/>
        <v>-0.62831858407079644</v>
      </c>
      <c r="AC181" s="209">
        <v>17</v>
      </c>
      <c r="AD181" s="209">
        <v>74</v>
      </c>
      <c r="AE181" s="209">
        <f t="shared" si="198"/>
        <v>91</v>
      </c>
      <c r="AF181" s="211">
        <f t="shared" si="259"/>
        <v>-0.62637362637362637</v>
      </c>
      <c r="AG181" s="208">
        <v>36</v>
      </c>
      <c r="AH181" s="209">
        <v>124</v>
      </c>
      <c r="AI181" s="209">
        <f t="shared" si="200"/>
        <v>160</v>
      </c>
      <c r="AJ181" s="209">
        <f t="shared" si="260"/>
        <v>-0.55000000000000004</v>
      </c>
      <c r="AK181" s="209">
        <v>27</v>
      </c>
      <c r="AL181" s="209">
        <v>61</v>
      </c>
      <c r="AM181" s="209">
        <f t="shared" si="202"/>
        <v>88</v>
      </c>
      <c r="AN181" s="211">
        <f t="shared" si="261"/>
        <v>-0.38636363636363635</v>
      </c>
      <c r="AO181" s="208">
        <v>14</v>
      </c>
      <c r="AP181" s="209">
        <v>64</v>
      </c>
      <c r="AQ181" s="209">
        <f t="shared" si="204"/>
        <v>78</v>
      </c>
      <c r="AR181" s="209">
        <f t="shared" si="262"/>
        <v>-0.64102564102564108</v>
      </c>
      <c r="AS181" s="209">
        <v>18</v>
      </c>
      <c r="AT181" s="209">
        <v>87</v>
      </c>
      <c r="AU181" s="209">
        <f t="shared" si="206"/>
        <v>105</v>
      </c>
      <c r="AV181" s="211">
        <f t="shared" si="263"/>
        <v>-0.65714285714285714</v>
      </c>
      <c r="AW181" s="208">
        <v>24</v>
      </c>
      <c r="AX181" s="209">
        <v>56</v>
      </c>
      <c r="AY181" s="209">
        <f t="shared" si="208"/>
        <v>80</v>
      </c>
      <c r="AZ181" s="209">
        <f t="shared" si="264"/>
        <v>-0.4</v>
      </c>
      <c r="BA181" s="209">
        <v>13</v>
      </c>
      <c r="BB181" s="209">
        <v>92</v>
      </c>
      <c r="BC181" s="209">
        <f t="shared" si="210"/>
        <v>105</v>
      </c>
      <c r="BD181" s="211">
        <f t="shared" si="265"/>
        <v>-0.75238095238095237</v>
      </c>
      <c r="BE181" s="208">
        <v>14</v>
      </c>
      <c r="BF181" s="209">
        <v>86</v>
      </c>
      <c r="BG181" s="209">
        <f t="shared" si="212"/>
        <v>100</v>
      </c>
      <c r="BH181" s="209">
        <f t="shared" si="266"/>
        <v>-0.72</v>
      </c>
      <c r="BI181" s="209">
        <v>15</v>
      </c>
      <c r="BJ181" s="209">
        <v>81</v>
      </c>
      <c r="BK181" s="209">
        <f t="shared" si="214"/>
        <v>96</v>
      </c>
      <c r="BL181" s="211">
        <f t="shared" si="267"/>
        <v>-0.6875</v>
      </c>
      <c r="BM181" s="208">
        <v>69</v>
      </c>
      <c r="BN181" s="209">
        <v>18</v>
      </c>
      <c r="BO181" s="209">
        <f t="shared" si="216"/>
        <v>87</v>
      </c>
      <c r="BP181" s="209">
        <f t="shared" si="268"/>
        <v>0.58620689655172409</v>
      </c>
      <c r="BQ181" s="209">
        <v>68</v>
      </c>
      <c r="BR181" s="209">
        <v>12</v>
      </c>
      <c r="BS181" s="209">
        <f t="shared" si="218"/>
        <v>80</v>
      </c>
      <c r="BT181" s="211">
        <f t="shared" si="269"/>
        <v>0.7</v>
      </c>
      <c r="BU181" s="208">
        <v>38</v>
      </c>
      <c r="BV181" s="209">
        <v>27</v>
      </c>
      <c r="BW181" s="209">
        <f t="shared" si="220"/>
        <v>65</v>
      </c>
      <c r="BX181" s="209">
        <f t="shared" si="270"/>
        <v>0.16923076923076924</v>
      </c>
      <c r="BY181" s="209">
        <v>46</v>
      </c>
      <c r="BZ181" s="209">
        <v>37</v>
      </c>
      <c r="CA181" s="209">
        <f t="shared" si="222"/>
        <v>83</v>
      </c>
      <c r="CB181" s="211">
        <f t="shared" si="271"/>
        <v>0.10843373493975904</v>
      </c>
      <c r="CC181" s="208">
        <v>11</v>
      </c>
      <c r="CD181" s="209">
        <v>46</v>
      </c>
      <c r="CE181" s="209">
        <f t="shared" si="224"/>
        <v>57</v>
      </c>
      <c r="CF181" s="209">
        <f t="shared" si="272"/>
        <v>-0.61403508771929827</v>
      </c>
      <c r="CG181" s="209">
        <v>30</v>
      </c>
      <c r="CH181" s="209">
        <v>33</v>
      </c>
      <c r="CI181" s="209">
        <f t="shared" si="226"/>
        <v>63</v>
      </c>
      <c r="CJ181" s="211">
        <f t="shared" si="273"/>
        <v>-4.7619047619047616E-2</v>
      </c>
      <c r="CK181" s="208">
        <v>36</v>
      </c>
      <c r="CL181" s="209">
        <v>19</v>
      </c>
      <c r="CM181" s="209">
        <f t="shared" si="228"/>
        <v>55</v>
      </c>
      <c r="CN181" s="209">
        <f t="shared" si="274"/>
        <v>0.30909090909090908</v>
      </c>
      <c r="CO181" s="209">
        <v>43</v>
      </c>
      <c r="CP181" s="209">
        <v>38</v>
      </c>
      <c r="CQ181" s="209">
        <f t="shared" si="230"/>
        <v>81</v>
      </c>
      <c r="CR181" s="211">
        <f>(CO181-CP181)/CQ181</f>
        <v>6.1728395061728392E-2</v>
      </c>
      <c r="CS181" s="208">
        <v>15</v>
      </c>
      <c r="CT181" s="209">
        <v>33</v>
      </c>
      <c r="CU181" s="209">
        <f t="shared" si="232"/>
        <v>48</v>
      </c>
      <c r="CV181" s="209">
        <f t="shared" si="276"/>
        <v>-0.375</v>
      </c>
      <c r="CW181" s="209">
        <v>21</v>
      </c>
      <c r="CX181" s="209">
        <v>14</v>
      </c>
      <c r="CY181" s="209">
        <f t="shared" si="234"/>
        <v>35</v>
      </c>
      <c r="CZ181" s="211">
        <f t="shared" si="277"/>
        <v>0.2</v>
      </c>
      <c r="DA181" s="208">
        <v>24</v>
      </c>
      <c r="DB181" s="209">
        <v>87</v>
      </c>
      <c r="DC181" s="209">
        <f t="shared" si="236"/>
        <v>111</v>
      </c>
      <c r="DD181" s="209">
        <f t="shared" si="249"/>
        <v>-0.56756756756756754</v>
      </c>
      <c r="DE181" s="209">
        <v>19</v>
      </c>
      <c r="DF181" s="209">
        <v>82</v>
      </c>
      <c r="DG181" s="209">
        <f t="shared" si="237"/>
        <v>101</v>
      </c>
      <c r="DH181" s="211">
        <f t="shared" si="250"/>
        <v>-0.62376237623762376</v>
      </c>
      <c r="DI181" s="208">
        <v>34</v>
      </c>
      <c r="DJ181" s="209">
        <v>31</v>
      </c>
      <c r="DK181" s="209">
        <f t="shared" si="238"/>
        <v>65</v>
      </c>
      <c r="DL181" s="209">
        <f t="shared" si="251"/>
        <v>4.6153846153846156E-2</v>
      </c>
      <c r="DM181" s="209">
        <v>37</v>
      </c>
      <c r="DN181" s="209">
        <v>28</v>
      </c>
      <c r="DO181" s="209">
        <f t="shared" si="239"/>
        <v>65</v>
      </c>
      <c r="DP181" s="211">
        <f t="shared" si="252"/>
        <v>0.13846153846153847</v>
      </c>
      <c r="DQ181" s="277">
        <v>41</v>
      </c>
      <c r="DR181" s="276">
        <v>53</v>
      </c>
      <c r="DS181" s="276">
        <f t="shared" si="240"/>
        <v>94</v>
      </c>
      <c r="DT181" s="276">
        <f t="shared" si="241"/>
        <v>-0.1276595744680851</v>
      </c>
      <c r="DU181" s="276">
        <v>29</v>
      </c>
      <c r="DV181" s="276">
        <v>44</v>
      </c>
      <c r="DW181" s="276">
        <f t="shared" si="242"/>
        <v>73</v>
      </c>
      <c r="DX181" s="278">
        <f t="shared" si="243"/>
        <v>-0.20547945205479451</v>
      </c>
    </row>
    <row r="182" spans="1:128" s="18" customFormat="1" x14ac:dyDescent="0.25">
      <c r="A182" s="212"/>
      <c r="B182" s="209"/>
      <c r="C182" s="209"/>
      <c r="D182" s="209"/>
      <c r="E182" s="209"/>
      <c r="F182" s="209"/>
      <c r="G182" s="209"/>
      <c r="H182" s="211"/>
      <c r="I182" s="209"/>
      <c r="J182" s="209"/>
      <c r="K182" s="209"/>
      <c r="L182" s="209"/>
      <c r="M182" s="209"/>
      <c r="N182" s="209"/>
      <c r="O182" s="209"/>
      <c r="P182" s="211"/>
      <c r="Q182" s="208"/>
      <c r="R182" s="209"/>
      <c r="S182" s="209"/>
      <c r="T182" s="209"/>
      <c r="U182" s="209"/>
      <c r="V182" s="209"/>
      <c r="W182" s="209"/>
      <c r="X182" s="211"/>
      <c r="Y182" s="208"/>
      <c r="Z182" s="209"/>
      <c r="AA182" s="209"/>
      <c r="AB182" s="209"/>
      <c r="AC182" s="209"/>
      <c r="AD182" s="209"/>
      <c r="AE182" s="209"/>
      <c r="AF182" s="211"/>
      <c r="AG182" s="208"/>
      <c r="AH182" s="209"/>
      <c r="AI182" s="209"/>
      <c r="AJ182" s="209"/>
      <c r="AK182" s="209"/>
      <c r="AL182" s="209"/>
      <c r="AM182" s="209"/>
      <c r="AN182" s="211"/>
      <c r="AO182" s="208"/>
      <c r="AP182" s="209"/>
      <c r="AQ182" s="209"/>
      <c r="AR182" s="209"/>
      <c r="AS182" s="209"/>
      <c r="AT182" s="209"/>
      <c r="AU182" s="209"/>
      <c r="AV182" s="211"/>
      <c r="AW182" s="208"/>
      <c r="AX182" s="209"/>
      <c r="AY182" s="209"/>
      <c r="AZ182" s="209"/>
      <c r="BA182" s="209"/>
      <c r="BB182" s="209"/>
      <c r="BC182" s="209"/>
      <c r="BD182" s="211"/>
      <c r="BE182" s="208"/>
      <c r="BF182" s="209"/>
      <c r="BG182" s="209"/>
      <c r="BH182" s="209"/>
      <c r="BI182" s="209"/>
      <c r="BJ182" s="209"/>
      <c r="BK182" s="209"/>
      <c r="BL182" s="211"/>
      <c r="BM182" s="208"/>
      <c r="BN182" s="209"/>
      <c r="BO182" s="209"/>
      <c r="BP182" s="209"/>
      <c r="BQ182" s="209"/>
      <c r="BR182" s="209"/>
      <c r="BS182" s="209"/>
      <c r="BT182" s="211"/>
      <c r="BU182" s="208"/>
      <c r="BV182" s="209"/>
      <c r="BW182" s="209"/>
      <c r="BX182" s="209"/>
      <c r="BY182" s="209"/>
      <c r="BZ182" s="209"/>
      <c r="CA182" s="209"/>
      <c r="CB182" s="211"/>
      <c r="CC182" s="208"/>
      <c r="CD182" s="209"/>
      <c r="CE182" s="209"/>
      <c r="CF182" s="209"/>
      <c r="CG182" s="209"/>
      <c r="CH182" s="209"/>
      <c r="CI182" s="209"/>
      <c r="CJ182" s="211"/>
      <c r="CK182" s="208"/>
      <c r="CL182" s="209"/>
      <c r="CM182" s="209"/>
      <c r="CN182" s="209"/>
      <c r="CO182" s="209"/>
      <c r="CP182" s="209"/>
      <c r="CQ182" s="209"/>
      <c r="CR182" s="211"/>
      <c r="CS182" s="208"/>
      <c r="CT182" s="209"/>
      <c r="CU182" s="209"/>
      <c r="CV182" s="209"/>
      <c r="CW182" s="209"/>
      <c r="CX182" s="209"/>
      <c r="CY182" s="209"/>
      <c r="CZ182" s="211"/>
      <c r="DA182" s="208"/>
      <c r="DB182" s="209"/>
      <c r="DC182" s="209"/>
      <c r="DD182" s="209"/>
      <c r="DE182" s="209"/>
      <c r="DF182" s="209"/>
      <c r="DG182" s="209"/>
      <c r="DH182" s="211"/>
      <c r="DI182" s="208"/>
      <c r="DJ182" s="209"/>
      <c r="DK182" s="209"/>
      <c r="DL182" s="209"/>
      <c r="DM182" s="209"/>
      <c r="DN182" s="209"/>
      <c r="DO182" s="209"/>
      <c r="DP182" s="211"/>
      <c r="DQ182" s="208"/>
      <c r="DR182" s="209"/>
      <c r="DS182" s="209"/>
      <c r="DT182" s="209"/>
      <c r="DU182" s="209"/>
      <c r="DV182" s="209"/>
      <c r="DW182" s="209"/>
      <c r="DX182" s="210"/>
    </row>
    <row r="183" spans="1:128" s="18" customFormat="1" x14ac:dyDescent="0.25">
      <c r="A183" s="212">
        <f>AVERAGE(A174:A181)</f>
        <v>19.875</v>
      </c>
      <c r="B183" s="209">
        <f>AVERAGE(B174:B181)</f>
        <v>86.375</v>
      </c>
      <c r="D183" s="209">
        <f>AVERAGE(D174:D181)</f>
        <v>-0.61762437233248235</v>
      </c>
      <c r="E183" s="209">
        <f>AVERAGE(E174:E181)</f>
        <v>22.875</v>
      </c>
      <c r="F183" s="209">
        <f>AVERAGE(F174:F181)</f>
        <v>97.75</v>
      </c>
      <c r="H183" s="211">
        <f>AVERAGE(H174:H181)</f>
        <v>-0.62210794795470536</v>
      </c>
      <c r="I183" s="212">
        <f>AVERAGE(I174:I181)</f>
        <v>18.25</v>
      </c>
      <c r="J183" s="209">
        <f>AVERAGE(J174:J181)</f>
        <v>85.75</v>
      </c>
      <c r="L183" s="209">
        <f>AVERAGE(L174:L181)</f>
        <v>-0.64473217924864246</v>
      </c>
      <c r="M183" s="209">
        <f>AVERAGE(M174:M181)</f>
        <v>25.75</v>
      </c>
      <c r="N183" s="209">
        <f>AVERAGE(N174:N181)</f>
        <v>91.25</v>
      </c>
      <c r="P183" s="211">
        <f>AVERAGE(P174:P181)</f>
        <v>-0.56211592482787598</v>
      </c>
      <c r="Q183" s="212">
        <f>AVERAGE(Q174:Q181)</f>
        <v>19.625</v>
      </c>
      <c r="R183" s="209">
        <f>AVERAGE(R174:R181)</f>
        <v>85.125</v>
      </c>
      <c r="T183" s="209">
        <f>AVERAGE(T174:T181)</f>
        <v>-0.61366671341831569</v>
      </c>
      <c r="U183" s="209">
        <f>AVERAGE(U174:U181)</f>
        <v>19.75</v>
      </c>
      <c r="V183" s="209">
        <f>AVERAGE(V174:V181)</f>
        <v>83.625</v>
      </c>
      <c r="X183" s="211">
        <f>AVERAGE(X174:X181)</f>
        <v>-0.61281541294934372</v>
      </c>
      <c r="Y183" s="212">
        <f>AVERAGE(Y174:Y181)</f>
        <v>14.875</v>
      </c>
      <c r="Z183" s="209">
        <f>AVERAGE(Z174:Z181)</f>
        <v>84.125</v>
      </c>
      <c r="AB183" s="209">
        <f>AVERAGE(AB174:AB181)</f>
        <v>-0.69747572351830001</v>
      </c>
      <c r="AC183" s="209">
        <f>AVERAGE(AC174:AC181)</f>
        <v>18.625</v>
      </c>
      <c r="AD183" s="209">
        <f>AVERAGE(AD174:AD181)</f>
        <v>82</v>
      </c>
      <c r="AF183" s="211">
        <f>AVERAGE(AF174:AF181)</f>
        <v>-0.62513161530116412</v>
      </c>
      <c r="AG183" s="212">
        <f>AVERAGE(AG174:AG181)</f>
        <v>21</v>
      </c>
      <c r="AH183" s="209">
        <f>AVERAGE(AH174:AH181)</f>
        <v>84</v>
      </c>
      <c r="AJ183" s="209">
        <f>AVERAGE(AJ174:AJ181)</f>
        <v>-0.58841223701056167</v>
      </c>
      <c r="AK183" s="209">
        <f>AVERAGE(AK174:AK181)</f>
        <v>20.375</v>
      </c>
      <c r="AL183" s="209">
        <f>AVERAGE(AL174:AL181)</f>
        <v>81.625</v>
      </c>
      <c r="AN183" s="211">
        <f>AVERAGE(AN174:AN181)</f>
        <v>-0.57877945640410466</v>
      </c>
      <c r="AO183" s="212">
        <f>AVERAGE(AO174:AO181)</f>
        <v>17.75</v>
      </c>
      <c r="AP183" s="209">
        <f>AVERAGE(AP174:AP181)</f>
        <v>81.125</v>
      </c>
      <c r="AR183" s="209">
        <f>AVERAGE(AR174:AR181)</f>
        <v>-0.64531694905416404</v>
      </c>
      <c r="AS183" s="209">
        <f>AVERAGE(AS174:AS181)</f>
        <v>19.625</v>
      </c>
      <c r="AT183" s="209">
        <f>AVERAGE(AT174:AT181)</f>
        <v>72.5</v>
      </c>
      <c r="AV183" s="211">
        <f>AVERAGE(AV174:AV181)</f>
        <v>-0.56840621253767498</v>
      </c>
      <c r="AW183" s="212">
        <f>AVERAGE(AW174:AW181)</f>
        <v>20.75</v>
      </c>
      <c r="AX183" s="209">
        <f>AVERAGE(AX174:AX181)</f>
        <v>75</v>
      </c>
      <c r="AZ183" s="209">
        <f>AVERAGE(AZ174:AZ181)</f>
        <v>-0.54383356973974828</v>
      </c>
      <c r="BA183" s="209">
        <f>AVERAGE(BA174:BA181)</f>
        <v>20.375</v>
      </c>
      <c r="BB183" s="209">
        <f>AVERAGE(BB174:BB181)</f>
        <v>72.625</v>
      </c>
      <c r="BD183" s="211">
        <f>AVERAGE(BD174:BD181)</f>
        <v>-0.56252849256242121</v>
      </c>
      <c r="BE183" s="212">
        <f>AVERAGE(BE174:BE181)</f>
        <v>16.25</v>
      </c>
      <c r="BF183" s="209">
        <f>AVERAGE(BF174:BF181)</f>
        <v>81.125</v>
      </c>
      <c r="BH183" s="209">
        <f>AVERAGE(BH174:BH181)</f>
        <v>-0.65484183379344663</v>
      </c>
      <c r="BI183" s="209">
        <f>AVERAGE(BI174:BI181)</f>
        <v>13.125</v>
      </c>
      <c r="BJ183" s="209">
        <f>AVERAGE(BJ174:BJ181)</f>
        <v>77.25</v>
      </c>
      <c r="BL183" s="211">
        <f>AVERAGE(BL174:BL181)</f>
        <v>-0.71029720087485626</v>
      </c>
      <c r="BM183" s="212">
        <f>AVERAGE(BM174:BM181)</f>
        <v>69.875</v>
      </c>
      <c r="BN183" s="209">
        <f>AVERAGE(BN174:BN181)</f>
        <v>17.375</v>
      </c>
      <c r="BP183" s="209">
        <f>AVERAGE(BP174:BP181)</f>
        <v>0.6156008842384415</v>
      </c>
      <c r="BQ183" s="209">
        <f>AVERAGE(BQ174:BQ181)</f>
        <v>57.125</v>
      </c>
      <c r="BR183" s="209">
        <f>AVERAGE(BR174:BR181)</f>
        <v>13.875</v>
      </c>
      <c r="BT183" s="211">
        <f>AVERAGE(BT174:BT181)</f>
        <v>0.61897194269951206</v>
      </c>
      <c r="BU183" s="212">
        <f>AVERAGE(BU174:BU181)</f>
        <v>31.5</v>
      </c>
      <c r="BV183" s="209">
        <f>AVERAGE(BV174:BV181)</f>
        <v>35.5</v>
      </c>
      <c r="BX183" s="209">
        <f>AVERAGE(BX174:BX181)</f>
        <v>-4.245511666740296E-2</v>
      </c>
      <c r="BY183" s="209">
        <f>AVERAGE(BY174:BY181)</f>
        <v>37.375</v>
      </c>
      <c r="BZ183" s="209">
        <f>AVERAGE(BZ174:BZ181)</f>
        <v>33.875</v>
      </c>
      <c r="CB183" s="211">
        <f>AVERAGE(CB174:CB181)</f>
        <v>5.3619641683619178E-2</v>
      </c>
      <c r="CC183" s="212">
        <f>AVERAGE(CC174:CC181)</f>
        <v>29.25</v>
      </c>
      <c r="CD183" s="209">
        <f>AVERAGE(CD174:CD181)</f>
        <v>33.375</v>
      </c>
      <c r="CF183" s="209">
        <f>AVERAGE(CF174:CF181)</f>
        <v>-8.0758064980566244E-2</v>
      </c>
      <c r="CG183" s="209">
        <f>AVERAGE(CG174:CG181)</f>
        <v>33.625</v>
      </c>
      <c r="CH183" s="209">
        <f>AVERAGE(CH174:CH181)</f>
        <v>31.75</v>
      </c>
      <c r="CJ183" s="211">
        <f>AVERAGE(CJ174:CJ181)</f>
        <v>1.8903507489729424E-2</v>
      </c>
      <c r="CK183" s="212">
        <f>AVERAGE(CK174:CK181)</f>
        <v>34.25</v>
      </c>
      <c r="CL183" s="209">
        <f>AVERAGE(CL174:CL181)</f>
        <v>31.5</v>
      </c>
      <c r="CN183" s="209">
        <f>AVERAGE(CN174:CN181)</f>
        <v>5.1173019858654169E-2</v>
      </c>
      <c r="CO183" s="209">
        <f>AVERAGE(CO174:CO181)</f>
        <v>31.875</v>
      </c>
      <c r="CP183" s="209">
        <f>AVERAGE(CP174:CP181)</f>
        <v>31.25</v>
      </c>
      <c r="CR183" s="211">
        <f>AVERAGE(CR174:CR181)</f>
        <v>7.1247215806292206E-3</v>
      </c>
      <c r="CS183" s="212">
        <f>AVERAGE(CS174:CS181)</f>
        <v>28.25</v>
      </c>
      <c r="CT183" s="209">
        <f>AVERAGE(CT174:CT181)</f>
        <v>26.875</v>
      </c>
      <c r="CV183" s="209">
        <f>AVERAGE(CV174:CV181)</f>
        <v>-2.5372396323483287E-2</v>
      </c>
      <c r="CW183" s="209">
        <f>AVERAGE(CW174:CW181)</f>
        <v>31.375</v>
      </c>
      <c r="CX183" s="209">
        <f>AVERAGE(CX174:CX181)</f>
        <v>29.875</v>
      </c>
      <c r="CZ183" s="211">
        <f>AVERAGE(CZ174:CZ181)</f>
        <v>4.0130189744478524E-2</v>
      </c>
      <c r="DA183" s="212">
        <f>AVERAGE(DA174:DA181)</f>
        <v>17.875</v>
      </c>
      <c r="DB183" s="209">
        <f>AVERAGE(DB174:DB181)</f>
        <v>85</v>
      </c>
      <c r="DD183" s="209">
        <f>AVERAGE(DD174:DD181)</f>
        <v>-0.65226628623367755</v>
      </c>
      <c r="DE183" s="209">
        <f>AVERAGE(DE174:DE181)</f>
        <v>17.375</v>
      </c>
      <c r="DF183" s="209">
        <f>AVERAGE(DF174:DF181)</f>
        <v>76.875</v>
      </c>
      <c r="DH183" s="211">
        <f>AVERAGE(DH174:DH181)</f>
        <v>-0.61713031328429468</v>
      </c>
      <c r="DI183" s="212">
        <f>AVERAGE(DI174:DI181)</f>
        <v>39.5</v>
      </c>
      <c r="DJ183" s="209">
        <f>AVERAGE(DJ174:DJ181)</f>
        <v>32.875</v>
      </c>
      <c r="DL183" s="209">
        <f>AVERAGE(DL174:DL181)</f>
        <v>0.12050861769529184</v>
      </c>
      <c r="DM183" s="209">
        <f>AVERAGE(DM174:DM181)</f>
        <v>43</v>
      </c>
      <c r="DN183" s="209">
        <f>AVERAGE(DN174:DN181)</f>
        <v>35.625</v>
      </c>
      <c r="DP183" s="211">
        <f>AVERAGE(DP174:DP181)</f>
        <v>0.10329414746230972</v>
      </c>
      <c r="DQ183" s="212">
        <f>AVERAGE(DQ174:DQ181)</f>
        <v>34.125</v>
      </c>
      <c r="DR183" s="209">
        <f>AVERAGE(DR174:DR181)</f>
        <v>38.5</v>
      </c>
      <c r="DT183" s="209">
        <f>AVERAGE(DT174:DT181)</f>
        <v>-6.6767531223145118E-2</v>
      </c>
      <c r="DU183" s="209">
        <f>AVERAGE(DU174:DU181)</f>
        <v>38.25</v>
      </c>
      <c r="DV183" s="209">
        <f>AVERAGE(DV174:DV181)</f>
        <v>35.75</v>
      </c>
      <c r="DX183" s="211">
        <f>AVERAGE(DX174:DX181)</f>
        <v>3.3081202427192584E-2</v>
      </c>
    </row>
    <row r="184" spans="1:128" s="18" customFormat="1" x14ac:dyDescent="0.25">
      <c r="A184" s="212">
        <f>STDEV(A174:A181)</f>
        <v>6.8334785118143575</v>
      </c>
      <c r="B184" s="209">
        <f>STDEV(B174:B181)</f>
        <v>22.853180460121017</v>
      </c>
      <c r="D184" s="209">
        <f>STDEV(D174:D181)</f>
        <v>0.13475243054608119</v>
      </c>
      <c r="E184" s="209">
        <f>STDEV(E174:E181)</f>
        <v>9.4783588091127733</v>
      </c>
      <c r="F184" s="209">
        <f>STDEV(F174:F181)</f>
        <v>23.614462880676687</v>
      </c>
      <c r="H184" s="211">
        <f>STDEV(H174:H181)</f>
        <v>0.11829590143808474</v>
      </c>
      <c r="I184" s="212">
        <f>STDEV(I174:I181)</f>
        <v>5.8492978821637829</v>
      </c>
      <c r="J184" s="209">
        <f>STDEV(J174:J181)</f>
        <v>12.958725686909629</v>
      </c>
      <c r="L184" s="209">
        <f>STDEV(L174:L181)</f>
        <v>0.12128712778433627</v>
      </c>
      <c r="M184" s="209">
        <f>STDEV(M174:M181)</f>
        <v>5.8002463001890829</v>
      </c>
      <c r="N184" s="209">
        <f>STDEV(N174:N181)</f>
        <v>9.8088880977553057</v>
      </c>
      <c r="P184" s="211">
        <f>STDEV(P174:P181)</f>
        <v>6.9124291120108969E-2</v>
      </c>
      <c r="Q184" s="212">
        <f>STDEV(Q174:Q181)</f>
        <v>5.2898150116183515</v>
      </c>
      <c r="R184" s="209">
        <f>STDEV(R174:R181)</f>
        <v>15.706572782482771</v>
      </c>
      <c r="T184" s="209">
        <f>STDEV(T174:T181)</f>
        <v>0.10269373504362175</v>
      </c>
      <c r="U184" s="209">
        <f>STDEV(U174:U181)</f>
        <v>4.6521884251239376</v>
      </c>
      <c r="V184" s="209">
        <f>STDEV(V174:V181)</f>
        <v>12.894489409932335</v>
      </c>
      <c r="X184" s="211">
        <f>STDEV(X174:X181)</f>
        <v>0.10939395127883982</v>
      </c>
      <c r="Y184" s="212">
        <f>STDEV(Y174:Y181)</f>
        <v>4.5178218519231459</v>
      </c>
      <c r="Z184" s="209">
        <f>STDEV(Z174:Z181)</f>
        <v>10.602391913418137</v>
      </c>
      <c r="AB184" s="209">
        <f>STDEV(AB174:AB181)</f>
        <v>9.482881104646021E-2</v>
      </c>
      <c r="AC184" s="209">
        <f>STDEV(AC174:AC181)</f>
        <v>4.6271713049890737</v>
      </c>
      <c r="AD184" s="209">
        <f>STDEV(AD174:AD181)</f>
        <v>11.326328367379885</v>
      </c>
      <c r="AF184" s="211">
        <f>STDEV(AF174:AF181)</f>
        <v>0.10430124561672958</v>
      </c>
      <c r="AG184" s="212">
        <f>STDEV(AG174:AG181)</f>
        <v>9.3960478013744844</v>
      </c>
      <c r="AH184" s="209">
        <f>STDEV(AH174:AH181)</f>
        <v>27.479862756987291</v>
      </c>
      <c r="AJ184" s="209">
        <f>STDEV(AJ174:AJ181)</f>
        <v>0.17932497799346153</v>
      </c>
      <c r="AK184" s="209">
        <f>STDEV(AK174:AK181)</f>
        <v>4.1382363393117121</v>
      </c>
      <c r="AL184" s="209">
        <f>STDEV(AL174:AL181)</f>
        <v>26.185805860645736</v>
      </c>
      <c r="AN184" s="211">
        <f>STDEV(AN174:AN181)</f>
        <v>0.13356257125426277</v>
      </c>
      <c r="AO184" s="212">
        <f>STDEV(AO174:AO181)</f>
        <v>7.4594139946015297</v>
      </c>
      <c r="AP184" s="209">
        <f>STDEV(AP174:AP181)</f>
        <v>18.650450013720466</v>
      </c>
      <c r="AR184" s="209">
        <f>STDEV(AR174:AR181)</f>
        <v>8.9341928818743671E-2</v>
      </c>
      <c r="AS184" s="209">
        <f>STDEV(AS174:AS181)</f>
        <v>5.5275285099736413</v>
      </c>
      <c r="AT184" s="209">
        <f>STDEV(AT174:AT181)</f>
        <v>12.398156544998361</v>
      </c>
      <c r="AV184" s="211">
        <f>STDEV(AV174:AV181)</f>
        <v>0.12779396530121523</v>
      </c>
      <c r="AW184" s="212">
        <f>STDEV(AW174:AW181)</f>
        <v>6.8190908484929276</v>
      </c>
      <c r="AX184" s="209">
        <f>STDEV(AX174:AX181)</f>
        <v>32.997835426844937</v>
      </c>
      <c r="AZ184" s="209">
        <f>STDEV(AZ174:AZ181)</f>
        <v>0.14398054918469269</v>
      </c>
      <c r="BA184" s="209">
        <f>STDEV(BA174:BA181)</f>
        <v>7.7999542123198209</v>
      </c>
      <c r="BB184" s="209">
        <f>STDEV(BB174:BB181)</f>
        <v>17.229024514298125</v>
      </c>
      <c r="BD184" s="211">
        <f>STDEV(BD174:BD181)</f>
        <v>0.1522222336554169</v>
      </c>
      <c r="BE184" s="212">
        <f>STDEV(BE174:BE181)</f>
        <v>3.3273756282434617</v>
      </c>
      <c r="BF184" s="209">
        <f>STDEV(BF174:BF181)</f>
        <v>15.449803512389035</v>
      </c>
      <c r="BH184" s="209">
        <f>STDEV(BH174:BH181)</f>
        <v>0.10762654371439045</v>
      </c>
      <c r="BI184" s="209">
        <f>STDEV(BI174:BI181)</f>
        <v>6.3793752493036937</v>
      </c>
      <c r="BJ184" s="209">
        <f>STDEV(BJ174:BJ181)</f>
        <v>8.9880873541434987</v>
      </c>
      <c r="BL184" s="211">
        <f>STDEV(BL174:BL181)</f>
        <v>0.13319922931882278</v>
      </c>
      <c r="BM184" s="212">
        <f>STDEV(BM174:BM181)</f>
        <v>15.347754605432399</v>
      </c>
      <c r="BN184" s="209">
        <f>STDEV(BN174:BN181)</f>
        <v>7.8364988538067362</v>
      </c>
      <c r="BP184" s="209">
        <f>STDEV(BP174:BP181)</f>
        <v>0.12512974398683482</v>
      </c>
      <c r="BQ184" s="209">
        <f>STDEV(BQ174:BQ181)</f>
        <v>12.631451675423985</v>
      </c>
      <c r="BR184" s="209">
        <f>STDEV(BR174:BR181)</f>
        <v>6.7915388536030621</v>
      </c>
      <c r="BT184" s="211">
        <f>STDEV(BT174:BT181)</f>
        <v>0.16115817509107877</v>
      </c>
      <c r="BU184" s="212">
        <f>STDEV(BU174:BU181)</f>
        <v>6.5246784266681352</v>
      </c>
      <c r="BV184" s="209">
        <f>STDEV(BV174:BV181)</f>
        <v>11.88035593502388</v>
      </c>
      <c r="BX184" s="209">
        <f>STDEV(BX174:BX181)</f>
        <v>0.20025909680773007</v>
      </c>
      <c r="BY184" s="209">
        <f>STDEV(BY174:BY181)</f>
        <v>6.022280061808579</v>
      </c>
      <c r="BZ184" s="209">
        <f>STDEV(BZ174:BZ181)</f>
        <v>7.1201424544336591</v>
      </c>
      <c r="CB184" s="211">
        <f>STDEV(CB174:CB181)</f>
        <v>0.12972974306472779</v>
      </c>
      <c r="CC184" s="212">
        <f>STDEV(CC174:CC181)</f>
        <v>14.200100603265357</v>
      </c>
      <c r="CD184" s="209">
        <f>STDEV(CD174:CD181)</f>
        <v>10.992692377861108</v>
      </c>
      <c r="CF184" s="209">
        <f>STDEV(CF174:CF181)</f>
        <v>0.2679529509302398</v>
      </c>
      <c r="CG184" s="209">
        <f>STDEV(CG174:CG181)</f>
        <v>9.410290719662779</v>
      </c>
      <c r="CH184" s="209">
        <f>STDEV(CH174:CH181)</f>
        <v>5.5997448921484683</v>
      </c>
      <c r="CJ184" s="211">
        <f>STDEV(CJ174:CJ181)</f>
        <v>0.15633431019340266</v>
      </c>
      <c r="CK184" s="212">
        <f>STDEV(CK174:CK181)</f>
        <v>7.4017372478165075</v>
      </c>
      <c r="CL184" s="209">
        <f>STDEV(CL174:CL181)</f>
        <v>9.7541200086351783</v>
      </c>
      <c r="CN184" s="209">
        <f>STDEV(CN174:CN181)</f>
        <v>0.26077855034476638</v>
      </c>
      <c r="CO184" s="209">
        <f>STDEV(CO174:CO181)</f>
        <v>6.0812945050493035</v>
      </c>
      <c r="CP184" s="209">
        <f>STDEV(CP174:CP181)</f>
        <v>4.7132033389496062</v>
      </c>
      <c r="CR184" s="211">
        <f>STDEV(CR174:CR181)</f>
        <v>9.9545135283876221E-2</v>
      </c>
      <c r="CS184" s="212">
        <f>STDEV(CS174:CS181)</f>
        <v>13.540943204117756</v>
      </c>
      <c r="CT184" s="209">
        <f>STDEV(CT174:CT181)</f>
        <v>6.9987243735657181</v>
      </c>
      <c r="CV184" s="209">
        <f>STDEV(CV174:CV181)</f>
        <v>0.34493446598507871</v>
      </c>
      <c r="CW184" s="209">
        <f>STDEV(CW174:CW181)</f>
        <v>8.6839342630926382</v>
      </c>
      <c r="CX184" s="209">
        <f>STDEV(CX174:CX181)</f>
        <v>11.038083425771237</v>
      </c>
      <c r="CZ184" s="211">
        <f>STDEV(CZ174:CZ181)</f>
        <v>0.11312322718133024</v>
      </c>
      <c r="DA184" s="212">
        <f>STDEV(DA174:DA181)</f>
        <v>4.421942042651783</v>
      </c>
      <c r="DB184" s="209">
        <f>STDEV(DB174:DB181)</f>
        <v>14.302846869467231</v>
      </c>
      <c r="DD184" s="209">
        <f>STDEV(DD174:DD181)</f>
        <v>6.3907834742478076E-2</v>
      </c>
      <c r="DE184" s="209">
        <f>STDEV(DE174:DE181)</f>
        <v>3.3779748793788102</v>
      </c>
      <c r="DF184" s="209">
        <f>STDEV(DF174:DF181)</f>
        <v>21.067493579310419</v>
      </c>
      <c r="DH184" s="211">
        <f>STDEV(DH174:DH181)</f>
        <v>9.1894668384778694E-2</v>
      </c>
      <c r="DI184" s="212">
        <f>STDEV(DI174:DI181)</f>
        <v>6.0474315681476352</v>
      </c>
      <c r="DJ184" s="209">
        <f>STDEV(DJ174:DJ181)</f>
        <v>12.252550754842845</v>
      </c>
      <c r="DL184" s="209">
        <f>STDEV(DL174:DL181)</f>
        <v>0.18463289561155297</v>
      </c>
      <c r="DM184" s="209">
        <f>STDEV(DM174:DM181)</f>
        <v>8.618916073713347</v>
      </c>
      <c r="DN184" s="209">
        <f>STDEV(DN174:DN181)</f>
        <v>9.9991071029938894</v>
      </c>
      <c r="DP184" s="211">
        <f>STDEV(DP174:DP181)</f>
        <v>0.12648159767883113</v>
      </c>
      <c r="DQ184" s="212">
        <f>STDEV(DQ174:DQ181)</f>
        <v>12.205824136744837</v>
      </c>
      <c r="DR184" s="209">
        <f>STDEV(DR174:DR181)</f>
        <v>12.340409810282408</v>
      </c>
      <c r="DT184" s="209">
        <f>STDEV(DT174:DT181)</f>
        <v>0.16547599820038314</v>
      </c>
      <c r="DU184" s="209">
        <f>STDEV(DU174:DU181)</f>
        <v>10.067628462410742</v>
      </c>
      <c r="DV184" s="209">
        <f>STDEV(DV174:DV181)</f>
        <v>9.2234174019952366</v>
      </c>
      <c r="DX184" s="211">
        <f>STDEV(DX174:DX181)</f>
        <v>0.16780433117658713</v>
      </c>
    </row>
    <row r="185" spans="1:128" s="18" customFormat="1" x14ac:dyDescent="0.25">
      <c r="A185" s="212">
        <v>8</v>
      </c>
      <c r="B185" s="209">
        <v>8</v>
      </c>
      <c r="D185" s="209">
        <v>8</v>
      </c>
      <c r="E185" s="209">
        <v>8</v>
      </c>
      <c r="F185" s="209">
        <v>8</v>
      </c>
      <c r="H185" s="211">
        <v>8</v>
      </c>
      <c r="I185" s="212">
        <v>8</v>
      </c>
      <c r="J185" s="209">
        <v>8</v>
      </c>
      <c r="L185" s="209">
        <v>8</v>
      </c>
      <c r="M185" s="209">
        <v>8</v>
      </c>
      <c r="N185" s="209">
        <v>8</v>
      </c>
      <c r="P185" s="211">
        <v>8</v>
      </c>
      <c r="Q185" s="212">
        <v>8</v>
      </c>
      <c r="R185" s="209">
        <v>8</v>
      </c>
      <c r="T185" s="209">
        <v>8</v>
      </c>
      <c r="U185" s="209">
        <v>8</v>
      </c>
      <c r="V185" s="209">
        <v>8</v>
      </c>
      <c r="X185" s="211">
        <v>8</v>
      </c>
      <c r="Y185" s="212">
        <v>8</v>
      </c>
      <c r="Z185" s="209">
        <v>8</v>
      </c>
      <c r="AB185" s="209">
        <v>8</v>
      </c>
      <c r="AC185" s="209">
        <v>8</v>
      </c>
      <c r="AD185" s="209">
        <v>8</v>
      </c>
      <c r="AF185" s="211">
        <v>8</v>
      </c>
      <c r="AG185" s="212">
        <v>8</v>
      </c>
      <c r="AH185" s="209">
        <v>8</v>
      </c>
      <c r="AJ185" s="209">
        <v>8</v>
      </c>
      <c r="AK185" s="209">
        <v>8</v>
      </c>
      <c r="AL185" s="209">
        <v>8</v>
      </c>
      <c r="AN185" s="211">
        <v>8</v>
      </c>
      <c r="AO185" s="212">
        <v>8</v>
      </c>
      <c r="AP185" s="209">
        <v>8</v>
      </c>
      <c r="AR185" s="209">
        <v>8</v>
      </c>
      <c r="AS185" s="209">
        <v>8</v>
      </c>
      <c r="AT185" s="209">
        <v>8</v>
      </c>
      <c r="AV185" s="211">
        <v>8</v>
      </c>
      <c r="AW185" s="212">
        <v>8</v>
      </c>
      <c r="AX185" s="209">
        <v>8</v>
      </c>
      <c r="AZ185" s="209">
        <v>8</v>
      </c>
      <c r="BA185" s="209">
        <v>8</v>
      </c>
      <c r="BB185" s="209">
        <v>8</v>
      </c>
      <c r="BD185" s="211">
        <v>8</v>
      </c>
      <c r="BE185" s="212">
        <v>8</v>
      </c>
      <c r="BF185" s="209">
        <v>8</v>
      </c>
      <c r="BH185" s="209">
        <v>8</v>
      </c>
      <c r="BI185" s="209">
        <v>8</v>
      </c>
      <c r="BJ185" s="209">
        <v>8</v>
      </c>
      <c r="BL185" s="211">
        <v>8</v>
      </c>
      <c r="BM185" s="212">
        <v>8</v>
      </c>
      <c r="BN185" s="209">
        <v>8</v>
      </c>
      <c r="BP185" s="209">
        <v>8</v>
      </c>
      <c r="BQ185" s="209">
        <v>8</v>
      </c>
      <c r="BR185" s="209">
        <v>8</v>
      </c>
      <c r="BT185" s="211">
        <v>8</v>
      </c>
      <c r="BU185" s="212">
        <v>8</v>
      </c>
      <c r="BV185" s="209">
        <v>8</v>
      </c>
      <c r="BX185" s="209">
        <v>8</v>
      </c>
      <c r="BY185" s="209">
        <v>8</v>
      </c>
      <c r="BZ185" s="209">
        <v>8</v>
      </c>
      <c r="CB185" s="211">
        <v>8</v>
      </c>
      <c r="CC185" s="212">
        <v>8</v>
      </c>
      <c r="CD185" s="209">
        <v>8</v>
      </c>
      <c r="CF185" s="209">
        <v>8</v>
      </c>
      <c r="CG185" s="209">
        <v>8</v>
      </c>
      <c r="CH185" s="209">
        <v>8</v>
      </c>
      <c r="CJ185" s="211">
        <v>8</v>
      </c>
      <c r="CK185" s="212">
        <v>8</v>
      </c>
      <c r="CL185" s="209">
        <v>8</v>
      </c>
      <c r="CN185" s="209">
        <v>8</v>
      </c>
      <c r="CO185" s="209">
        <v>8</v>
      </c>
      <c r="CP185" s="209">
        <v>8</v>
      </c>
      <c r="CR185" s="211">
        <v>8</v>
      </c>
      <c r="CS185" s="212">
        <v>8</v>
      </c>
      <c r="CT185" s="209">
        <v>8</v>
      </c>
      <c r="CV185" s="209">
        <v>8</v>
      </c>
      <c r="CW185" s="209">
        <v>8</v>
      </c>
      <c r="CX185" s="209">
        <v>8</v>
      </c>
      <c r="CZ185" s="211">
        <v>8</v>
      </c>
      <c r="DA185" s="212">
        <v>8</v>
      </c>
      <c r="DB185" s="209">
        <v>8</v>
      </c>
      <c r="DD185" s="209">
        <v>8</v>
      </c>
      <c r="DE185" s="209">
        <v>8</v>
      </c>
      <c r="DF185" s="209">
        <v>8</v>
      </c>
      <c r="DH185" s="211">
        <v>8</v>
      </c>
      <c r="DI185" s="212">
        <v>8</v>
      </c>
      <c r="DJ185" s="209">
        <v>8</v>
      </c>
      <c r="DL185" s="209">
        <v>8</v>
      </c>
      <c r="DM185" s="209">
        <v>8</v>
      </c>
      <c r="DN185" s="209">
        <v>8</v>
      </c>
      <c r="DP185" s="211">
        <v>8</v>
      </c>
      <c r="DQ185" s="212">
        <v>8</v>
      </c>
      <c r="DR185" s="209">
        <v>8</v>
      </c>
      <c r="DT185" s="209">
        <v>8</v>
      </c>
      <c r="DU185" s="209">
        <v>8</v>
      </c>
      <c r="DV185" s="209">
        <v>8</v>
      </c>
      <c r="DX185" s="211">
        <v>8</v>
      </c>
    </row>
    <row r="186" spans="1:128" s="18" customFormat="1" ht="15.75" thickBot="1" x14ac:dyDescent="0.3">
      <c r="A186" s="43">
        <f>A184/SQRT(A185)</f>
        <v>2.4159994973982446</v>
      </c>
      <c r="B186" s="45">
        <f>B184/SQRT(B185)</f>
        <v>8.0798194375157379</v>
      </c>
      <c r="C186" s="44"/>
      <c r="D186" s="45">
        <f>D184/SQRT(D185)</f>
        <v>4.7642178710251636E-2</v>
      </c>
      <c r="E186" s="45">
        <f>E184/SQRT(E185)</f>
        <v>3.3511058942214453</v>
      </c>
      <c r="F186" s="45">
        <f>F184/SQRT(F185)</f>
        <v>8.3489734185022488</v>
      </c>
      <c r="G186" s="44"/>
      <c r="H186" s="174">
        <f>H184/SQRT(H185)</f>
        <v>4.1823917046722586E-2</v>
      </c>
      <c r="I186" s="43">
        <f>I184/SQRT(I185)</f>
        <v>2.0680390988290607</v>
      </c>
      <c r="J186" s="45">
        <f>J184/SQRT(J185)</f>
        <v>4.5816014043750499</v>
      </c>
      <c r="K186" s="44"/>
      <c r="L186" s="45">
        <f>L184/SQRT(L185)</f>
        <v>4.2881475263471747E-2</v>
      </c>
      <c r="M186" s="45">
        <f>M184/SQRT(M185)</f>
        <v>2.0506967457079419</v>
      </c>
      <c r="N186" s="45">
        <f>N184/SQRT(N185)</f>
        <v>3.4679656449113954</v>
      </c>
      <c r="O186" s="44"/>
      <c r="P186" s="174">
        <f>P184/SQRT(P185)</f>
        <v>2.4439127497871051E-2</v>
      </c>
      <c r="Q186" s="43">
        <f>Q184/SQRT(Q185)</f>
        <v>1.870232032968866</v>
      </c>
      <c r="R186" s="45">
        <f>R184/SQRT(R185)</f>
        <v>5.5531120618468135</v>
      </c>
      <c r="S186" s="44"/>
      <c r="T186" s="45">
        <f>T184/SQRT(T185)</f>
        <v>3.6307718217359765E-2</v>
      </c>
      <c r="U186" s="45">
        <f>U184/SQRT(U185)</f>
        <v>1.6447969913813505</v>
      </c>
      <c r="V186" s="45">
        <f>V184/SQRT(V185)</f>
        <v>4.5588904508506385</v>
      </c>
      <c r="W186" s="44"/>
      <c r="X186" s="174">
        <f>X184/SQRT(X185)</f>
        <v>3.8676602385029207E-2</v>
      </c>
      <c r="Y186" s="43">
        <f>Y184/SQRT(Y185)</f>
        <v>1.5972912338438112</v>
      </c>
      <c r="Z186" s="45">
        <f>Z184/SQRT(Z185)</f>
        <v>3.7485116093876893</v>
      </c>
      <c r="AA186" s="44"/>
      <c r="AB186" s="45">
        <f>AB184/SQRT(AB185)</f>
        <v>3.3527047671404901E-2</v>
      </c>
      <c r="AC186" s="45">
        <f>AC184/SQRT(AC185)</f>
        <v>1.6359521037347902</v>
      </c>
      <c r="AD186" s="45">
        <f>AD184/SQRT(AD185)</f>
        <v>4.0044617972599372</v>
      </c>
      <c r="AE186" s="44"/>
      <c r="AF186" s="174">
        <f>AF184/SQRT(AF185)</f>
        <v>3.6876059030896573E-2</v>
      </c>
      <c r="AG186" s="43">
        <f>AG184/SQRT(AG185)</f>
        <v>3.322004558352424</v>
      </c>
      <c r="AH186" s="45">
        <f>AH184/SQRT(AH185)</f>
        <v>9.7155986507706835</v>
      </c>
      <c r="AI186" s="44"/>
      <c r="AJ186" s="45">
        <f>AJ184/SQRT(AJ185)</f>
        <v>6.3400953987652525E-2</v>
      </c>
      <c r="AK186" s="45">
        <f>AK184/SQRT(AK185)</f>
        <v>1.463087488839953</v>
      </c>
      <c r="AL186" s="45">
        <f>AL184/SQRT(AL185)</f>
        <v>9.2580804474485188</v>
      </c>
      <c r="AM186" s="44"/>
      <c r="AN186" s="174">
        <f>AN184/SQRT(AN185)</f>
        <v>4.7221499923300318E-2</v>
      </c>
      <c r="AO186" s="43">
        <f>AO184/SQRT(AO185)</f>
        <v>2.637301109630287</v>
      </c>
      <c r="AP186" s="45">
        <f>AP184/SQRT(AP185)</f>
        <v>6.5939298384412393</v>
      </c>
      <c r="AQ186" s="44"/>
      <c r="AR186" s="45">
        <f>AR184/SQRT(AR185)</f>
        <v>3.1587141856009741E-2</v>
      </c>
      <c r="AS186" s="45">
        <f>AS184/SQRT(AS185)</f>
        <v>1.9542764463021671</v>
      </c>
      <c r="AT186" s="45">
        <f>AT184/SQRT(AT185)</f>
        <v>4.3834102835903588</v>
      </c>
      <c r="AU186" s="44"/>
      <c r="AV186" s="174">
        <f>AV184/SQRT(AV185)</f>
        <v>4.5181989729603821E-2</v>
      </c>
      <c r="AW186" s="43">
        <f>AW184/SQRT(AW185)</f>
        <v>2.4109126902482383</v>
      </c>
      <c r="AX186" s="45">
        <f>AX184/SQRT(AX185)</f>
        <v>11.666496597399874</v>
      </c>
      <c r="AY186" s="44"/>
      <c r="AZ186" s="45">
        <f>AZ184/SQRT(AZ185)</f>
        <v>5.0904811343729713E-2</v>
      </c>
      <c r="BA186" s="45">
        <f>BA184/SQRT(BA185)</f>
        <v>2.7577002582379606</v>
      </c>
      <c r="BB186" s="45">
        <f>BB184/SQRT(BB185)</f>
        <v>6.0913800336447332</v>
      </c>
      <c r="BC186" s="44"/>
      <c r="BD186" s="174">
        <f>BD184/SQRT(BD185)</f>
        <v>5.381868683255419E-2</v>
      </c>
      <c r="BE186" s="43">
        <f>BE184/SQRT(BE185)</f>
        <v>1.1764049351429002</v>
      </c>
      <c r="BF186" s="45">
        <f>BF184/SQRT(BF185)</f>
        <v>5.4623304158050132</v>
      </c>
      <c r="BG186" s="44"/>
      <c r="BH186" s="45">
        <f>BH184/SQRT(BH185)</f>
        <v>3.8051729448057937E-2</v>
      </c>
      <c r="BI186" s="45">
        <f>BI184/SQRT(BI185)</f>
        <v>2.255449749258132</v>
      </c>
      <c r="BJ186" s="45">
        <f>BJ184/SQRT(BJ185)</f>
        <v>3.1777687590059607</v>
      </c>
      <c r="BK186" s="44"/>
      <c r="BL186" s="174">
        <f>BL184/SQRT(BL185)</f>
        <v>4.7093039150080791E-2</v>
      </c>
      <c r="BM186" s="43">
        <f>BM184/SQRT(BM185)</f>
        <v>5.4262506787441573</v>
      </c>
      <c r="BN186" s="45">
        <f>BN184/SQRT(BN185)</f>
        <v>2.7706207401436749</v>
      </c>
      <c r="BO186" s="44"/>
      <c r="BP186" s="45">
        <f>BP184/SQRT(BP185)</f>
        <v>4.4240045250613758E-2</v>
      </c>
      <c r="BQ186" s="45">
        <f>BQ184/SQRT(BQ185)</f>
        <v>4.4658925679612382</v>
      </c>
      <c r="BR186" s="45">
        <f>BR184/SQRT(BR185)</f>
        <v>2.4011715890373178</v>
      </c>
      <c r="BS186" s="44"/>
      <c r="BT186" s="174">
        <f>BT184/SQRT(BT185)</f>
        <v>5.6978019225275373E-2</v>
      </c>
      <c r="BU186" s="43">
        <f>BU184/SQRT(BU185)</f>
        <v>2.3068221802793061</v>
      </c>
      <c r="BV186" s="45">
        <f>BV184/SQRT(BV185)</f>
        <v>4.2003401222826158</v>
      </c>
      <c r="BW186" s="44"/>
      <c r="BX186" s="45">
        <f>BX184/SQRT(BX185)</f>
        <v>7.0802282673519609E-2</v>
      </c>
      <c r="BY186" s="45">
        <f>BY184/SQRT(BY185)</f>
        <v>2.1291975349546934</v>
      </c>
      <c r="BZ186" s="45">
        <f>BZ184/SQRT(BZ185)</f>
        <v>2.5173505062721344</v>
      </c>
      <c r="CA186" s="44"/>
      <c r="CB186" s="174">
        <f>CB184/SQRT(CB185)</f>
        <v>4.5866390521328751E-2</v>
      </c>
      <c r="CC186" s="43">
        <f>CC184/SQRT(CC185)</f>
        <v>5.0204937150500584</v>
      </c>
      <c r="CD186" s="45">
        <f>CD184/SQRT(CD185)</f>
        <v>3.8865036619416311</v>
      </c>
      <c r="CE186" s="44"/>
      <c r="CF186" s="45">
        <f>CF184/SQRT(CF185)</f>
        <v>9.4735674320859387E-2</v>
      </c>
      <c r="CG186" s="45">
        <f>CG184/SQRT(CG185)</f>
        <v>3.3270401904051936</v>
      </c>
      <c r="CH186" s="45">
        <f>CH184/SQRT(CH185)</f>
        <v>1.979808793076457</v>
      </c>
      <c r="CI186" s="44"/>
      <c r="CJ186" s="174">
        <f>CJ184/SQRT(CJ185)</f>
        <v>5.5272525434938109E-2</v>
      </c>
      <c r="CK186" s="43">
        <f>CK184/SQRT(CK185)</f>
        <v>2.6169093002460526</v>
      </c>
      <c r="CL186" s="45">
        <f>CL184/SQRT(CL185)</f>
        <v>3.44860220130666</v>
      </c>
      <c r="CM186" s="44"/>
      <c r="CN186" s="45">
        <f>CN184/SQRT(CN185)</f>
        <v>9.2199140668390883E-2</v>
      </c>
      <c r="CO186" s="45">
        <f>CO184/SQRT(CO185)</f>
        <v>2.1500622914564258</v>
      </c>
      <c r="CP186" s="45">
        <f>CP184/SQRT(CP185)</f>
        <v>1.6663690210411721</v>
      </c>
      <c r="CQ186" s="44"/>
      <c r="CR186" s="174">
        <f>CR184/SQRT(CR185)</f>
        <v>3.5194520096680566E-2</v>
      </c>
      <c r="CS186" s="43">
        <f>CS184/SQRT(CS185)</f>
        <v>4.7874463816467809</v>
      </c>
      <c r="CT186" s="45">
        <f>CT184/SQRT(CT185)</f>
        <v>2.4744227321019454</v>
      </c>
      <c r="CU186" s="44"/>
      <c r="CV186" s="45">
        <f>CV184/SQRT(CV185)</f>
        <v>0.12195274998150482</v>
      </c>
      <c r="CW186" s="45">
        <f>CW184/SQRT(CW185)</f>
        <v>3.0702344024055042</v>
      </c>
      <c r="CX186" s="45">
        <f>CX184/SQRT(CX185)</f>
        <v>3.9025518208328394</v>
      </c>
      <c r="CY186" s="44"/>
      <c r="CZ186" s="174">
        <f>CZ184/SQRT(CZ185)</f>
        <v>3.9995100524812491E-2</v>
      </c>
      <c r="DA186" s="43">
        <f>DA184/SQRT(DA185)</f>
        <v>1.5633926021864846</v>
      </c>
      <c r="DB186" s="45">
        <f>DB184/SQRT(DB185)</f>
        <v>5.0568200058365305</v>
      </c>
      <c r="DC186" s="44"/>
      <c r="DD186" s="45">
        <f>DD184/SQRT(DD185)</f>
        <v>2.259483165867774E-2</v>
      </c>
      <c r="DE186" s="45">
        <f>DE184/SQRT(DE185)</f>
        <v>1.1942944719432833</v>
      </c>
      <c r="DF186" s="45">
        <f>DF184/SQRT(DF185)</f>
        <v>7.4484837862672233</v>
      </c>
      <c r="DG186" s="44"/>
      <c r="DH186" s="174">
        <f>DH184/SQRT(DH185)</f>
        <v>3.2489671584883022E-2</v>
      </c>
      <c r="DI186" s="43">
        <f>DI184/SQRT(DI185)</f>
        <v>2.1380899352993947</v>
      </c>
      <c r="DJ186" s="45">
        <f>DJ184/SQRT(DJ185)</f>
        <v>4.3319308627908635</v>
      </c>
      <c r="DK186" s="44"/>
      <c r="DL186" s="45">
        <f>DL184/SQRT(DL185)</f>
        <v>6.5277586258518525E-2</v>
      </c>
      <c r="DM186" s="45">
        <f>DM184/SQRT(DM185)</f>
        <v>3.0472470011002204</v>
      </c>
      <c r="DN186" s="45">
        <f>DN184/SQRT(DN185)</f>
        <v>3.5352182191687764</v>
      </c>
      <c r="DO186" s="44"/>
      <c r="DP186" s="174">
        <f>DP184/SQRT(DP185)</f>
        <v>4.4717997707005089E-2</v>
      </c>
      <c r="DQ186" s="43">
        <f>DQ184/SQRT(DQ185)</f>
        <v>4.3154105085313557</v>
      </c>
      <c r="DR186" s="45">
        <f>DR184/SQRT(DR185)</f>
        <v>4.3629937297358428</v>
      </c>
      <c r="DS186" s="44"/>
      <c r="DT186" s="45">
        <f>DT184/SQRT(DT185)</f>
        <v>5.8504600225551921E-2</v>
      </c>
      <c r="DU186" s="45">
        <f>DU184/SQRT(DU185)</f>
        <v>3.5594441781186648</v>
      </c>
      <c r="DV186" s="45">
        <f>DV184/SQRT(DV185)</f>
        <v>3.2609704953324199</v>
      </c>
      <c r="DW186" s="44"/>
      <c r="DX186" s="174">
        <f>DX184/SQRT(DX185)</f>
        <v>5.9327790243718974E-2</v>
      </c>
    </row>
    <row r="188" spans="1:128" s="152" customFormat="1" ht="15.75" thickBot="1" x14ac:dyDescent="0.3">
      <c r="A188" s="18" t="s">
        <v>254</v>
      </c>
      <c r="AG188" s="15"/>
      <c r="AH188" s="15"/>
      <c r="AI188" s="15"/>
      <c r="AJ188" s="15"/>
      <c r="AK188" s="15"/>
      <c r="AL188" s="15"/>
      <c r="AM188" s="15"/>
    </row>
    <row r="189" spans="1:128" s="152" customFormat="1" x14ac:dyDescent="0.25">
      <c r="A189" s="315" t="s">
        <v>169</v>
      </c>
      <c r="B189" s="316"/>
      <c r="C189" s="316"/>
      <c r="D189" s="317"/>
      <c r="E189" s="319" t="s">
        <v>170</v>
      </c>
      <c r="F189" s="316"/>
      <c r="G189" s="316"/>
      <c r="H189" s="317"/>
      <c r="I189" s="319" t="s">
        <v>171</v>
      </c>
      <c r="J189" s="316"/>
      <c r="K189" s="316"/>
      <c r="L189" s="317"/>
      <c r="M189" s="319" t="s">
        <v>172</v>
      </c>
      <c r="N189" s="316"/>
      <c r="O189" s="316"/>
      <c r="P189" s="317"/>
      <c r="Q189" s="319" t="s">
        <v>173</v>
      </c>
      <c r="R189" s="316"/>
      <c r="S189" s="316"/>
      <c r="T189" s="317"/>
      <c r="U189" s="319" t="s">
        <v>125</v>
      </c>
      <c r="V189" s="316"/>
      <c r="W189" s="316"/>
      <c r="X189" s="317"/>
      <c r="Y189" s="319" t="s">
        <v>126</v>
      </c>
      <c r="Z189" s="316"/>
      <c r="AA189" s="316"/>
      <c r="AB189" s="317"/>
      <c r="AC189" s="319" t="s">
        <v>174</v>
      </c>
      <c r="AD189" s="316"/>
      <c r="AE189" s="316"/>
      <c r="AF189" s="318"/>
      <c r="AG189" s="320"/>
      <c r="AH189" s="321"/>
      <c r="AI189" s="321"/>
      <c r="AJ189" s="321"/>
      <c r="AK189" s="15"/>
      <c r="AL189" s="15"/>
      <c r="AM189" s="15"/>
    </row>
    <row r="190" spans="1:128" s="152" customFormat="1" x14ac:dyDescent="0.25">
      <c r="A190" s="25" t="s">
        <v>84</v>
      </c>
      <c r="B190" s="14" t="s">
        <v>51</v>
      </c>
      <c r="C190" s="14" t="s">
        <v>52</v>
      </c>
      <c r="D190" s="31" t="s">
        <v>113</v>
      </c>
      <c r="E190" s="16" t="s">
        <v>84</v>
      </c>
      <c r="F190" s="14" t="s">
        <v>51</v>
      </c>
      <c r="G190" s="14" t="s">
        <v>52</v>
      </c>
      <c r="H190" s="31" t="s">
        <v>113</v>
      </c>
      <c r="I190" s="16" t="s">
        <v>84</v>
      </c>
      <c r="J190" s="14" t="s">
        <v>51</v>
      </c>
      <c r="K190" s="14" t="s">
        <v>52</v>
      </c>
      <c r="L190" s="31" t="s">
        <v>113</v>
      </c>
      <c r="M190" s="16" t="s">
        <v>84</v>
      </c>
      <c r="N190" s="14" t="s">
        <v>51</v>
      </c>
      <c r="O190" s="14" t="s">
        <v>52</v>
      </c>
      <c r="P190" s="31" t="s">
        <v>113</v>
      </c>
      <c r="Q190" s="16" t="s">
        <v>84</v>
      </c>
      <c r="R190" s="14" t="s">
        <v>51</v>
      </c>
      <c r="S190" s="14" t="s">
        <v>52</v>
      </c>
      <c r="T190" s="31" t="s">
        <v>113</v>
      </c>
      <c r="U190" s="16" t="s">
        <v>84</v>
      </c>
      <c r="V190" s="14" t="s">
        <v>51</v>
      </c>
      <c r="W190" s="14" t="s">
        <v>52</v>
      </c>
      <c r="X190" s="31" t="s">
        <v>113</v>
      </c>
      <c r="Y190" s="16" t="s">
        <v>84</v>
      </c>
      <c r="Z190" s="14" t="s">
        <v>51</v>
      </c>
      <c r="AA190" s="14" t="s">
        <v>52</v>
      </c>
      <c r="AB190" s="31" t="s">
        <v>113</v>
      </c>
      <c r="AC190" s="14" t="s">
        <v>84</v>
      </c>
      <c r="AD190" s="14" t="s">
        <v>51</v>
      </c>
      <c r="AE190" s="14" t="s">
        <v>52</v>
      </c>
      <c r="AF190" s="26" t="s">
        <v>113</v>
      </c>
      <c r="AG190" s="14"/>
      <c r="AH190" s="14"/>
      <c r="AI190" s="14"/>
      <c r="AJ190" s="14"/>
      <c r="AK190" s="15"/>
      <c r="AL190" s="15"/>
      <c r="AM190" s="15"/>
      <c r="BD190" s="14"/>
    </row>
    <row r="191" spans="1:128" s="152" customFormat="1" ht="14.45" customHeight="1" x14ac:dyDescent="0.25">
      <c r="A191" s="41">
        <v>37</v>
      </c>
      <c r="B191" s="18">
        <v>4</v>
      </c>
      <c r="C191" s="18">
        <f t="shared" ref="C191:C198" si="278">SUM(A191:B191)</f>
        <v>41</v>
      </c>
      <c r="D191" s="49">
        <f>(A191-B191)/C191</f>
        <v>0.80487804878048785</v>
      </c>
      <c r="E191" s="53">
        <v>42</v>
      </c>
      <c r="F191" s="18">
        <v>6</v>
      </c>
      <c r="G191" s="18">
        <f t="shared" ref="G191:G198" si="279">SUM(E191:F191)</f>
        <v>48</v>
      </c>
      <c r="H191" s="49">
        <f>(E191-F191)/G191</f>
        <v>0.75</v>
      </c>
      <c r="I191" s="53">
        <v>50</v>
      </c>
      <c r="J191" s="18">
        <v>6</v>
      </c>
      <c r="K191" s="18">
        <f t="shared" ref="K191:K198" si="280">SUM(I191:J191)</f>
        <v>56</v>
      </c>
      <c r="L191" s="49">
        <f>(I191-J191)/K191</f>
        <v>0.7857142857142857</v>
      </c>
      <c r="M191" s="53">
        <v>37</v>
      </c>
      <c r="N191" s="18">
        <v>9</v>
      </c>
      <c r="O191" s="18">
        <f t="shared" ref="O191:O198" si="281">SUM(M191:N191)</f>
        <v>46</v>
      </c>
      <c r="P191" s="49">
        <f>(M191-N191)/O191</f>
        <v>0.60869565217391308</v>
      </c>
      <c r="Q191" s="53">
        <v>33</v>
      </c>
      <c r="R191" s="18">
        <v>12</v>
      </c>
      <c r="S191" s="18">
        <f t="shared" ref="S191:S198" si="282">SUM(Q191:R191)</f>
        <v>45</v>
      </c>
      <c r="T191" s="49">
        <f t="shared" ref="T191:T198" si="283">(Q191-R191)/S191</f>
        <v>0.46666666666666667</v>
      </c>
      <c r="U191" s="53">
        <v>33</v>
      </c>
      <c r="V191" s="18">
        <v>0</v>
      </c>
      <c r="W191" s="18">
        <f t="shared" ref="W191:W198" si="284">SUM(U191:V191)</f>
        <v>33</v>
      </c>
      <c r="X191" s="49">
        <f t="shared" ref="X191:X198" si="285">(U191-V191)/W191</f>
        <v>1</v>
      </c>
      <c r="Y191" s="53">
        <v>45</v>
      </c>
      <c r="Z191" s="18">
        <v>8</v>
      </c>
      <c r="AA191" s="18">
        <f t="shared" ref="AA191:AA198" si="286">SUM(Y191:Z191)</f>
        <v>53</v>
      </c>
      <c r="AB191" s="49">
        <f t="shared" ref="AB191:AB198" si="287">(Y191-Z191)/AA191</f>
        <v>0.69811320754716977</v>
      </c>
      <c r="AC191" s="18">
        <v>23</v>
      </c>
      <c r="AD191" s="18">
        <v>7</v>
      </c>
      <c r="AE191" s="18">
        <f t="shared" ref="AE191:AE198" si="288">SUM(AC191:AD191)</f>
        <v>30</v>
      </c>
      <c r="AF191" s="42">
        <f t="shared" ref="AF191:AF198" si="289">(AC191-AD191)/AE191</f>
        <v>0.53333333333333333</v>
      </c>
      <c r="AG191" s="18"/>
      <c r="AH191" s="18"/>
      <c r="AI191" s="18"/>
      <c r="AJ191" s="18"/>
      <c r="AK191" s="15"/>
      <c r="AL191" s="15"/>
      <c r="AM191" s="15"/>
      <c r="BD191" s="18"/>
    </row>
    <row r="192" spans="1:128" s="152" customFormat="1" x14ac:dyDescent="0.25">
      <c r="A192" s="41">
        <v>39</v>
      </c>
      <c r="B192" s="18">
        <v>7</v>
      </c>
      <c r="C192" s="18">
        <f t="shared" si="278"/>
        <v>46</v>
      </c>
      <c r="D192" s="49">
        <f t="shared" ref="D192:D198" si="290">(A192-B192)/C192</f>
        <v>0.69565217391304346</v>
      </c>
      <c r="E192" s="53">
        <v>37</v>
      </c>
      <c r="F192" s="18">
        <v>4</v>
      </c>
      <c r="G192" s="18">
        <f t="shared" si="279"/>
        <v>41</v>
      </c>
      <c r="H192" s="49">
        <f t="shared" ref="H192:H198" si="291">(E192-F192)/G192</f>
        <v>0.80487804878048785</v>
      </c>
      <c r="I192" s="53">
        <v>47</v>
      </c>
      <c r="J192" s="18">
        <v>9</v>
      </c>
      <c r="K192" s="18">
        <f t="shared" si="280"/>
        <v>56</v>
      </c>
      <c r="L192" s="49">
        <f t="shared" ref="L192:L198" si="292">(I192-J192)/K192</f>
        <v>0.6785714285714286</v>
      </c>
      <c r="M192" s="53">
        <v>43</v>
      </c>
      <c r="N192" s="18">
        <v>6</v>
      </c>
      <c r="O192" s="18">
        <f t="shared" si="281"/>
        <v>49</v>
      </c>
      <c r="P192" s="49">
        <f t="shared" ref="P192:P198" si="293">(M192-N192)/O192</f>
        <v>0.75510204081632648</v>
      </c>
      <c r="Q192" s="53">
        <v>41</v>
      </c>
      <c r="R192" s="18">
        <v>18</v>
      </c>
      <c r="S192" s="18">
        <f t="shared" si="282"/>
        <v>59</v>
      </c>
      <c r="T192" s="49">
        <f t="shared" si="283"/>
        <v>0.38983050847457629</v>
      </c>
      <c r="U192" s="53">
        <v>32</v>
      </c>
      <c r="V192" s="18">
        <v>0</v>
      </c>
      <c r="W192" s="18">
        <f t="shared" si="284"/>
        <v>32</v>
      </c>
      <c r="X192" s="49">
        <f t="shared" si="285"/>
        <v>1</v>
      </c>
      <c r="Y192" s="53">
        <v>36</v>
      </c>
      <c r="Z192" s="18">
        <v>3</v>
      </c>
      <c r="AA192" s="18">
        <f t="shared" si="286"/>
        <v>39</v>
      </c>
      <c r="AB192" s="49">
        <f t="shared" si="287"/>
        <v>0.84615384615384615</v>
      </c>
      <c r="AC192" s="18">
        <v>30</v>
      </c>
      <c r="AD192" s="18">
        <v>5</v>
      </c>
      <c r="AE192" s="18">
        <f t="shared" si="288"/>
        <v>35</v>
      </c>
      <c r="AF192" s="42">
        <f t="shared" si="289"/>
        <v>0.7142857142857143</v>
      </c>
      <c r="AG192" s="18"/>
      <c r="AH192" s="18"/>
      <c r="AI192" s="18"/>
      <c r="AJ192" s="18"/>
      <c r="AK192" s="15"/>
      <c r="AL192" s="15"/>
      <c r="AM192" s="15"/>
      <c r="BD192" s="18"/>
    </row>
    <row r="193" spans="1:56" s="152" customFormat="1" x14ac:dyDescent="0.25">
      <c r="A193" s="41">
        <v>43</v>
      </c>
      <c r="B193" s="18">
        <v>11</v>
      </c>
      <c r="C193" s="18">
        <f t="shared" si="278"/>
        <v>54</v>
      </c>
      <c r="D193" s="49">
        <f t="shared" si="290"/>
        <v>0.59259259259259256</v>
      </c>
      <c r="E193" s="53">
        <v>51</v>
      </c>
      <c r="F193" s="18">
        <v>7</v>
      </c>
      <c r="G193" s="18">
        <f t="shared" si="279"/>
        <v>58</v>
      </c>
      <c r="H193" s="49">
        <f t="shared" si="291"/>
        <v>0.75862068965517238</v>
      </c>
      <c r="I193" s="53">
        <v>44</v>
      </c>
      <c r="J193" s="18">
        <v>5</v>
      </c>
      <c r="K193" s="18">
        <f t="shared" si="280"/>
        <v>49</v>
      </c>
      <c r="L193" s="49">
        <f t="shared" si="292"/>
        <v>0.79591836734693877</v>
      </c>
      <c r="M193" s="53">
        <v>42</v>
      </c>
      <c r="N193" s="18">
        <v>9</v>
      </c>
      <c r="O193" s="18">
        <f t="shared" si="281"/>
        <v>51</v>
      </c>
      <c r="P193" s="49">
        <f t="shared" si="293"/>
        <v>0.6470588235294118</v>
      </c>
      <c r="Q193" s="53">
        <v>32</v>
      </c>
      <c r="R193" s="18">
        <v>16</v>
      </c>
      <c r="S193" s="18">
        <f t="shared" si="282"/>
        <v>48</v>
      </c>
      <c r="T193" s="49">
        <f t="shared" si="283"/>
        <v>0.33333333333333331</v>
      </c>
      <c r="U193" s="53">
        <v>47</v>
      </c>
      <c r="V193" s="18">
        <v>10</v>
      </c>
      <c r="W193" s="18">
        <f t="shared" si="284"/>
        <v>57</v>
      </c>
      <c r="X193" s="49">
        <f t="shared" si="285"/>
        <v>0.64912280701754388</v>
      </c>
      <c r="Y193" s="53">
        <v>47</v>
      </c>
      <c r="Z193" s="18">
        <v>14</v>
      </c>
      <c r="AA193" s="18">
        <f t="shared" si="286"/>
        <v>61</v>
      </c>
      <c r="AB193" s="49">
        <f t="shared" si="287"/>
        <v>0.54098360655737709</v>
      </c>
      <c r="AC193" s="18">
        <v>27</v>
      </c>
      <c r="AD193" s="18">
        <v>29</v>
      </c>
      <c r="AE193" s="18">
        <f t="shared" si="288"/>
        <v>56</v>
      </c>
      <c r="AF193" s="42">
        <f t="shared" si="289"/>
        <v>-3.5714285714285712E-2</v>
      </c>
      <c r="AG193" s="18"/>
      <c r="AH193" s="18"/>
      <c r="AI193" s="18"/>
      <c r="AJ193" s="18"/>
      <c r="AK193" s="15"/>
      <c r="AL193" s="15"/>
      <c r="AM193" s="15"/>
      <c r="BD193" s="18"/>
    </row>
    <row r="194" spans="1:56" s="152" customFormat="1" x14ac:dyDescent="0.25">
      <c r="A194" s="41">
        <v>45</v>
      </c>
      <c r="B194" s="18">
        <v>9</v>
      </c>
      <c r="C194" s="18">
        <f t="shared" si="278"/>
        <v>54</v>
      </c>
      <c r="D194" s="49">
        <f t="shared" si="290"/>
        <v>0.66666666666666663</v>
      </c>
      <c r="E194" s="53">
        <v>45</v>
      </c>
      <c r="F194" s="18">
        <v>6</v>
      </c>
      <c r="G194" s="18">
        <f t="shared" si="279"/>
        <v>51</v>
      </c>
      <c r="H194" s="49">
        <f t="shared" si="291"/>
        <v>0.76470588235294112</v>
      </c>
      <c r="I194" s="53">
        <v>37</v>
      </c>
      <c r="J194" s="18">
        <v>4</v>
      </c>
      <c r="K194" s="18">
        <f t="shared" si="280"/>
        <v>41</v>
      </c>
      <c r="L194" s="49">
        <f t="shared" si="292"/>
        <v>0.80487804878048785</v>
      </c>
      <c r="M194" s="53">
        <v>51</v>
      </c>
      <c r="N194" s="18">
        <v>8</v>
      </c>
      <c r="O194" s="18">
        <f t="shared" si="281"/>
        <v>59</v>
      </c>
      <c r="P194" s="49">
        <f t="shared" si="293"/>
        <v>0.72881355932203384</v>
      </c>
      <c r="Q194" s="53">
        <v>40</v>
      </c>
      <c r="R194" s="18">
        <v>19</v>
      </c>
      <c r="S194" s="18">
        <f t="shared" si="282"/>
        <v>59</v>
      </c>
      <c r="T194" s="49">
        <f t="shared" si="283"/>
        <v>0.3559322033898305</v>
      </c>
      <c r="U194" s="53">
        <v>32</v>
      </c>
      <c r="V194" s="18">
        <v>3</v>
      </c>
      <c r="W194" s="18">
        <f t="shared" si="284"/>
        <v>35</v>
      </c>
      <c r="X194" s="49">
        <f t="shared" si="285"/>
        <v>0.82857142857142863</v>
      </c>
      <c r="Y194" s="53">
        <v>43</v>
      </c>
      <c r="Z194" s="18">
        <v>12</v>
      </c>
      <c r="AA194" s="18">
        <f t="shared" si="286"/>
        <v>55</v>
      </c>
      <c r="AB194" s="49">
        <f t="shared" si="287"/>
        <v>0.5636363636363636</v>
      </c>
      <c r="AC194" s="18">
        <v>18</v>
      </c>
      <c r="AD194" s="18">
        <v>20</v>
      </c>
      <c r="AE194" s="18">
        <f t="shared" si="288"/>
        <v>38</v>
      </c>
      <c r="AF194" s="42">
        <f t="shared" si="289"/>
        <v>-5.2631578947368418E-2</v>
      </c>
      <c r="AG194" s="18"/>
      <c r="AH194" s="18"/>
      <c r="AI194" s="18"/>
      <c r="AJ194" s="18"/>
      <c r="AK194" s="15"/>
      <c r="AL194" s="15"/>
      <c r="AM194" s="15"/>
      <c r="BD194" s="18"/>
    </row>
    <row r="195" spans="1:56" s="152" customFormat="1" x14ac:dyDescent="0.25">
      <c r="A195" s="41">
        <v>50</v>
      </c>
      <c r="B195" s="18">
        <v>10</v>
      </c>
      <c r="C195" s="18">
        <f t="shared" si="278"/>
        <v>60</v>
      </c>
      <c r="D195" s="49">
        <f t="shared" si="290"/>
        <v>0.66666666666666663</v>
      </c>
      <c r="E195" s="53">
        <v>45</v>
      </c>
      <c r="F195" s="18">
        <v>6</v>
      </c>
      <c r="G195" s="18">
        <f t="shared" si="279"/>
        <v>51</v>
      </c>
      <c r="H195" s="49">
        <f t="shared" si="291"/>
        <v>0.76470588235294112</v>
      </c>
      <c r="I195" s="53">
        <v>39</v>
      </c>
      <c r="J195" s="18">
        <v>14</v>
      </c>
      <c r="K195" s="18">
        <f t="shared" si="280"/>
        <v>53</v>
      </c>
      <c r="L195" s="49">
        <f t="shared" si="292"/>
        <v>0.47169811320754718</v>
      </c>
      <c r="M195" s="53">
        <v>53</v>
      </c>
      <c r="N195" s="18">
        <v>9</v>
      </c>
      <c r="O195" s="18">
        <f t="shared" si="281"/>
        <v>62</v>
      </c>
      <c r="P195" s="49">
        <f t="shared" si="293"/>
        <v>0.70967741935483875</v>
      </c>
      <c r="Q195" s="53">
        <v>30</v>
      </c>
      <c r="R195" s="18">
        <v>14</v>
      </c>
      <c r="S195" s="18">
        <f t="shared" si="282"/>
        <v>44</v>
      </c>
      <c r="T195" s="49">
        <f t="shared" si="283"/>
        <v>0.36363636363636365</v>
      </c>
      <c r="U195" s="53">
        <v>29</v>
      </c>
      <c r="V195" s="18">
        <v>6</v>
      </c>
      <c r="W195" s="18">
        <f t="shared" si="284"/>
        <v>35</v>
      </c>
      <c r="X195" s="49">
        <f t="shared" si="285"/>
        <v>0.65714285714285714</v>
      </c>
      <c r="Y195" s="53">
        <v>42</v>
      </c>
      <c r="Z195" s="18">
        <v>9</v>
      </c>
      <c r="AA195" s="18">
        <f t="shared" si="286"/>
        <v>51</v>
      </c>
      <c r="AB195" s="49">
        <f t="shared" si="287"/>
        <v>0.6470588235294118</v>
      </c>
      <c r="AC195" s="18">
        <v>22</v>
      </c>
      <c r="AD195" s="18">
        <v>14</v>
      </c>
      <c r="AE195" s="18">
        <f t="shared" si="288"/>
        <v>36</v>
      </c>
      <c r="AF195" s="42">
        <f t="shared" si="289"/>
        <v>0.22222222222222221</v>
      </c>
      <c r="AG195" s="18"/>
      <c r="AH195" s="18"/>
      <c r="AI195" s="18"/>
      <c r="AJ195" s="18"/>
      <c r="AK195" s="15"/>
      <c r="AL195" s="15"/>
      <c r="AM195" s="15"/>
      <c r="BD195" s="18"/>
    </row>
    <row r="196" spans="1:56" s="152" customFormat="1" x14ac:dyDescent="0.25">
      <c r="A196" s="41">
        <v>42</v>
      </c>
      <c r="B196" s="18">
        <v>12</v>
      </c>
      <c r="C196" s="18">
        <f t="shared" si="278"/>
        <v>54</v>
      </c>
      <c r="D196" s="49">
        <f t="shared" si="290"/>
        <v>0.55555555555555558</v>
      </c>
      <c r="E196" s="53">
        <v>43</v>
      </c>
      <c r="F196" s="18">
        <v>7</v>
      </c>
      <c r="G196" s="18">
        <f t="shared" si="279"/>
        <v>50</v>
      </c>
      <c r="H196" s="49">
        <f t="shared" si="291"/>
        <v>0.72</v>
      </c>
      <c r="I196" s="53">
        <v>51</v>
      </c>
      <c r="J196" s="18">
        <v>10</v>
      </c>
      <c r="K196" s="18">
        <f t="shared" si="280"/>
        <v>61</v>
      </c>
      <c r="L196" s="49">
        <f t="shared" si="292"/>
        <v>0.67213114754098358</v>
      </c>
      <c r="M196" s="53">
        <v>50</v>
      </c>
      <c r="N196" s="18">
        <v>7</v>
      </c>
      <c r="O196" s="18">
        <f t="shared" si="281"/>
        <v>57</v>
      </c>
      <c r="P196" s="49">
        <f t="shared" si="293"/>
        <v>0.75438596491228072</v>
      </c>
      <c r="Q196" s="53">
        <v>29</v>
      </c>
      <c r="R196" s="18">
        <v>11</v>
      </c>
      <c r="S196" s="18">
        <f t="shared" si="282"/>
        <v>40</v>
      </c>
      <c r="T196" s="49">
        <f t="shared" si="283"/>
        <v>0.45</v>
      </c>
      <c r="U196" s="53">
        <v>36</v>
      </c>
      <c r="V196" s="18">
        <v>2</v>
      </c>
      <c r="W196" s="18">
        <f t="shared" si="284"/>
        <v>38</v>
      </c>
      <c r="X196" s="49">
        <f t="shared" si="285"/>
        <v>0.89473684210526316</v>
      </c>
      <c r="Y196" s="53">
        <v>47</v>
      </c>
      <c r="Z196" s="18">
        <v>11</v>
      </c>
      <c r="AA196" s="18">
        <f t="shared" si="286"/>
        <v>58</v>
      </c>
      <c r="AB196" s="49">
        <f t="shared" si="287"/>
        <v>0.62068965517241381</v>
      </c>
      <c r="AC196" s="18">
        <v>35</v>
      </c>
      <c r="AD196" s="18">
        <v>26</v>
      </c>
      <c r="AE196" s="18">
        <f t="shared" si="288"/>
        <v>61</v>
      </c>
      <c r="AF196" s="42">
        <f t="shared" si="289"/>
        <v>0.14754098360655737</v>
      </c>
      <c r="AG196" s="18"/>
      <c r="AH196" s="18"/>
      <c r="AI196" s="18"/>
      <c r="AJ196" s="18"/>
      <c r="AK196" s="15"/>
      <c r="AL196" s="15"/>
      <c r="AM196" s="15"/>
      <c r="BD196" s="18"/>
    </row>
    <row r="197" spans="1:56" s="152" customFormat="1" x14ac:dyDescent="0.25">
      <c r="A197" s="41">
        <v>51</v>
      </c>
      <c r="B197" s="18">
        <v>6</v>
      </c>
      <c r="C197" s="18">
        <f t="shared" si="278"/>
        <v>57</v>
      </c>
      <c r="D197" s="49">
        <f t="shared" si="290"/>
        <v>0.78947368421052633</v>
      </c>
      <c r="E197" s="53">
        <v>50</v>
      </c>
      <c r="F197" s="18">
        <v>9</v>
      </c>
      <c r="G197" s="18">
        <f t="shared" si="279"/>
        <v>59</v>
      </c>
      <c r="H197" s="49">
        <f t="shared" si="291"/>
        <v>0.69491525423728817</v>
      </c>
      <c r="I197" s="53">
        <v>44</v>
      </c>
      <c r="J197" s="18">
        <v>7</v>
      </c>
      <c r="K197" s="18">
        <f t="shared" si="280"/>
        <v>51</v>
      </c>
      <c r="L197" s="49">
        <f t="shared" si="292"/>
        <v>0.72549019607843135</v>
      </c>
      <c r="M197" s="53">
        <v>43</v>
      </c>
      <c r="N197" s="18">
        <v>12</v>
      </c>
      <c r="O197" s="18">
        <f t="shared" si="281"/>
        <v>55</v>
      </c>
      <c r="P197" s="49">
        <f t="shared" si="293"/>
        <v>0.5636363636363636</v>
      </c>
      <c r="Q197" s="53">
        <v>32</v>
      </c>
      <c r="R197" s="18">
        <v>27</v>
      </c>
      <c r="S197" s="18">
        <f t="shared" si="282"/>
        <v>59</v>
      </c>
      <c r="T197" s="49">
        <f t="shared" si="283"/>
        <v>8.4745762711864403E-2</v>
      </c>
      <c r="U197" s="53">
        <v>53</v>
      </c>
      <c r="V197" s="18">
        <v>12</v>
      </c>
      <c r="W197" s="18">
        <f t="shared" si="284"/>
        <v>65</v>
      </c>
      <c r="X197" s="49">
        <f t="shared" si="285"/>
        <v>0.63076923076923075</v>
      </c>
      <c r="Y197" s="53">
        <v>43</v>
      </c>
      <c r="Z197" s="18">
        <v>10</v>
      </c>
      <c r="AA197" s="18">
        <f t="shared" si="286"/>
        <v>53</v>
      </c>
      <c r="AB197" s="49">
        <f t="shared" si="287"/>
        <v>0.62264150943396224</v>
      </c>
      <c r="AC197" s="18">
        <v>29</v>
      </c>
      <c r="AD197" s="18">
        <v>27</v>
      </c>
      <c r="AE197" s="18">
        <f t="shared" si="288"/>
        <v>56</v>
      </c>
      <c r="AF197" s="42">
        <f t="shared" si="289"/>
        <v>3.5714285714285712E-2</v>
      </c>
      <c r="AG197" s="18"/>
      <c r="AH197" s="18"/>
      <c r="AI197" s="18"/>
      <c r="AJ197" s="18"/>
      <c r="AK197" s="15"/>
      <c r="AL197" s="15"/>
      <c r="AM197" s="15"/>
      <c r="BD197" s="18"/>
    </row>
    <row r="198" spans="1:56" s="152" customFormat="1" x14ac:dyDescent="0.25">
      <c r="A198" s="41">
        <v>39</v>
      </c>
      <c r="B198" s="18">
        <v>14</v>
      </c>
      <c r="C198" s="18">
        <f t="shared" si="278"/>
        <v>53</v>
      </c>
      <c r="D198" s="49">
        <f t="shared" si="290"/>
        <v>0.47169811320754718</v>
      </c>
      <c r="E198" s="53">
        <v>45</v>
      </c>
      <c r="F198" s="18">
        <v>16</v>
      </c>
      <c r="G198" s="18">
        <f t="shared" si="279"/>
        <v>61</v>
      </c>
      <c r="H198" s="49">
        <f t="shared" si="291"/>
        <v>0.47540983606557374</v>
      </c>
      <c r="I198" s="53">
        <v>45</v>
      </c>
      <c r="J198" s="18">
        <v>3</v>
      </c>
      <c r="K198" s="18">
        <f t="shared" si="280"/>
        <v>48</v>
      </c>
      <c r="L198" s="49">
        <f t="shared" si="292"/>
        <v>0.875</v>
      </c>
      <c r="M198" s="53">
        <v>45</v>
      </c>
      <c r="N198" s="18">
        <v>9</v>
      </c>
      <c r="O198" s="18">
        <f t="shared" si="281"/>
        <v>54</v>
      </c>
      <c r="P198" s="49">
        <f t="shared" si="293"/>
        <v>0.66666666666666663</v>
      </c>
      <c r="Q198" s="53">
        <v>26</v>
      </c>
      <c r="R198" s="18">
        <v>20</v>
      </c>
      <c r="S198" s="18">
        <f t="shared" si="282"/>
        <v>46</v>
      </c>
      <c r="T198" s="49">
        <f t="shared" si="283"/>
        <v>0.13043478260869565</v>
      </c>
      <c r="U198" s="53">
        <v>49</v>
      </c>
      <c r="V198" s="18">
        <v>15</v>
      </c>
      <c r="W198" s="18">
        <f t="shared" si="284"/>
        <v>64</v>
      </c>
      <c r="X198" s="49">
        <f t="shared" si="285"/>
        <v>0.53125</v>
      </c>
      <c r="Y198" s="53">
        <v>47</v>
      </c>
      <c r="Z198" s="18">
        <v>7</v>
      </c>
      <c r="AA198" s="18">
        <f t="shared" si="286"/>
        <v>54</v>
      </c>
      <c r="AB198" s="49">
        <f t="shared" si="287"/>
        <v>0.7407407407407407</v>
      </c>
      <c r="AC198" s="18">
        <v>23</v>
      </c>
      <c r="AD198" s="18">
        <v>16</v>
      </c>
      <c r="AE198" s="18">
        <f t="shared" si="288"/>
        <v>39</v>
      </c>
      <c r="AF198" s="42">
        <f t="shared" si="289"/>
        <v>0.17948717948717949</v>
      </c>
      <c r="AG198" s="18"/>
      <c r="AH198" s="18"/>
      <c r="AI198" s="18"/>
      <c r="AJ198" s="18"/>
      <c r="AK198" s="15"/>
      <c r="AL198" s="15"/>
      <c r="AM198" s="15"/>
      <c r="BD198" s="18"/>
    </row>
    <row r="199" spans="1:56" s="152" customFormat="1" x14ac:dyDescent="0.25">
      <c r="A199" s="226"/>
      <c r="B199" s="168"/>
      <c r="C199" s="168"/>
      <c r="D199" s="169"/>
      <c r="E199" s="176"/>
      <c r="F199" s="168"/>
      <c r="G199" s="168"/>
      <c r="H199" s="169"/>
      <c r="I199" s="176"/>
      <c r="J199" s="168"/>
      <c r="K199" s="168"/>
      <c r="L199" s="169"/>
      <c r="M199" s="176"/>
      <c r="N199" s="168"/>
      <c r="O199" s="168"/>
      <c r="P199" s="169"/>
      <c r="Q199" s="176"/>
      <c r="R199" s="168"/>
      <c r="S199" s="168"/>
      <c r="T199" s="169"/>
      <c r="U199" s="176"/>
      <c r="V199" s="168"/>
      <c r="W199" s="168"/>
      <c r="X199" s="169"/>
      <c r="Y199" s="176"/>
      <c r="Z199" s="168"/>
      <c r="AA199" s="168"/>
      <c r="AB199" s="169"/>
      <c r="AC199" s="168"/>
      <c r="AD199" s="168"/>
      <c r="AE199" s="168"/>
      <c r="AF199" s="177"/>
      <c r="AG199" s="15"/>
      <c r="AH199" s="15"/>
      <c r="AI199" s="15"/>
      <c r="AJ199" s="15"/>
      <c r="AK199" s="15"/>
      <c r="AL199" s="15"/>
      <c r="AM199" s="15"/>
    </row>
    <row r="200" spans="1:56" s="152" customFormat="1" x14ac:dyDescent="0.25">
      <c r="A200" s="212">
        <f t="shared" ref="A200:AF200" si="294">AVERAGE(A191:A198)</f>
        <v>43.25</v>
      </c>
      <c r="B200" s="209">
        <f t="shared" si="294"/>
        <v>9.125</v>
      </c>
      <c r="C200" s="209">
        <f t="shared" si="294"/>
        <v>52.375</v>
      </c>
      <c r="D200" s="211">
        <f t="shared" si="294"/>
        <v>0.65539793769913579</v>
      </c>
      <c r="E200" s="208">
        <f t="shared" si="294"/>
        <v>44.75</v>
      </c>
      <c r="F200" s="209">
        <f t="shared" si="294"/>
        <v>7.625</v>
      </c>
      <c r="G200" s="209">
        <f t="shared" si="294"/>
        <v>52.375</v>
      </c>
      <c r="H200" s="211">
        <f t="shared" si="294"/>
        <v>0.71665444918055055</v>
      </c>
      <c r="I200" s="208">
        <f t="shared" si="294"/>
        <v>44.625</v>
      </c>
      <c r="J200" s="209">
        <f t="shared" si="294"/>
        <v>7.25</v>
      </c>
      <c r="K200" s="209">
        <f t="shared" si="294"/>
        <v>51.875</v>
      </c>
      <c r="L200" s="211">
        <f t="shared" si="294"/>
        <v>0.72617519840501288</v>
      </c>
      <c r="M200" s="208">
        <f t="shared" si="294"/>
        <v>45.5</v>
      </c>
      <c r="N200" s="209">
        <f t="shared" si="294"/>
        <v>8.625</v>
      </c>
      <c r="O200" s="209">
        <f t="shared" si="294"/>
        <v>54.125</v>
      </c>
      <c r="P200" s="211">
        <f t="shared" si="294"/>
        <v>0.67925456130147943</v>
      </c>
      <c r="Q200" s="208">
        <f t="shared" si="294"/>
        <v>32.875</v>
      </c>
      <c r="R200" s="209">
        <f t="shared" si="294"/>
        <v>17.125</v>
      </c>
      <c r="S200" s="209">
        <f t="shared" si="294"/>
        <v>50</v>
      </c>
      <c r="T200" s="211">
        <f t="shared" si="294"/>
        <v>0.32182245260266634</v>
      </c>
      <c r="U200" s="208">
        <f t="shared" si="294"/>
        <v>38.875</v>
      </c>
      <c r="V200" s="209">
        <f t="shared" si="294"/>
        <v>6</v>
      </c>
      <c r="W200" s="209">
        <f t="shared" si="294"/>
        <v>44.875</v>
      </c>
      <c r="X200" s="211">
        <f t="shared" si="294"/>
        <v>0.77394914570079032</v>
      </c>
      <c r="Y200" s="208">
        <f t="shared" si="294"/>
        <v>43.75</v>
      </c>
      <c r="Z200" s="209">
        <f t="shared" si="294"/>
        <v>9.25</v>
      </c>
      <c r="AA200" s="209">
        <f t="shared" si="294"/>
        <v>53</v>
      </c>
      <c r="AB200" s="211">
        <f t="shared" si="294"/>
        <v>0.66000221909641055</v>
      </c>
      <c r="AC200" s="209">
        <f t="shared" si="294"/>
        <v>25.875</v>
      </c>
      <c r="AD200" s="209">
        <f t="shared" si="294"/>
        <v>18</v>
      </c>
      <c r="AE200" s="209">
        <f t="shared" si="294"/>
        <v>43.875</v>
      </c>
      <c r="AF200" s="210">
        <f t="shared" si="294"/>
        <v>0.2180297317484548</v>
      </c>
      <c r="AG200" s="15"/>
      <c r="AH200" s="15"/>
      <c r="AI200" s="15"/>
      <c r="AJ200" s="15"/>
      <c r="AK200" s="15"/>
      <c r="AL200" s="15"/>
      <c r="AM200" s="15"/>
    </row>
    <row r="201" spans="1:56" s="152" customFormat="1" x14ac:dyDescent="0.25">
      <c r="A201" s="212">
        <f t="shared" ref="A201:AF201" si="295">STDEV(A191:A198)</f>
        <v>5.1478150704935004</v>
      </c>
      <c r="B201" s="209">
        <f t="shared" si="295"/>
        <v>3.3139316313320131</v>
      </c>
      <c r="C201" s="209">
        <f t="shared" si="295"/>
        <v>6.0695375206259099</v>
      </c>
      <c r="D201" s="211">
        <f t="shared" si="295"/>
        <v>0.11329709340240258</v>
      </c>
      <c r="E201" s="208">
        <f t="shared" si="295"/>
        <v>4.4320263021395911</v>
      </c>
      <c r="F201" s="209">
        <f t="shared" si="295"/>
        <v>3.6620642110310255</v>
      </c>
      <c r="G201" s="209">
        <f t="shared" si="295"/>
        <v>6.6319034113249007</v>
      </c>
      <c r="H201" s="211">
        <f t="shared" si="295"/>
        <v>0.10278766167569484</v>
      </c>
      <c r="I201" s="208">
        <f t="shared" si="295"/>
        <v>4.8678977568791</v>
      </c>
      <c r="J201" s="209">
        <f t="shared" si="295"/>
        <v>3.6154430670982181</v>
      </c>
      <c r="K201" s="209">
        <f t="shared" si="295"/>
        <v>6.1047405467273661</v>
      </c>
      <c r="L201" s="211">
        <f t="shared" si="295"/>
        <v>0.12346075560022149</v>
      </c>
      <c r="M201" s="208">
        <f t="shared" si="295"/>
        <v>5.3984124650546237</v>
      </c>
      <c r="N201" s="209">
        <f t="shared" si="295"/>
        <v>1.7677669529663689</v>
      </c>
      <c r="O201" s="209">
        <f t="shared" si="295"/>
        <v>5.3033008588991066</v>
      </c>
      <c r="P201" s="211">
        <f t="shared" si="295"/>
        <v>7.002077288189687E-2</v>
      </c>
      <c r="Q201" s="208">
        <f t="shared" si="295"/>
        <v>5.1944338341288798</v>
      </c>
      <c r="R201" s="209">
        <f t="shared" si="295"/>
        <v>5.1391355582154361</v>
      </c>
      <c r="S201" s="209">
        <f t="shared" si="295"/>
        <v>7.7827648410721348</v>
      </c>
      <c r="T201" s="211">
        <f t="shared" si="295"/>
        <v>0.14036350839022166</v>
      </c>
      <c r="U201" s="208">
        <f t="shared" si="295"/>
        <v>9.2803555966352924</v>
      </c>
      <c r="V201" s="209">
        <f t="shared" si="295"/>
        <v>5.7321150422111078</v>
      </c>
      <c r="W201" s="209">
        <f t="shared" si="295"/>
        <v>14.475965302133444</v>
      </c>
      <c r="X201" s="211">
        <f t="shared" si="295"/>
        <v>0.18063377555032312</v>
      </c>
      <c r="Y201" s="208">
        <f t="shared" si="295"/>
        <v>3.7321001364608946</v>
      </c>
      <c r="Z201" s="209">
        <f t="shared" si="295"/>
        <v>3.370036032024414</v>
      </c>
      <c r="AA201" s="209">
        <f t="shared" si="295"/>
        <v>6.4807406984078604</v>
      </c>
      <c r="AB201" s="211">
        <f t="shared" si="295"/>
        <v>9.9415595644147453E-2</v>
      </c>
      <c r="AC201" s="209">
        <f t="shared" si="295"/>
        <v>5.4099775547461508</v>
      </c>
      <c r="AD201" s="209">
        <f t="shared" si="295"/>
        <v>9.1025898983279951</v>
      </c>
      <c r="AE201" s="209">
        <f t="shared" si="295"/>
        <v>11.825366197893651</v>
      </c>
      <c r="AF201" s="210">
        <f t="shared" si="295"/>
        <v>0.27334975598268779</v>
      </c>
      <c r="AG201" s="15"/>
      <c r="AH201" s="15"/>
      <c r="AI201" s="15"/>
      <c r="AJ201" s="15"/>
      <c r="AK201" s="15"/>
      <c r="AL201" s="15"/>
      <c r="AM201" s="15"/>
    </row>
    <row r="202" spans="1:56" s="152" customFormat="1" x14ac:dyDescent="0.25">
      <c r="A202" s="212">
        <v>8</v>
      </c>
      <c r="B202" s="209">
        <v>8</v>
      </c>
      <c r="C202" s="209">
        <v>8</v>
      </c>
      <c r="D202" s="211">
        <v>8</v>
      </c>
      <c r="E202" s="208">
        <v>8</v>
      </c>
      <c r="F202" s="209">
        <v>8</v>
      </c>
      <c r="G202" s="209">
        <v>8</v>
      </c>
      <c r="H202" s="211">
        <v>8</v>
      </c>
      <c r="I202" s="208">
        <v>8</v>
      </c>
      <c r="J202" s="209">
        <v>8</v>
      </c>
      <c r="K202" s="209">
        <v>8</v>
      </c>
      <c r="L202" s="211">
        <v>8</v>
      </c>
      <c r="M202" s="208">
        <v>8</v>
      </c>
      <c r="N202" s="209">
        <v>8</v>
      </c>
      <c r="O202" s="209">
        <v>8</v>
      </c>
      <c r="P202" s="211">
        <v>8</v>
      </c>
      <c r="Q202" s="208">
        <v>8</v>
      </c>
      <c r="R202" s="209">
        <v>8</v>
      </c>
      <c r="S202" s="209">
        <v>8</v>
      </c>
      <c r="T202" s="211">
        <v>8</v>
      </c>
      <c r="U202" s="208">
        <v>8</v>
      </c>
      <c r="V202" s="209">
        <v>8</v>
      </c>
      <c r="W202" s="209">
        <v>8</v>
      </c>
      <c r="X202" s="211">
        <v>8</v>
      </c>
      <c r="Y202" s="208">
        <v>8</v>
      </c>
      <c r="Z202" s="209">
        <v>8</v>
      </c>
      <c r="AA202" s="209">
        <v>8</v>
      </c>
      <c r="AB202" s="211">
        <v>8</v>
      </c>
      <c r="AC202" s="209">
        <v>8</v>
      </c>
      <c r="AD202" s="209">
        <v>8</v>
      </c>
      <c r="AE202" s="209">
        <v>8</v>
      </c>
      <c r="AF202" s="210">
        <v>8</v>
      </c>
      <c r="AG202" s="15"/>
      <c r="AH202" s="15"/>
      <c r="AI202" s="15"/>
      <c r="AJ202" s="15"/>
      <c r="AK202" s="15"/>
      <c r="AL202" s="15"/>
      <c r="AM202" s="15"/>
    </row>
    <row r="203" spans="1:56" s="152" customFormat="1" ht="15.75" thickBot="1" x14ac:dyDescent="0.3">
      <c r="A203" s="43">
        <f t="shared" ref="A203:AF203" si="296">A201/SQRT(A202)</f>
        <v>1.8200274723201295</v>
      </c>
      <c r="B203" s="45">
        <f t="shared" si="296"/>
        <v>1.1716517644517321</v>
      </c>
      <c r="C203" s="45">
        <f t="shared" si="296"/>
        <v>2.1459055697503824</v>
      </c>
      <c r="D203" s="174">
        <f t="shared" si="296"/>
        <v>4.0056571516782255E-2</v>
      </c>
      <c r="E203" s="54">
        <f t="shared" si="296"/>
        <v>1.5669579263200215</v>
      </c>
      <c r="F203" s="45">
        <f t="shared" si="296"/>
        <v>1.2947352183803009</v>
      </c>
      <c r="G203" s="45">
        <f t="shared" si="296"/>
        <v>2.3447319371610171</v>
      </c>
      <c r="H203" s="174">
        <f t="shared" si="296"/>
        <v>3.6340926296596208E-2</v>
      </c>
      <c r="I203" s="54">
        <f t="shared" si="296"/>
        <v>1.7210617570059976</v>
      </c>
      <c r="J203" s="45">
        <f t="shared" si="296"/>
        <v>1.2782521548695198</v>
      </c>
      <c r="K203" s="45">
        <f t="shared" si="296"/>
        <v>2.1583517189876957</v>
      </c>
      <c r="L203" s="174">
        <f t="shared" si="296"/>
        <v>4.3649968747665815E-2</v>
      </c>
      <c r="M203" s="54">
        <f t="shared" si="296"/>
        <v>1.9086270308410551</v>
      </c>
      <c r="N203" s="45">
        <f t="shared" si="296"/>
        <v>0.625</v>
      </c>
      <c r="O203" s="45">
        <f t="shared" si="296"/>
        <v>1.875</v>
      </c>
      <c r="P203" s="174">
        <f t="shared" si="296"/>
        <v>2.4756081664356194E-2</v>
      </c>
      <c r="Q203" s="54">
        <f t="shared" si="296"/>
        <v>1.8365096942686843</v>
      </c>
      <c r="R203" s="45">
        <f t="shared" si="296"/>
        <v>1.816958801325524</v>
      </c>
      <c r="S203" s="45">
        <f t="shared" si="296"/>
        <v>2.7516228977511745</v>
      </c>
      <c r="T203" s="174">
        <f t="shared" si="296"/>
        <v>4.9625994306930293E-2</v>
      </c>
      <c r="U203" s="54">
        <f t="shared" si="296"/>
        <v>3.2811011871016715</v>
      </c>
      <c r="V203" s="45">
        <f t="shared" si="296"/>
        <v>2.0266087084444435</v>
      </c>
      <c r="W203" s="45">
        <f t="shared" si="296"/>
        <v>5.118026614679863</v>
      </c>
      <c r="X203" s="174">
        <f t="shared" si="296"/>
        <v>6.3863683801481122E-2</v>
      </c>
      <c r="Y203" s="54">
        <f t="shared" si="296"/>
        <v>1.3194966572793689</v>
      </c>
      <c r="Z203" s="45">
        <f t="shared" si="296"/>
        <v>1.1914876655437341</v>
      </c>
      <c r="AA203" s="45">
        <f t="shared" si="296"/>
        <v>2.2912878474779199</v>
      </c>
      <c r="AB203" s="174">
        <f t="shared" si="296"/>
        <v>3.514872091783823E-2</v>
      </c>
      <c r="AC203" s="45">
        <f t="shared" si="296"/>
        <v>1.9127159075140099</v>
      </c>
      <c r="AD203" s="45">
        <f t="shared" si="296"/>
        <v>3.2182515217339454</v>
      </c>
      <c r="AE203" s="45">
        <f t="shared" si="296"/>
        <v>4.1808983142723903</v>
      </c>
      <c r="AF203" s="175">
        <f t="shared" si="296"/>
        <v>9.6643733045523275E-2</v>
      </c>
    </row>
  </sheetData>
  <mergeCells count="49">
    <mergeCell ref="DQ172:DX172"/>
    <mergeCell ref="BU172:CB172"/>
    <mergeCell ref="CC172:CJ172"/>
    <mergeCell ref="CK172:CR172"/>
    <mergeCell ref="CS172:CZ172"/>
    <mergeCell ref="DA172:DH172"/>
    <mergeCell ref="DI172:DP172"/>
    <mergeCell ref="BM172:BT172"/>
    <mergeCell ref="Y189:AB189"/>
    <mergeCell ref="AC189:AF189"/>
    <mergeCell ref="AG189:AJ189"/>
    <mergeCell ref="A172:H172"/>
    <mergeCell ref="I172:P172"/>
    <mergeCell ref="Q172:X172"/>
    <mergeCell ref="Y172:AF172"/>
    <mergeCell ref="AG172:AN172"/>
    <mergeCell ref="A189:D189"/>
    <mergeCell ref="E189:H189"/>
    <mergeCell ref="I189:L189"/>
    <mergeCell ref="M189:P189"/>
    <mergeCell ref="Q189:T189"/>
    <mergeCell ref="U189:X189"/>
    <mergeCell ref="AK155:AR155"/>
    <mergeCell ref="AS155:AZ155"/>
    <mergeCell ref="BA155:BH155"/>
    <mergeCell ref="E155:L155"/>
    <mergeCell ref="AO172:AV172"/>
    <mergeCell ref="AW172:BD172"/>
    <mergeCell ref="BE172:BL172"/>
    <mergeCell ref="A155:D155"/>
    <mergeCell ref="M155:T155"/>
    <mergeCell ref="U155:AB155"/>
    <mergeCell ref="AC155:AJ155"/>
    <mergeCell ref="A138:H138"/>
    <mergeCell ref="I138:P138"/>
    <mergeCell ref="AO18:AV18"/>
    <mergeCell ref="AW18:BD18"/>
    <mergeCell ref="A113:H113"/>
    <mergeCell ref="I113:P113"/>
    <mergeCell ref="Q113:X113"/>
    <mergeCell ref="Y113:AF113"/>
    <mergeCell ref="AG113:AN113"/>
    <mergeCell ref="AO113:AV113"/>
    <mergeCell ref="AW113:BD113"/>
    <mergeCell ref="A18:H18"/>
    <mergeCell ref="I18:P18"/>
    <mergeCell ref="Q18:X18"/>
    <mergeCell ref="Y18:AF18"/>
    <mergeCell ref="AG18:AN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Figure 1 Data</vt:lpstr>
      <vt:lpstr>Figure 2 Data</vt:lpstr>
      <vt:lpstr>Figure 3 Data</vt:lpstr>
      <vt:lpstr>Figure 4 Data</vt:lpstr>
      <vt:lpstr>Figure 5 Data</vt:lpstr>
      <vt:lpstr>Figure 6 Data</vt:lpstr>
      <vt:lpstr>Figure S1 Data</vt:lpstr>
      <vt:lpstr>Figure S3 Data</vt:lpstr>
      <vt:lpstr>Figure S4 Data</vt:lpstr>
      <vt:lpstr>figure S6 Data</vt:lpstr>
      <vt:lpstr>Figure S7 Data</vt:lpstr>
    </vt:vector>
  </TitlesOfParts>
  <Company>MPI of Neurobiology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Habibe Ucpunar</dc:creator>
  <cp:lastModifiedBy>Sean Mackin</cp:lastModifiedBy>
  <cp:lastPrinted>2014-10-14T11:03:36Z</cp:lastPrinted>
  <dcterms:created xsi:type="dcterms:W3CDTF">2014-07-04T10:23:04Z</dcterms:created>
  <dcterms:modified xsi:type="dcterms:W3CDTF">2016-04-07T22:22:32Z</dcterms:modified>
</cp:coreProperties>
</file>