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goulda/Desktop/CURRENT PAPER WRITING/Annick-SSD/PLOS-Biology-15-02-17/Revision2/Uploaded-07-09-17/RevisedFigs/"/>
    </mc:Choice>
  </mc:AlternateContent>
  <bookViews>
    <workbookView xWindow="9060" yWindow="2240" windowWidth="35160" windowHeight="15000" tabRatio="500" firstSheet="31" activeTab="42"/>
  </bookViews>
  <sheets>
    <sheet name="Fig 1A" sheetId="1" r:id="rId1"/>
    <sheet name="Fig 1B" sheetId="2" r:id="rId2"/>
    <sheet name="Fig 1C" sheetId="3" r:id="rId3"/>
    <sheet name="Fig 1D" sheetId="4" r:id="rId4"/>
    <sheet name="Fig 1E" sheetId="5" r:id="rId5"/>
    <sheet name="Fig 1F" sheetId="6" r:id="rId6"/>
    <sheet name="Fig 1G" sheetId="8" r:id="rId7"/>
    <sheet name="Fig 2C" sheetId="9" r:id="rId8"/>
    <sheet name="Fig 3A" sheetId="10" r:id="rId9"/>
    <sheet name="Fig 3B" sheetId="11" r:id="rId10"/>
    <sheet name="Fig 3C" sheetId="12" r:id="rId11"/>
    <sheet name="Fig 3D" sheetId="13" r:id="rId12"/>
    <sheet name="Fig 3E" sheetId="14" r:id="rId13"/>
    <sheet name="Fig 3F" sheetId="15" r:id="rId14"/>
    <sheet name="Fig 4A" sheetId="16" r:id="rId15"/>
    <sheet name="Fig 5A" sheetId="17" r:id="rId16"/>
    <sheet name="Fig 5B" sheetId="18" r:id="rId17"/>
    <sheet name="Fig 6A" sheetId="19" r:id="rId18"/>
    <sheet name="Fig 6B" sheetId="21" r:id="rId19"/>
    <sheet name="Fig 6C" sheetId="20" r:id="rId20"/>
    <sheet name="Fig 6D" sheetId="22" r:id="rId21"/>
    <sheet name="Fig 6E" sheetId="23" r:id="rId22"/>
    <sheet name="S1A Fig" sheetId="24" r:id="rId23"/>
    <sheet name="S1B Fig" sheetId="26" r:id="rId24"/>
    <sheet name="S1C Fig" sheetId="25" r:id="rId25"/>
    <sheet name="S1D Fig" sheetId="27" r:id="rId26"/>
    <sheet name="S2 Fig" sheetId="28" r:id="rId27"/>
    <sheet name="S3A Fig" sheetId="29" r:id="rId28"/>
    <sheet name="S3B Fig" sheetId="30" r:id="rId29"/>
    <sheet name="S3C Fig" sheetId="31" r:id="rId30"/>
    <sheet name="S3D Fig" sheetId="32" r:id="rId31"/>
    <sheet name="S3E Fig" sheetId="33" r:id="rId32"/>
    <sheet name="S3F Fig" sheetId="34" r:id="rId33"/>
    <sheet name="S4A Fig" sheetId="36" r:id="rId34"/>
    <sheet name="S4B Fig" sheetId="35" r:id="rId35"/>
    <sheet name="S5A Fig" sheetId="37" r:id="rId36"/>
    <sheet name="S5B Fig" sheetId="38" r:id="rId37"/>
    <sheet name="S6B Fig" sheetId="39" r:id="rId38"/>
    <sheet name="S7C Fig" sheetId="40" r:id="rId39"/>
    <sheet name="S8 Fig" sheetId="41" r:id="rId40"/>
    <sheet name="S11D Fig" sheetId="42" r:id="rId41"/>
    <sheet name="S11E Fig" sheetId="43" r:id="rId42"/>
    <sheet name="S12B Fig" sheetId="44" r:id="rId43"/>
    <sheet name="S13A Fig" sheetId="45" r:id="rId44"/>
    <sheet name="S13B Fig" sheetId="46" r:id="rId45"/>
    <sheet name="S13C Fig" sheetId="47" r:id="rId46"/>
    <sheet name="S13D Fig" sheetId="48" r:id="rId47"/>
    <sheet name="S15A Fig" sheetId="53" r:id="rId48"/>
    <sheet name="S15B Fig" sheetId="50" r:id="rId49"/>
    <sheet name="S15C Fig" sheetId="51" r:id="rId50"/>
    <sheet name="S16 Fig" sheetId="52" r:id="rId51"/>
    <sheet name="Sheet1" sheetId="54" r:id="rId52"/>
    <sheet name="Sheet2" sheetId="55" r:id="rId5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25" l="1"/>
  <c r="I17" i="25"/>
  <c r="I18" i="25"/>
  <c r="I15" i="25"/>
  <c r="H20" i="25"/>
  <c r="G16" i="25"/>
  <c r="G15" i="25"/>
  <c r="F20" i="25"/>
  <c r="G17" i="25"/>
  <c r="G18" i="25"/>
  <c r="F16" i="25"/>
  <c r="F17" i="25"/>
  <c r="F18" i="25"/>
  <c r="F15" i="25"/>
  <c r="H15" i="25"/>
  <c r="H16" i="25"/>
  <c r="H4" i="25"/>
  <c r="H5" i="25"/>
  <c r="H6" i="25"/>
  <c r="H11" i="25"/>
  <c r="F4" i="25"/>
  <c r="F5" i="25"/>
  <c r="F6" i="25"/>
  <c r="F11" i="25"/>
  <c r="H18" i="25"/>
  <c r="H17" i="25"/>
  <c r="I5" i="25"/>
  <c r="I6" i="25"/>
  <c r="H7" i="25"/>
  <c r="I7" i="25"/>
  <c r="H8" i="25"/>
  <c r="I8" i="25"/>
  <c r="H9" i="25"/>
  <c r="I9" i="25"/>
  <c r="I4" i="25"/>
  <c r="G5" i="25"/>
  <c r="G6" i="25"/>
  <c r="F7" i="25"/>
  <c r="G7" i="25"/>
  <c r="F8" i="25"/>
  <c r="G8" i="25"/>
  <c r="F9" i="25"/>
  <c r="G9" i="25"/>
  <c r="G4" i="25"/>
  <c r="J12" i="52"/>
  <c r="J17" i="52"/>
  <c r="J16" i="52"/>
  <c r="N12" i="52"/>
  <c r="L12" i="52"/>
  <c r="N17" i="52"/>
  <c r="N18" i="52"/>
  <c r="L17" i="52"/>
  <c r="L18" i="52"/>
  <c r="L19" i="52"/>
  <c r="J18" i="52"/>
  <c r="J19" i="52"/>
  <c r="J20" i="52"/>
  <c r="J21" i="52"/>
  <c r="N16" i="52"/>
  <c r="O16" i="52"/>
  <c r="O17" i="52"/>
  <c r="O18" i="52"/>
  <c r="M17" i="52"/>
  <c r="M16" i="52"/>
  <c r="L16" i="52"/>
  <c r="K16" i="52"/>
  <c r="K17" i="52"/>
  <c r="K18" i="52"/>
  <c r="F11" i="52"/>
  <c r="G15" i="52"/>
  <c r="G16" i="52"/>
  <c r="G17" i="52"/>
  <c r="F16" i="52"/>
  <c r="F17" i="52"/>
  <c r="F18" i="52"/>
  <c r="F19" i="52"/>
  <c r="F15" i="52"/>
  <c r="D11" i="52"/>
  <c r="E15" i="52"/>
  <c r="E16" i="52"/>
  <c r="D16" i="52"/>
  <c r="D15" i="52"/>
  <c r="B11" i="52"/>
  <c r="C15" i="52"/>
  <c r="C16" i="52"/>
  <c r="C17" i="52"/>
  <c r="B16" i="52"/>
  <c r="B17" i="52"/>
  <c r="B15" i="52"/>
  <c r="AA367" i="51"/>
  <c r="AB366" i="51"/>
  <c r="AA358" i="51"/>
  <c r="AB357" i="51"/>
  <c r="AA349" i="51"/>
  <c r="AA347" i="51"/>
  <c r="AB347" i="51"/>
  <c r="AA339" i="51"/>
  <c r="AB338" i="51"/>
  <c r="AA329" i="51"/>
  <c r="AB328" i="51"/>
  <c r="AA321" i="51"/>
  <c r="AA318" i="51"/>
  <c r="AB318" i="51"/>
  <c r="AA310" i="51"/>
  <c r="AB309" i="51"/>
  <c r="AA302" i="51"/>
  <c r="AA300" i="51"/>
  <c r="AB300" i="51"/>
  <c r="AA295" i="51"/>
  <c r="AA293" i="51"/>
  <c r="AB293" i="51"/>
  <c r="AA285" i="51"/>
  <c r="AA283" i="51"/>
  <c r="AB283" i="51"/>
  <c r="AA277" i="51"/>
  <c r="AA275" i="51"/>
  <c r="AB275" i="51"/>
  <c r="AA267" i="51"/>
  <c r="AA265" i="51"/>
  <c r="AB265" i="51"/>
  <c r="AA257" i="51"/>
  <c r="AA255" i="51"/>
  <c r="AB255" i="51"/>
  <c r="AA249" i="51"/>
  <c r="AA246" i="51"/>
  <c r="AB246" i="51"/>
  <c r="AA238" i="51"/>
  <c r="AA236" i="51"/>
  <c r="AB236" i="51"/>
  <c r="AA228" i="51"/>
  <c r="AA226" i="51"/>
  <c r="AB226" i="51"/>
  <c r="AA220" i="51"/>
  <c r="AA218" i="51"/>
  <c r="AB218" i="51"/>
  <c r="AA210" i="51"/>
  <c r="AA208" i="51"/>
  <c r="AB208" i="51"/>
  <c r="AA200" i="51"/>
  <c r="AA197" i="51"/>
  <c r="AB197" i="51"/>
  <c r="AA191" i="51"/>
  <c r="AA189" i="51"/>
  <c r="AB189" i="51"/>
  <c r="AA183" i="51"/>
  <c r="AA181" i="51"/>
  <c r="AB181" i="51"/>
  <c r="AA174" i="51"/>
  <c r="AA172" i="51"/>
  <c r="AB172" i="51"/>
  <c r="AA165" i="51"/>
  <c r="AB164" i="51"/>
  <c r="AA158" i="51"/>
  <c r="AA156" i="51"/>
  <c r="AB156" i="51"/>
  <c r="AA147" i="51"/>
  <c r="AA145" i="51"/>
  <c r="AB145" i="51"/>
  <c r="AA137" i="51"/>
  <c r="AA135" i="51"/>
  <c r="AB135" i="51"/>
  <c r="AA130" i="51"/>
  <c r="AA128" i="51"/>
  <c r="AB128" i="51"/>
  <c r="AA122" i="51"/>
  <c r="AA120" i="51"/>
  <c r="AB120" i="51"/>
  <c r="AA114" i="51"/>
  <c r="AA112" i="51"/>
  <c r="AB112" i="51"/>
  <c r="AA105" i="51"/>
  <c r="AA103" i="51"/>
  <c r="AB103" i="51"/>
  <c r="AA96" i="51"/>
  <c r="AA94" i="51"/>
  <c r="AB94" i="51"/>
  <c r="AA86" i="51"/>
  <c r="AA84" i="51"/>
  <c r="AB84" i="51"/>
  <c r="AA76" i="51"/>
  <c r="AA74" i="51"/>
  <c r="AB74" i="51"/>
  <c r="AA67" i="51"/>
  <c r="AA65" i="51"/>
  <c r="AB65" i="51"/>
  <c r="AA57" i="51"/>
  <c r="AA55" i="51"/>
  <c r="AB55" i="51"/>
  <c r="AA49" i="51"/>
  <c r="AA47" i="51"/>
  <c r="AB47" i="51"/>
  <c r="AA41" i="51"/>
  <c r="AA39" i="51"/>
  <c r="AB39" i="51"/>
  <c r="AA32" i="51"/>
  <c r="AB31" i="51"/>
  <c r="AA24" i="51"/>
  <c r="AA22" i="51"/>
  <c r="AB22" i="51"/>
  <c r="AA15" i="51"/>
  <c r="AA13" i="51"/>
  <c r="AB13" i="51"/>
  <c r="AA7" i="51"/>
  <c r="AA5" i="51"/>
  <c r="AB5" i="51"/>
  <c r="X303" i="51"/>
  <c r="X301" i="51"/>
  <c r="Y301" i="51"/>
  <c r="X294" i="51"/>
  <c r="X292" i="51"/>
  <c r="Y292" i="51"/>
  <c r="X286" i="51"/>
  <c r="X284" i="51"/>
  <c r="Y284" i="51"/>
  <c r="X276" i="51"/>
  <c r="X274" i="51"/>
  <c r="Y274" i="51"/>
  <c r="X265" i="51"/>
  <c r="X261" i="51"/>
  <c r="Y261" i="51"/>
  <c r="X253" i="51"/>
  <c r="X251" i="51"/>
  <c r="Y251" i="51"/>
  <c r="X245" i="51"/>
  <c r="X243" i="51"/>
  <c r="Y243" i="51"/>
  <c r="X238" i="51"/>
  <c r="X236" i="51"/>
  <c r="Y236" i="51"/>
  <c r="X229" i="51"/>
  <c r="Y228" i="51"/>
  <c r="X222" i="51"/>
  <c r="Y221" i="51"/>
  <c r="X216" i="51"/>
  <c r="X214" i="51"/>
  <c r="Y214" i="51"/>
  <c r="X209" i="51"/>
  <c r="X207" i="51"/>
  <c r="Y207" i="51"/>
  <c r="X199" i="51"/>
  <c r="X197" i="51"/>
  <c r="Y197" i="51"/>
  <c r="X190" i="51"/>
  <c r="X188" i="51"/>
  <c r="Y188" i="51"/>
  <c r="X181" i="51"/>
  <c r="X175" i="51"/>
  <c r="Y175" i="51"/>
  <c r="X168" i="51"/>
  <c r="Y167" i="51"/>
  <c r="X160" i="51"/>
  <c r="X158" i="51"/>
  <c r="Y158" i="51"/>
  <c r="X151" i="51"/>
  <c r="X147" i="51"/>
  <c r="Y147" i="51"/>
  <c r="X141" i="51"/>
  <c r="Y140" i="51"/>
  <c r="X136" i="51"/>
  <c r="X132" i="51"/>
  <c r="Y132" i="51"/>
  <c r="X126" i="51"/>
  <c r="X124" i="51"/>
  <c r="Y124" i="51"/>
  <c r="X119" i="51"/>
  <c r="X117" i="51"/>
  <c r="Y117" i="51"/>
  <c r="X110" i="51"/>
  <c r="X108" i="51"/>
  <c r="Y108" i="51"/>
  <c r="X102" i="51"/>
  <c r="X100" i="51"/>
  <c r="Y100" i="51"/>
  <c r="X93" i="51"/>
  <c r="X91" i="51"/>
  <c r="Y91" i="51"/>
  <c r="X83" i="51"/>
  <c r="X81" i="51"/>
  <c r="Y81" i="51"/>
  <c r="X74" i="51"/>
  <c r="X72" i="51"/>
  <c r="Y72" i="51"/>
  <c r="X65" i="51"/>
  <c r="X63" i="51"/>
  <c r="Y63" i="51"/>
  <c r="X53" i="51"/>
  <c r="X51" i="51"/>
  <c r="Y51" i="51"/>
  <c r="X43" i="51"/>
  <c r="X39" i="51"/>
  <c r="Y39" i="51"/>
  <c r="X33" i="51"/>
  <c r="X31" i="51"/>
  <c r="Y31" i="51"/>
  <c r="X24" i="51"/>
  <c r="X22" i="51"/>
  <c r="Y22" i="51"/>
  <c r="X16" i="51"/>
  <c r="X14" i="51"/>
  <c r="Y14" i="51"/>
  <c r="X7" i="51"/>
  <c r="X5" i="51"/>
  <c r="Y5" i="51"/>
  <c r="T304" i="51"/>
  <c r="T302" i="51"/>
  <c r="U302" i="51"/>
  <c r="T295" i="51"/>
  <c r="T293" i="51"/>
  <c r="U293" i="51"/>
  <c r="T285" i="51"/>
  <c r="T283" i="51"/>
  <c r="U283" i="51"/>
  <c r="T277" i="51"/>
  <c r="T275" i="51"/>
  <c r="U275" i="51"/>
  <c r="T267" i="51"/>
  <c r="T265" i="51"/>
  <c r="U265" i="51"/>
  <c r="T256" i="51"/>
  <c r="T254" i="51"/>
  <c r="U254" i="51"/>
  <c r="T246" i="51"/>
  <c r="T244" i="51"/>
  <c r="U244" i="51"/>
  <c r="T239" i="51"/>
  <c r="U238" i="51"/>
  <c r="T230" i="51"/>
  <c r="T228" i="51"/>
  <c r="U228" i="51"/>
  <c r="T219" i="51"/>
  <c r="T217" i="51"/>
  <c r="U217" i="51"/>
  <c r="T210" i="51"/>
  <c r="T207" i="51"/>
  <c r="U207" i="51"/>
  <c r="T199" i="51"/>
  <c r="T197" i="51"/>
  <c r="U197" i="51"/>
  <c r="T188" i="51"/>
  <c r="T186" i="51"/>
  <c r="U186" i="51"/>
  <c r="T178" i="51"/>
  <c r="T176" i="51"/>
  <c r="U176" i="51"/>
  <c r="T170" i="51"/>
  <c r="T168" i="51"/>
  <c r="U168" i="51"/>
  <c r="T160" i="51"/>
  <c r="T158" i="51"/>
  <c r="U158" i="51"/>
  <c r="T150" i="51"/>
  <c r="T148" i="51"/>
  <c r="U148" i="51"/>
  <c r="T140" i="51"/>
  <c r="T138" i="51"/>
  <c r="U138" i="51"/>
  <c r="T133" i="51"/>
  <c r="T131" i="51"/>
  <c r="U131" i="51"/>
  <c r="T124" i="51"/>
  <c r="T122" i="51"/>
  <c r="U122" i="51"/>
  <c r="T116" i="51"/>
  <c r="T114" i="51"/>
  <c r="U114" i="51"/>
  <c r="T109" i="51"/>
  <c r="T105" i="51"/>
  <c r="U105" i="51"/>
  <c r="T98" i="51"/>
  <c r="T96" i="51"/>
  <c r="U96" i="51"/>
  <c r="T87" i="51"/>
  <c r="T85" i="51"/>
  <c r="U85" i="51"/>
  <c r="T77" i="51"/>
  <c r="T75" i="51"/>
  <c r="U75" i="51"/>
  <c r="T67" i="51"/>
  <c r="T65" i="51"/>
  <c r="U65" i="51"/>
  <c r="T57" i="51"/>
  <c r="T55" i="51"/>
  <c r="U55" i="51"/>
  <c r="T47" i="51"/>
  <c r="T43" i="51"/>
  <c r="U43" i="51"/>
  <c r="T37" i="51"/>
  <c r="T35" i="51"/>
  <c r="U35" i="51"/>
  <c r="T25" i="51"/>
  <c r="T22" i="51"/>
  <c r="U22" i="51"/>
  <c r="T16" i="51"/>
  <c r="T14" i="51"/>
  <c r="U14" i="51"/>
  <c r="T7" i="51"/>
  <c r="T5" i="51"/>
  <c r="U5" i="51"/>
  <c r="Q301" i="51"/>
  <c r="R300" i="51"/>
  <c r="Q294" i="51"/>
  <c r="Q292" i="51"/>
  <c r="R292" i="51"/>
  <c r="Q285" i="51"/>
  <c r="Q283" i="51"/>
  <c r="R283" i="51"/>
  <c r="Q276" i="51"/>
  <c r="Q274" i="51"/>
  <c r="R274" i="51"/>
  <c r="Q268" i="51"/>
  <c r="R267" i="51"/>
  <c r="Q261" i="51"/>
  <c r="R260" i="51"/>
  <c r="Q254" i="51"/>
  <c r="Q252" i="51"/>
  <c r="R252" i="51"/>
  <c r="Q244" i="51"/>
  <c r="Q242" i="51"/>
  <c r="R242" i="51"/>
  <c r="Q234" i="51"/>
  <c r="Q232" i="51"/>
  <c r="R232" i="51"/>
  <c r="Q226" i="51"/>
  <c r="Q224" i="51"/>
  <c r="R224" i="51"/>
  <c r="Q216" i="51"/>
  <c r="Q214" i="51"/>
  <c r="R214" i="51"/>
  <c r="Q206" i="51"/>
  <c r="Q204" i="51"/>
  <c r="R204" i="51"/>
  <c r="Q198" i="51"/>
  <c r="Q196" i="51"/>
  <c r="R196" i="51"/>
  <c r="Q189" i="51"/>
  <c r="R188" i="51"/>
  <c r="Q183" i="51"/>
  <c r="R182" i="51"/>
  <c r="Q174" i="51"/>
  <c r="Q172" i="51"/>
  <c r="R172" i="51"/>
  <c r="Q164" i="51"/>
  <c r="Q162" i="51"/>
  <c r="R162" i="51"/>
  <c r="Q153" i="51"/>
  <c r="R152" i="51"/>
  <c r="Q144" i="51"/>
  <c r="Q142" i="51"/>
  <c r="R142" i="51"/>
  <c r="Q135" i="51"/>
  <c r="Q133" i="51"/>
  <c r="R133" i="51"/>
  <c r="Q125" i="51"/>
  <c r="Q123" i="51"/>
  <c r="R123" i="51"/>
  <c r="Q116" i="51"/>
  <c r="Q114" i="51"/>
  <c r="R114" i="51"/>
  <c r="Q104" i="51"/>
  <c r="Q102" i="51"/>
  <c r="R102" i="51"/>
  <c r="Q94" i="51"/>
  <c r="Q92" i="51"/>
  <c r="R92" i="51"/>
  <c r="Q84" i="51"/>
  <c r="R83" i="51"/>
  <c r="Q78" i="51"/>
  <c r="Q76" i="51"/>
  <c r="R76" i="51"/>
  <c r="Q68" i="51"/>
  <c r="Q66" i="51"/>
  <c r="R66" i="51"/>
  <c r="Q60" i="51"/>
  <c r="Q58" i="51"/>
  <c r="R58" i="51"/>
  <c r="Q51" i="51"/>
  <c r="R50" i="51"/>
  <c r="Q43" i="51"/>
  <c r="Q41" i="51"/>
  <c r="R41" i="51"/>
  <c r="Q33" i="51"/>
  <c r="R32" i="51"/>
  <c r="Q26" i="51"/>
  <c r="Q24" i="51"/>
  <c r="R24" i="51"/>
  <c r="Q17" i="51"/>
  <c r="Q15" i="51"/>
  <c r="R15" i="51"/>
  <c r="Q7" i="51"/>
  <c r="Q5" i="51"/>
  <c r="R5" i="51"/>
  <c r="M289" i="51"/>
  <c r="M287" i="51"/>
  <c r="N287" i="51"/>
  <c r="M278" i="51"/>
  <c r="M276" i="51"/>
  <c r="N276" i="51"/>
  <c r="M268" i="51"/>
  <c r="M266" i="51"/>
  <c r="N266" i="51"/>
  <c r="M261" i="51"/>
  <c r="M259" i="51"/>
  <c r="N259" i="51"/>
  <c r="M251" i="51"/>
  <c r="M249" i="51"/>
  <c r="N249" i="51"/>
  <c r="M242" i="51"/>
  <c r="M240" i="51"/>
  <c r="N240" i="51"/>
  <c r="M231" i="51"/>
  <c r="M229" i="51"/>
  <c r="N229" i="51"/>
  <c r="M222" i="51"/>
  <c r="M220" i="51"/>
  <c r="N220" i="51"/>
  <c r="M212" i="51"/>
  <c r="N211" i="51"/>
  <c r="M205" i="51"/>
  <c r="N204" i="51"/>
  <c r="M197" i="51"/>
  <c r="N196" i="51"/>
  <c r="M188" i="51"/>
  <c r="N187" i="51"/>
  <c r="M179" i="51"/>
  <c r="M176" i="51"/>
  <c r="N176" i="51"/>
  <c r="M170" i="51"/>
  <c r="N169" i="51"/>
  <c r="M166" i="51"/>
  <c r="M164" i="51"/>
  <c r="N164" i="51"/>
  <c r="M158" i="51"/>
  <c r="N157" i="51"/>
  <c r="M148" i="51"/>
  <c r="M146" i="51"/>
  <c r="N146" i="51"/>
  <c r="M138" i="51"/>
  <c r="N137" i="51"/>
  <c r="M128" i="51"/>
  <c r="M126" i="51"/>
  <c r="N126" i="51"/>
  <c r="M116" i="51"/>
  <c r="M114" i="51"/>
  <c r="N114" i="51"/>
  <c r="M106" i="51"/>
  <c r="M104" i="51"/>
  <c r="N104" i="51"/>
  <c r="M97" i="51"/>
  <c r="M95" i="51"/>
  <c r="N95" i="51"/>
  <c r="M87" i="51"/>
  <c r="N86" i="51"/>
  <c r="M77" i="51"/>
  <c r="M75" i="51"/>
  <c r="N75" i="51"/>
  <c r="M69" i="51"/>
  <c r="M67" i="51"/>
  <c r="N67" i="51"/>
  <c r="M58" i="51"/>
  <c r="N57" i="51"/>
  <c r="M50" i="51"/>
  <c r="N49" i="51"/>
  <c r="M40" i="51"/>
  <c r="N39" i="51"/>
  <c r="M33" i="51"/>
  <c r="N32" i="51"/>
  <c r="M24" i="51"/>
  <c r="M22" i="51"/>
  <c r="N22" i="51"/>
  <c r="M15" i="51"/>
  <c r="M13" i="51"/>
  <c r="N13" i="51"/>
  <c r="M6" i="51"/>
  <c r="N5" i="51"/>
  <c r="J208" i="51"/>
  <c r="J206" i="51"/>
  <c r="K206" i="51"/>
  <c r="J198" i="51"/>
  <c r="J196" i="51"/>
  <c r="K196" i="51"/>
  <c r="J187" i="51"/>
  <c r="K186" i="51"/>
  <c r="J179" i="51"/>
  <c r="J177" i="51"/>
  <c r="K177" i="51"/>
  <c r="J172" i="51"/>
  <c r="K171" i="51"/>
  <c r="J163" i="51"/>
  <c r="J161" i="51"/>
  <c r="K161" i="51"/>
  <c r="J153" i="51"/>
  <c r="J149" i="51"/>
  <c r="K149" i="51"/>
  <c r="J141" i="51"/>
  <c r="J139" i="51"/>
  <c r="K139" i="51"/>
  <c r="J130" i="51"/>
  <c r="J128" i="51"/>
  <c r="K128" i="51"/>
  <c r="J120" i="51"/>
  <c r="J118" i="51"/>
  <c r="K118" i="51"/>
  <c r="J110" i="51"/>
  <c r="J108" i="51"/>
  <c r="K108" i="51"/>
  <c r="J101" i="51"/>
  <c r="J99" i="51"/>
  <c r="K99" i="51"/>
  <c r="J90" i="51"/>
  <c r="J88" i="51"/>
  <c r="K88" i="51"/>
  <c r="J80" i="51"/>
  <c r="J78" i="51"/>
  <c r="K78" i="51"/>
  <c r="J70" i="51"/>
  <c r="J68" i="51"/>
  <c r="K68" i="51"/>
  <c r="J61" i="51"/>
  <c r="J59" i="51"/>
  <c r="K59" i="51"/>
  <c r="J53" i="51"/>
  <c r="J51" i="51"/>
  <c r="K51" i="51"/>
  <c r="J42" i="51"/>
  <c r="J40" i="51"/>
  <c r="K40" i="51"/>
  <c r="J32" i="51"/>
  <c r="J30" i="51"/>
  <c r="K30" i="51"/>
  <c r="J24" i="51"/>
  <c r="J22" i="51"/>
  <c r="K22" i="51"/>
  <c r="J15" i="51"/>
  <c r="J13" i="51"/>
  <c r="K13" i="51"/>
  <c r="J7" i="51"/>
  <c r="J5" i="51"/>
  <c r="K5" i="51"/>
  <c r="F214" i="51"/>
  <c r="G213" i="51"/>
  <c r="F205" i="51"/>
  <c r="G204" i="51"/>
  <c r="F196" i="51"/>
  <c r="G195" i="51"/>
  <c r="F189" i="51"/>
  <c r="G188" i="51"/>
  <c r="F179" i="51"/>
  <c r="F177" i="51"/>
  <c r="G177" i="51"/>
  <c r="F169" i="51"/>
  <c r="F167" i="51"/>
  <c r="G167" i="51"/>
  <c r="F158" i="51"/>
  <c r="F156" i="51"/>
  <c r="G156" i="51"/>
  <c r="F149" i="51"/>
  <c r="F147" i="51"/>
  <c r="G147" i="51"/>
  <c r="F139" i="51"/>
  <c r="F137" i="51"/>
  <c r="G137" i="51"/>
  <c r="F131" i="51"/>
  <c r="F129" i="51"/>
  <c r="G129" i="51"/>
  <c r="F123" i="51"/>
  <c r="F121" i="51"/>
  <c r="G121" i="51"/>
  <c r="F114" i="51"/>
  <c r="F112" i="51"/>
  <c r="G112" i="51"/>
  <c r="F104" i="51"/>
  <c r="F102" i="51"/>
  <c r="G102" i="51"/>
  <c r="F95" i="51"/>
  <c r="F93" i="51"/>
  <c r="G93" i="51"/>
  <c r="F85" i="51"/>
  <c r="F83" i="51"/>
  <c r="G83" i="51"/>
  <c r="F75" i="51"/>
  <c r="F73" i="51"/>
  <c r="G73" i="51"/>
  <c r="F65" i="51"/>
  <c r="F63" i="51"/>
  <c r="G63" i="51"/>
  <c r="F55" i="51"/>
  <c r="F51" i="51"/>
  <c r="G51" i="51"/>
  <c r="F44" i="51"/>
  <c r="F42" i="51"/>
  <c r="G42" i="51"/>
  <c r="G39" i="51"/>
  <c r="F32" i="51"/>
  <c r="F30" i="51"/>
  <c r="G30" i="51"/>
  <c r="F24" i="51"/>
  <c r="F22" i="51"/>
  <c r="G22" i="51"/>
  <c r="F16" i="51"/>
  <c r="F14" i="51"/>
  <c r="G14" i="51"/>
  <c r="F7" i="51"/>
  <c r="F5" i="51"/>
  <c r="G5" i="51"/>
  <c r="C218" i="51"/>
  <c r="D217" i="51"/>
  <c r="C212" i="51"/>
  <c r="D211" i="51"/>
  <c r="C203" i="51"/>
  <c r="D202" i="51"/>
  <c r="C196" i="51"/>
  <c r="C194" i="51"/>
  <c r="D194" i="51"/>
  <c r="C187" i="51"/>
  <c r="C185" i="51"/>
  <c r="D185" i="51"/>
  <c r="C178" i="51"/>
  <c r="C176" i="51"/>
  <c r="D176" i="51"/>
  <c r="C169" i="51"/>
  <c r="D168" i="51"/>
  <c r="C158" i="51"/>
  <c r="D157" i="51"/>
  <c r="C153" i="51"/>
  <c r="C151" i="51"/>
  <c r="D151" i="51"/>
  <c r="C145" i="51"/>
  <c r="C143" i="51"/>
  <c r="D143" i="51"/>
  <c r="C138" i="51"/>
  <c r="C136" i="51"/>
  <c r="D136" i="51"/>
  <c r="C130" i="51"/>
  <c r="C128" i="51"/>
  <c r="D128" i="51"/>
  <c r="C122" i="51"/>
  <c r="C120" i="51"/>
  <c r="D120" i="51"/>
  <c r="C113" i="51"/>
  <c r="C111" i="51"/>
  <c r="D111" i="51"/>
  <c r="C105" i="51"/>
  <c r="C103" i="51"/>
  <c r="D103" i="51"/>
  <c r="C99" i="51"/>
  <c r="D98" i="51"/>
  <c r="C90" i="51"/>
  <c r="C88" i="51"/>
  <c r="D88" i="51"/>
  <c r="C83" i="51"/>
  <c r="C81" i="51"/>
  <c r="D81" i="51"/>
  <c r="C74" i="51"/>
  <c r="C72" i="51"/>
  <c r="D72" i="51"/>
  <c r="C68" i="51"/>
  <c r="D67" i="51"/>
  <c r="C62" i="51"/>
  <c r="C60" i="51"/>
  <c r="D60" i="51"/>
  <c r="C54" i="51"/>
  <c r="D53" i="51"/>
  <c r="C49" i="51"/>
  <c r="D48" i="51"/>
  <c r="C42" i="51"/>
  <c r="D41" i="51"/>
  <c r="C35" i="51"/>
  <c r="C33" i="51"/>
  <c r="D33" i="51"/>
  <c r="C26" i="51"/>
  <c r="D25" i="51"/>
  <c r="C19" i="51"/>
  <c r="D18" i="51"/>
  <c r="C13" i="51"/>
  <c r="C11" i="51"/>
  <c r="D11" i="51"/>
  <c r="C6" i="51"/>
  <c r="D5" i="51"/>
  <c r="H12" i="50"/>
  <c r="H13" i="50"/>
  <c r="F12" i="50"/>
  <c r="F13" i="50"/>
  <c r="D12" i="50"/>
  <c r="D13" i="50"/>
  <c r="J12" i="50"/>
  <c r="J13" i="50"/>
  <c r="B12" i="50"/>
  <c r="B13" i="50"/>
  <c r="C82" i="53"/>
  <c r="C83" i="53"/>
  <c r="C84" i="53"/>
  <c r="C85" i="53"/>
  <c r="C86" i="53"/>
  <c r="C87" i="53"/>
  <c r="C88" i="53"/>
  <c r="C89" i="53"/>
  <c r="C63" i="53"/>
  <c r="C64" i="53"/>
  <c r="C65" i="53"/>
  <c r="C66" i="53"/>
  <c r="C67" i="53"/>
  <c r="C50" i="53"/>
  <c r="D50" i="53"/>
  <c r="C49" i="53"/>
  <c r="D49" i="53"/>
  <c r="C48" i="53"/>
  <c r="D48" i="53"/>
  <c r="C47" i="53"/>
  <c r="D47" i="53"/>
  <c r="C46" i="53"/>
  <c r="D46" i="53"/>
  <c r="C45" i="53"/>
  <c r="D45" i="53"/>
  <c r="C44" i="53"/>
  <c r="D44" i="53"/>
  <c r="C43" i="53"/>
  <c r="D43" i="53"/>
  <c r="C42" i="53"/>
  <c r="D42" i="53"/>
  <c r="C41" i="53"/>
  <c r="D41" i="53"/>
  <c r="C40" i="53"/>
  <c r="D40" i="53"/>
  <c r="C27" i="53"/>
  <c r="D27" i="53"/>
  <c r="C26" i="53"/>
  <c r="D26" i="53"/>
  <c r="C25" i="53"/>
  <c r="D25" i="53"/>
  <c r="C24" i="53"/>
  <c r="D24" i="53"/>
  <c r="C23" i="53"/>
  <c r="D23" i="53"/>
  <c r="C22" i="53"/>
  <c r="D22" i="53"/>
  <c r="C21" i="53"/>
  <c r="D21" i="53"/>
  <c r="C20" i="53"/>
  <c r="D20" i="53"/>
  <c r="C153" i="53"/>
  <c r="D153" i="53"/>
  <c r="C152" i="53"/>
  <c r="D152" i="53"/>
  <c r="C151" i="53"/>
  <c r="D151" i="53"/>
  <c r="C150" i="53"/>
  <c r="D150" i="53"/>
  <c r="C149" i="53"/>
  <c r="D149" i="53"/>
  <c r="C148" i="53"/>
  <c r="D148" i="53"/>
  <c r="C147" i="53"/>
  <c r="D147" i="53"/>
  <c r="C146" i="53"/>
  <c r="D146" i="53"/>
  <c r="C145" i="53"/>
  <c r="D145" i="53"/>
  <c r="C144" i="53"/>
  <c r="D144" i="53"/>
  <c r="C141" i="53"/>
  <c r="D141" i="53"/>
  <c r="C140" i="53"/>
  <c r="D140" i="53"/>
  <c r="C139" i="53"/>
  <c r="D139" i="53"/>
  <c r="C138" i="53"/>
  <c r="D138" i="53"/>
  <c r="C137" i="53"/>
  <c r="D137" i="53"/>
  <c r="C136" i="53"/>
  <c r="D136" i="53"/>
  <c r="C135" i="53"/>
  <c r="D135" i="53"/>
  <c r="C134" i="53"/>
  <c r="D134" i="53"/>
  <c r="C133" i="53"/>
  <c r="D133" i="53"/>
  <c r="C132" i="53"/>
  <c r="D132" i="53"/>
  <c r="C131" i="53"/>
  <c r="D131" i="53"/>
  <c r="C130" i="53"/>
  <c r="D130" i="53"/>
  <c r="C129" i="53"/>
  <c r="D129" i="53"/>
  <c r="C124" i="53"/>
  <c r="D124" i="53"/>
  <c r="C123" i="53"/>
  <c r="D123" i="53"/>
  <c r="C122" i="53"/>
  <c r="D122" i="53"/>
  <c r="C121" i="53"/>
  <c r="D121" i="53"/>
  <c r="C120" i="53"/>
  <c r="D120" i="53"/>
  <c r="C119" i="53"/>
  <c r="D119" i="53"/>
  <c r="C118" i="53"/>
  <c r="D118" i="53"/>
  <c r="C117" i="53"/>
  <c r="D117" i="53"/>
  <c r="C116" i="53"/>
  <c r="D116" i="53"/>
  <c r="C115" i="53"/>
  <c r="D115" i="53"/>
  <c r="C114" i="53"/>
  <c r="D114" i="53"/>
  <c r="C113" i="53"/>
  <c r="D113" i="53"/>
  <c r="C112" i="53"/>
  <c r="D112" i="53"/>
  <c r="C111" i="53"/>
  <c r="D111" i="53"/>
  <c r="C108" i="53"/>
  <c r="D108" i="53"/>
  <c r="C107" i="53"/>
  <c r="D107" i="53"/>
  <c r="C106" i="53"/>
  <c r="D106" i="53"/>
  <c r="C105" i="53"/>
  <c r="D105" i="53"/>
  <c r="C104" i="53"/>
  <c r="D104" i="53"/>
  <c r="C103" i="53"/>
  <c r="D103" i="53"/>
  <c r="C102" i="53"/>
  <c r="D102" i="53"/>
  <c r="C101" i="53"/>
  <c r="D101" i="53"/>
  <c r="C100" i="53"/>
  <c r="D100" i="53"/>
  <c r="C99" i="53"/>
  <c r="D99" i="53"/>
  <c r="C98" i="53"/>
  <c r="D98" i="53"/>
  <c r="C97" i="53"/>
  <c r="D97" i="53"/>
  <c r="C96" i="53"/>
  <c r="D96" i="53"/>
  <c r="C95" i="53"/>
  <c r="D95" i="53"/>
  <c r="C94" i="53"/>
  <c r="D94" i="53"/>
  <c r="C81" i="53"/>
  <c r="D81" i="53"/>
  <c r="C80" i="53"/>
  <c r="D80" i="53"/>
  <c r="C79" i="53"/>
  <c r="D79" i="53"/>
  <c r="C78" i="53"/>
  <c r="D78" i="53"/>
  <c r="C77" i="53"/>
  <c r="D77" i="53"/>
  <c r="C76" i="53"/>
  <c r="D76" i="53"/>
  <c r="C75" i="53"/>
  <c r="D75" i="53"/>
  <c r="C74" i="53"/>
  <c r="D74" i="53"/>
  <c r="C73" i="53"/>
  <c r="D73" i="53"/>
  <c r="C72" i="53"/>
  <c r="D72" i="53"/>
  <c r="C71" i="53"/>
  <c r="D71" i="53"/>
  <c r="C70" i="53"/>
  <c r="D70" i="53"/>
  <c r="C62" i="53"/>
  <c r="D62" i="53"/>
  <c r="C61" i="53"/>
  <c r="D61" i="53"/>
  <c r="C60" i="53"/>
  <c r="D60" i="53"/>
  <c r="C59" i="53"/>
  <c r="D59" i="53"/>
  <c r="C58" i="53"/>
  <c r="D58" i="53"/>
  <c r="C57" i="53"/>
  <c r="D57" i="53"/>
  <c r="C56" i="53"/>
  <c r="D56" i="53"/>
  <c r="C55" i="53"/>
  <c r="D55" i="53"/>
  <c r="C177" i="53"/>
  <c r="D177" i="53"/>
  <c r="C176" i="53"/>
  <c r="D176" i="53"/>
  <c r="C175" i="53"/>
  <c r="D175" i="53"/>
  <c r="C174" i="53"/>
  <c r="D174" i="53"/>
  <c r="C173" i="53"/>
  <c r="D173" i="53"/>
  <c r="C172" i="53"/>
  <c r="D172" i="53"/>
  <c r="C171" i="53"/>
  <c r="D171" i="53"/>
  <c r="C170" i="53"/>
  <c r="D170" i="53"/>
  <c r="C169" i="53"/>
  <c r="D169" i="53"/>
  <c r="C166" i="53"/>
  <c r="D166" i="53"/>
  <c r="C165" i="53"/>
  <c r="D165" i="53"/>
  <c r="C164" i="53"/>
  <c r="D164" i="53"/>
  <c r="C163" i="53"/>
  <c r="D163" i="53"/>
  <c r="C162" i="53"/>
  <c r="D162" i="53"/>
  <c r="C161" i="53"/>
  <c r="D161" i="53"/>
  <c r="C160" i="53"/>
  <c r="D160" i="53"/>
  <c r="C159" i="53"/>
  <c r="D159" i="53"/>
  <c r="C158" i="53"/>
  <c r="D158" i="53"/>
  <c r="C19" i="53"/>
  <c r="D19" i="53"/>
  <c r="C18" i="53"/>
  <c r="D18" i="53"/>
  <c r="C17" i="53"/>
  <c r="D17" i="53"/>
  <c r="C16" i="53"/>
  <c r="D16" i="53"/>
  <c r="C15" i="53"/>
  <c r="D15" i="53"/>
  <c r="C14" i="53"/>
  <c r="D14" i="53"/>
  <c r="C13" i="53"/>
  <c r="D13" i="53"/>
  <c r="C12" i="53"/>
  <c r="D12" i="53"/>
  <c r="C11" i="53"/>
  <c r="D11" i="53"/>
  <c r="C10" i="53"/>
  <c r="D10" i="53"/>
  <c r="C9" i="53"/>
  <c r="D9" i="53"/>
  <c r="C8" i="53"/>
  <c r="D8" i="53"/>
  <c r="C7" i="53"/>
  <c r="D7" i="53"/>
  <c r="C6" i="53"/>
  <c r="D6" i="53"/>
  <c r="C39" i="53"/>
  <c r="D39" i="53"/>
  <c r="C38" i="53"/>
  <c r="D38" i="53"/>
  <c r="C37" i="53"/>
  <c r="D37" i="53"/>
  <c r="C36" i="53"/>
  <c r="D36" i="53"/>
  <c r="C35" i="53"/>
  <c r="D35" i="53"/>
  <c r="C34" i="53"/>
  <c r="D34" i="53"/>
  <c r="C33" i="53"/>
  <c r="D33" i="53"/>
  <c r="C32" i="53"/>
  <c r="D32" i="53"/>
  <c r="C31" i="53"/>
  <c r="D31" i="53"/>
  <c r="C30" i="53"/>
  <c r="D30" i="53"/>
  <c r="M12" i="48"/>
  <c r="M13" i="48"/>
  <c r="K12" i="48"/>
  <c r="K13" i="48"/>
  <c r="I12" i="48"/>
  <c r="I13" i="48"/>
  <c r="I14" i="47"/>
  <c r="I13" i="47"/>
  <c r="M13" i="47"/>
  <c r="M14" i="47"/>
  <c r="K13" i="47"/>
  <c r="K14" i="47"/>
  <c r="M13" i="46"/>
  <c r="M14" i="46"/>
  <c r="K13" i="46"/>
  <c r="K14" i="46"/>
  <c r="I13" i="46"/>
  <c r="I14" i="46"/>
  <c r="F28" i="44"/>
  <c r="F54" i="44"/>
  <c r="D54" i="44"/>
  <c r="B54" i="44"/>
  <c r="N41" i="44"/>
  <c r="L41" i="44"/>
  <c r="J41" i="44"/>
  <c r="H41" i="44"/>
  <c r="F41" i="44"/>
  <c r="B41" i="44"/>
  <c r="N28" i="44"/>
  <c r="L28" i="44"/>
  <c r="J28" i="44"/>
  <c r="H28" i="44"/>
  <c r="D28" i="44"/>
  <c r="B28" i="44"/>
  <c r="N15" i="44"/>
  <c r="L15" i="44"/>
  <c r="J15" i="44"/>
  <c r="H15" i="44"/>
  <c r="F15" i="44"/>
  <c r="D15" i="44"/>
  <c r="B15" i="44"/>
  <c r="H40" i="43"/>
  <c r="F40" i="43"/>
  <c r="D40" i="43"/>
  <c r="B40" i="43"/>
  <c r="B27" i="43"/>
  <c r="H27" i="43"/>
  <c r="F27" i="43"/>
  <c r="D27" i="43"/>
  <c r="H14" i="43"/>
  <c r="F14" i="43"/>
  <c r="D14" i="43"/>
  <c r="I13" i="40"/>
  <c r="I14" i="40"/>
  <c r="G13" i="40"/>
  <c r="G14" i="40"/>
  <c r="D70" i="38"/>
  <c r="D71" i="38"/>
  <c r="B70" i="38"/>
  <c r="B71" i="38"/>
  <c r="D56" i="38"/>
  <c r="D57" i="38"/>
  <c r="B56" i="38"/>
  <c r="B57" i="38"/>
  <c r="D42" i="38"/>
  <c r="D43" i="38"/>
  <c r="B42" i="38"/>
  <c r="B43" i="38"/>
  <c r="D28" i="38"/>
  <c r="D29" i="38"/>
  <c r="B28" i="38"/>
  <c r="B29" i="38"/>
  <c r="D14" i="38"/>
  <c r="D15" i="38"/>
  <c r="B14" i="38"/>
  <c r="B15" i="38"/>
  <c r="I13" i="35"/>
  <c r="I14" i="35"/>
  <c r="G13" i="35"/>
  <c r="G14" i="35"/>
  <c r="I12" i="36"/>
  <c r="I13" i="36"/>
  <c r="G12" i="36"/>
  <c r="G13" i="36"/>
  <c r="Q12" i="34"/>
  <c r="Q13" i="34"/>
  <c r="O12" i="34"/>
  <c r="O13" i="34"/>
  <c r="M12" i="34"/>
  <c r="M13" i="34"/>
  <c r="K12" i="34"/>
  <c r="K13" i="34"/>
  <c r="I13" i="23"/>
  <c r="G12" i="33"/>
  <c r="Q12" i="31"/>
  <c r="Q13" i="31"/>
  <c r="O12" i="31"/>
  <c r="O13" i="31"/>
  <c r="M12" i="31"/>
  <c r="M13" i="31"/>
  <c r="K12" i="31"/>
  <c r="K13" i="31"/>
  <c r="H28" i="30"/>
  <c r="H29" i="30"/>
  <c r="F28" i="30"/>
  <c r="F29" i="30"/>
  <c r="D28" i="30"/>
  <c r="D29" i="30"/>
  <c r="B28" i="30"/>
  <c r="B29" i="30"/>
  <c r="H5" i="29"/>
  <c r="F5" i="29"/>
  <c r="D5" i="29"/>
  <c r="B5" i="29"/>
  <c r="C38" i="28"/>
  <c r="D38" i="28"/>
  <c r="E38" i="28"/>
  <c r="G38" i="28"/>
  <c r="C37" i="28"/>
  <c r="D37" i="28"/>
  <c r="E37" i="28"/>
  <c r="G37" i="28"/>
  <c r="C36" i="28"/>
  <c r="D36" i="28"/>
  <c r="E36" i="28"/>
  <c r="G36" i="28"/>
  <c r="C35" i="28"/>
  <c r="D35" i="28"/>
  <c r="E35" i="28"/>
  <c r="G35" i="28"/>
  <c r="C34" i="28"/>
  <c r="D34" i="28"/>
  <c r="E34" i="28"/>
  <c r="G34" i="28"/>
  <c r="C33" i="28"/>
  <c r="D33" i="28"/>
  <c r="E33" i="28"/>
  <c r="G33" i="28"/>
  <c r="C32" i="28"/>
  <c r="D32" i="28"/>
  <c r="E32" i="28"/>
  <c r="G32" i="28"/>
  <c r="C31" i="28"/>
  <c r="D31" i="28"/>
  <c r="E31" i="28"/>
  <c r="G31" i="28"/>
  <c r="C30" i="28"/>
  <c r="D30" i="28"/>
  <c r="E30" i="28"/>
  <c r="G30" i="28"/>
  <c r="C29" i="28"/>
  <c r="D29" i="28"/>
  <c r="E29" i="28"/>
  <c r="G29" i="28"/>
  <c r="C28" i="28"/>
  <c r="D28" i="28"/>
  <c r="E28" i="28"/>
  <c r="G28" i="28"/>
  <c r="C27" i="28"/>
  <c r="D27" i="28"/>
  <c r="E27" i="28"/>
  <c r="G27" i="28"/>
  <c r="L85" i="27"/>
  <c r="L84" i="27"/>
  <c r="M84" i="27"/>
  <c r="L81" i="27"/>
  <c r="L80" i="27"/>
  <c r="M80" i="27"/>
  <c r="L141" i="27"/>
  <c r="L140" i="27"/>
  <c r="M140" i="27"/>
  <c r="L137" i="27"/>
  <c r="L136" i="27"/>
  <c r="M136" i="27"/>
  <c r="L133" i="27"/>
  <c r="L132" i="27"/>
  <c r="M132" i="27"/>
  <c r="L129" i="27"/>
  <c r="L128" i="27"/>
  <c r="M128" i="27"/>
  <c r="L125" i="27"/>
  <c r="L124" i="27"/>
  <c r="M124" i="27"/>
  <c r="L121" i="27"/>
  <c r="L120" i="27"/>
  <c r="M120" i="27"/>
  <c r="L117" i="27"/>
  <c r="L116" i="27"/>
  <c r="M116" i="27"/>
  <c r="L113" i="27"/>
  <c r="L112" i="27"/>
  <c r="M112" i="27"/>
  <c r="L109" i="27"/>
  <c r="L108" i="27"/>
  <c r="M108" i="27"/>
  <c r="L105" i="27"/>
  <c r="L104" i="27"/>
  <c r="M104" i="27"/>
  <c r="L101" i="27"/>
  <c r="L100" i="27"/>
  <c r="M100" i="27"/>
  <c r="L97" i="27"/>
  <c r="L96" i="27"/>
  <c r="M96" i="27"/>
  <c r="L93" i="27"/>
  <c r="L92" i="27"/>
  <c r="M92" i="27"/>
  <c r="L89" i="27"/>
  <c r="L88" i="27"/>
  <c r="M88" i="27"/>
  <c r="E161" i="27"/>
  <c r="E160" i="27"/>
  <c r="F160" i="27"/>
  <c r="E157" i="27"/>
  <c r="E156" i="27"/>
  <c r="F156" i="27"/>
  <c r="E153" i="27"/>
  <c r="E152" i="27"/>
  <c r="F152" i="27"/>
  <c r="E149" i="27"/>
  <c r="E148" i="27"/>
  <c r="F148" i="27"/>
  <c r="E145" i="27"/>
  <c r="E144" i="27"/>
  <c r="F144" i="27"/>
  <c r="E141" i="27"/>
  <c r="E140" i="27"/>
  <c r="F140" i="27"/>
  <c r="E137" i="27"/>
  <c r="E136" i="27"/>
  <c r="F136" i="27"/>
  <c r="E133" i="27"/>
  <c r="E132" i="27"/>
  <c r="F132" i="27"/>
  <c r="E129" i="27"/>
  <c r="E128" i="27"/>
  <c r="F128" i="27"/>
  <c r="E125" i="27"/>
  <c r="E124" i="27"/>
  <c r="F124" i="27"/>
  <c r="E121" i="27"/>
  <c r="E120" i="27"/>
  <c r="F120" i="27"/>
  <c r="E117" i="27"/>
  <c r="E116" i="27"/>
  <c r="F116" i="27"/>
  <c r="E113" i="27"/>
  <c r="E112" i="27"/>
  <c r="F112" i="27"/>
  <c r="E109" i="27"/>
  <c r="E108" i="27"/>
  <c r="F108" i="27"/>
  <c r="E105" i="27"/>
  <c r="E104" i="27"/>
  <c r="F104" i="27"/>
  <c r="E101" i="27"/>
  <c r="E100" i="27"/>
  <c r="F100" i="27"/>
  <c r="E97" i="27"/>
  <c r="E96" i="27"/>
  <c r="F96" i="27"/>
  <c r="E93" i="27"/>
  <c r="E92" i="27"/>
  <c r="F92" i="27"/>
  <c r="E89" i="27"/>
  <c r="E88" i="27"/>
  <c r="F88" i="27"/>
  <c r="E85" i="27"/>
  <c r="E84" i="27"/>
  <c r="F84" i="27"/>
  <c r="E81" i="27"/>
  <c r="E80" i="27"/>
  <c r="F80" i="27"/>
  <c r="L13" i="27"/>
  <c r="L57" i="27"/>
  <c r="L56" i="27"/>
  <c r="M56" i="27"/>
  <c r="L53" i="27"/>
  <c r="L52" i="27"/>
  <c r="M52" i="27"/>
  <c r="L49" i="27"/>
  <c r="L48" i="27"/>
  <c r="M48" i="27"/>
  <c r="L45" i="27"/>
  <c r="L44" i="27"/>
  <c r="M44" i="27"/>
  <c r="L41" i="27"/>
  <c r="L40" i="27"/>
  <c r="M40" i="27"/>
  <c r="L37" i="27"/>
  <c r="L36" i="27"/>
  <c r="M36" i="27"/>
  <c r="L33" i="27"/>
  <c r="L32" i="27"/>
  <c r="M32" i="27"/>
  <c r="L29" i="27"/>
  <c r="L28" i="27"/>
  <c r="M28" i="27"/>
  <c r="L25" i="27"/>
  <c r="L24" i="27"/>
  <c r="M24" i="27"/>
  <c r="L21" i="27"/>
  <c r="L20" i="27"/>
  <c r="M20" i="27"/>
  <c r="L17" i="27"/>
  <c r="L16" i="27"/>
  <c r="M16" i="27"/>
  <c r="L12" i="27"/>
  <c r="M12" i="27"/>
  <c r="L9" i="27"/>
  <c r="L8" i="27"/>
  <c r="M8" i="27"/>
  <c r="L5" i="27"/>
  <c r="L4" i="27"/>
  <c r="M4" i="27"/>
  <c r="E73" i="27"/>
  <c r="E72" i="27"/>
  <c r="F72" i="27"/>
  <c r="E69" i="27"/>
  <c r="E68" i="27"/>
  <c r="F68" i="27"/>
  <c r="E65" i="27"/>
  <c r="E64" i="27"/>
  <c r="F64" i="27"/>
  <c r="E61" i="27"/>
  <c r="E60" i="27"/>
  <c r="F60" i="27"/>
  <c r="E57" i="27"/>
  <c r="E56" i="27"/>
  <c r="F56" i="27"/>
  <c r="E53" i="27"/>
  <c r="E52" i="27"/>
  <c r="F52" i="27"/>
  <c r="E49" i="27"/>
  <c r="E48" i="27"/>
  <c r="F48" i="27"/>
  <c r="E45" i="27"/>
  <c r="E44" i="27"/>
  <c r="F44" i="27"/>
  <c r="E41" i="27"/>
  <c r="E40" i="27"/>
  <c r="F40" i="27"/>
  <c r="E37" i="27"/>
  <c r="E36" i="27"/>
  <c r="F36" i="27"/>
  <c r="E33" i="27"/>
  <c r="E32" i="27"/>
  <c r="F32" i="27"/>
  <c r="E29" i="27"/>
  <c r="E28" i="27"/>
  <c r="F28" i="27"/>
  <c r="E25" i="27"/>
  <c r="E24" i="27"/>
  <c r="F24" i="27"/>
  <c r="E21" i="27"/>
  <c r="E20" i="27"/>
  <c r="F20" i="27"/>
  <c r="E17" i="27"/>
  <c r="E16" i="27"/>
  <c r="F16" i="27"/>
  <c r="E13" i="27"/>
  <c r="E12" i="27"/>
  <c r="F12" i="27"/>
  <c r="E9" i="27"/>
  <c r="E8" i="27"/>
  <c r="F8" i="27"/>
  <c r="E5" i="27"/>
  <c r="E4" i="27"/>
  <c r="F4" i="27"/>
  <c r="P18" i="26"/>
  <c r="P19" i="26"/>
  <c r="P20" i="26"/>
  <c r="P21" i="26"/>
  <c r="P22" i="26"/>
  <c r="P23" i="26"/>
  <c r="P24" i="26"/>
  <c r="P25" i="26"/>
  <c r="P26" i="26"/>
  <c r="P27" i="26"/>
  <c r="P17" i="26"/>
  <c r="P6" i="26"/>
  <c r="P7" i="26"/>
  <c r="P8" i="26"/>
  <c r="P9" i="26"/>
  <c r="P10" i="26"/>
  <c r="P11" i="26"/>
  <c r="P12" i="26"/>
  <c r="P5" i="26"/>
  <c r="N18" i="26"/>
  <c r="N19" i="26"/>
  <c r="N20" i="26"/>
  <c r="N21" i="26"/>
  <c r="N22" i="26"/>
  <c r="N23" i="26"/>
  <c r="N24" i="26"/>
  <c r="N25" i="26"/>
  <c r="N26" i="26"/>
  <c r="N27" i="26"/>
  <c r="N17" i="26"/>
  <c r="N6" i="26"/>
  <c r="N7" i="26"/>
  <c r="N8" i="26"/>
  <c r="N9" i="26"/>
  <c r="N10" i="26"/>
  <c r="N11" i="26"/>
  <c r="N12" i="26"/>
  <c r="N5" i="26"/>
  <c r="D51" i="26"/>
  <c r="D52" i="26"/>
  <c r="E52" i="26"/>
  <c r="G52" i="26"/>
  <c r="D49" i="26"/>
  <c r="D50" i="26"/>
  <c r="E50" i="26"/>
  <c r="G50" i="26"/>
  <c r="D47" i="26"/>
  <c r="D48" i="26"/>
  <c r="E48" i="26"/>
  <c r="G48" i="26"/>
  <c r="D45" i="26"/>
  <c r="D46" i="26"/>
  <c r="E46" i="26"/>
  <c r="G46" i="26"/>
  <c r="D43" i="26"/>
  <c r="D44" i="26"/>
  <c r="E44" i="26"/>
  <c r="G44" i="26"/>
  <c r="D41" i="26"/>
  <c r="D42" i="26"/>
  <c r="E42" i="26"/>
  <c r="G42" i="26"/>
  <c r="D39" i="26"/>
  <c r="D40" i="26"/>
  <c r="E40" i="26"/>
  <c r="G40" i="26"/>
  <c r="D37" i="26"/>
  <c r="D38" i="26"/>
  <c r="E38" i="26"/>
  <c r="G38" i="26"/>
  <c r="D35" i="26"/>
  <c r="D36" i="26"/>
  <c r="E36" i="26"/>
  <c r="G36" i="26"/>
  <c r="D33" i="26"/>
  <c r="D34" i="26"/>
  <c r="E34" i="26"/>
  <c r="G34" i="26"/>
  <c r="D29" i="26"/>
  <c r="D30" i="26"/>
  <c r="E30" i="26"/>
  <c r="G30" i="26"/>
  <c r="D27" i="26"/>
  <c r="D28" i="26"/>
  <c r="E28" i="26"/>
  <c r="G28" i="26"/>
  <c r="D25" i="26"/>
  <c r="D26" i="26"/>
  <c r="E26" i="26"/>
  <c r="G26" i="26"/>
  <c r="D23" i="26"/>
  <c r="D24" i="26"/>
  <c r="E24" i="26"/>
  <c r="G24" i="26"/>
  <c r="D21" i="26"/>
  <c r="D22" i="26"/>
  <c r="E22" i="26"/>
  <c r="G22" i="26"/>
  <c r="D19" i="26"/>
  <c r="D20" i="26"/>
  <c r="E20" i="26"/>
  <c r="G20" i="26"/>
  <c r="D17" i="26"/>
  <c r="D18" i="26"/>
  <c r="E18" i="26"/>
  <c r="G18" i="26"/>
  <c r="D15" i="26"/>
  <c r="D16" i="26"/>
  <c r="E16" i="26"/>
  <c r="G16" i="26"/>
  <c r="D13" i="26"/>
  <c r="D14" i="26"/>
  <c r="E14" i="26"/>
  <c r="G14" i="26"/>
  <c r="D11" i="26"/>
  <c r="D12" i="26"/>
  <c r="E12" i="26"/>
  <c r="G12" i="26"/>
  <c r="D9" i="26"/>
  <c r="D10" i="26"/>
  <c r="E10" i="26"/>
  <c r="G10" i="26"/>
  <c r="D7" i="26"/>
  <c r="D8" i="26"/>
  <c r="E8" i="26"/>
  <c r="G8" i="26"/>
  <c r="D5" i="26"/>
  <c r="D6" i="26"/>
  <c r="E6" i="26"/>
  <c r="G6" i="26"/>
  <c r="D3" i="26"/>
  <c r="D4" i="26"/>
  <c r="E4" i="26"/>
  <c r="G4" i="26"/>
  <c r="D4" i="24"/>
  <c r="D5" i="24"/>
  <c r="E5" i="24"/>
  <c r="G5" i="24"/>
  <c r="D70" i="24"/>
  <c r="D71" i="24"/>
  <c r="E71" i="24"/>
  <c r="G71" i="24"/>
  <c r="D68" i="24"/>
  <c r="D69" i="24"/>
  <c r="E69" i="24"/>
  <c r="G69" i="24"/>
  <c r="D66" i="24"/>
  <c r="D67" i="24"/>
  <c r="E67" i="24"/>
  <c r="G67" i="24"/>
  <c r="D64" i="24"/>
  <c r="D65" i="24"/>
  <c r="E65" i="24"/>
  <c r="G65" i="24"/>
  <c r="D62" i="24"/>
  <c r="D63" i="24"/>
  <c r="E63" i="24"/>
  <c r="G63" i="24"/>
  <c r="D60" i="24"/>
  <c r="D61" i="24"/>
  <c r="E61" i="24"/>
  <c r="G61" i="24"/>
  <c r="D58" i="24"/>
  <c r="D59" i="24"/>
  <c r="E59" i="24"/>
  <c r="G59" i="24"/>
  <c r="D56" i="24"/>
  <c r="D57" i="24"/>
  <c r="E57" i="24"/>
  <c r="G57" i="24"/>
  <c r="D54" i="24"/>
  <c r="D55" i="24"/>
  <c r="E55" i="24"/>
  <c r="G55" i="24"/>
  <c r="D52" i="24"/>
  <c r="D53" i="24"/>
  <c r="E53" i="24"/>
  <c r="G53" i="24"/>
  <c r="D50" i="24"/>
  <c r="D51" i="24"/>
  <c r="E51" i="24"/>
  <c r="G51" i="24"/>
  <c r="D48" i="24"/>
  <c r="D49" i="24"/>
  <c r="E49" i="24"/>
  <c r="G49" i="24"/>
  <c r="D46" i="24"/>
  <c r="D47" i="24"/>
  <c r="E47" i="24"/>
  <c r="G47" i="24"/>
  <c r="D44" i="24"/>
  <c r="D45" i="24"/>
  <c r="E45" i="24"/>
  <c r="G45" i="24"/>
  <c r="D42" i="24"/>
  <c r="D43" i="24"/>
  <c r="E43" i="24"/>
  <c r="G43" i="24"/>
  <c r="D40" i="24"/>
  <c r="D41" i="24"/>
  <c r="E41" i="24"/>
  <c r="G41" i="24"/>
  <c r="D38" i="24"/>
  <c r="D39" i="24"/>
  <c r="E39" i="24"/>
  <c r="G39" i="24"/>
  <c r="D36" i="24"/>
  <c r="D37" i="24"/>
  <c r="E37" i="24"/>
  <c r="G37" i="24"/>
  <c r="D34" i="24"/>
  <c r="D35" i="24"/>
  <c r="E35" i="24"/>
  <c r="G35" i="24"/>
  <c r="D30" i="24"/>
  <c r="D31" i="24"/>
  <c r="E31" i="24"/>
  <c r="G31" i="24"/>
  <c r="D28" i="24"/>
  <c r="D29" i="24"/>
  <c r="E29" i="24"/>
  <c r="G29" i="24"/>
  <c r="D26" i="24"/>
  <c r="D27" i="24"/>
  <c r="E27" i="24"/>
  <c r="G27" i="24"/>
  <c r="D24" i="24"/>
  <c r="D25" i="24"/>
  <c r="E25" i="24"/>
  <c r="G25" i="24"/>
  <c r="D22" i="24"/>
  <c r="D23" i="24"/>
  <c r="E23" i="24"/>
  <c r="G23" i="24"/>
  <c r="D20" i="24"/>
  <c r="D21" i="24"/>
  <c r="E21" i="24"/>
  <c r="G21" i="24"/>
  <c r="D18" i="24"/>
  <c r="D19" i="24"/>
  <c r="E19" i="24"/>
  <c r="G19" i="24"/>
  <c r="D16" i="24"/>
  <c r="D17" i="24"/>
  <c r="E17" i="24"/>
  <c r="G17" i="24"/>
  <c r="D14" i="24"/>
  <c r="D15" i="24"/>
  <c r="E15" i="24"/>
  <c r="G15" i="24"/>
  <c r="D12" i="24"/>
  <c r="D13" i="24"/>
  <c r="E13" i="24"/>
  <c r="G13" i="24"/>
  <c r="D10" i="24"/>
  <c r="D11" i="24"/>
  <c r="E11" i="24"/>
  <c r="G11" i="24"/>
  <c r="D8" i="24"/>
  <c r="D9" i="24"/>
  <c r="E9" i="24"/>
  <c r="G9" i="24"/>
  <c r="D6" i="24"/>
  <c r="D7" i="24"/>
  <c r="E7" i="24"/>
  <c r="G7" i="24"/>
  <c r="M12" i="23"/>
  <c r="M13" i="23"/>
  <c r="K12" i="23"/>
  <c r="K13" i="23"/>
  <c r="I12" i="23"/>
  <c r="M13" i="22"/>
  <c r="M14" i="22"/>
  <c r="K13" i="22"/>
  <c r="K14" i="22"/>
  <c r="I13" i="22"/>
  <c r="I14" i="22"/>
  <c r="M13" i="20"/>
  <c r="I13" i="20"/>
  <c r="K13" i="20"/>
  <c r="M14" i="20"/>
  <c r="I14" i="20"/>
  <c r="K14" i="20"/>
  <c r="AJ13" i="21"/>
  <c r="AJ14" i="21"/>
  <c r="AH13" i="21"/>
  <c r="AH14" i="21"/>
  <c r="AF13" i="21"/>
  <c r="AF14" i="21"/>
  <c r="X88" i="21"/>
  <c r="W88" i="21"/>
  <c r="V88" i="21"/>
  <c r="U88" i="21"/>
  <c r="T88" i="21"/>
  <c r="S88" i="21"/>
  <c r="R88" i="21"/>
  <c r="Q88" i="21"/>
  <c r="P88" i="21"/>
  <c r="O88" i="21"/>
  <c r="N88" i="21"/>
  <c r="M88" i="21"/>
  <c r="L88" i="21"/>
  <c r="K88" i="21"/>
  <c r="J88" i="21"/>
  <c r="I88" i="21"/>
  <c r="H88" i="21"/>
  <c r="G88" i="21"/>
  <c r="F88" i="21"/>
  <c r="E88" i="21"/>
  <c r="D88" i="21"/>
  <c r="C88" i="21"/>
  <c r="B88" i="21"/>
  <c r="T73" i="21"/>
  <c r="S73" i="21"/>
  <c r="R73" i="21"/>
  <c r="Q73" i="21"/>
  <c r="P73" i="21"/>
  <c r="O73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M13" i="19"/>
  <c r="M14" i="19"/>
  <c r="K13" i="19"/>
  <c r="K14" i="19"/>
  <c r="I13" i="19"/>
  <c r="I14" i="19"/>
  <c r="O24" i="17"/>
  <c r="P24" i="17"/>
  <c r="O23" i="17"/>
  <c r="P23" i="17"/>
  <c r="O22" i="17"/>
  <c r="P22" i="17"/>
  <c r="O21" i="17"/>
  <c r="P21" i="17"/>
  <c r="O20" i="17"/>
  <c r="P20" i="17"/>
  <c r="O19" i="17"/>
  <c r="P19" i="17"/>
  <c r="O18" i="17"/>
  <c r="P18" i="17"/>
  <c r="O17" i="17"/>
  <c r="P17" i="17"/>
  <c r="M15" i="15"/>
  <c r="K15" i="15"/>
  <c r="I15" i="15"/>
  <c r="M14" i="15"/>
  <c r="M12" i="15"/>
  <c r="N12" i="15"/>
  <c r="K14" i="15"/>
  <c r="K12" i="15"/>
  <c r="L12" i="15"/>
  <c r="I14" i="15"/>
  <c r="I12" i="15"/>
  <c r="J12" i="15"/>
  <c r="M13" i="12"/>
  <c r="M14" i="12"/>
  <c r="K13" i="12"/>
  <c r="K14" i="12"/>
  <c r="I13" i="12"/>
  <c r="I14" i="12"/>
  <c r="E3" i="8"/>
  <c r="F3" i="8"/>
  <c r="G3" i="8"/>
  <c r="E4" i="8"/>
  <c r="F4" i="8"/>
  <c r="G4" i="8"/>
  <c r="E5" i="8"/>
  <c r="F5" i="8"/>
  <c r="G5" i="8"/>
  <c r="E6" i="8"/>
  <c r="F6" i="8"/>
  <c r="G6" i="8"/>
  <c r="E7" i="8"/>
  <c r="F7" i="8"/>
  <c r="G7" i="8"/>
  <c r="E8" i="8"/>
  <c r="F8" i="8"/>
  <c r="G8" i="8"/>
  <c r="E9" i="8"/>
  <c r="F9" i="8"/>
  <c r="G9" i="8"/>
  <c r="E10" i="8"/>
  <c r="F10" i="8"/>
  <c r="G10" i="8"/>
  <c r="E11" i="8"/>
  <c r="F11" i="8"/>
  <c r="G11" i="8"/>
  <c r="E12" i="8"/>
  <c r="F12" i="8"/>
  <c r="G12" i="8"/>
  <c r="E13" i="8"/>
  <c r="F13" i="8"/>
  <c r="G13" i="8"/>
  <c r="E14" i="8"/>
  <c r="F14" i="8"/>
  <c r="G14" i="8"/>
  <c r="E15" i="8"/>
  <c r="F15" i="8"/>
  <c r="G15" i="8"/>
  <c r="E16" i="8"/>
  <c r="F16" i="8"/>
  <c r="G16" i="8"/>
  <c r="E17" i="8"/>
  <c r="F17" i="8"/>
  <c r="G17" i="8"/>
  <c r="E18" i="8"/>
  <c r="F18" i="8"/>
  <c r="G18" i="8"/>
  <c r="E19" i="8"/>
  <c r="F19" i="8"/>
  <c r="G19" i="8"/>
  <c r="E20" i="8"/>
  <c r="F20" i="8"/>
  <c r="G20" i="8"/>
  <c r="E21" i="8"/>
  <c r="F21" i="8"/>
  <c r="G21" i="8"/>
  <c r="E22" i="8"/>
  <c r="F22" i="8"/>
  <c r="G22" i="8"/>
  <c r="E23" i="8"/>
  <c r="F23" i="8"/>
  <c r="G23" i="8"/>
  <c r="E24" i="8"/>
  <c r="F24" i="8"/>
  <c r="G24" i="8"/>
  <c r="E25" i="8"/>
  <c r="F25" i="8"/>
  <c r="G25" i="8"/>
  <c r="E26" i="8"/>
  <c r="F26" i="8"/>
  <c r="G26" i="8"/>
  <c r="E27" i="8"/>
  <c r="F27" i="8"/>
  <c r="G27" i="8"/>
  <c r="E28" i="8"/>
  <c r="F28" i="8"/>
  <c r="G28" i="8"/>
  <c r="E29" i="8"/>
  <c r="F29" i="8"/>
  <c r="G29" i="8"/>
  <c r="E30" i="8"/>
  <c r="F30" i="8"/>
  <c r="G30" i="8"/>
  <c r="E31" i="8"/>
  <c r="F31" i="8"/>
  <c r="G31" i="8"/>
  <c r="E32" i="8"/>
  <c r="F32" i="8"/>
  <c r="G32" i="8"/>
  <c r="E33" i="8"/>
  <c r="F33" i="8"/>
  <c r="G33" i="8"/>
  <c r="E34" i="8"/>
  <c r="F34" i="8"/>
  <c r="G34" i="8"/>
  <c r="E35" i="8"/>
  <c r="F35" i="8"/>
  <c r="G35" i="8"/>
  <c r="E36" i="8"/>
  <c r="F36" i="8"/>
  <c r="G36" i="8"/>
  <c r="E37" i="8"/>
  <c r="F37" i="8"/>
  <c r="G37" i="8"/>
  <c r="E38" i="8"/>
  <c r="F38" i="8"/>
  <c r="G38" i="8"/>
  <c r="E39" i="8"/>
  <c r="F39" i="8"/>
  <c r="G39" i="8"/>
  <c r="E40" i="8"/>
  <c r="F40" i="8"/>
  <c r="G40" i="8"/>
  <c r="E41" i="8"/>
  <c r="F41" i="8"/>
  <c r="G41" i="8"/>
  <c r="E42" i="8"/>
  <c r="F42" i="8"/>
  <c r="G42" i="8"/>
  <c r="E43" i="8"/>
  <c r="F43" i="8"/>
  <c r="G43" i="8"/>
  <c r="E44" i="8"/>
  <c r="F44" i="8"/>
  <c r="G44" i="8"/>
  <c r="E45" i="8"/>
  <c r="F45" i="8"/>
  <c r="G45" i="8"/>
  <c r="E46" i="8"/>
  <c r="F46" i="8"/>
  <c r="G46" i="8"/>
  <c r="E47" i="8"/>
  <c r="F47" i="8"/>
  <c r="G47" i="8"/>
  <c r="E48" i="8"/>
  <c r="F48" i="8"/>
  <c r="G48" i="8"/>
  <c r="E49" i="8"/>
  <c r="F49" i="8"/>
  <c r="G49" i="8"/>
  <c r="E50" i="8"/>
  <c r="F50" i="8"/>
  <c r="G50" i="8"/>
  <c r="E51" i="8"/>
  <c r="F51" i="8"/>
  <c r="G51" i="8"/>
  <c r="E52" i="8"/>
  <c r="F52" i="8"/>
  <c r="G52" i="8"/>
  <c r="E53" i="8"/>
  <c r="F53" i="8"/>
  <c r="G53" i="8"/>
  <c r="E54" i="8"/>
  <c r="F54" i="8"/>
  <c r="G54" i="8"/>
  <c r="E55" i="8"/>
  <c r="F55" i="8"/>
  <c r="G55" i="8"/>
  <c r="E56" i="8"/>
  <c r="F56" i="8"/>
  <c r="G56" i="8"/>
  <c r="E57" i="8"/>
  <c r="F57" i="8"/>
  <c r="G57" i="8"/>
  <c r="E58" i="8"/>
  <c r="F58" i="8"/>
  <c r="G58" i="8"/>
  <c r="E59" i="8"/>
  <c r="F59" i="8"/>
  <c r="G59" i="8"/>
  <c r="E60" i="8"/>
  <c r="F60" i="8"/>
  <c r="G60" i="8"/>
  <c r="E61" i="8"/>
  <c r="F61" i="8"/>
  <c r="G61" i="8"/>
  <c r="E62" i="8"/>
  <c r="F62" i="8"/>
  <c r="G62" i="8"/>
  <c r="E63" i="8"/>
  <c r="F63" i="8"/>
  <c r="G63" i="8"/>
  <c r="E64" i="8"/>
  <c r="F64" i="8"/>
  <c r="G64" i="8"/>
  <c r="E65" i="8"/>
  <c r="F65" i="8"/>
  <c r="G65" i="8"/>
  <c r="E66" i="8"/>
  <c r="F66" i="8"/>
  <c r="G66" i="8"/>
  <c r="E67" i="8"/>
  <c r="F67" i="8"/>
  <c r="G67" i="8"/>
  <c r="E68" i="8"/>
  <c r="F68" i="8"/>
  <c r="G68" i="8"/>
  <c r="E69" i="8"/>
  <c r="F69" i="8"/>
  <c r="G69" i="8"/>
  <c r="E70" i="8"/>
  <c r="F70" i="8"/>
  <c r="G70" i="8"/>
  <c r="E71" i="8"/>
  <c r="F71" i="8"/>
  <c r="G71" i="8"/>
  <c r="E72" i="8"/>
  <c r="F72" i="8"/>
  <c r="G72" i="8"/>
  <c r="E73" i="8"/>
  <c r="F73" i="8"/>
  <c r="G73" i="8"/>
  <c r="E74" i="8"/>
  <c r="F74" i="8"/>
  <c r="G74" i="8"/>
  <c r="E75" i="8"/>
  <c r="F75" i="8"/>
  <c r="G75" i="8"/>
  <c r="E76" i="8"/>
  <c r="F76" i="8"/>
  <c r="G76" i="8"/>
  <c r="E77" i="8"/>
  <c r="F77" i="8"/>
  <c r="G77" i="8"/>
  <c r="E78" i="8"/>
  <c r="F78" i="8"/>
  <c r="G78" i="8"/>
  <c r="E79" i="8"/>
  <c r="F79" i="8"/>
  <c r="G79" i="8"/>
  <c r="E80" i="8"/>
  <c r="F80" i="8"/>
  <c r="G80" i="8"/>
  <c r="E81" i="8"/>
  <c r="F81" i="8"/>
  <c r="G81" i="8"/>
  <c r="E82" i="8"/>
  <c r="F82" i="8"/>
  <c r="G82" i="8"/>
  <c r="E83" i="8"/>
  <c r="F83" i="8"/>
  <c r="G83" i="8"/>
  <c r="E84" i="8"/>
  <c r="F84" i="8"/>
  <c r="G84" i="8"/>
  <c r="E85" i="8"/>
  <c r="F85" i="8"/>
  <c r="G85" i="8"/>
  <c r="E86" i="8"/>
  <c r="F86" i="8"/>
  <c r="G86" i="8"/>
  <c r="E87" i="8"/>
  <c r="F87" i="8"/>
  <c r="G87" i="8"/>
  <c r="E88" i="8"/>
  <c r="F88" i="8"/>
  <c r="G88" i="8"/>
  <c r="E89" i="8"/>
  <c r="F89" i="8"/>
  <c r="G89" i="8"/>
  <c r="E90" i="8"/>
  <c r="F90" i="8"/>
  <c r="G90" i="8"/>
  <c r="E91" i="8"/>
  <c r="F91" i="8"/>
  <c r="G91" i="8"/>
  <c r="E92" i="8"/>
  <c r="F92" i="8"/>
  <c r="G92" i="8"/>
  <c r="E93" i="8"/>
  <c r="F93" i="8"/>
  <c r="G93" i="8"/>
  <c r="E94" i="8"/>
  <c r="F94" i="8"/>
  <c r="G94" i="8"/>
  <c r="E95" i="8"/>
  <c r="F95" i="8"/>
  <c r="G95" i="8"/>
  <c r="E96" i="8"/>
  <c r="F96" i="8"/>
  <c r="G96" i="8"/>
  <c r="E97" i="8"/>
  <c r="F97" i="8"/>
  <c r="G97" i="8"/>
  <c r="E98" i="8"/>
  <c r="F98" i="8"/>
  <c r="G98" i="8"/>
  <c r="E99" i="8"/>
  <c r="F99" i="8"/>
  <c r="G99" i="8"/>
  <c r="E100" i="8"/>
  <c r="F100" i="8"/>
  <c r="G100" i="8"/>
  <c r="E101" i="8"/>
  <c r="F101" i="8"/>
  <c r="G101" i="8"/>
  <c r="E102" i="8"/>
  <c r="F102" i="8"/>
  <c r="G102" i="8"/>
  <c r="E103" i="8"/>
  <c r="F103" i="8"/>
  <c r="G103" i="8"/>
  <c r="E104" i="8"/>
  <c r="F104" i="8"/>
  <c r="G104" i="8"/>
  <c r="E105" i="8"/>
  <c r="F105" i="8"/>
  <c r="G105" i="8"/>
  <c r="E106" i="8"/>
  <c r="F106" i="8"/>
  <c r="G106" i="8"/>
  <c r="E107" i="8"/>
  <c r="F107" i="8"/>
  <c r="G107" i="8"/>
  <c r="E108" i="8"/>
  <c r="F108" i="8"/>
  <c r="G108" i="8"/>
  <c r="E109" i="8"/>
  <c r="F109" i="8"/>
  <c r="G109" i="8"/>
  <c r="E110" i="8"/>
  <c r="F110" i="8"/>
  <c r="G110" i="8"/>
  <c r="E111" i="8"/>
  <c r="F111" i="8"/>
  <c r="G111" i="8"/>
  <c r="E112" i="8"/>
  <c r="F112" i="8"/>
  <c r="G112" i="8"/>
  <c r="E113" i="8"/>
  <c r="F113" i="8"/>
  <c r="G113" i="8"/>
  <c r="E114" i="8"/>
  <c r="F114" i="8"/>
  <c r="G114" i="8"/>
  <c r="E115" i="8"/>
  <c r="F115" i="8"/>
  <c r="G115" i="8"/>
  <c r="E116" i="8"/>
  <c r="F116" i="8"/>
  <c r="G116" i="8"/>
  <c r="E117" i="8"/>
  <c r="F117" i="8"/>
  <c r="G117" i="8"/>
  <c r="E118" i="8"/>
  <c r="F118" i="8"/>
  <c r="G118" i="8"/>
  <c r="E119" i="8"/>
  <c r="F119" i="8"/>
  <c r="G119" i="8"/>
  <c r="E120" i="8"/>
  <c r="F120" i="8"/>
  <c r="G120" i="8"/>
  <c r="E121" i="8"/>
  <c r="F121" i="8"/>
  <c r="G121" i="8"/>
  <c r="E122" i="8"/>
  <c r="F122" i="8"/>
  <c r="G122" i="8"/>
  <c r="E123" i="8"/>
  <c r="F123" i="8"/>
  <c r="G123" i="8"/>
  <c r="E124" i="8"/>
  <c r="F124" i="8"/>
  <c r="G124" i="8"/>
  <c r="E125" i="8"/>
  <c r="F125" i="8"/>
  <c r="G125" i="8"/>
  <c r="E126" i="8"/>
  <c r="F126" i="8"/>
  <c r="G126" i="8"/>
  <c r="E127" i="8"/>
  <c r="F127" i="8"/>
  <c r="G127" i="8"/>
  <c r="E128" i="8"/>
  <c r="F128" i="8"/>
  <c r="G128" i="8"/>
  <c r="E129" i="8"/>
  <c r="F129" i="8"/>
  <c r="G129" i="8"/>
  <c r="E130" i="8"/>
  <c r="F130" i="8"/>
  <c r="G130" i="8"/>
  <c r="E131" i="8"/>
  <c r="F131" i="8"/>
  <c r="G131" i="8"/>
  <c r="E132" i="8"/>
  <c r="F132" i="8"/>
  <c r="G132" i="8"/>
  <c r="E133" i="8"/>
  <c r="F133" i="8"/>
  <c r="G133" i="8"/>
  <c r="E134" i="8"/>
  <c r="F134" i="8"/>
  <c r="G134" i="8"/>
  <c r="E135" i="8"/>
  <c r="F135" i="8"/>
  <c r="G135" i="8"/>
  <c r="E136" i="8"/>
  <c r="F136" i="8"/>
  <c r="G136" i="8"/>
  <c r="E137" i="8"/>
  <c r="F137" i="8"/>
  <c r="G137" i="8"/>
  <c r="E138" i="8"/>
  <c r="F138" i="8"/>
  <c r="G138" i="8"/>
  <c r="E139" i="8"/>
  <c r="F139" i="8"/>
  <c r="G139" i="8"/>
  <c r="E140" i="8"/>
  <c r="F140" i="8"/>
  <c r="G140" i="8"/>
  <c r="E141" i="8"/>
  <c r="F141" i="8"/>
  <c r="G141" i="8"/>
  <c r="E142" i="8"/>
  <c r="F142" i="8"/>
  <c r="G142" i="8"/>
  <c r="E143" i="8"/>
  <c r="F143" i="8"/>
  <c r="G143" i="8"/>
  <c r="E144" i="8"/>
  <c r="F144" i="8"/>
  <c r="G144" i="8"/>
  <c r="E145" i="8"/>
  <c r="F145" i="8"/>
  <c r="G145" i="8"/>
  <c r="E146" i="8"/>
  <c r="F146" i="8"/>
  <c r="G146" i="8"/>
  <c r="E147" i="8"/>
  <c r="F147" i="8"/>
  <c r="G147" i="8"/>
  <c r="E148" i="8"/>
  <c r="F148" i="8"/>
  <c r="G148" i="8"/>
  <c r="E149" i="8"/>
  <c r="F149" i="8"/>
  <c r="G149" i="8"/>
  <c r="E150" i="8"/>
  <c r="F150" i="8"/>
  <c r="G150" i="8"/>
  <c r="E151" i="8"/>
  <c r="F151" i="8"/>
  <c r="G151" i="8"/>
  <c r="E152" i="8"/>
  <c r="F152" i="8"/>
  <c r="G152" i="8"/>
  <c r="E153" i="8"/>
  <c r="F153" i="8"/>
  <c r="G153" i="8"/>
  <c r="E154" i="8"/>
  <c r="F154" i="8"/>
  <c r="G154" i="8"/>
  <c r="E155" i="8"/>
  <c r="F155" i="8"/>
  <c r="G155" i="8"/>
  <c r="E156" i="8"/>
  <c r="F156" i="8"/>
  <c r="G156" i="8"/>
  <c r="E157" i="8"/>
  <c r="F157" i="8"/>
  <c r="G157" i="8"/>
  <c r="E158" i="8"/>
  <c r="F158" i="8"/>
  <c r="G158" i="8"/>
  <c r="E159" i="8"/>
  <c r="F159" i="8"/>
  <c r="G159" i="8"/>
  <c r="E160" i="8"/>
  <c r="F160" i="8"/>
  <c r="G160" i="8"/>
  <c r="E161" i="8"/>
  <c r="F161" i="8"/>
  <c r="G161" i="8"/>
  <c r="E162" i="8"/>
  <c r="F162" i="8"/>
  <c r="G162" i="8"/>
  <c r="E163" i="8"/>
  <c r="F163" i="8"/>
  <c r="G163" i="8"/>
  <c r="E164" i="8"/>
  <c r="F164" i="8"/>
  <c r="G164" i="8"/>
  <c r="E165" i="8"/>
  <c r="F165" i="8"/>
  <c r="G165" i="8"/>
  <c r="E166" i="8"/>
  <c r="F166" i="8"/>
  <c r="G166" i="8"/>
  <c r="E167" i="8"/>
  <c r="F167" i="8"/>
  <c r="G167" i="8"/>
  <c r="E168" i="8"/>
  <c r="F168" i="8"/>
  <c r="G168" i="8"/>
  <c r="E169" i="8"/>
  <c r="F169" i="8"/>
  <c r="G169" i="8"/>
  <c r="E170" i="8"/>
  <c r="F170" i="8"/>
  <c r="G170" i="8"/>
  <c r="E171" i="8"/>
  <c r="F171" i="8"/>
  <c r="G171" i="8"/>
  <c r="E172" i="8"/>
  <c r="F172" i="8"/>
  <c r="G172" i="8"/>
  <c r="E173" i="8"/>
  <c r="F173" i="8"/>
  <c r="G173" i="8"/>
  <c r="E174" i="8"/>
  <c r="F174" i="8"/>
  <c r="G174" i="8"/>
  <c r="E175" i="8"/>
  <c r="F175" i="8"/>
  <c r="G175" i="8"/>
  <c r="E176" i="8"/>
  <c r="F176" i="8"/>
  <c r="G176" i="8"/>
  <c r="E177" i="8"/>
  <c r="F177" i="8"/>
  <c r="G177" i="8"/>
  <c r="E178" i="8"/>
  <c r="F178" i="8"/>
  <c r="G178" i="8"/>
  <c r="E179" i="8"/>
  <c r="F179" i="8"/>
  <c r="G179" i="8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</calcChain>
</file>

<file path=xl/sharedStrings.xml><?xml version="1.0" encoding="utf-8"?>
<sst xmlns="http://schemas.openxmlformats.org/spreadsheetml/2006/main" count="1728" uniqueCount="445">
  <si>
    <t>time ALH (h)</t>
  </si>
  <si>
    <t>Female</t>
  </si>
  <si>
    <t>Male</t>
  </si>
  <si>
    <t>mean body mass (mg)</t>
  </si>
  <si>
    <t>mean body mass (mg) - measurements</t>
  </si>
  <si>
    <t>mean body mass (mg) - LOWESS calculated line of best fit</t>
  </si>
  <si>
    <t>F</t>
  </si>
  <si>
    <t>M</t>
  </si>
  <si>
    <t>mean body mass (mg) at L1 hatching</t>
  </si>
  <si>
    <t>female</t>
  </si>
  <si>
    <t>male</t>
  </si>
  <si>
    <t>mean larval body mass (mg) with replicate measurements where available</t>
  </si>
  <si>
    <t>F:M ratio</t>
  </si>
  <si>
    <t>LOWESS calculated line of best fit</t>
  </si>
  <si>
    <t>Absolute growth rate mg per h = First derivative of LOWESS line of best fit in Fig 1A [with 6th order smoothing (12 neighbors)]</t>
  </si>
  <si>
    <t>mean body mass (mg) - LOWESS calculated line of best fit (from Fig 1A)</t>
  </si>
  <si>
    <t>time ALH (midpoint of time window)</t>
  </si>
  <si>
    <t>fold growth over 8h intervals</t>
  </si>
  <si>
    <t>plotted in Fig 1G data points every 3h:</t>
  </si>
  <si>
    <t>body mass (mg) of individual wL3 larvae</t>
  </si>
  <si>
    <r>
      <t>sxl</t>
    </r>
    <r>
      <rPr>
        <vertAlign val="superscript"/>
        <sz val="12"/>
        <rFont val="Arial"/>
        <family val="2"/>
      </rPr>
      <t>M1</t>
    </r>
    <r>
      <rPr>
        <vertAlign val="superscript"/>
        <sz val="12"/>
        <rFont val="Symbol"/>
        <charset val="2"/>
      </rPr>
      <t>Δ</t>
    </r>
    <r>
      <rPr>
        <vertAlign val="superscript"/>
        <sz val="12"/>
        <rFont val="Arial"/>
        <family val="2"/>
      </rPr>
      <t>33</t>
    </r>
    <r>
      <rPr>
        <sz val="12"/>
        <rFont val="Arial"/>
        <family val="2"/>
      </rPr>
      <t>/Y</t>
    </r>
  </si>
  <si>
    <r>
      <t>sxl</t>
    </r>
    <r>
      <rPr>
        <vertAlign val="superscript"/>
        <sz val="12"/>
        <rFont val="Arial"/>
        <family val="2"/>
      </rPr>
      <t>M1</t>
    </r>
    <r>
      <rPr>
        <vertAlign val="superscript"/>
        <sz val="12"/>
        <rFont val="Symbol"/>
        <charset val="2"/>
      </rPr>
      <t>Δ</t>
    </r>
    <r>
      <rPr>
        <vertAlign val="superscript"/>
        <sz val="12"/>
        <rFont val="Arial"/>
        <family val="2"/>
      </rPr>
      <t>33</t>
    </r>
    <r>
      <rPr>
        <sz val="12"/>
        <rFont val="Arial"/>
        <family val="2"/>
      </rPr>
      <t>/Y ; ; Sxl</t>
    </r>
    <r>
      <rPr>
        <vertAlign val="superscript"/>
        <sz val="12"/>
        <rFont val="Arial"/>
        <family val="2"/>
      </rPr>
      <t>+tCa</t>
    </r>
    <r>
      <rPr>
        <sz val="12"/>
        <rFont val="Arial"/>
        <family val="2"/>
      </rPr>
      <t>/+</t>
    </r>
  </si>
  <si>
    <r>
      <t>sxl</t>
    </r>
    <r>
      <rPr>
        <vertAlign val="superscript"/>
        <sz val="12"/>
        <rFont val="Arial"/>
        <family val="2"/>
      </rPr>
      <t>f7,M1</t>
    </r>
    <r>
      <rPr>
        <sz val="12"/>
        <rFont val="Arial"/>
        <family val="2"/>
      </rPr>
      <t>/Binscinscy</t>
    </r>
  </si>
  <si>
    <r>
      <t>sxl</t>
    </r>
    <r>
      <rPr>
        <vertAlign val="superscript"/>
        <sz val="12"/>
        <rFont val="Arial"/>
        <family val="2"/>
      </rPr>
      <t>f7,M1</t>
    </r>
    <r>
      <rPr>
        <sz val="12"/>
        <rFont val="Arial"/>
        <family val="2"/>
      </rPr>
      <t>/Binscinscy ; ; Sxl</t>
    </r>
    <r>
      <rPr>
        <vertAlign val="superscript"/>
        <sz val="12"/>
        <rFont val="Arial"/>
        <family val="2"/>
      </rPr>
      <t>+tCa</t>
    </r>
    <r>
      <rPr>
        <sz val="12"/>
        <rFont val="Arial"/>
        <family val="2"/>
      </rPr>
      <t>/+</t>
    </r>
  </si>
  <si>
    <r>
      <t>sxl</t>
    </r>
    <r>
      <rPr>
        <vertAlign val="superscript"/>
        <sz val="12"/>
        <rFont val="Arial"/>
        <family val="2"/>
      </rPr>
      <t>M1</t>
    </r>
    <r>
      <rPr>
        <vertAlign val="superscript"/>
        <sz val="12"/>
        <rFont val="Symbol"/>
        <charset val="2"/>
      </rPr>
      <t>Δ</t>
    </r>
    <r>
      <rPr>
        <vertAlign val="superscript"/>
        <sz val="12"/>
        <rFont val="Arial"/>
        <family val="2"/>
      </rPr>
      <t>33</t>
    </r>
    <r>
      <rPr>
        <sz val="12"/>
        <rFont val="Arial"/>
        <family val="2"/>
      </rPr>
      <t>/sxl</t>
    </r>
    <r>
      <rPr>
        <vertAlign val="superscript"/>
        <sz val="12"/>
        <rFont val="Arial"/>
        <family val="2"/>
      </rPr>
      <t>f7,M1</t>
    </r>
  </si>
  <si>
    <r>
      <t>sxl</t>
    </r>
    <r>
      <rPr>
        <vertAlign val="superscript"/>
        <sz val="12"/>
        <rFont val="Arial"/>
        <family val="2"/>
      </rPr>
      <t>M1</t>
    </r>
    <r>
      <rPr>
        <vertAlign val="superscript"/>
        <sz val="12"/>
        <rFont val="Symbol"/>
        <charset val="2"/>
      </rPr>
      <t>Δ</t>
    </r>
    <r>
      <rPr>
        <vertAlign val="superscript"/>
        <sz val="12"/>
        <rFont val="Arial"/>
        <family val="2"/>
      </rPr>
      <t>33</t>
    </r>
    <r>
      <rPr>
        <sz val="12"/>
        <rFont val="Arial"/>
        <family val="2"/>
      </rPr>
      <t>/sxl</t>
    </r>
    <r>
      <rPr>
        <vertAlign val="superscript"/>
        <sz val="12"/>
        <rFont val="Arial"/>
        <family val="2"/>
      </rPr>
      <t>f7,M1</t>
    </r>
    <r>
      <rPr>
        <sz val="12"/>
        <rFont val="Arial"/>
        <family val="2"/>
      </rPr>
      <t>; ; Sxl</t>
    </r>
    <r>
      <rPr>
        <vertAlign val="superscript"/>
        <sz val="12"/>
        <rFont val="Arial"/>
        <family val="2"/>
      </rPr>
      <t>+TCa</t>
    </r>
    <r>
      <rPr>
        <sz val="12"/>
        <rFont val="Arial"/>
        <family val="2"/>
      </rPr>
      <t>/+</t>
    </r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</si>
  <si>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&gt;w1118 F</t>
    </r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</si>
  <si>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&gt;w1118 M</t>
    </r>
  </si>
  <si>
    <t>elavc155&gt;w1118 F</t>
  </si>
  <si>
    <t>elavc155&gt;w1118 M</t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</si>
  <si>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&gt;Sxl RNAi 1 F</t>
    </r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</si>
  <si>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&gt;Sxl RNAi 1 M</t>
    </r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</si>
  <si>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&gt;Sxl RNAi 2 F</t>
    </r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</si>
  <si>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&gt;Sxl RNAi 2 M</t>
    </r>
  </si>
  <si>
    <t>ctrl</t>
  </si>
  <si>
    <t>F:M ratios (data shown for independent repeats)</t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</si>
  <si>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&gt;Sxl RNAi 1</t>
    </r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</si>
  <si>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&gt;Sxl RNAi 2</t>
    </r>
  </si>
  <si>
    <t>F Sxl[f7M1]/Sxl[M1D33];; UAS-Sxl/+</t>
  </si>
  <si>
    <t>F Sxl[f7M1]/Sxl[M1D33]; insc-G4/+</t>
  </si>
  <si>
    <t>F Sxl[f7M1]/Sxl[M1D33]; insc-G4/+; UAS-Sxl/+</t>
  </si>
  <si>
    <t>F Sxl[f7M1]/Sxl[M1D33]; insc-G4/UAS-TraF</t>
  </si>
  <si>
    <t>F Sxl[f7M1]/Sxl[M1D33]</t>
  </si>
  <si>
    <r>
      <t>M sxl</t>
    </r>
    <r>
      <rPr>
        <vertAlign val="superscript"/>
        <sz val="12"/>
        <rFont val="Arial"/>
        <family val="2"/>
      </rPr>
      <t>M1</t>
    </r>
    <r>
      <rPr>
        <vertAlign val="superscript"/>
        <sz val="12"/>
        <rFont val="Symbol"/>
        <charset val="2"/>
      </rPr>
      <t>Δ</t>
    </r>
    <r>
      <rPr>
        <vertAlign val="superscript"/>
        <sz val="12"/>
        <rFont val="Arial"/>
        <family val="2"/>
      </rPr>
      <t>33</t>
    </r>
    <r>
      <rPr>
        <sz val="12"/>
        <rFont val="Arial"/>
        <family val="2"/>
      </rPr>
      <t>/Y</t>
    </r>
  </si>
  <si>
    <r>
      <t>F sxl</t>
    </r>
    <r>
      <rPr>
        <vertAlign val="superscript"/>
        <sz val="12"/>
        <rFont val="Arial"/>
        <family val="2"/>
      </rPr>
      <t>f7,M1</t>
    </r>
    <r>
      <rPr>
        <sz val="12"/>
        <rFont val="Arial"/>
        <family val="2"/>
      </rPr>
      <t>/Binscinscy</t>
    </r>
  </si>
  <si>
    <r>
      <t>F sxl</t>
    </r>
    <r>
      <rPr>
        <vertAlign val="superscript"/>
        <sz val="12"/>
        <rFont val="Arial"/>
        <family val="2"/>
      </rPr>
      <t>M1</t>
    </r>
    <r>
      <rPr>
        <vertAlign val="superscript"/>
        <sz val="12"/>
        <rFont val="Symbol"/>
        <charset val="2"/>
      </rPr>
      <t>Δ</t>
    </r>
    <r>
      <rPr>
        <vertAlign val="superscript"/>
        <sz val="12"/>
        <rFont val="Arial"/>
        <family val="2"/>
      </rPr>
      <t>33</t>
    </r>
    <r>
      <rPr>
        <sz val="12"/>
        <rFont val="Arial"/>
        <family val="2"/>
      </rPr>
      <t>/sxl</t>
    </r>
    <r>
      <rPr>
        <vertAlign val="superscript"/>
        <sz val="12"/>
        <rFont val="Arial"/>
        <family val="2"/>
      </rPr>
      <t>f7,M1</t>
    </r>
    <r>
      <rPr>
        <sz val="12"/>
        <rFont val="Arial"/>
        <family val="2"/>
      </rPr>
      <t>; ; Sxl</t>
    </r>
    <r>
      <rPr>
        <vertAlign val="superscript"/>
        <sz val="12"/>
        <rFont val="Arial"/>
        <family val="2"/>
      </rPr>
      <t>+TCa</t>
    </r>
    <r>
      <rPr>
        <sz val="12"/>
        <rFont val="Arial"/>
        <family val="2"/>
      </rPr>
      <t>/+</t>
    </r>
  </si>
  <si>
    <t>also plotted in Fig 2C</t>
  </si>
  <si>
    <t>&gt; ctrl</t>
  </si>
  <si>
    <t>&gt; tra RNAi 1</t>
  </si>
  <si>
    <t>&gt; tra RNAi 2</t>
  </si>
  <si>
    <t>elav[c155]</t>
  </si>
  <si>
    <t>&gt;w1118 F</t>
  </si>
  <si>
    <t>&gt;w1118 M</t>
  </si>
  <si>
    <t>Number of values</t>
  </si>
  <si>
    <t>Mean</t>
  </si>
  <si>
    <t>Std. Deviation</t>
  </si>
  <si>
    <t>Std. Error of Mean</t>
  </si>
  <si>
    <t>Lower 95% CI of mean</t>
  </si>
  <si>
    <t>Upper 95% CI of mean</t>
  </si>
  <si>
    <t>note these values represent means from groups of larvae</t>
  </si>
  <si>
    <t>Summary data and F:M ratio calculation</t>
  </si>
  <si>
    <t>F:M ratio SEM</t>
  </si>
  <si>
    <t>&gt;TraF F</t>
  </si>
  <si>
    <t>TraF M</t>
  </si>
  <si>
    <t>data pooled from two independent expts</t>
  </si>
  <si>
    <t>&gt;TraF</t>
  </si>
  <si>
    <t>F:M ratio of mean body mass</t>
  </si>
  <si>
    <t>data from 3 independent expts</t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</si>
  <si>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&gt;msl2 RNAi F</t>
    </r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</si>
  <si>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&gt;msl2 RNAi M</t>
    </r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</si>
  <si>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&gt;Sxl RNAi F</t>
    </r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</si>
  <si>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&gt;Sxl RNAi M</t>
    </r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</si>
  <si>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&gt;Sxl + msl2 RNAi F</t>
    </r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</si>
  <si>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&gt;Sxl+ msl2 RNAi M</t>
    </r>
  </si>
  <si>
    <t>w1118&gt;msl2::HA F</t>
  </si>
  <si>
    <t>w1118&gt;msl2::HA M</t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</si>
  <si>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 w1118 F</t>
    </r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</si>
  <si>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 w1118 M</t>
    </r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</si>
  <si>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 msl2::HA F</t>
    </r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</si>
  <si>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 msl2::HA M</t>
    </r>
  </si>
  <si>
    <t>adjusted SD</t>
  </si>
  <si>
    <t>F:M</t>
  </si>
  <si>
    <t>SEM</t>
  </si>
  <si>
    <t>mean body mass (mg) for groups of 10 wL3 larvae</t>
  </si>
  <si>
    <t>Summary data, SD and SEM calculations</t>
  </si>
  <si>
    <t>SEM of F:M ratio</t>
  </si>
  <si>
    <t>SD re-calculated as data points are means of groups of 10 larvae</t>
  </si>
  <si>
    <t>elavc155&gt;Sxl RNAi F</t>
  </si>
  <si>
    <t>elavc155&gt;Sxl + msl-2 RNAi F</t>
  </si>
  <si>
    <t>mean intensity in region of interest in VNC section (raw data)</t>
  </si>
  <si>
    <t>mean intensity in region of interest in VNC section (normalised to mean of elav&gt;w1118 F)</t>
  </si>
  <si>
    <t>&gt;CyO female</t>
  </si>
  <si>
    <t>&gt;CyO male</t>
  </si>
  <si>
    <t>&gt;Sxl RNAi female</t>
  </si>
  <si>
    <t>&gt;Sxl RNAi male</t>
  </si>
  <si>
    <t>elav[GMR71C07]</t>
  </si>
  <si>
    <t>insc</t>
  </si>
  <si>
    <t>dimm[929]</t>
  </si>
  <si>
    <t>amon[386Y]</t>
  </si>
  <si>
    <t>Ilp2</t>
  </si>
  <si>
    <t>Gad1</t>
  </si>
  <si>
    <t>VGAT</t>
  </si>
  <si>
    <t>Gal4 driver</t>
  </si>
  <si>
    <t>mean body mass (mg) wL3 larvae - data shows group means from individual experiments and/or replicates</t>
  </si>
  <si>
    <t>F:M Sxl RNAi</t>
  </si>
  <si>
    <t>Summary data and F:M calculations</t>
  </si>
  <si>
    <t>no of values</t>
  </si>
  <si>
    <t>Gad1-G4 &gt;Sxl RNAi; Dcr2</t>
  </si>
  <si>
    <t>genotype</t>
  </si>
  <si>
    <t>mean body mass (mg) for groups of wL3 larvae</t>
  </si>
  <si>
    <t>ctrl &gt; Sxl RNAi, Dcr2</t>
  </si>
  <si>
    <t>Gad1-G4 &gt; ctrl</t>
  </si>
  <si>
    <t>Ilp2-G4 &gt; ctrl</t>
  </si>
  <si>
    <t>Ilp2-G4 &gt; Sxl RNAi B,E,D</t>
  </si>
  <si>
    <t>Gad1-G4, Ilp2-G4 &gt; Sxl RNAi B,D,E</t>
  </si>
  <si>
    <t>Gad1&gt;Sxl RNAi</t>
  </si>
  <si>
    <t>Ilp2&gt;Sxl RNAi</t>
  </si>
  <si>
    <t>Gad1+Ilp2&gt;Sxl RNAi</t>
  </si>
  <si>
    <t>ctrl&gt;Sxl RNAi</t>
  </si>
  <si>
    <t>Gad1&gt;ctrl</t>
  </si>
  <si>
    <t>Ilp2&gt;ctrl</t>
  </si>
  <si>
    <t>F:M ratios</t>
  </si>
  <si>
    <t>elav[c155]&gt;ctrl F</t>
  </si>
  <si>
    <t>elav[c155]&gt;ctrl M</t>
  </si>
  <si>
    <t>ctrl&gt;Sxl RNAi F</t>
  </si>
  <si>
    <t>ctrl&gt;Sxl RNAi M</t>
  </si>
  <si>
    <t>elav[c155]&gt;Sxl RNAi F</t>
  </si>
  <si>
    <t>mean</t>
  </si>
  <si>
    <t>measurements of FB nuclear diameter from individual FBs and calculation of mean FB diameter per FB (each column represents individual measurements from one FB)</t>
  </si>
  <si>
    <t>wing disc volume (µm^3) of individual wL3 larvae</t>
  </si>
  <si>
    <t>SD</t>
  </si>
  <si>
    <t>body mass (mg) of individual adults</t>
  </si>
  <si>
    <t>adult wing area (a.u.) of individual flies</t>
  </si>
  <si>
    <t>L2 female</t>
  </si>
  <si>
    <t>Area</t>
  </si>
  <si>
    <t>Area x Mean</t>
  </si>
  <si>
    <t>SUM both clusters</t>
  </si>
  <si>
    <t>CNS1</t>
  </si>
  <si>
    <t>normalised to mean of F</t>
  </si>
  <si>
    <t>CNS2</t>
  </si>
  <si>
    <t>CNS3</t>
  </si>
  <si>
    <t>CNS4</t>
  </si>
  <si>
    <t>CNS5</t>
  </si>
  <si>
    <t>CNS6</t>
  </si>
  <si>
    <t>CNS7</t>
  </si>
  <si>
    <t>CNS8</t>
  </si>
  <si>
    <t>CNS9</t>
  </si>
  <si>
    <t>CNS10</t>
  </si>
  <si>
    <t>CNS11</t>
  </si>
  <si>
    <t>CNS12</t>
  </si>
  <si>
    <t>CNS13</t>
  </si>
  <si>
    <t>CNS14</t>
  </si>
  <si>
    <t>double</t>
  </si>
  <si>
    <t>L2 male</t>
  </si>
  <si>
    <t>CNS15</t>
  </si>
  <si>
    <t>CNS16</t>
  </si>
  <si>
    <t>CNS17</t>
  </si>
  <si>
    <t>CNS18</t>
  </si>
  <si>
    <t>CNS19</t>
  </si>
  <si>
    <t>Mean intensity</t>
  </si>
  <si>
    <t>Area x Mean intensity</t>
  </si>
  <si>
    <t>L3 female</t>
  </si>
  <si>
    <t>L3 male</t>
  </si>
  <si>
    <t>additional data from independent expt (1 IPC cluster imaged per brain):</t>
  </si>
  <si>
    <t>CNS</t>
  </si>
  <si>
    <t>L3 males</t>
  </si>
  <si>
    <t>pAkt/tub</t>
  </si>
  <si>
    <t>pAkt/Akt</t>
  </si>
  <si>
    <t>mean F</t>
  </si>
  <si>
    <t>Population</t>
  </si>
  <si>
    <t>mean signal</t>
  </si>
  <si>
    <t>ratio N:C</t>
  </si>
  <si>
    <t>nuclei</t>
  </si>
  <si>
    <t>cytoplasm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</si>
  <si>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</si>
  <si>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</si>
  <si>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</si>
  <si>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</si>
  <si>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</si>
  <si>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</si>
  <si>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</si>
  <si>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</si>
  <si>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</si>
  <si>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</si>
  <si>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</si>
  <si>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</si>
  <si>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</si>
  <si>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</si>
  <si>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</si>
  <si>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</si>
  <si>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</si>
  <si>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</si>
  <si>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</si>
  <si>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</si>
  <si>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</si>
  <si>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</si>
  <si>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</si>
  <si>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</si>
  <si>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</si>
  <si>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</si>
  <si>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</si>
  <si>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</si>
  <si>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</si>
  <si>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</si>
  <si>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</si>
  <si>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</si>
  <si>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Volume (µm3)</t>
  </si>
  <si>
    <t>Total signal</t>
  </si>
  <si>
    <t>L2 - data for ROIs from individual fat bodies</t>
  </si>
  <si>
    <t>F19</t>
  </si>
  <si>
    <t>F20</t>
  </si>
  <si>
    <t>F21</t>
  </si>
  <si>
    <t>M15</t>
  </si>
  <si>
    <t>Volume (µm3) Total signal mean signal</t>
  </si>
  <si>
    <t>L3 - data for ROIs from individual fat bodies</t>
  </si>
  <si>
    <t>0-1h L2 data</t>
  </si>
  <si>
    <t>X = Y/0.151 - (0.05342/0.151)</t>
  </si>
  <si>
    <t>raw absorbance</t>
  </si>
  <si>
    <t>blank subtr</t>
  </si>
  <si>
    <t>mean larval weight mg</t>
  </si>
  <si>
    <t>standard curve</t>
  </si>
  <si>
    <t>X = food µg/µL</t>
  </si>
  <si>
    <t>Y = Absorbance 625nm</t>
  </si>
  <si>
    <t>* 1mg larvae homogenized in 20µL, so 1mg larva/20µL, so multiply food in µg/µL x20 to get µg food / mg larva</t>
  </si>
  <si>
    <t>1F</t>
  </si>
  <si>
    <t>2F</t>
  </si>
  <si>
    <t>3F</t>
  </si>
  <si>
    <t>1M</t>
  </si>
  <si>
    <t>2M</t>
  </si>
  <si>
    <t>3M</t>
  </si>
  <si>
    <t>sample</t>
  </si>
  <si>
    <t>blank</t>
  </si>
  <si>
    <t>4F</t>
  </si>
  <si>
    <t>5F</t>
  </si>
  <si>
    <t>6F</t>
  </si>
  <si>
    <t>4M</t>
  </si>
  <si>
    <t>6M</t>
  </si>
  <si>
    <t>X = Y/0.1045 - (0.1376/0.1045)</t>
  </si>
  <si>
    <t>5M</t>
  </si>
  <si>
    <t>1-3h L3 data</t>
  </si>
  <si>
    <t>food µg/µL</t>
  </si>
  <si>
    <t>µg food per mg larva*</t>
  </si>
  <si>
    <t>µg food per larva</t>
  </si>
  <si>
    <t>CyO&gt;w1118 F</t>
  </si>
  <si>
    <t>CyO&gt;w1118 M</t>
  </si>
  <si>
    <t>Cg&gt;w1118 F</t>
  </si>
  <si>
    <t>Cg&gt;w1118 M</t>
  </si>
  <si>
    <t>CyO&gt;tra RNAi F</t>
  </si>
  <si>
    <t>CyO&gt;tra RNAi M</t>
  </si>
  <si>
    <t>Cg&gt;tra RNAi F</t>
  </si>
  <si>
    <t>Cg&gt;tra RNAi M</t>
  </si>
  <si>
    <t>CgG4&gt;tra RNAi F</t>
  </si>
  <si>
    <t>CgG4&gt;tra RNAi M</t>
  </si>
  <si>
    <t>CgG4&gt;w1118 F</t>
  </si>
  <si>
    <t>CgG4&gt;w1118 M</t>
  </si>
  <si>
    <t>SEM of F:M</t>
  </si>
  <si>
    <t>Lpp&gt;w1118 F</t>
  </si>
  <si>
    <t>Lpp&gt;w1118 M</t>
  </si>
  <si>
    <t>Lpp&gt;tra RNAi 2560/GD F</t>
  </si>
  <si>
    <t>Lpp&gt;tra RNAi 2560/GD M</t>
  </si>
  <si>
    <t>Lpp&gt;tra-2 RNAi 8868/GD F</t>
  </si>
  <si>
    <t>Lpp&gt;tra-2 RNAi 8868/GD M</t>
  </si>
  <si>
    <t>Lpp&gt;tra-2 RNAi BL56912 F</t>
  </si>
  <si>
    <t>Lpp&gt;tra-2 RNAi BL56912 M</t>
  </si>
  <si>
    <t>Cg&gt;Sxl RNAi F</t>
  </si>
  <si>
    <t>Cg&gt;Sxl RNAi M</t>
  </si>
  <si>
    <t>Cg&gt;ctrl</t>
  </si>
  <si>
    <t>F:M ratios for paired data</t>
  </si>
  <si>
    <t>Cg&gt;Sxl RNAi</t>
  </si>
  <si>
    <t>Lpp&gt;Sxl RNAi F</t>
  </si>
  <si>
    <t>Lpp&gt;Sxl RNAi M</t>
  </si>
  <si>
    <t>r4&gt;Sxl RNAi F</t>
  </si>
  <si>
    <t>r4&gt;Sxl RNAi M</t>
  </si>
  <si>
    <t>ctrl&gt;Dcr2 F</t>
  </si>
  <si>
    <t>ctrl&gt;Dcr2 M</t>
  </si>
  <si>
    <t>r4&gt;Dcr2 F</t>
  </si>
  <si>
    <t>r4&gt;Dcr2 M</t>
  </si>
  <si>
    <t>PromE&gt;Dcr2 F</t>
  </si>
  <si>
    <t>PromE&gt;Sxl RNAi 2 F</t>
  </si>
  <si>
    <t>PromE&gt;Sxl RNAi 2 M</t>
  </si>
  <si>
    <t>PromE&gt;Dcr2 M</t>
  </si>
  <si>
    <t>Mex&gt;Sxl RNAi F</t>
  </si>
  <si>
    <t>mean body mass (mg) of groups of wL3 larvae</t>
  </si>
  <si>
    <t>mean body mass (mg) of groups of wL3 larvae (paired data for each genotype)</t>
  </si>
  <si>
    <t xml:space="preserve">3h </t>
  </si>
  <si>
    <t>h after L2 hatching</t>
  </si>
  <si>
    <t>mean body mass (mg) groups of larvae</t>
  </si>
  <si>
    <t xml:space="preserve">6h </t>
  </si>
  <si>
    <t xml:space="preserve">11h </t>
  </si>
  <si>
    <t xml:space="preserve">18h </t>
  </si>
  <si>
    <t>body mass (mg) of  individual larvae</t>
  </si>
  <si>
    <t xml:space="preserve">24h </t>
  </si>
  <si>
    <r>
      <t>elav</t>
    </r>
    <r>
      <rPr>
        <b/>
        <vertAlign val="superscript"/>
        <sz val="12"/>
        <rFont val="Arial"/>
        <family val="2"/>
      </rPr>
      <t>c155</t>
    </r>
    <r>
      <rPr>
        <b/>
        <sz val="12"/>
        <rFont val="Arial"/>
        <family val="2"/>
      </rPr>
      <t>&gt;ctrl</t>
    </r>
  </si>
  <si>
    <r>
      <t>elav</t>
    </r>
    <r>
      <rPr>
        <b/>
        <vertAlign val="superscript"/>
        <sz val="12"/>
        <rFont val="Arial"/>
        <family val="2"/>
      </rPr>
      <t>c155</t>
    </r>
    <r>
      <rPr>
        <b/>
        <sz val="12"/>
        <rFont val="Arial"/>
        <family val="2"/>
      </rPr>
      <t>&gt;Sxl RNAi</t>
    </r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</si>
  <si>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&gt;ctrl F</t>
    </r>
  </si>
  <si>
    <t>3h after L2 hatching</t>
  </si>
  <si>
    <t>Summary body mass data and F:M ratio calculations</t>
  </si>
  <si>
    <t>6h after L2 hatching</t>
  </si>
  <si>
    <t>11h after L2 hatching</t>
  </si>
  <si>
    <t>18h after L2 hatching</t>
  </si>
  <si>
    <t>24h after L2 hatching</t>
  </si>
  <si>
    <t>mean signal intensity in ROI - raw intensity data (a.u.)</t>
  </si>
  <si>
    <t>elav&gt;ctrl F</t>
  </si>
  <si>
    <t>elav&gt;ctrl M</t>
  </si>
  <si>
    <t>elav&gt;Sxl RNAi F</t>
  </si>
  <si>
    <t>elav&gt;Sxl + msl-2 RNAi F</t>
  </si>
  <si>
    <t>mean signal intensity in ROI - normalised to mean of elav&gt;ctrl F (data plotted in S6B Fig)</t>
  </si>
  <si>
    <t>Quantification of Sxl expression (antibody staining)</t>
  </si>
  <si>
    <t>Repo&gt;Sxl RNAi F</t>
  </si>
  <si>
    <t>Repo&gt;Sxl RNAi M</t>
  </si>
  <si>
    <t>SM</t>
  </si>
  <si>
    <t>&gt;CyO F</t>
  </si>
  <si>
    <t>&gt;CyO M</t>
  </si>
  <si>
    <t>&gt;Sxl RNAi F</t>
  </si>
  <si>
    <t>&gt;Sxl RNAi M</t>
  </si>
  <si>
    <t>10-ato</t>
  </si>
  <si>
    <t>Akh/CyO, Dfd-YFP</t>
  </si>
  <si>
    <r>
      <t>elav</t>
    </r>
    <r>
      <rPr>
        <vertAlign val="superscript"/>
        <sz val="12"/>
        <rFont val="Arial"/>
        <family val="2"/>
      </rPr>
      <t>GMR71C07</t>
    </r>
  </si>
  <si>
    <t>Gad1/CyO, Dfd-YFP</t>
  </si>
  <si>
    <t>hugS3</t>
  </si>
  <si>
    <t>MJ94</t>
  </si>
  <si>
    <t>P0206</t>
  </si>
  <si>
    <t>Ple</t>
  </si>
  <si>
    <t>n</t>
  </si>
  <si>
    <t>n is no of groups of larvae</t>
  </si>
  <si>
    <r>
      <t>amon</t>
    </r>
    <r>
      <rPr>
        <vertAlign val="superscript"/>
        <sz val="12"/>
        <rFont val="Arial"/>
        <family val="2"/>
      </rPr>
      <t>386Y</t>
    </r>
  </si>
  <si>
    <r>
      <t>smid</t>
    </r>
    <r>
      <rPr>
        <vertAlign val="superscript"/>
        <sz val="12"/>
        <rFont val="Arial"/>
        <family val="2"/>
      </rPr>
      <t>c161</t>
    </r>
  </si>
  <si>
    <t>ChAT</t>
  </si>
  <si>
    <t>D42</t>
  </si>
  <si>
    <t>Ddc</t>
  </si>
  <si>
    <t>Ilp2/Cy0, GFP</t>
  </si>
  <si>
    <t>Ilp215-3</t>
  </si>
  <si>
    <r>
      <t>dimm</t>
    </r>
    <r>
      <rPr>
        <vertAlign val="superscript"/>
        <sz val="12"/>
        <rFont val="Arial"/>
        <family val="2"/>
      </rPr>
      <t>c929</t>
    </r>
  </si>
  <si>
    <t>DMS</t>
  </si>
  <si>
    <r>
      <t>elav</t>
    </r>
    <r>
      <rPr>
        <vertAlign val="superscript"/>
        <sz val="12"/>
        <rFont val="Arial"/>
        <family val="2"/>
      </rPr>
      <t>GMR27E06</t>
    </r>
  </si>
  <si>
    <t>Dsk.P</t>
  </si>
  <si>
    <t>Dsk.TH</t>
  </si>
  <si>
    <t>Fru.P1</t>
  </si>
  <si>
    <t>Fru[NP0021]</t>
  </si>
  <si>
    <t>GABA-B-R2</t>
  </si>
  <si>
    <t>NPF</t>
  </si>
  <si>
    <t>Tdc</t>
  </si>
  <si>
    <t>Trh</t>
  </si>
  <si>
    <t>Vum</t>
  </si>
  <si>
    <t>Ppk.G(2)</t>
  </si>
  <si>
    <t>Ppk.G(3)</t>
  </si>
  <si>
    <t>sNPF.TH</t>
  </si>
  <si>
    <t>sNPF[NP6301]</t>
  </si>
  <si>
    <t>no of Sxl+ cells per IPC cluster in Ilp2&gt;Sxl RNAi Ilp2lexOP&gt;Gal80 larvae</t>
  </si>
  <si>
    <t>Ilp2G4&gt;Sxl RNAi F</t>
  </si>
  <si>
    <t>Ilp2G4&gt;Sxl RNAi M</t>
  </si>
  <si>
    <t>Ilp2G4&gt;Sxl RNAi
lp2-LexA&gt;LexAOP-G80 F</t>
  </si>
  <si>
    <t>Ilp2G4&gt;Sxl RNAi
lp2-LexA&gt;LexAOP-G80 M</t>
  </si>
  <si>
    <t>Repeat 1</t>
  </si>
  <si>
    <t>Ilp2&gt;Sxl RNAi F</t>
  </si>
  <si>
    <t>Ilp2&gt;Sxl RNAi M</t>
  </si>
  <si>
    <t>Ilp2&gt;Sxl RNAi Ilp2&gt;lexOPG80 F</t>
  </si>
  <si>
    <t>Ilp2&gt;Sxl RNAi Ilp2&gt;lexOPG80 M</t>
  </si>
  <si>
    <t>Repeat 2</t>
  </si>
  <si>
    <t>Repeat 3</t>
  </si>
  <si>
    <t>Ilp2G4&gt;ctrl F</t>
  </si>
  <si>
    <t>Ilp2G4&gt;ctrl M</t>
  </si>
  <si>
    <t>ctrl&gt;Sxl RNAi Ilp2&gt;lexOPG80 F</t>
  </si>
  <si>
    <t>ctrl&gt;Sxl RNAi Ilp2&gt;lexOPG80 M</t>
  </si>
  <si>
    <t>Repeat 1 - summary of wL3 body mass (mg). N = no of individual larvae measured</t>
  </si>
  <si>
    <t>Repeat 2 - summary of wL3 body mass (mg). N = no of groups of larvae measured, except for genotype Ilp2&gt;Sxl RNAi Ilp2&gt;lexOPG80 (no. of individual larvae measured)</t>
  </si>
  <si>
    <t>Summary of body mass data and F:M ratio calculations for 3 independent experiments</t>
  </si>
  <si>
    <t>Summary of body mass data (mg) and F:M ratio calculations for 3 independent experiments</t>
  </si>
  <si>
    <t>w1118&gt;Sxl RNAi F</t>
  </si>
  <si>
    <t>w1118&gt;Sxl RNAi M</t>
  </si>
  <si>
    <t>dilp215-1&gt;Sxl RNAi F</t>
  </si>
  <si>
    <t>dilp215-1&gt;Sxl RNAi M</t>
  </si>
  <si>
    <t>dilp215-1&gt;Sxl RNAi + tsh-G80 F</t>
  </si>
  <si>
    <t>dilp215-1&gt;Sxl RNAi + tsh-G80 M</t>
  </si>
  <si>
    <t>VGAT&gt;Sxl RNAi F</t>
  </si>
  <si>
    <t>VGAT&gt;Sxl RNAi M</t>
  </si>
  <si>
    <t>VGAT&gt;Sxl RNAi +tsh-G80 F</t>
  </si>
  <si>
    <t>VGAT&gt;Sxl RNAi +tsh-G80 M</t>
  </si>
  <si>
    <t>386Y&gt;Sxl RNAi F</t>
  </si>
  <si>
    <t>386Y&gt;Sxl RNAi M</t>
  </si>
  <si>
    <t>386Y&gt;Sxl RNAi + tsh-G80 F</t>
  </si>
  <si>
    <t>386Y&gt;Sxl RNAi + tsh-G80 M</t>
  </si>
  <si>
    <t>For all genotypes without tsh-G80, n of values = no of groups of 5-10 larvae measured; for all genotypes with tsh-G80, no of values = no of individual larvae measured</t>
  </si>
  <si>
    <t>Repeat 4</t>
  </si>
  <si>
    <t>Ilp2 + Ilp215-3&gt;ctrl F</t>
  </si>
  <si>
    <t>Ilp2 + Ilp215-3&gt;ctrl M</t>
  </si>
  <si>
    <t>Ilp2 + Ilp215-3&gt;dilp2 F</t>
  </si>
  <si>
    <t>Ilp2 + Ilp215-3&gt;dilp2 M</t>
  </si>
  <si>
    <t>Ilp2 + Ilp215-3&gt;dilp5 F</t>
  </si>
  <si>
    <t>Ilp2 + Ilp215-3&gt;dilp5 M</t>
  </si>
  <si>
    <t>Ilp2 + Ilp215-3&gt;p60 F</t>
  </si>
  <si>
    <t>Ilp2 + Ilp215-3&gt;p60 M</t>
  </si>
  <si>
    <t>ctrl&gt;p60 F</t>
  </si>
  <si>
    <t>ctrl&gt;p60 M</t>
  </si>
  <si>
    <t>Df(Ilp1-5) F</t>
  </si>
  <si>
    <t>Ilp2[1] F</t>
  </si>
  <si>
    <t>Ilp2[1] M</t>
  </si>
  <si>
    <t>Df(Ilp1-5) M</t>
  </si>
  <si>
    <t>w[1118] iso31 F</t>
  </si>
  <si>
    <t>w[1118] iso31 M</t>
  </si>
  <si>
    <t>ratio pouch/non-pouch</t>
  </si>
  <si>
    <t>nub&gt;ctrl</t>
  </si>
  <si>
    <t>Measurements for individual wing discs; DAPI volume = wing disc volume; RFP volume = pouch volume</t>
  </si>
  <si>
    <t>RFP Volume (µm^3)</t>
  </si>
  <si>
    <t>DAPI-RFP = non-pouch volume (µm^3)</t>
  </si>
  <si>
    <t>DAPI Volume (µm^3)</t>
  </si>
  <si>
    <t>nub&gt;InR RNAi</t>
  </si>
  <si>
    <t>nub&gt;Sxl RNAi</t>
  </si>
  <si>
    <t>nub&gt;tra RNAi</t>
  </si>
  <si>
    <t>nub&gt;TraF</t>
  </si>
  <si>
    <t>nub&gt;ctrl F</t>
  </si>
  <si>
    <t>nub&gt;ctrl M</t>
  </si>
  <si>
    <t>nub&gt;Sxl RNAi F</t>
  </si>
  <si>
    <t>nub&gt;Sxl RNAi M</t>
  </si>
  <si>
    <t>nub&gt;tra RNAi F</t>
  </si>
  <si>
    <t>nub&gt;tra RNAi M</t>
  </si>
  <si>
    <t>nub&gt;TraF F</t>
  </si>
  <si>
    <t>nub&gt;InR RNAi F</t>
  </si>
  <si>
    <t>nub&gt;InR RNAi M</t>
  </si>
  <si>
    <t>Summary of pouch/non-pouch ratios and F:M calculation</t>
  </si>
  <si>
    <t>clone</t>
  </si>
  <si>
    <t>neighbours</t>
  </si>
  <si>
    <t>nucl. diameter (µm)</t>
  </si>
  <si>
    <t>ratio clone/neighbours</t>
  </si>
  <si>
    <t>mean (µm)</t>
  </si>
  <si>
    <t>Gal4&gt;ctrl</t>
  </si>
  <si>
    <t>Gal4&gt;Sxl RNAi</t>
  </si>
  <si>
    <t>Gal4&gt;tra RNAi</t>
  </si>
  <si>
    <t>Gal4&gt;TraF</t>
  </si>
  <si>
    <t>FB nuclear diameter measurements of individual Gal4+ Flip-out clones and their neighbours - data for individual FB clones separated by an empty row. Measurements of clones in yellow, corresponding neighbours in white.</t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</si>
  <si>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 Sxl RNAi F</t>
    </r>
  </si>
  <si>
    <r>
      <t>elav</t>
    </r>
    <r>
      <rPr>
        <vertAlign val="superscript"/>
        <sz val="12"/>
        <rFont val="Arial"/>
        <family val="2"/>
      </rPr>
      <t>c155</t>
    </r>
    <r>
      <rPr>
        <sz val="12"/>
        <rFont val="Arial"/>
        <family val="2"/>
      </rPr>
      <t>&gt; Sxl RNAi M</t>
    </r>
  </si>
  <si>
    <t>repeat 1</t>
  </si>
  <si>
    <t xml:space="preserve"> myc / geometrc mean (RNA pol2+tubulin) (a.u.)</t>
  </si>
  <si>
    <t>data normalised to mean F for each genotype</t>
  </si>
  <si>
    <t>repeat 1 +2 pooled</t>
  </si>
  <si>
    <t>repeat 2</t>
  </si>
  <si>
    <t>data summary</t>
  </si>
  <si>
    <t>pAkt/tub normalised to mean F</t>
  </si>
  <si>
    <t>pAkt/Akt normalised to mean F</t>
  </si>
  <si>
    <t>pAkt bottom (a.u.)</t>
  </si>
  <si>
    <t>Akt (a.u.)</t>
  </si>
  <si>
    <t>tubulin (a.u.)</t>
  </si>
  <si>
    <t>Raw quantification data of two independent repeats with several replicates each</t>
  </si>
  <si>
    <t>Pooled data of two repeats (plotted in S1C Fig)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</si>
</sst>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"/>
  </numFmts>
  <fonts count="14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vertAlign val="superscript"/>
      <sz val="12"/>
      <name val="Arial"/>
      <family val="2"/>
    </font>
    <font>
      <vertAlign val="superscript"/>
      <sz val="12"/>
      <name val="Symbol"/>
      <charset val="2"/>
    </font>
    <font>
      <i/>
      <sz val="12"/>
      <color rgb="FF0000FF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perscript"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/>
    <xf numFmtId="0" fontId="0" fillId="0" borderId="0" xfId="0" applyFill="1"/>
    <xf numFmtId="0" fontId="3" fillId="0" borderId="0" xfId="0" applyFo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0" xfId="0" applyFont="1"/>
    <xf numFmtId="0" fontId="0" fillId="0" borderId="0" xfId="0" applyFill="1" applyAlignment="1">
      <alignment horizontal="center"/>
    </xf>
    <xf numFmtId="0" fontId="6" fillId="0" borderId="0" xfId="0" applyFont="1"/>
    <xf numFmtId="0" fontId="3" fillId="0" borderId="0" xfId="0" applyFont="1" applyFill="1"/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0" fillId="0" borderId="0" xfId="0" applyNumberFormat="1"/>
    <xf numFmtId="0" fontId="10" fillId="0" borderId="0" xfId="0" applyFont="1"/>
    <xf numFmtId="0" fontId="0" fillId="5" borderId="0" xfId="0" applyFill="1"/>
    <xf numFmtId="0" fontId="1" fillId="5" borderId="0" xfId="0" applyFont="1" applyFill="1" applyAlignment="1">
      <alignment horizontal="center"/>
    </xf>
    <xf numFmtId="0" fontId="2" fillId="5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/>
    <xf numFmtId="0" fontId="2" fillId="0" borderId="0" xfId="0" applyFont="1" applyFill="1" applyAlignment="1"/>
    <xf numFmtId="0" fontId="1" fillId="5" borderId="0" xfId="0" applyFont="1" applyFill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NumberFormat="1"/>
    <xf numFmtId="0" fontId="7" fillId="0" borderId="0" xfId="0" applyFont="1"/>
    <xf numFmtId="0" fontId="0" fillId="3" borderId="0" xfId="0" applyFill="1"/>
    <xf numFmtId="11" fontId="0" fillId="0" borderId="0" xfId="0" applyNumberFormat="1"/>
    <xf numFmtId="0" fontId="0" fillId="4" borderId="0" xfId="0" applyFill="1"/>
    <xf numFmtId="0" fontId="7" fillId="0" borderId="0" xfId="0" applyFont="1" applyFill="1"/>
    <xf numFmtId="11" fontId="7" fillId="0" borderId="0" xfId="0" applyNumberFormat="1" applyFont="1"/>
    <xf numFmtId="0" fontId="0" fillId="6" borderId="0" xfId="0" applyFill="1"/>
    <xf numFmtId="164" fontId="1" fillId="0" borderId="0" xfId="0" applyNumberFormat="1" applyFont="1"/>
    <xf numFmtId="164" fontId="2" fillId="0" borderId="0" xfId="0" applyNumberFormat="1" applyFont="1"/>
    <xf numFmtId="0" fontId="12" fillId="0" borderId="0" xfId="0" applyFont="1"/>
    <xf numFmtId="0" fontId="1" fillId="0" borderId="0" xfId="0" applyFont="1" applyFill="1" applyAlignment="1"/>
    <xf numFmtId="165" fontId="1" fillId="0" borderId="0" xfId="0" applyNumberFormat="1" applyFont="1"/>
    <xf numFmtId="0" fontId="3" fillId="0" borderId="0" xfId="0" applyFont="1" applyAlignment="1">
      <alignment horizontal="left"/>
    </xf>
    <xf numFmtId="11" fontId="0" fillId="0" borderId="0" xfId="0" applyNumberFormat="1" applyFill="1"/>
    <xf numFmtId="0" fontId="11" fillId="0" borderId="0" xfId="0" applyFont="1" applyFill="1"/>
    <xf numFmtId="11" fontId="11" fillId="0" borderId="0" xfId="0" applyNumberFormat="1" applyFont="1" applyFill="1"/>
    <xf numFmtId="0" fontId="7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NumberFormat="1" applyFon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Font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theme" Target="theme/theme1.xml"/><Relationship Id="rId55" Type="http://schemas.openxmlformats.org/officeDocument/2006/relationships/styles" Target="styles.xml"/><Relationship Id="rId56" Type="http://schemas.openxmlformats.org/officeDocument/2006/relationships/sharedStrings" Target="sharedStrings.xml"/><Relationship Id="rId57" Type="http://schemas.openxmlformats.org/officeDocument/2006/relationships/calcChain" Target="calcChain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topLeftCell="B1" workbookViewId="0">
      <selection activeCell="G2" sqref="G2"/>
    </sheetView>
  </sheetViews>
  <sheetFormatPr baseColWidth="10" defaultRowHeight="16" x14ac:dyDescent="0.2"/>
  <cols>
    <col min="1" max="1" width="15.33203125" customWidth="1"/>
    <col min="2" max="2" width="19.5" customWidth="1"/>
    <col min="3" max="3" width="20.83203125" customWidth="1"/>
    <col min="7" max="7" width="14.33203125" customWidth="1"/>
    <col min="8" max="8" width="26.6640625" customWidth="1"/>
    <col min="9" max="9" width="25.5" customWidth="1"/>
  </cols>
  <sheetData>
    <row r="1" spans="1:9" x14ac:dyDescent="0.2">
      <c r="B1" s="52" t="s">
        <v>4</v>
      </c>
      <c r="C1" s="52"/>
      <c r="H1" s="53" t="s">
        <v>5</v>
      </c>
      <c r="I1" s="53"/>
    </row>
    <row r="2" spans="1:9" x14ac:dyDescent="0.2">
      <c r="A2" s="2" t="s">
        <v>0</v>
      </c>
      <c r="B2" s="2" t="s">
        <v>1</v>
      </c>
      <c r="C2" s="2" t="s">
        <v>2</v>
      </c>
      <c r="G2" s="2" t="s">
        <v>0</v>
      </c>
      <c r="H2" s="2" t="s">
        <v>1</v>
      </c>
      <c r="I2" s="2" t="s">
        <v>2</v>
      </c>
    </row>
    <row r="3" spans="1:9" x14ac:dyDescent="0.2">
      <c r="A3" s="3">
        <v>0</v>
      </c>
      <c r="B3" s="3">
        <v>1.0385E-2</v>
      </c>
      <c r="C3" s="3">
        <v>1.0019999999999999E-2</v>
      </c>
      <c r="G3" s="6">
        <v>0</v>
      </c>
      <c r="H3" s="3">
        <v>1.0178544406141601E-2</v>
      </c>
      <c r="I3" s="3">
        <v>9.7487916625630805E-3</v>
      </c>
    </row>
    <row r="4" spans="1:9" x14ac:dyDescent="0.2">
      <c r="A4" s="3">
        <v>3</v>
      </c>
      <c r="B4" s="3">
        <v>1.077E-2</v>
      </c>
      <c r="C4" s="3">
        <v>1.047E-2</v>
      </c>
      <c r="G4" s="6">
        <v>0.5</v>
      </c>
      <c r="H4" s="3">
        <v>1.0373125495425101E-2</v>
      </c>
      <c r="I4" s="3">
        <v>9.9875695538134794E-3</v>
      </c>
    </row>
    <row r="5" spans="1:9" x14ac:dyDescent="0.2">
      <c r="A5" s="3">
        <v>6</v>
      </c>
      <c r="B5" s="3">
        <v>1.265E-2</v>
      </c>
      <c r="C5" s="3">
        <v>1.291E-2</v>
      </c>
      <c r="G5" s="6">
        <v>1</v>
      </c>
      <c r="H5" s="3">
        <v>1.0567706584708601E-2</v>
      </c>
      <c r="I5" s="3">
        <v>1.0226347445063899E-2</v>
      </c>
    </row>
    <row r="6" spans="1:9" x14ac:dyDescent="0.2">
      <c r="A6" s="3">
        <v>9</v>
      </c>
      <c r="B6" s="3">
        <v>1.584E-2</v>
      </c>
      <c r="C6" s="3">
        <v>1.6330000000000001E-2</v>
      </c>
      <c r="G6" s="6">
        <v>1.5</v>
      </c>
      <c r="H6" s="3">
        <v>1.0762287673992101E-2</v>
      </c>
      <c r="I6" s="3">
        <v>1.04651253363143E-2</v>
      </c>
    </row>
    <row r="7" spans="1:9" x14ac:dyDescent="0.2">
      <c r="A7" s="3">
        <v>12</v>
      </c>
      <c r="B7" s="3">
        <v>1.8780000000000002E-2</v>
      </c>
      <c r="C7" s="3">
        <v>1.8239999999999999E-2</v>
      </c>
      <c r="G7" s="6">
        <v>2</v>
      </c>
      <c r="H7" s="3">
        <v>1.0956868763275601E-2</v>
      </c>
      <c r="I7" s="3">
        <v>1.07039032275647E-2</v>
      </c>
    </row>
    <row r="8" spans="1:9" x14ac:dyDescent="0.2">
      <c r="A8" s="3">
        <v>15</v>
      </c>
      <c r="B8" s="3">
        <v>2.2749999999999999E-2</v>
      </c>
      <c r="C8" s="3">
        <v>2.4899999999999999E-2</v>
      </c>
      <c r="G8" s="6">
        <v>2.5</v>
      </c>
      <c r="H8" s="3">
        <v>1.11514498525591E-2</v>
      </c>
      <c r="I8" s="3">
        <v>1.0942681118815099E-2</v>
      </c>
    </row>
    <row r="9" spans="1:9" x14ac:dyDescent="0.2">
      <c r="A9" s="3">
        <v>18</v>
      </c>
      <c r="B9" s="3">
        <v>2.9360000000000001E-2</v>
      </c>
      <c r="C9" s="3">
        <v>3.0370000000000001E-2</v>
      </c>
      <c r="G9" s="6">
        <v>3</v>
      </c>
      <c r="H9" s="3">
        <v>1.13460309418426E-2</v>
      </c>
      <c r="I9" s="3">
        <v>1.11814590100655E-2</v>
      </c>
    </row>
    <row r="10" spans="1:9" x14ac:dyDescent="0.2">
      <c r="A10" s="3">
        <v>21</v>
      </c>
      <c r="B10" s="3">
        <v>4.122E-2</v>
      </c>
      <c r="C10" s="3">
        <v>4.1919999999999999E-2</v>
      </c>
      <c r="G10" s="6">
        <v>3.5</v>
      </c>
      <c r="H10" s="3">
        <v>1.1713146937011301E-2</v>
      </c>
      <c r="I10" s="3">
        <v>1.1582678190837199E-2</v>
      </c>
    </row>
    <row r="11" spans="1:9" x14ac:dyDescent="0.2">
      <c r="A11" s="3">
        <v>24</v>
      </c>
      <c r="B11" s="3">
        <v>5.5870000000000003E-2</v>
      </c>
      <c r="C11" s="3">
        <v>5.5399999999999998E-2</v>
      </c>
      <c r="G11" s="6">
        <v>4</v>
      </c>
      <c r="H11" s="3">
        <v>1.20802629321801E-2</v>
      </c>
      <c r="I11" s="3">
        <v>1.19838973716089E-2</v>
      </c>
    </row>
    <row r="12" spans="1:9" x14ac:dyDescent="0.2">
      <c r="A12" s="3">
        <v>27</v>
      </c>
      <c r="B12" s="3">
        <v>6.0170000000000001E-2</v>
      </c>
      <c r="C12" s="3">
        <v>5.9304999999999997E-2</v>
      </c>
      <c r="G12" s="6">
        <v>4.5</v>
      </c>
      <c r="H12" s="3">
        <v>1.2447378927348899E-2</v>
      </c>
      <c r="I12" s="3">
        <v>1.2385116552380599E-2</v>
      </c>
    </row>
    <row r="13" spans="1:9" x14ac:dyDescent="0.2">
      <c r="A13" s="3">
        <v>30</v>
      </c>
      <c r="B13" s="3">
        <v>7.3779999999999998E-2</v>
      </c>
      <c r="C13" s="3">
        <v>7.2340000000000002E-2</v>
      </c>
      <c r="G13" s="6">
        <v>5</v>
      </c>
      <c r="H13" s="3">
        <v>1.28144949225177E-2</v>
      </c>
      <c r="I13" s="3">
        <v>1.27863357331523E-2</v>
      </c>
    </row>
    <row r="14" spans="1:9" x14ac:dyDescent="0.2">
      <c r="A14" s="3">
        <v>33</v>
      </c>
      <c r="B14" s="3">
        <v>8.8124999999999995E-2</v>
      </c>
      <c r="C14" s="3">
        <v>8.5720000000000005E-2</v>
      </c>
      <c r="G14" s="6">
        <v>5.5</v>
      </c>
      <c r="H14" s="3">
        <v>1.31816109176865E-2</v>
      </c>
      <c r="I14" s="3">
        <v>1.3187554913923901E-2</v>
      </c>
    </row>
    <row r="15" spans="1:9" x14ac:dyDescent="0.2">
      <c r="A15" s="3">
        <v>36</v>
      </c>
      <c r="B15" s="3">
        <v>0.14515</v>
      </c>
      <c r="C15" s="3">
        <v>0.12825</v>
      </c>
      <c r="G15" s="6">
        <v>6</v>
      </c>
      <c r="H15" s="3">
        <v>1.3548726912855301E-2</v>
      </c>
      <c r="I15" s="3">
        <v>1.35887740946956E-2</v>
      </c>
    </row>
    <row r="16" spans="1:9" x14ac:dyDescent="0.2">
      <c r="A16" s="3">
        <v>39</v>
      </c>
      <c r="B16" s="3">
        <v>0.17399999999999999</v>
      </c>
      <c r="C16" s="3">
        <v>0.16500000000000001</v>
      </c>
      <c r="G16" s="6">
        <v>6.5</v>
      </c>
      <c r="H16" s="3">
        <v>1.4006222141478401E-2</v>
      </c>
      <c r="I16" s="3">
        <v>1.40799421667292E-2</v>
      </c>
    </row>
    <row r="17" spans="1:9" x14ac:dyDescent="0.2">
      <c r="A17" s="3">
        <v>42</v>
      </c>
      <c r="B17" s="3">
        <v>0.27079500000000001</v>
      </c>
      <c r="C17" s="3">
        <v>0.23243</v>
      </c>
      <c r="G17" s="6">
        <v>7</v>
      </c>
      <c r="H17" s="3">
        <v>1.44637173701016E-2</v>
      </c>
      <c r="I17" s="3">
        <v>1.4571110238762799E-2</v>
      </c>
    </row>
    <row r="18" spans="1:9" x14ac:dyDescent="0.2">
      <c r="A18" s="3">
        <v>45</v>
      </c>
      <c r="B18" s="3">
        <v>0.28510000000000002</v>
      </c>
      <c r="C18" s="3">
        <v>0.24790999999999999</v>
      </c>
      <c r="G18" s="6">
        <v>7.5</v>
      </c>
      <c r="H18" s="3">
        <v>1.49212125987248E-2</v>
      </c>
      <c r="I18" s="3">
        <v>1.5062278310796399E-2</v>
      </c>
    </row>
    <row r="19" spans="1:9" x14ac:dyDescent="0.2">
      <c r="A19" s="3">
        <v>48</v>
      </c>
      <c r="B19" s="3">
        <v>0.3712433</v>
      </c>
      <c r="C19" s="3">
        <v>0.32757330000000001</v>
      </c>
      <c r="G19" s="6">
        <v>8</v>
      </c>
      <c r="H19" s="3">
        <v>1.53787078273479E-2</v>
      </c>
      <c r="I19" s="3">
        <v>1.5553446382830001E-2</v>
      </c>
    </row>
    <row r="20" spans="1:9" x14ac:dyDescent="0.2">
      <c r="A20" s="3">
        <v>51</v>
      </c>
      <c r="B20" s="3">
        <v>0.46700000000000003</v>
      </c>
      <c r="C20" s="3">
        <v>0.38800000000000001</v>
      </c>
      <c r="G20" s="6">
        <v>8.5</v>
      </c>
      <c r="H20" s="3">
        <v>1.5836203055971099E-2</v>
      </c>
      <c r="I20" s="3">
        <v>1.60446144548636E-2</v>
      </c>
    </row>
    <row r="21" spans="1:9" x14ac:dyDescent="0.2">
      <c r="A21" s="3">
        <v>54</v>
      </c>
      <c r="B21" s="3">
        <v>0.59975270000000003</v>
      </c>
      <c r="C21" s="3">
        <v>0.51147339999999997</v>
      </c>
      <c r="G21" s="6">
        <v>9</v>
      </c>
      <c r="H21" s="3">
        <v>1.6293698284594201E-2</v>
      </c>
      <c r="I21" s="3">
        <v>1.6535782526897198E-2</v>
      </c>
    </row>
    <row r="22" spans="1:9" x14ac:dyDescent="0.2">
      <c r="A22" s="3">
        <v>57</v>
      </c>
      <c r="B22" s="3">
        <v>0.84553</v>
      </c>
      <c r="C22" s="3">
        <v>0.72391340000000004</v>
      </c>
      <c r="G22" s="6">
        <v>9.5</v>
      </c>
      <c r="H22" s="3">
        <v>1.6876848942671E-2</v>
      </c>
      <c r="I22" s="3">
        <v>1.71730796616993E-2</v>
      </c>
    </row>
    <row r="23" spans="1:9" x14ac:dyDescent="0.2">
      <c r="A23" s="3">
        <v>60</v>
      </c>
      <c r="B23" s="3">
        <v>0.92397499999999999</v>
      </c>
      <c r="C23" s="3">
        <v>0.79330999999999996</v>
      </c>
      <c r="G23" s="6">
        <v>10</v>
      </c>
      <c r="H23" s="3">
        <v>1.7459999600747799E-2</v>
      </c>
      <c r="I23" s="3">
        <v>1.7810376796501302E-2</v>
      </c>
    </row>
    <row r="24" spans="1:9" x14ac:dyDescent="0.2">
      <c r="A24" s="3">
        <v>63</v>
      </c>
      <c r="B24" s="3">
        <v>1.1371899999999999</v>
      </c>
      <c r="C24" s="3">
        <v>0.96660000000000001</v>
      </c>
      <c r="G24" s="6">
        <v>10.5</v>
      </c>
      <c r="H24" s="3">
        <v>1.8043150258824601E-2</v>
      </c>
      <c r="I24" s="3">
        <v>1.84476739313034E-2</v>
      </c>
    </row>
    <row r="25" spans="1:9" x14ac:dyDescent="0.2">
      <c r="A25" s="3">
        <v>66</v>
      </c>
      <c r="B25" s="3">
        <v>1.4036729999999999</v>
      </c>
      <c r="C25" s="3">
        <v>1.1027229999999999</v>
      </c>
      <c r="G25" s="6">
        <v>11</v>
      </c>
      <c r="H25" s="3">
        <v>1.86263009169014E-2</v>
      </c>
      <c r="I25" s="3">
        <v>1.9084971066105402E-2</v>
      </c>
    </row>
    <row r="26" spans="1:9" x14ac:dyDescent="0.2">
      <c r="A26" s="3">
        <v>72</v>
      </c>
      <c r="B26" s="3">
        <v>1.67639</v>
      </c>
      <c r="C26" s="3">
        <v>1.2921469999999999</v>
      </c>
      <c r="G26" s="6">
        <v>11.5</v>
      </c>
      <c r="H26" s="3">
        <v>1.9209451574978199E-2</v>
      </c>
      <c r="I26" s="3">
        <v>1.97222682009075E-2</v>
      </c>
    </row>
    <row r="27" spans="1:9" x14ac:dyDescent="0.2">
      <c r="A27" s="3">
        <v>76</v>
      </c>
      <c r="B27" s="3">
        <v>1.843269</v>
      </c>
      <c r="C27" s="3">
        <v>1.5101100000000001</v>
      </c>
      <c r="G27" s="6">
        <v>12</v>
      </c>
      <c r="H27" s="3">
        <v>1.9792602233054998E-2</v>
      </c>
      <c r="I27" s="3">
        <v>2.0359565335709599E-2</v>
      </c>
    </row>
    <row r="28" spans="1:9" x14ac:dyDescent="0.2">
      <c r="A28" s="3">
        <v>78</v>
      </c>
      <c r="B28" s="3">
        <v>1.9777929999999999</v>
      </c>
      <c r="C28" s="3">
        <v>1.5424800000000001</v>
      </c>
      <c r="G28" s="6">
        <v>12.5</v>
      </c>
      <c r="H28" s="3">
        <v>2.06753097214161E-2</v>
      </c>
      <c r="I28" s="3">
        <v>2.13277184941328E-2</v>
      </c>
    </row>
    <row r="29" spans="1:9" x14ac:dyDescent="0.2">
      <c r="A29" s="3">
        <v>81</v>
      </c>
      <c r="B29" s="3">
        <v>2.0964999999999998</v>
      </c>
      <c r="C29" s="3">
        <v>1.635567</v>
      </c>
      <c r="G29" s="6">
        <v>13</v>
      </c>
      <c r="H29" s="3">
        <v>2.1558017209777101E-2</v>
      </c>
      <c r="I29" s="3">
        <v>2.2295871652556101E-2</v>
      </c>
    </row>
    <row r="30" spans="1:9" x14ac:dyDescent="0.2">
      <c r="A30" s="3">
        <v>84</v>
      </c>
      <c r="B30" s="3">
        <v>2.1810399999999999</v>
      </c>
      <c r="C30" s="3">
        <v>1.67845</v>
      </c>
      <c r="G30" s="6">
        <v>13.5</v>
      </c>
      <c r="H30" s="3">
        <v>2.2440724698138199E-2</v>
      </c>
      <c r="I30" s="3">
        <v>2.3264024810979299E-2</v>
      </c>
    </row>
    <row r="31" spans="1:9" x14ac:dyDescent="0.2">
      <c r="A31" s="3">
        <v>87</v>
      </c>
      <c r="B31" s="3">
        <v>2.1973400000000001</v>
      </c>
      <c r="C31" s="3">
        <v>1.7067300000000001</v>
      </c>
      <c r="G31" s="6">
        <v>14</v>
      </c>
      <c r="H31" s="3">
        <v>2.33234321864992E-2</v>
      </c>
      <c r="I31" s="3">
        <v>2.42321779694026E-2</v>
      </c>
    </row>
    <row r="32" spans="1:9" x14ac:dyDescent="0.2">
      <c r="A32" s="3">
        <v>90</v>
      </c>
      <c r="B32" s="3">
        <v>2.1944669999999999</v>
      </c>
      <c r="C32" s="3">
        <v>1.7252350000000001</v>
      </c>
      <c r="G32" s="6">
        <v>14.5</v>
      </c>
      <c r="H32" s="3">
        <v>2.4206139674860301E-2</v>
      </c>
      <c r="I32" s="3">
        <v>2.5200331127825801E-2</v>
      </c>
    </row>
    <row r="33" spans="1:9" x14ac:dyDescent="0.2">
      <c r="A33" s="3">
        <v>93</v>
      </c>
      <c r="B33" s="3">
        <v>2.1391100000000001</v>
      </c>
      <c r="C33" s="3">
        <v>1.61927</v>
      </c>
      <c r="G33" s="6">
        <v>15</v>
      </c>
      <c r="H33" s="3">
        <v>2.5088847163221299E-2</v>
      </c>
      <c r="I33" s="3">
        <v>2.61684842862491E-2</v>
      </c>
    </row>
    <row r="34" spans="1:9" x14ac:dyDescent="0.2">
      <c r="A34" s="3">
        <v>96</v>
      </c>
      <c r="B34" s="3">
        <v>2.0030000000000001</v>
      </c>
      <c r="C34" s="3">
        <v>1.494</v>
      </c>
      <c r="G34" s="6">
        <v>15.5</v>
      </c>
      <c r="H34" s="3">
        <v>2.6446647368785201E-2</v>
      </c>
      <c r="I34" s="3">
        <v>2.7466717029558298E-2</v>
      </c>
    </row>
    <row r="35" spans="1:9" x14ac:dyDescent="0.2">
      <c r="G35" s="6">
        <v>16</v>
      </c>
      <c r="H35" s="3">
        <v>2.7804447574349099E-2</v>
      </c>
      <c r="I35" s="3">
        <v>2.8764949772867601E-2</v>
      </c>
    </row>
    <row r="36" spans="1:9" x14ac:dyDescent="0.2">
      <c r="G36" s="6">
        <v>16.5</v>
      </c>
      <c r="H36" s="3">
        <v>2.9162247779913001E-2</v>
      </c>
      <c r="I36" s="3">
        <v>3.00631825161768E-2</v>
      </c>
    </row>
    <row r="37" spans="1:9" x14ac:dyDescent="0.2">
      <c r="G37" s="6">
        <v>17</v>
      </c>
      <c r="H37" s="3">
        <v>3.05200479854769E-2</v>
      </c>
      <c r="I37" s="3">
        <v>3.1361415259486103E-2</v>
      </c>
    </row>
    <row r="38" spans="1:9" x14ac:dyDescent="0.2">
      <c r="G38" s="6">
        <v>17.5</v>
      </c>
      <c r="H38" s="3">
        <v>3.1877848191040802E-2</v>
      </c>
      <c r="I38" s="3">
        <v>3.2659648002795402E-2</v>
      </c>
    </row>
    <row r="39" spans="1:9" x14ac:dyDescent="0.2">
      <c r="G39" s="6">
        <v>18</v>
      </c>
      <c r="H39" s="3">
        <v>3.32356483966047E-2</v>
      </c>
      <c r="I39" s="3">
        <v>3.3957880746104598E-2</v>
      </c>
    </row>
    <row r="40" spans="1:9" x14ac:dyDescent="0.2">
      <c r="G40" s="6">
        <v>18.5</v>
      </c>
      <c r="H40" s="3">
        <v>3.4897804828854899E-2</v>
      </c>
      <c r="I40" s="3">
        <v>3.55455473988961E-2</v>
      </c>
    </row>
    <row r="41" spans="1:9" x14ac:dyDescent="0.2">
      <c r="G41" s="6">
        <v>19</v>
      </c>
      <c r="H41" s="3">
        <v>3.6559961261105202E-2</v>
      </c>
      <c r="I41" s="3">
        <v>3.7133214051687603E-2</v>
      </c>
    </row>
    <row r="42" spans="1:9" x14ac:dyDescent="0.2">
      <c r="G42" s="6">
        <v>19.5</v>
      </c>
      <c r="H42" s="3">
        <v>3.8222117693355498E-2</v>
      </c>
      <c r="I42" s="3">
        <v>3.8720880704479099E-2</v>
      </c>
    </row>
    <row r="43" spans="1:9" x14ac:dyDescent="0.2">
      <c r="G43" s="6">
        <v>20</v>
      </c>
      <c r="H43" s="3">
        <v>3.9884274125605801E-2</v>
      </c>
      <c r="I43" s="3">
        <v>4.0308547357270699E-2</v>
      </c>
    </row>
    <row r="44" spans="1:9" x14ac:dyDescent="0.2">
      <c r="G44" s="6">
        <v>20.5</v>
      </c>
      <c r="H44" s="3">
        <v>4.1546430557856097E-2</v>
      </c>
      <c r="I44" s="3">
        <v>4.1896214010062202E-2</v>
      </c>
    </row>
    <row r="45" spans="1:9" x14ac:dyDescent="0.2">
      <c r="G45" s="6">
        <v>21</v>
      </c>
      <c r="H45" s="3">
        <v>4.32085869901064E-2</v>
      </c>
      <c r="I45" s="3">
        <v>4.3483880662853698E-2</v>
      </c>
    </row>
    <row r="46" spans="1:9" x14ac:dyDescent="0.2">
      <c r="G46" s="6">
        <v>21.5</v>
      </c>
      <c r="H46" s="3">
        <v>4.4883734774368897E-2</v>
      </c>
      <c r="I46" s="3">
        <v>4.5053434128208801E-2</v>
      </c>
    </row>
    <row r="47" spans="1:9" x14ac:dyDescent="0.2">
      <c r="G47" s="6">
        <v>22</v>
      </c>
      <c r="H47" s="3">
        <v>4.6558882558631401E-2</v>
      </c>
      <c r="I47" s="3">
        <v>4.6622987593563897E-2</v>
      </c>
    </row>
    <row r="48" spans="1:9" x14ac:dyDescent="0.2">
      <c r="G48" s="6">
        <v>22.5</v>
      </c>
      <c r="H48" s="3">
        <v>4.8234030342893801E-2</v>
      </c>
      <c r="I48" s="3">
        <v>4.8192541058919E-2</v>
      </c>
    </row>
    <row r="49" spans="7:9" x14ac:dyDescent="0.2">
      <c r="G49" s="6">
        <v>23</v>
      </c>
      <c r="H49" s="3">
        <v>4.9909178127156298E-2</v>
      </c>
      <c r="I49" s="3">
        <v>4.97620945242742E-2</v>
      </c>
    </row>
    <row r="50" spans="7:9" x14ac:dyDescent="0.2">
      <c r="G50" s="6">
        <v>23.5</v>
      </c>
      <c r="H50" s="3">
        <v>5.1584325911418802E-2</v>
      </c>
      <c r="I50" s="3">
        <v>5.1331647989629303E-2</v>
      </c>
    </row>
    <row r="51" spans="7:9" x14ac:dyDescent="0.2">
      <c r="G51" s="6">
        <v>24</v>
      </c>
      <c r="H51" s="3">
        <v>5.3259473695681299E-2</v>
      </c>
      <c r="I51" s="3">
        <v>5.2901201454984399E-2</v>
      </c>
    </row>
    <row r="52" spans="7:9" x14ac:dyDescent="0.2">
      <c r="G52" s="6">
        <v>24.5</v>
      </c>
      <c r="H52" s="3">
        <v>5.4914729317521199E-2</v>
      </c>
      <c r="I52" s="3">
        <v>5.4457864019900097E-2</v>
      </c>
    </row>
    <row r="53" spans="7:9" x14ac:dyDescent="0.2">
      <c r="G53" s="6">
        <v>25</v>
      </c>
      <c r="H53" s="3">
        <v>5.6569984939361197E-2</v>
      </c>
      <c r="I53" s="3">
        <v>5.6014526584815698E-2</v>
      </c>
    </row>
    <row r="54" spans="7:9" x14ac:dyDescent="0.2">
      <c r="G54" s="6">
        <v>25.5</v>
      </c>
      <c r="H54" s="3">
        <v>5.8225240561201201E-2</v>
      </c>
      <c r="I54" s="3">
        <v>5.7571189149731403E-2</v>
      </c>
    </row>
    <row r="55" spans="7:9" x14ac:dyDescent="0.2">
      <c r="G55" s="6">
        <v>26</v>
      </c>
      <c r="H55" s="3">
        <v>5.9880496183041101E-2</v>
      </c>
      <c r="I55" s="3">
        <v>5.9127851714647101E-2</v>
      </c>
    </row>
    <row r="56" spans="7:9" x14ac:dyDescent="0.2">
      <c r="G56" s="6">
        <v>26.5</v>
      </c>
      <c r="H56" s="3">
        <v>6.1535751804881099E-2</v>
      </c>
      <c r="I56" s="3">
        <v>6.0684514279562701E-2</v>
      </c>
    </row>
    <row r="57" spans="7:9" x14ac:dyDescent="0.2">
      <c r="G57" s="6">
        <v>27</v>
      </c>
      <c r="H57" s="3">
        <v>6.3191007426720999E-2</v>
      </c>
      <c r="I57" s="3">
        <v>6.2241176844478399E-2</v>
      </c>
    </row>
    <row r="58" spans="7:9" x14ac:dyDescent="0.2">
      <c r="G58" s="6">
        <v>27.5</v>
      </c>
      <c r="H58" s="3">
        <v>6.6117192879065298E-2</v>
      </c>
      <c r="I58" s="3">
        <v>6.4784809081459699E-2</v>
      </c>
    </row>
    <row r="59" spans="7:9" x14ac:dyDescent="0.2">
      <c r="G59" s="6">
        <v>28</v>
      </c>
      <c r="H59" s="3">
        <v>6.9043378331409597E-2</v>
      </c>
      <c r="I59" s="3">
        <v>6.7328441318440901E-2</v>
      </c>
    </row>
    <row r="60" spans="7:9" x14ac:dyDescent="0.2">
      <c r="G60" s="6">
        <v>28.5</v>
      </c>
      <c r="H60" s="3">
        <v>7.1969563783753895E-2</v>
      </c>
      <c r="I60" s="3">
        <v>6.9872073555422201E-2</v>
      </c>
    </row>
    <row r="61" spans="7:9" x14ac:dyDescent="0.2">
      <c r="G61" s="6">
        <v>29</v>
      </c>
      <c r="H61" s="3">
        <v>7.4895749236098097E-2</v>
      </c>
      <c r="I61" s="3">
        <v>7.2415705792403501E-2</v>
      </c>
    </row>
    <row r="62" spans="7:9" x14ac:dyDescent="0.2">
      <c r="G62" s="6">
        <v>29.5</v>
      </c>
      <c r="H62" s="3">
        <v>7.7821934688442396E-2</v>
      </c>
      <c r="I62" s="3">
        <v>7.4959338029384801E-2</v>
      </c>
    </row>
    <row r="63" spans="7:9" x14ac:dyDescent="0.2">
      <c r="G63" s="6">
        <v>30</v>
      </c>
      <c r="H63" s="3">
        <v>8.0748120140786694E-2</v>
      </c>
      <c r="I63" s="3">
        <v>7.75029702663661E-2</v>
      </c>
    </row>
    <row r="64" spans="7:9" x14ac:dyDescent="0.2">
      <c r="G64" s="6">
        <v>30.5</v>
      </c>
      <c r="H64" s="3">
        <v>8.5239823750913796E-2</v>
      </c>
      <c r="I64" s="3">
        <v>8.1396349068615703E-2</v>
      </c>
    </row>
    <row r="65" spans="7:9" x14ac:dyDescent="0.2">
      <c r="G65" s="6">
        <v>31</v>
      </c>
      <c r="H65" s="3">
        <v>8.9731527361040994E-2</v>
      </c>
      <c r="I65" s="3">
        <v>8.5289727870865306E-2</v>
      </c>
    </row>
    <row r="66" spans="7:9" x14ac:dyDescent="0.2">
      <c r="G66" s="6">
        <v>31.5</v>
      </c>
      <c r="H66" s="3">
        <v>9.4223230971168206E-2</v>
      </c>
      <c r="I66" s="3">
        <v>8.9183106673115006E-2</v>
      </c>
    </row>
    <row r="67" spans="7:9" x14ac:dyDescent="0.2">
      <c r="G67" s="6">
        <v>32</v>
      </c>
      <c r="H67" s="3">
        <v>9.8714934581295294E-2</v>
      </c>
      <c r="I67" s="3">
        <v>9.3076485475364595E-2</v>
      </c>
    </row>
    <row r="68" spans="7:9" x14ac:dyDescent="0.2">
      <c r="G68" s="6">
        <v>32.5</v>
      </c>
      <c r="H68" s="3">
        <v>0.10320663819142201</v>
      </c>
      <c r="I68" s="3">
        <v>9.6969864277614296E-2</v>
      </c>
    </row>
    <row r="69" spans="7:9" x14ac:dyDescent="0.2">
      <c r="G69" s="6">
        <v>33</v>
      </c>
      <c r="H69" s="3">
        <v>0.10769834180155</v>
      </c>
      <c r="I69" s="3">
        <v>0.100863243079864</v>
      </c>
    </row>
    <row r="70" spans="7:9" x14ac:dyDescent="0.2">
      <c r="G70" s="6">
        <v>33.5</v>
      </c>
      <c r="H70" s="3">
        <v>0.114793477283506</v>
      </c>
      <c r="I70" s="3">
        <v>0.106865756261529</v>
      </c>
    </row>
    <row r="71" spans="7:9" x14ac:dyDescent="0.2">
      <c r="G71" s="6">
        <v>34</v>
      </c>
      <c r="H71" s="3">
        <v>0.12188861276546301</v>
      </c>
      <c r="I71" s="3">
        <v>0.112868269443193</v>
      </c>
    </row>
    <row r="72" spans="7:9" x14ac:dyDescent="0.2">
      <c r="G72" s="6">
        <v>34.5</v>
      </c>
      <c r="H72" s="3">
        <v>0.12898374824741901</v>
      </c>
      <c r="I72" s="3">
        <v>0.11887078262485801</v>
      </c>
    </row>
    <row r="73" spans="7:9" x14ac:dyDescent="0.2">
      <c r="G73" s="6">
        <v>35</v>
      </c>
      <c r="H73" s="3">
        <v>0.13607888372937499</v>
      </c>
      <c r="I73" s="3">
        <v>0.124873295806522</v>
      </c>
    </row>
    <row r="74" spans="7:9" x14ac:dyDescent="0.2">
      <c r="G74" s="6">
        <v>35.5</v>
      </c>
      <c r="H74" s="3">
        <v>0.14317401921133199</v>
      </c>
      <c r="I74" s="3">
        <v>0.13087580898818699</v>
      </c>
    </row>
    <row r="75" spans="7:9" x14ac:dyDescent="0.2">
      <c r="G75" s="6">
        <v>36</v>
      </c>
      <c r="H75" s="3">
        <v>0.150269154693288</v>
      </c>
      <c r="I75" s="3">
        <v>0.13687832216985199</v>
      </c>
    </row>
    <row r="76" spans="7:9" x14ac:dyDescent="0.2">
      <c r="G76" s="6">
        <v>36.5</v>
      </c>
      <c r="H76" s="3">
        <v>0.158123383482903</v>
      </c>
      <c r="I76" s="3">
        <v>0.14356394276192</v>
      </c>
    </row>
    <row r="77" spans="7:9" x14ac:dyDescent="0.2">
      <c r="G77" s="6">
        <v>37</v>
      </c>
      <c r="H77" s="3">
        <v>0.165977612272518</v>
      </c>
      <c r="I77" s="3">
        <v>0.15024956335398801</v>
      </c>
    </row>
    <row r="78" spans="7:9" x14ac:dyDescent="0.2">
      <c r="G78" s="6">
        <v>37.5</v>
      </c>
      <c r="H78" s="3">
        <v>0.17383184106213301</v>
      </c>
      <c r="I78" s="3">
        <v>0.15693518394605599</v>
      </c>
    </row>
    <row r="79" spans="7:9" x14ac:dyDescent="0.2">
      <c r="G79" s="6">
        <v>38</v>
      </c>
      <c r="H79" s="3">
        <v>0.18168606985174801</v>
      </c>
      <c r="I79" s="3">
        <v>0.163620804538123</v>
      </c>
    </row>
    <row r="80" spans="7:9" x14ac:dyDescent="0.2">
      <c r="G80" s="6">
        <v>38.5</v>
      </c>
      <c r="H80" s="3">
        <v>0.18954029864136299</v>
      </c>
      <c r="I80" s="3">
        <v>0.17030642513019101</v>
      </c>
    </row>
    <row r="81" spans="7:9" x14ac:dyDescent="0.2">
      <c r="G81" s="6">
        <v>39</v>
      </c>
      <c r="H81" s="3">
        <v>0.19739452743097799</v>
      </c>
      <c r="I81" s="3">
        <v>0.17699204572225899</v>
      </c>
    </row>
    <row r="82" spans="7:9" x14ac:dyDescent="0.2">
      <c r="G82" s="6">
        <v>39.5</v>
      </c>
      <c r="H82" s="3">
        <v>0.206817642400598</v>
      </c>
      <c r="I82" s="3">
        <v>0.184588233368085</v>
      </c>
    </row>
    <row r="83" spans="7:9" x14ac:dyDescent="0.2">
      <c r="G83" s="6">
        <v>40</v>
      </c>
      <c r="H83" s="3">
        <v>0.216240757370218</v>
      </c>
      <c r="I83" s="3">
        <v>0.19218442101391101</v>
      </c>
    </row>
    <row r="84" spans="7:9" x14ac:dyDescent="0.2">
      <c r="G84" s="6">
        <v>40.5</v>
      </c>
      <c r="H84" s="3">
        <v>0.22566387233983801</v>
      </c>
      <c r="I84" s="3">
        <v>0.19978060865973701</v>
      </c>
    </row>
    <row r="85" spans="7:9" x14ac:dyDescent="0.2">
      <c r="G85" s="6">
        <v>41</v>
      </c>
      <c r="H85" s="3">
        <v>0.23508698730945701</v>
      </c>
      <c r="I85" s="3">
        <v>0.20737679630556299</v>
      </c>
    </row>
    <row r="86" spans="7:9" x14ac:dyDescent="0.2">
      <c r="G86" s="6">
        <v>41.5</v>
      </c>
      <c r="H86" s="3">
        <v>0.24451010227907699</v>
      </c>
      <c r="I86" s="3">
        <v>0.214972983951389</v>
      </c>
    </row>
    <row r="87" spans="7:9" x14ac:dyDescent="0.2">
      <c r="G87" s="6">
        <v>42</v>
      </c>
      <c r="H87" s="3">
        <v>0.253933217248697</v>
      </c>
      <c r="I87" s="3">
        <v>0.22256917159721501</v>
      </c>
    </row>
    <row r="88" spans="7:9" x14ac:dyDescent="0.2">
      <c r="G88" s="6">
        <v>42.5</v>
      </c>
      <c r="H88" s="3">
        <v>0.263264040979723</v>
      </c>
      <c r="I88" s="3">
        <v>0.230408288535809</v>
      </c>
    </row>
    <row r="89" spans="7:9" x14ac:dyDescent="0.2">
      <c r="G89" s="6">
        <v>43</v>
      </c>
      <c r="H89" s="3">
        <v>0.27259486471075001</v>
      </c>
      <c r="I89" s="3">
        <v>0.23824740547440401</v>
      </c>
    </row>
    <row r="90" spans="7:9" x14ac:dyDescent="0.2">
      <c r="G90" s="6">
        <v>43.5</v>
      </c>
      <c r="H90" s="3">
        <v>0.28192568844177601</v>
      </c>
      <c r="I90" s="3">
        <v>0.246086522412998</v>
      </c>
    </row>
    <row r="91" spans="7:9" x14ac:dyDescent="0.2">
      <c r="G91" s="6">
        <v>44</v>
      </c>
      <c r="H91" s="3">
        <v>0.29125651217280302</v>
      </c>
      <c r="I91" s="3">
        <v>0.25392563935159301</v>
      </c>
    </row>
    <row r="92" spans="7:9" x14ac:dyDescent="0.2">
      <c r="G92" s="6">
        <v>44.5</v>
      </c>
      <c r="H92" s="3">
        <v>0.30058733590382902</v>
      </c>
      <c r="I92" s="3">
        <v>0.26176475629018697</v>
      </c>
    </row>
    <row r="93" spans="7:9" x14ac:dyDescent="0.2">
      <c r="G93" s="6">
        <v>45</v>
      </c>
      <c r="H93" s="3">
        <v>0.30991815963485603</v>
      </c>
      <c r="I93" s="3">
        <v>0.26960387322878199</v>
      </c>
    </row>
    <row r="94" spans="7:9" x14ac:dyDescent="0.2">
      <c r="G94" s="6">
        <v>45.5</v>
      </c>
      <c r="H94" s="3">
        <v>0.32379211999503399</v>
      </c>
      <c r="I94" s="3">
        <v>0.28096275787550401</v>
      </c>
    </row>
    <row r="95" spans="7:9" x14ac:dyDescent="0.2">
      <c r="G95" s="6">
        <v>46</v>
      </c>
      <c r="H95" s="3">
        <v>0.33766608035521201</v>
      </c>
      <c r="I95" s="3">
        <v>0.29232164252222698</v>
      </c>
    </row>
    <row r="96" spans="7:9" x14ac:dyDescent="0.2">
      <c r="G96" s="6">
        <v>46.5</v>
      </c>
      <c r="H96" s="3">
        <v>0.35154004071538902</v>
      </c>
      <c r="I96" s="3">
        <v>0.303680527168949</v>
      </c>
    </row>
    <row r="97" spans="7:9" x14ac:dyDescent="0.2">
      <c r="G97" s="6">
        <v>47</v>
      </c>
      <c r="H97" s="3">
        <v>0.36541400107556699</v>
      </c>
      <c r="I97" s="3">
        <v>0.31503941181567202</v>
      </c>
    </row>
    <row r="98" spans="7:9" x14ac:dyDescent="0.2">
      <c r="G98" s="6">
        <v>47.5</v>
      </c>
      <c r="H98" s="3">
        <v>0.379287961435745</v>
      </c>
      <c r="I98" s="3">
        <v>0.32639829646239499</v>
      </c>
    </row>
    <row r="99" spans="7:9" x14ac:dyDescent="0.2">
      <c r="G99" s="6">
        <v>48</v>
      </c>
      <c r="H99" s="3">
        <v>0.39316192179592302</v>
      </c>
      <c r="I99" s="3">
        <v>0.33775718110911701</v>
      </c>
    </row>
    <row r="100" spans="7:9" x14ac:dyDescent="0.2">
      <c r="G100" s="6">
        <v>48.5</v>
      </c>
      <c r="H100" s="3">
        <v>0.41225952519993098</v>
      </c>
      <c r="I100" s="3">
        <v>0.353432803615572</v>
      </c>
    </row>
    <row r="101" spans="7:9" x14ac:dyDescent="0.2">
      <c r="G101" s="6">
        <v>49</v>
      </c>
      <c r="H101" s="3">
        <v>0.43135712860393899</v>
      </c>
      <c r="I101" s="3">
        <v>0.36910842612202699</v>
      </c>
    </row>
    <row r="102" spans="7:9" x14ac:dyDescent="0.2">
      <c r="G102" s="6">
        <v>49.5</v>
      </c>
      <c r="H102" s="3">
        <v>0.450454732007947</v>
      </c>
      <c r="I102" s="3">
        <v>0.38478404862848198</v>
      </c>
    </row>
    <row r="103" spans="7:9" x14ac:dyDescent="0.2">
      <c r="G103" s="6">
        <v>50</v>
      </c>
      <c r="H103" s="3">
        <v>0.46955233541195501</v>
      </c>
      <c r="I103" s="3">
        <v>0.40045967113493702</v>
      </c>
    </row>
    <row r="104" spans="7:9" x14ac:dyDescent="0.2">
      <c r="G104" s="6">
        <v>50.5</v>
      </c>
      <c r="H104" s="3">
        <v>0.48864993881596303</v>
      </c>
      <c r="I104" s="3">
        <v>0.41613529364139201</v>
      </c>
    </row>
    <row r="105" spans="7:9" x14ac:dyDescent="0.2">
      <c r="G105" s="6">
        <v>51</v>
      </c>
      <c r="H105" s="3">
        <v>0.50774754221997198</v>
      </c>
      <c r="I105" s="3">
        <v>0.431810916147847</v>
      </c>
    </row>
    <row r="106" spans="7:9" x14ac:dyDescent="0.2">
      <c r="G106" s="6">
        <v>51.5</v>
      </c>
      <c r="H106" s="3">
        <v>0.53174943185301105</v>
      </c>
      <c r="I106" s="3">
        <v>0.45269964824864001</v>
      </c>
    </row>
    <row r="107" spans="7:9" x14ac:dyDescent="0.2">
      <c r="G107" s="6">
        <v>52</v>
      </c>
      <c r="H107" s="3">
        <v>0.555751321486051</v>
      </c>
      <c r="I107" s="3">
        <v>0.47358838034943301</v>
      </c>
    </row>
    <row r="108" spans="7:9" x14ac:dyDescent="0.2">
      <c r="G108" s="6">
        <v>52.5</v>
      </c>
      <c r="H108" s="3">
        <v>0.57975321111909095</v>
      </c>
      <c r="I108" s="3">
        <v>0.49447711245022502</v>
      </c>
    </row>
    <row r="109" spans="7:9" x14ac:dyDescent="0.2">
      <c r="G109" s="6">
        <v>53</v>
      </c>
      <c r="H109" s="3">
        <v>0.60375510075213001</v>
      </c>
      <c r="I109" s="3">
        <v>0.51536584455101797</v>
      </c>
    </row>
    <row r="110" spans="7:9" x14ac:dyDescent="0.2">
      <c r="G110" s="6">
        <v>53.5</v>
      </c>
      <c r="H110" s="3">
        <v>0.62775699038516997</v>
      </c>
      <c r="I110" s="3">
        <v>0.53625457665180998</v>
      </c>
    </row>
    <row r="111" spans="7:9" x14ac:dyDescent="0.2">
      <c r="G111" s="6">
        <v>54</v>
      </c>
      <c r="H111" s="3">
        <v>0.65175888001821003</v>
      </c>
      <c r="I111" s="3">
        <v>0.55714330875260298</v>
      </c>
    </row>
    <row r="112" spans="7:9" x14ac:dyDescent="0.2">
      <c r="G112" s="6">
        <v>54.5</v>
      </c>
      <c r="H112" s="3">
        <v>0.67844470878365604</v>
      </c>
      <c r="I112" s="3">
        <v>0.57997450433051401</v>
      </c>
    </row>
    <row r="113" spans="7:9" x14ac:dyDescent="0.2">
      <c r="G113" s="6">
        <v>55</v>
      </c>
      <c r="H113" s="3">
        <v>0.70513053754910204</v>
      </c>
      <c r="I113" s="3">
        <v>0.60280569990842603</v>
      </c>
    </row>
    <row r="114" spans="7:9" x14ac:dyDescent="0.2">
      <c r="G114" s="6">
        <v>55.5</v>
      </c>
      <c r="H114" s="3">
        <v>0.73181636631454905</v>
      </c>
      <c r="I114" s="3">
        <v>0.62563689548633705</v>
      </c>
    </row>
    <row r="115" spans="7:9" x14ac:dyDescent="0.2">
      <c r="G115" s="6">
        <v>56</v>
      </c>
      <c r="H115" s="3">
        <v>0.75850219507999495</v>
      </c>
      <c r="I115" s="3">
        <v>0.64846809106424896</v>
      </c>
    </row>
    <row r="116" spans="7:9" x14ac:dyDescent="0.2">
      <c r="G116" s="6">
        <v>56.5</v>
      </c>
      <c r="H116" s="3">
        <v>0.78518802384544095</v>
      </c>
      <c r="I116" s="3">
        <v>0.67129928664215999</v>
      </c>
    </row>
    <row r="117" spans="7:9" x14ac:dyDescent="0.2">
      <c r="G117" s="6">
        <v>57</v>
      </c>
      <c r="H117" s="3">
        <v>0.81187385261088796</v>
      </c>
      <c r="I117" s="3">
        <v>0.69413048222007201</v>
      </c>
    </row>
    <row r="118" spans="7:9" x14ac:dyDescent="0.2">
      <c r="G118" s="6">
        <v>57.5</v>
      </c>
      <c r="H118" s="3">
        <v>0.83879212103483303</v>
      </c>
      <c r="I118" s="3">
        <v>0.71514899227636297</v>
      </c>
    </row>
    <row r="119" spans="7:9" x14ac:dyDescent="0.2">
      <c r="G119" s="6">
        <v>58</v>
      </c>
      <c r="H119" s="3">
        <v>0.86571038945877898</v>
      </c>
      <c r="I119" s="3">
        <v>0.73616750233265404</v>
      </c>
    </row>
    <row r="120" spans="7:9" x14ac:dyDescent="0.2">
      <c r="G120" s="6">
        <v>58.5</v>
      </c>
      <c r="H120" s="3">
        <v>0.89262865788272505</v>
      </c>
      <c r="I120" s="3">
        <v>0.75718601238894501</v>
      </c>
    </row>
    <row r="121" spans="7:9" x14ac:dyDescent="0.2">
      <c r="G121" s="6">
        <v>59</v>
      </c>
      <c r="H121" s="3">
        <v>0.91954692630667101</v>
      </c>
      <c r="I121" s="3">
        <v>0.77820452244523597</v>
      </c>
    </row>
    <row r="122" spans="7:9" x14ac:dyDescent="0.2">
      <c r="G122" s="6">
        <v>59.5</v>
      </c>
      <c r="H122" s="3">
        <v>0.94646519473061697</v>
      </c>
      <c r="I122" s="3">
        <v>0.79922303250152804</v>
      </c>
    </row>
    <row r="123" spans="7:9" x14ac:dyDescent="0.2">
      <c r="G123" s="6">
        <v>60</v>
      </c>
      <c r="H123" s="3">
        <v>0.97338346315456303</v>
      </c>
      <c r="I123" s="3">
        <v>0.820241542557819</v>
      </c>
    </row>
    <row r="124" spans="7:9" x14ac:dyDescent="0.2">
      <c r="G124" s="6">
        <v>60.5</v>
      </c>
      <c r="H124" s="3">
        <v>1.0070387199484201</v>
      </c>
      <c r="I124" s="3">
        <v>0.84420207737509501</v>
      </c>
    </row>
    <row r="125" spans="7:9" x14ac:dyDescent="0.2">
      <c r="G125" s="6">
        <v>61</v>
      </c>
      <c r="H125" s="3">
        <v>1.04069397674228</v>
      </c>
      <c r="I125" s="3">
        <v>0.86816261219237101</v>
      </c>
    </row>
    <row r="126" spans="7:9" x14ac:dyDescent="0.2">
      <c r="G126" s="6">
        <v>61.5</v>
      </c>
      <c r="H126" s="3">
        <v>1.07434923353615</v>
      </c>
      <c r="I126" s="3">
        <v>0.89212314700964701</v>
      </c>
    </row>
    <row r="127" spans="7:9" x14ac:dyDescent="0.2">
      <c r="G127" s="6">
        <v>62</v>
      </c>
      <c r="H127" s="3">
        <v>1.1080044903300099</v>
      </c>
      <c r="I127" s="3">
        <v>0.91608368182692301</v>
      </c>
    </row>
    <row r="128" spans="7:9" x14ac:dyDescent="0.2">
      <c r="G128" s="6">
        <v>62.5</v>
      </c>
      <c r="H128" s="3">
        <v>1.1416597471238701</v>
      </c>
      <c r="I128" s="3">
        <v>0.94004421664419902</v>
      </c>
    </row>
    <row r="129" spans="7:9" x14ac:dyDescent="0.2">
      <c r="G129" s="6">
        <v>63</v>
      </c>
      <c r="H129" s="3">
        <v>1.17531500391773</v>
      </c>
      <c r="I129" s="3">
        <v>0.96400475146147502</v>
      </c>
    </row>
    <row r="130" spans="7:9" x14ac:dyDescent="0.2">
      <c r="G130" s="6">
        <v>63.5</v>
      </c>
      <c r="H130" s="3">
        <v>1.2065389950441501</v>
      </c>
      <c r="I130" s="3">
        <v>0.983564468618356</v>
      </c>
    </row>
    <row r="131" spans="7:9" x14ac:dyDescent="0.2">
      <c r="G131" s="6">
        <v>64</v>
      </c>
      <c r="H131" s="3">
        <v>1.2377629861705699</v>
      </c>
      <c r="I131" s="3">
        <v>1.00312418577524</v>
      </c>
    </row>
    <row r="132" spans="7:9" x14ac:dyDescent="0.2">
      <c r="G132" s="6">
        <v>64.5</v>
      </c>
      <c r="H132" s="3">
        <v>1.2689869772969899</v>
      </c>
      <c r="I132" s="3">
        <v>1.02268390293212</v>
      </c>
    </row>
    <row r="133" spans="7:9" x14ac:dyDescent="0.2">
      <c r="G133" s="6">
        <v>65</v>
      </c>
      <c r="H133" s="3">
        <v>1.30021096842341</v>
      </c>
      <c r="I133" s="3">
        <v>1.042243620089</v>
      </c>
    </row>
    <row r="134" spans="7:9" x14ac:dyDescent="0.2">
      <c r="G134" s="6">
        <v>65.5</v>
      </c>
      <c r="H134" s="3">
        <v>1.33143495954983</v>
      </c>
      <c r="I134" s="3">
        <v>1.0618033372458799</v>
      </c>
    </row>
    <row r="135" spans="7:9" x14ac:dyDescent="0.2">
      <c r="G135" s="6">
        <v>66</v>
      </c>
      <c r="H135" s="3">
        <v>1.3626589506762501</v>
      </c>
      <c r="I135" s="3">
        <v>1.0813630544027599</v>
      </c>
    </row>
    <row r="136" spans="7:9" x14ac:dyDescent="0.2">
      <c r="G136" s="6">
        <v>66.5</v>
      </c>
      <c r="H136" s="3">
        <v>1.3878648643186799</v>
      </c>
      <c r="I136" s="3">
        <v>1.1007650133475599</v>
      </c>
    </row>
    <row r="137" spans="7:9" x14ac:dyDescent="0.2">
      <c r="G137" s="6">
        <v>67</v>
      </c>
      <c r="H137" s="3">
        <v>1.4130707779611</v>
      </c>
      <c r="I137" s="3">
        <v>1.12016697229236</v>
      </c>
    </row>
    <row r="138" spans="7:9" x14ac:dyDescent="0.2">
      <c r="G138" s="6">
        <v>67.5</v>
      </c>
      <c r="H138" s="3">
        <v>1.4382766916035301</v>
      </c>
      <c r="I138" s="3">
        <v>1.13956893123716</v>
      </c>
    </row>
    <row r="139" spans="7:9" x14ac:dyDescent="0.2">
      <c r="G139" s="6">
        <v>68</v>
      </c>
      <c r="H139" s="3">
        <v>1.46348260524595</v>
      </c>
      <c r="I139" s="3">
        <v>1.15897089018195</v>
      </c>
    </row>
    <row r="140" spans="7:9" x14ac:dyDescent="0.2">
      <c r="G140" s="6">
        <v>68.5</v>
      </c>
      <c r="H140" s="3">
        <v>1.4886885188883801</v>
      </c>
      <c r="I140" s="3">
        <v>1.17837284912675</v>
      </c>
    </row>
    <row r="141" spans="7:9" x14ac:dyDescent="0.2">
      <c r="G141" s="6">
        <v>69</v>
      </c>
      <c r="H141" s="3">
        <v>1.5138944325307999</v>
      </c>
      <c r="I141" s="3">
        <v>1.19777480807155</v>
      </c>
    </row>
    <row r="142" spans="7:9" x14ac:dyDescent="0.2">
      <c r="G142" s="6">
        <v>69.5</v>
      </c>
      <c r="H142" s="3">
        <v>1.53910034617322</v>
      </c>
      <c r="I142" s="3">
        <v>1.21717676701635</v>
      </c>
    </row>
    <row r="143" spans="7:9" x14ac:dyDescent="0.2">
      <c r="G143" s="6">
        <v>70</v>
      </c>
      <c r="H143" s="3">
        <v>1.5643062598156501</v>
      </c>
      <c r="I143" s="3">
        <v>1.23657872596115</v>
      </c>
    </row>
    <row r="144" spans="7:9" x14ac:dyDescent="0.2">
      <c r="G144" s="6">
        <v>70.5</v>
      </c>
      <c r="H144" s="3">
        <v>1.5895121734580699</v>
      </c>
      <c r="I144" s="3">
        <v>1.2559806849059501</v>
      </c>
    </row>
    <row r="145" spans="7:9" x14ac:dyDescent="0.2">
      <c r="G145" s="6">
        <v>71</v>
      </c>
      <c r="H145" s="3">
        <v>1.6147180871005</v>
      </c>
      <c r="I145" s="3">
        <v>1.2753826438507401</v>
      </c>
    </row>
    <row r="146" spans="7:9" x14ac:dyDescent="0.2">
      <c r="G146" s="6">
        <v>71.5</v>
      </c>
      <c r="H146" s="3">
        <v>1.6399240007429201</v>
      </c>
      <c r="I146" s="3">
        <v>1.2947846027955401</v>
      </c>
    </row>
    <row r="147" spans="7:9" x14ac:dyDescent="0.2">
      <c r="G147" s="6">
        <v>72</v>
      </c>
      <c r="H147" s="3">
        <v>1.66512991438534</v>
      </c>
      <c r="I147" s="3">
        <v>1.3141865617403401</v>
      </c>
    </row>
    <row r="148" spans="7:9" x14ac:dyDescent="0.2">
      <c r="G148" s="6">
        <v>72.5</v>
      </c>
      <c r="H148" s="3">
        <v>1.6893024536742101</v>
      </c>
      <c r="I148" s="3">
        <v>1.3344091026846601</v>
      </c>
    </row>
    <row r="149" spans="7:9" x14ac:dyDescent="0.2">
      <c r="G149" s="6">
        <v>73</v>
      </c>
      <c r="H149" s="3">
        <v>1.7134749929630799</v>
      </c>
      <c r="I149" s="3">
        <v>1.35463164362898</v>
      </c>
    </row>
    <row r="150" spans="7:9" x14ac:dyDescent="0.2">
      <c r="G150" s="6">
        <v>73.5</v>
      </c>
      <c r="H150" s="3">
        <v>1.73764753225195</v>
      </c>
      <c r="I150" s="3">
        <v>1.37485418457329</v>
      </c>
    </row>
    <row r="151" spans="7:9" x14ac:dyDescent="0.2">
      <c r="G151" s="6">
        <v>74</v>
      </c>
      <c r="H151" s="3">
        <v>1.7618200715408201</v>
      </c>
      <c r="I151" s="3">
        <v>1.39507672551761</v>
      </c>
    </row>
    <row r="152" spans="7:9" x14ac:dyDescent="0.2">
      <c r="G152" s="6">
        <v>74.5</v>
      </c>
      <c r="H152" s="3">
        <v>1.78599261082968</v>
      </c>
      <c r="I152" s="3">
        <v>1.4152992664619299</v>
      </c>
    </row>
    <row r="153" spans="7:9" x14ac:dyDescent="0.2">
      <c r="G153" s="6">
        <v>75</v>
      </c>
      <c r="H153" s="3">
        <v>1.8101651501185501</v>
      </c>
      <c r="I153" s="3">
        <v>1.4355218074062499</v>
      </c>
    </row>
    <row r="154" spans="7:9" x14ac:dyDescent="0.2">
      <c r="G154" s="6">
        <v>75.5</v>
      </c>
      <c r="H154" s="3">
        <v>1.8343376894074199</v>
      </c>
      <c r="I154" s="3">
        <v>1.4557443483505601</v>
      </c>
    </row>
    <row r="155" spans="7:9" x14ac:dyDescent="0.2">
      <c r="G155" s="6">
        <v>76</v>
      </c>
      <c r="H155" s="3">
        <v>1.85851022869629</v>
      </c>
      <c r="I155" s="3">
        <v>1.4759668892948801</v>
      </c>
    </row>
    <row r="156" spans="7:9" x14ac:dyDescent="0.2">
      <c r="G156" s="6">
        <v>76.5</v>
      </c>
      <c r="H156" s="3">
        <v>1.8822792424103401</v>
      </c>
      <c r="I156" s="3">
        <v>1.48961930559476</v>
      </c>
    </row>
    <row r="157" spans="7:9" x14ac:dyDescent="0.2">
      <c r="G157" s="6">
        <v>77</v>
      </c>
      <c r="H157" s="3">
        <v>1.9060482561244001</v>
      </c>
      <c r="I157" s="3">
        <v>1.5032717218946301</v>
      </c>
    </row>
    <row r="158" spans="7:9" x14ac:dyDescent="0.2">
      <c r="G158" s="6">
        <v>77.5</v>
      </c>
      <c r="H158" s="3">
        <v>1.9298172698384599</v>
      </c>
      <c r="I158" s="3">
        <v>1.51692413819451</v>
      </c>
    </row>
    <row r="159" spans="7:9" x14ac:dyDescent="0.2">
      <c r="G159" s="6">
        <v>78</v>
      </c>
      <c r="H159" s="3">
        <v>1.95358628355251</v>
      </c>
      <c r="I159" s="3">
        <v>1.5305765544943799</v>
      </c>
    </row>
    <row r="160" spans="7:9" x14ac:dyDescent="0.2">
      <c r="G160" s="6">
        <v>78.5</v>
      </c>
      <c r="H160" s="3">
        <v>1.97130169360254</v>
      </c>
      <c r="I160" s="3">
        <v>1.54314887262867</v>
      </c>
    </row>
    <row r="161" spans="7:9" x14ac:dyDescent="0.2">
      <c r="G161" s="6">
        <v>79</v>
      </c>
      <c r="H161" s="3">
        <v>1.9890171036525699</v>
      </c>
      <c r="I161" s="3">
        <v>1.55572119076295</v>
      </c>
    </row>
    <row r="162" spans="7:9" x14ac:dyDescent="0.2">
      <c r="G162" s="6">
        <v>79.5</v>
      </c>
      <c r="H162" s="3">
        <v>2.0067325137025902</v>
      </c>
      <c r="I162" s="3">
        <v>1.5682935088972401</v>
      </c>
    </row>
    <row r="163" spans="7:9" x14ac:dyDescent="0.2">
      <c r="G163" s="6">
        <v>80</v>
      </c>
      <c r="H163" s="3">
        <v>2.0244479237526201</v>
      </c>
      <c r="I163" s="3">
        <v>1.5808658270315199</v>
      </c>
    </row>
    <row r="164" spans="7:9" x14ac:dyDescent="0.2">
      <c r="G164" s="6">
        <v>80.5</v>
      </c>
      <c r="H164" s="3">
        <v>2.0421633338026499</v>
      </c>
      <c r="I164" s="3">
        <v>1.5934381451658099</v>
      </c>
    </row>
    <row r="165" spans="7:9" x14ac:dyDescent="0.2">
      <c r="G165" s="6">
        <v>81</v>
      </c>
      <c r="H165" s="3">
        <v>2.05987874385267</v>
      </c>
      <c r="I165" s="3">
        <v>1.60601046330009</v>
      </c>
    </row>
    <row r="166" spans="7:9" x14ac:dyDescent="0.2">
      <c r="G166" s="6">
        <v>81.5</v>
      </c>
      <c r="H166" s="3">
        <v>2.0712120352409902</v>
      </c>
      <c r="I166" s="3">
        <v>1.6140948327575</v>
      </c>
    </row>
    <row r="167" spans="7:9" x14ac:dyDescent="0.2">
      <c r="G167" s="6">
        <v>82</v>
      </c>
      <c r="H167" s="3">
        <v>2.0825453266293001</v>
      </c>
      <c r="I167" s="3">
        <v>1.62217920221491</v>
      </c>
    </row>
    <row r="168" spans="7:9" x14ac:dyDescent="0.2">
      <c r="G168" s="6">
        <v>82.5</v>
      </c>
      <c r="H168" s="3">
        <v>2.0938786180176199</v>
      </c>
      <c r="I168" s="3">
        <v>1.6302635716723199</v>
      </c>
    </row>
    <row r="169" spans="7:9" x14ac:dyDescent="0.2">
      <c r="G169" s="6">
        <v>83</v>
      </c>
      <c r="H169" s="3">
        <v>2.1052119094059298</v>
      </c>
      <c r="I169" s="3">
        <v>1.6383479411297199</v>
      </c>
    </row>
    <row r="170" spans="7:9" x14ac:dyDescent="0.2">
      <c r="G170" s="6">
        <v>83.5</v>
      </c>
      <c r="H170" s="3">
        <v>2.11654520079425</v>
      </c>
      <c r="I170" s="3">
        <v>1.6464323105871299</v>
      </c>
    </row>
    <row r="171" spans="7:9" x14ac:dyDescent="0.2">
      <c r="G171" s="6">
        <v>84</v>
      </c>
      <c r="H171" s="3">
        <v>2.1278784921825702</v>
      </c>
      <c r="I171" s="3">
        <v>1.6545166800445399</v>
      </c>
    </row>
    <row r="172" spans="7:9" x14ac:dyDescent="0.2">
      <c r="G172" s="6">
        <v>84.5</v>
      </c>
      <c r="H172" s="3">
        <v>2.1325719632079601</v>
      </c>
      <c r="I172" s="3">
        <v>1.6580751252234101</v>
      </c>
    </row>
    <row r="173" spans="7:9" x14ac:dyDescent="0.2">
      <c r="G173" s="6">
        <v>85</v>
      </c>
      <c r="H173" s="3">
        <v>2.1372654342333601</v>
      </c>
      <c r="I173" s="3">
        <v>1.66163357040229</v>
      </c>
    </row>
    <row r="174" spans="7:9" x14ac:dyDescent="0.2">
      <c r="G174" s="6">
        <v>85.5</v>
      </c>
      <c r="H174" s="3">
        <v>2.1419589052587602</v>
      </c>
      <c r="I174" s="3">
        <v>1.6651920155811599</v>
      </c>
    </row>
    <row r="175" spans="7:9" x14ac:dyDescent="0.2">
      <c r="G175" s="6">
        <v>86</v>
      </c>
      <c r="H175" s="3">
        <v>2.1466523762841598</v>
      </c>
      <c r="I175" s="3">
        <v>1.6687504607600401</v>
      </c>
    </row>
    <row r="176" spans="7:9" x14ac:dyDescent="0.2">
      <c r="G176" s="6">
        <v>86.5</v>
      </c>
      <c r="H176" s="3">
        <v>2.1513458473095501</v>
      </c>
      <c r="I176" s="3">
        <v>1.67230890593891</v>
      </c>
    </row>
    <row r="177" spans="7:9" x14ac:dyDescent="0.2">
      <c r="G177" s="6">
        <v>87</v>
      </c>
      <c r="H177" s="3">
        <v>2.1560393183349502</v>
      </c>
      <c r="I177" s="3">
        <v>1.6758673511177899</v>
      </c>
    </row>
    <row r="178" spans="7:9" x14ac:dyDescent="0.2">
      <c r="G178" s="6">
        <v>87.5</v>
      </c>
      <c r="H178" s="3">
        <v>2.1539359391309501</v>
      </c>
      <c r="I178" s="3">
        <v>1.6717622659914899</v>
      </c>
    </row>
    <row r="179" spans="7:9" x14ac:dyDescent="0.2">
      <c r="G179" s="6">
        <v>88</v>
      </c>
      <c r="H179" s="3">
        <v>2.1518325599269601</v>
      </c>
      <c r="I179" s="3">
        <v>1.6676571808652001</v>
      </c>
    </row>
    <row r="180" spans="7:9" x14ac:dyDescent="0.2">
      <c r="G180" s="6">
        <v>88.5</v>
      </c>
      <c r="H180" s="3">
        <v>2.1497291807229599</v>
      </c>
      <c r="I180" s="3">
        <v>1.6635520957389001</v>
      </c>
    </row>
    <row r="181" spans="7:9" x14ac:dyDescent="0.2">
      <c r="G181" s="6">
        <v>89</v>
      </c>
      <c r="H181" s="3">
        <v>2.14762580151897</v>
      </c>
      <c r="I181" s="3">
        <v>1.65944701061261</v>
      </c>
    </row>
    <row r="182" spans="7:9" x14ac:dyDescent="0.2">
      <c r="G182" s="6">
        <v>89.5</v>
      </c>
      <c r="H182" s="3">
        <v>2.1455224223149698</v>
      </c>
      <c r="I182" s="3">
        <v>1.65534192548631</v>
      </c>
    </row>
    <row r="183" spans="7:9" x14ac:dyDescent="0.2">
      <c r="G183" s="6">
        <v>90</v>
      </c>
      <c r="H183" s="3">
        <v>2.1434190431109701</v>
      </c>
      <c r="I183" s="3">
        <v>1.6512368403600199</v>
      </c>
    </row>
    <row r="184" spans="7:9" x14ac:dyDescent="0.2">
      <c r="G184" s="6">
        <v>90.5</v>
      </c>
      <c r="H184" s="3">
        <v>2.13598282508022</v>
      </c>
      <c r="I184" s="3">
        <v>1.6400232787545601</v>
      </c>
    </row>
    <row r="185" spans="7:9" x14ac:dyDescent="0.2">
      <c r="G185" s="6">
        <v>91</v>
      </c>
      <c r="H185" s="3">
        <v>2.1285466070494601</v>
      </c>
      <c r="I185" s="3">
        <v>1.62880971714911</v>
      </c>
    </row>
    <row r="186" spans="7:9" x14ac:dyDescent="0.2">
      <c r="G186" s="6">
        <v>91.5</v>
      </c>
      <c r="H186" s="3">
        <v>2.1211103890187002</v>
      </c>
      <c r="I186" s="3">
        <v>1.61759615554366</v>
      </c>
    </row>
    <row r="187" spans="7:9" x14ac:dyDescent="0.2">
      <c r="G187" s="6">
        <v>92</v>
      </c>
      <c r="H187" s="3">
        <v>2.1136741709879399</v>
      </c>
      <c r="I187" s="3">
        <v>1.6063825939382099</v>
      </c>
    </row>
    <row r="188" spans="7:9" x14ac:dyDescent="0.2">
      <c r="G188" s="6">
        <v>92.5</v>
      </c>
      <c r="H188" s="3">
        <v>2.10623795295718</v>
      </c>
      <c r="I188" s="3">
        <v>1.5951690323327601</v>
      </c>
    </row>
    <row r="189" spans="7:9" x14ac:dyDescent="0.2">
      <c r="G189" s="6">
        <v>93</v>
      </c>
      <c r="H189" s="3">
        <v>2.0988017349264201</v>
      </c>
      <c r="I189" s="3">
        <v>1.58395547072731</v>
      </c>
    </row>
    <row r="190" spans="7:9" x14ac:dyDescent="0.2">
      <c r="G190" s="6">
        <v>93.5</v>
      </c>
      <c r="H190" s="3">
        <v>2.0871782156938901</v>
      </c>
      <c r="I190" s="3">
        <v>1.5695026898219899</v>
      </c>
    </row>
    <row r="191" spans="7:9" x14ac:dyDescent="0.2">
      <c r="G191" s="6">
        <v>94</v>
      </c>
      <c r="H191" s="3">
        <v>2.0755546964613498</v>
      </c>
      <c r="I191" s="3">
        <v>1.5550499089166701</v>
      </c>
    </row>
    <row r="192" spans="7:9" x14ac:dyDescent="0.2">
      <c r="G192" s="6">
        <v>94.5</v>
      </c>
      <c r="H192" s="3">
        <v>2.0639311772288198</v>
      </c>
      <c r="I192" s="3">
        <v>1.54059712801135</v>
      </c>
    </row>
    <row r="193" spans="7:9" x14ac:dyDescent="0.2">
      <c r="G193" s="6">
        <v>95</v>
      </c>
      <c r="H193" s="3">
        <v>2.05230765799628</v>
      </c>
      <c r="I193" s="3">
        <v>1.5261443471060301</v>
      </c>
    </row>
    <row r="194" spans="7:9" x14ac:dyDescent="0.2">
      <c r="G194" s="6">
        <v>95.5</v>
      </c>
      <c r="H194" s="3">
        <v>2.04068413876375</v>
      </c>
      <c r="I194" s="3">
        <v>1.51169156620072</v>
      </c>
    </row>
    <row r="195" spans="7:9" x14ac:dyDescent="0.2">
      <c r="G195" s="6">
        <v>96</v>
      </c>
      <c r="H195" s="3">
        <v>2.0290606195312102</v>
      </c>
      <c r="I195" s="3">
        <v>1.4972387852954001</v>
      </c>
    </row>
  </sheetData>
  <mergeCells count="2">
    <mergeCell ref="B1:C1"/>
    <mergeCell ref="H1:I1"/>
  </mergeCells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H1"/>
    </sheetView>
  </sheetViews>
  <sheetFormatPr baseColWidth="10" defaultRowHeight="16" x14ac:dyDescent="0.2"/>
  <cols>
    <col min="1" max="1" width="18.6640625" customWidth="1"/>
    <col min="2" max="2" width="11.6640625" customWidth="1"/>
    <col min="3" max="3" width="22.1640625" customWidth="1"/>
    <col min="4" max="4" width="33" bestFit="1" customWidth="1"/>
    <col min="5" max="5" width="31.83203125" bestFit="1" customWidth="1"/>
    <col min="6" max="6" width="39.6640625" customWidth="1"/>
    <col min="7" max="7" width="42.1640625" bestFit="1" customWidth="1"/>
    <col min="8" max="8" width="25.6640625" customWidth="1"/>
    <col min="9" max="9" width="39.6640625" bestFit="1" customWidth="1"/>
  </cols>
  <sheetData>
    <row r="1" spans="1:9" x14ac:dyDescent="0.2">
      <c r="A1" s="53" t="s">
        <v>19</v>
      </c>
      <c r="B1" s="53"/>
      <c r="C1" s="53"/>
      <c r="D1" s="53"/>
      <c r="E1" s="53"/>
      <c r="F1" s="53"/>
      <c r="G1" s="53"/>
      <c r="H1" s="53"/>
    </row>
    <row r="2" spans="1:9" ht="18" x14ac:dyDescent="0.2">
      <c r="A2" s="18" t="s">
        <v>44</v>
      </c>
      <c r="B2" s="18" t="s">
        <v>43</v>
      </c>
      <c r="C2" s="18" t="s">
        <v>42</v>
      </c>
      <c r="D2" s="2" t="s">
        <v>38</v>
      </c>
      <c r="E2" s="2" t="s">
        <v>39</v>
      </c>
      <c r="F2" s="2" t="s">
        <v>41</v>
      </c>
      <c r="G2" s="2" t="s">
        <v>40</v>
      </c>
      <c r="H2" s="18" t="s">
        <v>45</v>
      </c>
    </row>
    <row r="3" spans="1:9" x14ac:dyDescent="0.2">
      <c r="A3" s="3">
        <v>1.5549999999999999</v>
      </c>
      <c r="B3" s="3">
        <v>1.57</v>
      </c>
      <c r="C3" s="3">
        <v>1.3959999999999999</v>
      </c>
      <c r="D3" s="3">
        <v>1.625</v>
      </c>
      <c r="E3" s="3">
        <v>1.4950000000000001</v>
      </c>
      <c r="F3" s="3">
        <v>1.65</v>
      </c>
      <c r="G3" s="3">
        <v>1.774</v>
      </c>
      <c r="H3" s="3">
        <v>1.9570000000000001</v>
      </c>
    </row>
    <row r="4" spans="1:9" x14ac:dyDescent="0.2">
      <c r="A4" s="3">
        <v>1.571</v>
      </c>
      <c r="B4" s="3">
        <v>1.6040000000000001</v>
      </c>
      <c r="C4" s="3">
        <v>1.5</v>
      </c>
      <c r="D4" s="3">
        <v>1.5720000000000001</v>
      </c>
      <c r="E4" s="3">
        <v>1.349</v>
      </c>
      <c r="F4" s="3">
        <v>1.542</v>
      </c>
      <c r="G4" s="3">
        <v>1.798</v>
      </c>
      <c r="H4" s="3">
        <v>2.0289999999999999</v>
      </c>
    </row>
    <row r="5" spans="1:9" x14ac:dyDescent="0.2">
      <c r="A5" s="3">
        <v>1.6759999999999999</v>
      </c>
      <c r="B5" s="3">
        <v>1.512</v>
      </c>
      <c r="C5" s="3">
        <v>1.458</v>
      </c>
      <c r="D5" s="3">
        <v>1.6759999999999999</v>
      </c>
      <c r="E5" s="3">
        <v>1.365</v>
      </c>
      <c r="F5" s="3">
        <v>1.4510000000000001</v>
      </c>
      <c r="G5" s="3">
        <v>1.633</v>
      </c>
      <c r="H5" s="3">
        <v>2.0409999999999999</v>
      </c>
    </row>
    <row r="6" spans="1:9" x14ac:dyDescent="0.2">
      <c r="A6" s="3">
        <v>1.8540000000000001</v>
      </c>
      <c r="B6" s="3">
        <v>1.4930000000000001</v>
      </c>
      <c r="C6" s="3">
        <v>1.494</v>
      </c>
      <c r="D6" s="3">
        <v>1.556</v>
      </c>
      <c r="E6" s="3">
        <v>1.4119999999999999</v>
      </c>
      <c r="F6" s="3">
        <v>1.37</v>
      </c>
      <c r="G6" s="3">
        <v>1.748</v>
      </c>
      <c r="H6" s="3">
        <v>2.145</v>
      </c>
    </row>
    <row r="7" spans="1:9" x14ac:dyDescent="0.2">
      <c r="A7" s="3">
        <v>1.591</v>
      </c>
      <c r="B7" s="3">
        <v>1.419</v>
      </c>
      <c r="C7" s="3">
        <v>1.3560000000000001</v>
      </c>
      <c r="D7" s="3">
        <v>1.486</v>
      </c>
      <c r="E7" s="3">
        <v>1.383</v>
      </c>
      <c r="F7" s="3">
        <v>1.5489999999999999</v>
      </c>
      <c r="G7" s="3">
        <v>1.5980000000000001</v>
      </c>
      <c r="H7" s="3">
        <v>1.869</v>
      </c>
    </row>
    <row r="8" spans="1:9" x14ac:dyDescent="0.2">
      <c r="A8" s="3">
        <v>1.6479999999999999</v>
      </c>
      <c r="B8" s="3">
        <v>1.4690000000000001</v>
      </c>
      <c r="C8" s="3">
        <v>1.472</v>
      </c>
      <c r="D8" s="3">
        <v>1.625</v>
      </c>
      <c r="E8" s="3">
        <v>1.2949999999999999</v>
      </c>
      <c r="G8" s="3">
        <v>1.605</v>
      </c>
      <c r="H8" s="3">
        <v>1.7509999999999999</v>
      </c>
      <c r="I8" s="16"/>
    </row>
    <row r="9" spans="1:9" x14ac:dyDescent="0.2">
      <c r="A9" s="3">
        <v>1.821</v>
      </c>
      <c r="B9" s="3">
        <v>1.431</v>
      </c>
      <c r="C9" s="3">
        <v>1.577</v>
      </c>
      <c r="D9" s="3">
        <v>1.56</v>
      </c>
      <c r="E9" s="3">
        <v>1.423</v>
      </c>
      <c r="G9" s="3">
        <v>1.605</v>
      </c>
      <c r="H9" s="3">
        <v>2.0249999999999999</v>
      </c>
      <c r="I9" s="3"/>
    </row>
    <row r="10" spans="1:9" x14ac:dyDescent="0.2">
      <c r="A10" s="3">
        <v>1.9430000000000001</v>
      </c>
      <c r="B10" s="3">
        <v>1.5209999999999999</v>
      </c>
      <c r="C10" s="3">
        <v>1.5249999999999999</v>
      </c>
      <c r="D10" s="3">
        <v>1.6619999999999999</v>
      </c>
      <c r="E10" s="3">
        <v>1.3169999999999999</v>
      </c>
      <c r="G10" s="3">
        <v>1.84</v>
      </c>
      <c r="H10" s="3">
        <v>1.865</v>
      </c>
      <c r="I10" s="3"/>
    </row>
    <row r="11" spans="1:9" x14ac:dyDescent="0.2">
      <c r="A11" s="3">
        <v>1.7529999999999999</v>
      </c>
      <c r="B11" s="3">
        <v>1.609</v>
      </c>
      <c r="D11" s="3">
        <v>1.5409999999999999</v>
      </c>
      <c r="E11" s="3">
        <v>1.2430000000000001</v>
      </c>
      <c r="G11" s="3">
        <v>1.62</v>
      </c>
      <c r="H11" s="3">
        <v>1.8360000000000001</v>
      </c>
      <c r="I11" s="3"/>
    </row>
    <row r="12" spans="1:9" x14ac:dyDescent="0.2">
      <c r="A12" s="3">
        <v>1.8420000000000001</v>
      </c>
      <c r="B12" s="3">
        <v>1.554</v>
      </c>
      <c r="C12" s="3"/>
      <c r="D12" s="3">
        <v>1.427</v>
      </c>
      <c r="E12" s="3">
        <v>1.0660000000000001</v>
      </c>
      <c r="G12" s="3">
        <v>1.702</v>
      </c>
      <c r="H12" s="3">
        <v>1.851</v>
      </c>
      <c r="I12" s="3"/>
    </row>
    <row r="13" spans="1:9" x14ac:dyDescent="0.2">
      <c r="A13" s="3">
        <v>1.8180000000000001</v>
      </c>
      <c r="B13" s="3">
        <v>1.5529999999999999</v>
      </c>
      <c r="C13" s="3"/>
      <c r="D13" s="3">
        <v>1.6679999999999999</v>
      </c>
      <c r="E13" s="3">
        <v>1.302</v>
      </c>
      <c r="G13" s="3">
        <v>1.784</v>
      </c>
      <c r="H13" s="3">
        <v>1.7629999999999999</v>
      </c>
      <c r="I13" s="3"/>
    </row>
    <row r="14" spans="1:9" x14ac:dyDescent="0.2">
      <c r="A14" s="3">
        <v>2.0640000000000001</v>
      </c>
      <c r="B14" s="3">
        <v>1.7030000000000001</v>
      </c>
      <c r="C14" s="3"/>
      <c r="D14" s="3">
        <v>1.5549999999999999</v>
      </c>
      <c r="E14" s="3">
        <v>1.466</v>
      </c>
      <c r="G14" s="3">
        <v>1.6819999999999999</v>
      </c>
      <c r="H14" s="3">
        <v>1.7350000000000001</v>
      </c>
      <c r="I14" s="3"/>
    </row>
    <row r="15" spans="1:9" x14ac:dyDescent="0.2">
      <c r="A15" s="3">
        <v>1.528</v>
      </c>
      <c r="B15" s="3">
        <v>1.7569999999999999</v>
      </c>
      <c r="C15" s="3"/>
      <c r="D15" s="3">
        <v>1.381</v>
      </c>
      <c r="E15" s="3">
        <v>1.306</v>
      </c>
      <c r="F15" s="3"/>
      <c r="H15" s="3">
        <v>1.885</v>
      </c>
      <c r="I15" s="3"/>
    </row>
    <row r="16" spans="1:9" x14ac:dyDescent="0.2">
      <c r="A16" s="3">
        <v>1.7629999999999999</v>
      </c>
      <c r="B16" s="3">
        <v>1.456</v>
      </c>
      <c r="C16" s="3"/>
      <c r="D16" s="3">
        <v>1.458</v>
      </c>
      <c r="E16" s="3">
        <v>1.1419999999999999</v>
      </c>
      <c r="F16" s="3"/>
      <c r="H16" s="3">
        <v>1.9710000000000001</v>
      </c>
      <c r="I16" s="3"/>
    </row>
    <row r="17" spans="1:9" x14ac:dyDescent="0.2">
      <c r="A17" s="3">
        <v>1.897</v>
      </c>
      <c r="B17" s="3">
        <v>1.518</v>
      </c>
      <c r="C17" s="3"/>
      <c r="D17" s="3">
        <v>1.37</v>
      </c>
      <c r="E17" s="3">
        <v>1.4550000000000001</v>
      </c>
      <c r="F17" s="3"/>
      <c r="H17" s="3"/>
      <c r="I17" s="3"/>
    </row>
    <row r="18" spans="1:9" x14ac:dyDescent="0.2">
      <c r="A18" s="3">
        <v>1.827</v>
      </c>
      <c r="B18" s="3">
        <v>1.7709999999999999</v>
      </c>
      <c r="C18" s="3"/>
      <c r="E18" s="3">
        <v>1.3069999999999999</v>
      </c>
      <c r="F18" s="3"/>
      <c r="H18" s="3"/>
      <c r="I18" s="3"/>
    </row>
    <row r="19" spans="1:9" x14ac:dyDescent="0.2">
      <c r="A19" s="3">
        <v>1.7130000000000001</v>
      </c>
      <c r="B19" s="3">
        <v>1.718</v>
      </c>
      <c r="C19" s="3"/>
      <c r="E19" s="3">
        <v>1.345</v>
      </c>
      <c r="F19" s="3"/>
      <c r="H19" s="3"/>
      <c r="I19" s="3"/>
    </row>
    <row r="20" spans="1:9" x14ac:dyDescent="0.2">
      <c r="A20" s="3">
        <v>1.7290000000000001</v>
      </c>
      <c r="B20" s="3">
        <v>1.6180000000000001</v>
      </c>
      <c r="C20" s="3"/>
      <c r="D20" s="3"/>
      <c r="E20" s="3"/>
      <c r="F20" s="3"/>
      <c r="H20" s="3"/>
      <c r="I20" s="3"/>
    </row>
    <row r="21" spans="1:9" x14ac:dyDescent="0.2">
      <c r="A21" s="3">
        <v>1.706</v>
      </c>
      <c r="B21" s="3">
        <v>1.6060000000000001</v>
      </c>
      <c r="C21" s="3"/>
      <c r="D21" s="3"/>
      <c r="E21" s="3"/>
      <c r="F21" s="3"/>
      <c r="H21" s="3"/>
      <c r="I21" s="3"/>
    </row>
    <row r="22" spans="1:9" x14ac:dyDescent="0.2">
      <c r="A22" s="3">
        <v>1.754</v>
      </c>
      <c r="B22" s="3">
        <v>1.597</v>
      </c>
      <c r="C22" s="3"/>
      <c r="D22" s="3"/>
      <c r="E22" s="3"/>
      <c r="F22" s="3"/>
      <c r="H22" s="3"/>
      <c r="I22" s="3"/>
    </row>
    <row r="23" spans="1:9" x14ac:dyDescent="0.2">
      <c r="A23" s="3">
        <v>1.7370000000000001</v>
      </c>
      <c r="B23" s="3">
        <v>1.4179999999999999</v>
      </c>
      <c r="C23" s="3"/>
      <c r="D23" s="3"/>
      <c r="E23" s="3"/>
      <c r="F23" s="3"/>
      <c r="H23" s="3"/>
      <c r="I23" s="3"/>
    </row>
    <row r="24" spans="1:9" x14ac:dyDescent="0.2">
      <c r="A24" s="3"/>
      <c r="B24" s="3">
        <v>1.4910000000000001</v>
      </c>
      <c r="C24" s="3"/>
      <c r="D24" s="3"/>
      <c r="E24" s="3"/>
      <c r="F24" s="3"/>
      <c r="H24" s="3"/>
      <c r="I24" s="3"/>
    </row>
    <row r="25" spans="1:9" x14ac:dyDescent="0.2">
      <c r="A25" s="3"/>
      <c r="B25" s="3">
        <v>1.502</v>
      </c>
      <c r="C25" s="3"/>
      <c r="D25" s="3"/>
      <c r="E25" s="3"/>
      <c r="F25" s="3"/>
      <c r="H25" s="3"/>
      <c r="I25" s="3"/>
    </row>
    <row r="26" spans="1:9" x14ac:dyDescent="0.2">
      <c r="A26" s="3"/>
      <c r="B26" s="3"/>
      <c r="C26" s="3"/>
      <c r="D26" s="3"/>
      <c r="E26" s="3"/>
      <c r="F26" s="3"/>
      <c r="H26" s="3"/>
      <c r="I26" s="3"/>
    </row>
    <row r="27" spans="1:9" x14ac:dyDescent="0.2">
      <c r="A27" s="17" t="s">
        <v>46</v>
      </c>
    </row>
  </sheetData>
  <mergeCells count="1">
    <mergeCell ref="A1:H1"/>
  </mergeCells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H1" sqref="H1:N1"/>
    </sheetView>
  </sheetViews>
  <sheetFormatPr baseColWidth="10" defaultRowHeight="16" x14ac:dyDescent="0.2"/>
  <cols>
    <col min="1" max="2" width="7" customWidth="1"/>
    <col min="3" max="6" width="12" bestFit="1" customWidth="1"/>
    <col min="8" max="8" width="20.5" customWidth="1"/>
  </cols>
  <sheetData>
    <row r="1" spans="1:14" x14ac:dyDescent="0.2">
      <c r="A1" s="52" t="s">
        <v>19</v>
      </c>
      <c r="B1" s="52"/>
      <c r="C1" s="52"/>
      <c r="D1" s="52"/>
      <c r="E1" s="52"/>
      <c r="F1" s="52"/>
      <c r="G1" s="9"/>
      <c r="H1" s="52" t="s">
        <v>60</v>
      </c>
      <c r="I1" s="52"/>
      <c r="J1" s="52"/>
      <c r="K1" s="52"/>
      <c r="L1" s="52"/>
      <c r="M1" s="52"/>
      <c r="N1" s="52"/>
    </row>
    <row r="2" spans="1:14" x14ac:dyDescent="0.2">
      <c r="A2" s="56" t="s">
        <v>50</v>
      </c>
      <c r="B2" s="56"/>
      <c r="C2" s="56"/>
      <c r="D2" s="56"/>
      <c r="E2" s="56"/>
      <c r="F2" s="56"/>
      <c r="G2" s="9"/>
      <c r="H2" s="2"/>
      <c r="I2" s="2" t="s">
        <v>51</v>
      </c>
      <c r="J2" s="2" t="s">
        <v>52</v>
      </c>
      <c r="K2" s="2" t="s">
        <v>48</v>
      </c>
      <c r="L2" s="2" t="s">
        <v>48</v>
      </c>
      <c r="M2" s="2" t="s">
        <v>49</v>
      </c>
      <c r="N2" s="2" t="s">
        <v>49</v>
      </c>
    </row>
    <row r="3" spans="1:14" x14ac:dyDescent="0.2">
      <c r="A3" s="2" t="s">
        <v>47</v>
      </c>
      <c r="B3" s="2" t="s">
        <v>47</v>
      </c>
      <c r="C3" s="18" t="s">
        <v>48</v>
      </c>
      <c r="D3" s="18" t="s">
        <v>48</v>
      </c>
      <c r="E3" s="2" t="s">
        <v>49</v>
      </c>
      <c r="F3" s="2" t="s">
        <v>49</v>
      </c>
      <c r="G3" s="9"/>
      <c r="H3" s="13" t="s">
        <v>53</v>
      </c>
      <c r="I3" s="3">
        <v>46</v>
      </c>
      <c r="J3" s="3">
        <v>38</v>
      </c>
      <c r="K3" s="3">
        <v>3</v>
      </c>
      <c r="L3" s="3">
        <v>3</v>
      </c>
      <c r="M3" s="3">
        <v>15</v>
      </c>
      <c r="N3" s="3">
        <v>20</v>
      </c>
    </row>
    <row r="4" spans="1:14" x14ac:dyDescent="0.2">
      <c r="A4" s="3">
        <v>1.9570000000000001</v>
      </c>
      <c r="B4" s="3">
        <v>1.6419999999999999</v>
      </c>
      <c r="C4" s="3">
        <v>1.8220000000000001</v>
      </c>
      <c r="D4" s="3">
        <v>1.446</v>
      </c>
      <c r="E4" s="3">
        <v>2.0554999999999999</v>
      </c>
      <c r="F4" s="3">
        <v>1.5660000000000001</v>
      </c>
      <c r="G4" s="9"/>
      <c r="H4" s="13"/>
      <c r="I4" s="3"/>
      <c r="J4" s="3"/>
      <c r="K4" s="3"/>
      <c r="L4" s="3"/>
      <c r="M4" s="3"/>
      <c r="N4" s="3"/>
    </row>
    <row r="5" spans="1:14" x14ac:dyDescent="0.2">
      <c r="A5" s="3">
        <v>1.9910000000000001</v>
      </c>
      <c r="B5" s="3">
        <v>1.452</v>
      </c>
      <c r="C5" s="3">
        <v>1.8080000000000001</v>
      </c>
      <c r="D5" s="3">
        <v>1.5349999999999999</v>
      </c>
      <c r="E5" s="3">
        <v>1.8320000000000001</v>
      </c>
      <c r="F5" s="3">
        <v>1.5549999999999999</v>
      </c>
      <c r="G5" s="9"/>
      <c r="H5" s="13"/>
      <c r="I5" s="3"/>
      <c r="J5" s="3"/>
      <c r="K5" s="3"/>
      <c r="L5" s="3"/>
      <c r="M5" s="3"/>
      <c r="N5" s="3"/>
    </row>
    <row r="6" spans="1:14" x14ac:dyDescent="0.2">
      <c r="A6" s="3">
        <v>1.8220000000000001</v>
      </c>
      <c r="B6" s="3">
        <v>1.45</v>
      </c>
      <c r="C6" s="3">
        <v>1.837</v>
      </c>
      <c r="D6" s="3">
        <v>1.49</v>
      </c>
      <c r="E6" s="3">
        <v>2.0350000000000001</v>
      </c>
      <c r="F6" s="3">
        <v>1.5669999999999999</v>
      </c>
      <c r="G6" s="9"/>
      <c r="H6" s="13" t="s">
        <v>54</v>
      </c>
      <c r="I6" s="3">
        <v>1.9470000000000001</v>
      </c>
      <c r="J6" s="3">
        <v>1.4890000000000001</v>
      </c>
      <c r="K6" s="3">
        <v>1.8220000000000001</v>
      </c>
      <c r="L6" s="3">
        <v>1.49</v>
      </c>
      <c r="M6" s="3">
        <v>1.93</v>
      </c>
      <c r="N6" s="3">
        <v>1.6020000000000001</v>
      </c>
    </row>
    <row r="7" spans="1:14" x14ac:dyDescent="0.2">
      <c r="A7" s="3">
        <v>1.893</v>
      </c>
      <c r="B7" s="3">
        <v>1.4570000000000001</v>
      </c>
      <c r="C7" s="3"/>
      <c r="D7" s="3"/>
      <c r="E7" s="3">
        <v>1.9430000000000001</v>
      </c>
      <c r="F7" s="3">
        <v>1.6419999999999999</v>
      </c>
      <c r="G7" s="9"/>
      <c r="H7" s="13" t="s">
        <v>55</v>
      </c>
      <c r="I7" s="3">
        <v>0.10589999999999999</v>
      </c>
      <c r="J7" s="3">
        <v>9.8580000000000001E-2</v>
      </c>
      <c r="K7" s="3">
        <v>1.4500000000000001E-2</v>
      </c>
      <c r="L7" s="3">
        <v>4.4499999999999998E-2</v>
      </c>
      <c r="M7" s="3">
        <v>0.12379999999999999</v>
      </c>
      <c r="N7" s="3">
        <v>8.5669999999999996E-2</v>
      </c>
    </row>
    <row r="8" spans="1:14" x14ac:dyDescent="0.2">
      <c r="A8" s="3">
        <v>2</v>
      </c>
      <c r="B8" s="3">
        <v>1.4510000000000001</v>
      </c>
      <c r="C8" s="3"/>
      <c r="D8" s="3"/>
      <c r="E8" s="3">
        <v>1.881</v>
      </c>
      <c r="F8" s="3">
        <v>1.6359999999999999</v>
      </c>
      <c r="G8" s="9"/>
      <c r="H8" s="13" t="s">
        <v>56</v>
      </c>
      <c r="I8" s="3">
        <v>1.5610000000000001E-2</v>
      </c>
      <c r="J8" s="3">
        <v>1.5990000000000001E-2</v>
      </c>
      <c r="K8" s="3">
        <v>8.3730000000000002E-3</v>
      </c>
      <c r="L8" s="3">
        <v>2.5690000000000001E-2</v>
      </c>
      <c r="M8" s="3">
        <v>3.1949999999999999E-2</v>
      </c>
      <c r="N8" s="3">
        <v>1.916E-2</v>
      </c>
    </row>
    <row r="9" spans="1:14" x14ac:dyDescent="0.2">
      <c r="A9" s="3">
        <v>2.0249999999999999</v>
      </c>
      <c r="B9" s="3">
        <v>1.591</v>
      </c>
      <c r="C9" s="3"/>
      <c r="D9" s="3"/>
      <c r="E9" s="3">
        <v>1.9379999999999999</v>
      </c>
      <c r="F9" s="3">
        <v>1.6180000000000001</v>
      </c>
      <c r="G9" s="9"/>
      <c r="H9" s="13"/>
      <c r="I9" s="3"/>
      <c r="J9" s="3"/>
      <c r="K9" s="3"/>
      <c r="L9" s="3"/>
      <c r="M9" s="3"/>
      <c r="N9" s="3"/>
    </row>
    <row r="10" spans="1:14" x14ac:dyDescent="0.2">
      <c r="A10" s="3">
        <v>1.8859999999999999</v>
      </c>
      <c r="B10" s="3">
        <v>1.534</v>
      </c>
      <c r="C10" s="3"/>
      <c r="D10" s="3"/>
      <c r="E10" s="3">
        <v>1.851</v>
      </c>
      <c r="F10" s="3">
        <v>1.506</v>
      </c>
      <c r="G10" s="9"/>
      <c r="H10" s="13" t="s">
        <v>57</v>
      </c>
      <c r="I10" s="3">
        <v>1.9159999999999999</v>
      </c>
      <c r="J10" s="3">
        <v>1.4570000000000001</v>
      </c>
      <c r="K10" s="3">
        <v>1.786</v>
      </c>
      <c r="L10" s="3">
        <v>1.38</v>
      </c>
      <c r="M10" s="3">
        <v>1.8620000000000001</v>
      </c>
      <c r="N10" s="3">
        <v>1.5620000000000001</v>
      </c>
    </row>
    <row r="11" spans="1:14" x14ac:dyDescent="0.2">
      <c r="A11" s="3">
        <v>1.9359999999999999</v>
      </c>
      <c r="B11" s="3">
        <v>1.625</v>
      </c>
      <c r="C11" s="3"/>
      <c r="D11" s="3"/>
      <c r="E11" s="3">
        <v>1.8009999999999999</v>
      </c>
      <c r="F11" s="3">
        <v>1.772</v>
      </c>
      <c r="G11" s="9"/>
      <c r="H11" s="13" t="s">
        <v>58</v>
      </c>
      <c r="I11" s="3">
        <v>1.9790000000000001</v>
      </c>
      <c r="J11" s="3">
        <v>1.522</v>
      </c>
      <c r="K11" s="3">
        <v>1.8580000000000001</v>
      </c>
      <c r="L11" s="3">
        <v>1.601</v>
      </c>
      <c r="M11" s="3">
        <v>1.9990000000000001</v>
      </c>
      <c r="N11" s="3">
        <v>1.6419999999999999</v>
      </c>
    </row>
    <row r="12" spans="1:14" x14ac:dyDescent="0.2">
      <c r="A12" s="3">
        <v>1.97</v>
      </c>
      <c r="B12" s="3">
        <v>1.5089999999999999</v>
      </c>
      <c r="C12" s="3"/>
      <c r="D12" s="3"/>
      <c r="E12" s="3">
        <v>1.623</v>
      </c>
      <c r="F12" s="3">
        <v>1.784</v>
      </c>
      <c r="G12" s="9"/>
      <c r="H12" s="9"/>
      <c r="I12" s="9"/>
      <c r="J12" s="9"/>
      <c r="K12" s="9"/>
      <c r="L12" s="9"/>
      <c r="M12" s="9"/>
      <c r="N12" s="9"/>
    </row>
    <row r="13" spans="1:14" x14ac:dyDescent="0.2">
      <c r="A13" s="3">
        <v>1.9359999999999999</v>
      </c>
      <c r="B13" s="3">
        <v>1.23</v>
      </c>
      <c r="C13" s="3"/>
      <c r="D13" s="3"/>
      <c r="E13" s="3">
        <v>2.0030000000000001</v>
      </c>
      <c r="F13" s="3">
        <v>1.639</v>
      </c>
      <c r="G13" s="9"/>
      <c r="H13" s="13" t="s">
        <v>12</v>
      </c>
      <c r="I13" s="9">
        <f>I6/J6</f>
        <v>1.3075889858965748</v>
      </c>
      <c r="J13" s="9"/>
      <c r="K13" s="9">
        <f>K6/L6</f>
        <v>1.2228187919463087</v>
      </c>
      <c r="L13" s="9"/>
      <c r="M13" s="9">
        <f>M6/N6</f>
        <v>1.2047440699126091</v>
      </c>
      <c r="N13" s="9"/>
    </row>
    <row r="14" spans="1:14" x14ac:dyDescent="0.2">
      <c r="A14" s="3">
        <v>2.085</v>
      </c>
      <c r="B14" s="3">
        <v>1.335</v>
      </c>
      <c r="C14" s="3"/>
      <c r="D14" s="3"/>
      <c r="E14" s="3">
        <v>2.1259999999999999</v>
      </c>
      <c r="F14" s="3">
        <v>1.5620000000000001</v>
      </c>
      <c r="G14" s="9"/>
      <c r="H14" s="9" t="s">
        <v>61</v>
      </c>
      <c r="I14" s="3">
        <f>I13*SQRT((I8/I6)^2+(J8/J6)^2)</f>
        <v>1.752366728370245E-2</v>
      </c>
      <c r="J14" s="9"/>
      <c r="K14" s="3">
        <f>K13*SQRT((K8/K6)^2+(L8/L6)^2)</f>
        <v>2.1819410418463536E-2</v>
      </c>
      <c r="L14" s="9"/>
      <c r="M14" s="3">
        <f>M13*SQRT((M8/M6)^2+(N8/N6)^2)</f>
        <v>2.4604256961781912E-2</v>
      </c>
      <c r="N14" s="9"/>
    </row>
    <row r="15" spans="1:14" x14ac:dyDescent="0.2">
      <c r="A15" s="3">
        <v>1.9359999999999999</v>
      </c>
      <c r="B15" s="3">
        <v>1.4390000000000001</v>
      </c>
      <c r="C15" s="3"/>
      <c r="D15" s="3"/>
      <c r="E15" s="3">
        <v>1.9370000000000001</v>
      </c>
      <c r="F15" s="3">
        <v>1.462</v>
      </c>
      <c r="G15" s="9"/>
      <c r="H15" s="9"/>
      <c r="I15" s="9"/>
      <c r="J15" s="9"/>
      <c r="K15" s="9"/>
      <c r="L15" s="9"/>
      <c r="M15" s="9"/>
      <c r="N15" s="9"/>
    </row>
    <row r="16" spans="1:14" x14ac:dyDescent="0.2">
      <c r="A16" s="3">
        <v>1.9319999999999999</v>
      </c>
      <c r="B16" s="3">
        <v>1.399</v>
      </c>
      <c r="C16" s="3"/>
      <c r="D16" s="3"/>
      <c r="E16" s="3">
        <v>2.0449999999999999</v>
      </c>
      <c r="F16" s="3">
        <v>1.5089999999999999</v>
      </c>
      <c r="G16" s="9"/>
      <c r="H16" s="9"/>
      <c r="I16" s="9"/>
      <c r="J16" s="9"/>
      <c r="K16" s="9"/>
      <c r="L16" s="9"/>
      <c r="M16" s="9"/>
      <c r="N16" s="9"/>
    </row>
    <row r="17" spans="1:14" x14ac:dyDescent="0.2">
      <c r="A17" s="3">
        <v>2.1389999999999998</v>
      </c>
      <c r="B17" s="3">
        <v>1.5549999999999999</v>
      </c>
      <c r="C17" s="3"/>
      <c r="D17" s="3"/>
      <c r="E17" s="3">
        <v>1.964</v>
      </c>
      <c r="F17" s="3">
        <v>1.609</v>
      </c>
      <c r="G17" s="9"/>
      <c r="H17" s="9"/>
      <c r="I17" s="9"/>
      <c r="J17" s="9"/>
      <c r="K17" s="9"/>
      <c r="L17" s="9"/>
      <c r="M17" s="9"/>
      <c r="N17" s="9"/>
    </row>
    <row r="18" spans="1:14" x14ac:dyDescent="0.2">
      <c r="A18" s="3">
        <v>1.8740000000000001</v>
      </c>
      <c r="B18" s="3">
        <v>1.601</v>
      </c>
      <c r="C18" s="3"/>
      <c r="D18" s="3"/>
      <c r="E18" s="3">
        <v>1.92</v>
      </c>
      <c r="F18" s="3">
        <v>1.5860000000000001</v>
      </c>
      <c r="G18" s="9"/>
      <c r="H18" s="9"/>
      <c r="I18" s="9"/>
      <c r="J18" s="9"/>
      <c r="K18" s="9"/>
      <c r="L18" s="9"/>
      <c r="M18" s="9"/>
      <c r="N18" s="9"/>
    </row>
    <row r="19" spans="1:14" x14ac:dyDescent="0.2">
      <c r="A19" s="3">
        <v>2.0779999999999998</v>
      </c>
      <c r="B19" s="3">
        <v>1.603</v>
      </c>
      <c r="C19" s="3"/>
      <c r="D19" s="3"/>
      <c r="E19" s="3"/>
      <c r="F19" s="3">
        <v>1.5249999999999999</v>
      </c>
      <c r="G19" s="9"/>
      <c r="H19" s="9"/>
      <c r="I19" s="9"/>
      <c r="J19" s="9"/>
      <c r="K19" s="9"/>
      <c r="L19" s="9"/>
      <c r="M19" s="9"/>
      <c r="N19" s="9"/>
    </row>
    <row r="20" spans="1:14" x14ac:dyDescent="0.2">
      <c r="A20" s="3">
        <v>1.8520000000000001</v>
      </c>
      <c r="B20" s="3">
        <v>1.498</v>
      </c>
      <c r="C20" s="3"/>
      <c r="D20" s="3"/>
      <c r="E20" s="3"/>
      <c r="F20" s="3">
        <v>1.5389999999999999</v>
      </c>
      <c r="G20" s="9"/>
      <c r="H20" s="9"/>
      <c r="I20" s="9"/>
      <c r="J20" s="9"/>
      <c r="K20" s="9"/>
      <c r="L20" s="9"/>
      <c r="M20" s="9"/>
      <c r="N20" s="9"/>
    </row>
    <row r="21" spans="1:14" x14ac:dyDescent="0.2">
      <c r="A21" s="3">
        <v>1.8049999999999999</v>
      </c>
      <c r="B21" s="3">
        <v>1.407</v>
      </c>
      <c r="C21" s="3"/>
      <c r="D21" s="3"/>
      <c r="E21" s="3"/>
      <c r="F21" s="3">
        <v>1.7250000000000001</v>
      </c>
      <c r="G21" s="9"/>
      <c r="H21" s="9"/>
      <c r="I21" s="9"/>
      <c r="J21" s="9"/>
      <c r="K21" s="9"/>
      <c r="L21" s="9"/>
      <c r="M21" s="9"/>
      <c r="N21" s="9"/>
    </row>
    <row r="22" spans="1:14" x14ac:dyDescent="0.2">
      <c r="A22" s="3">
        <v>2.008</v>
      </c>
      <c r="B22" s="3">
        <v>1.7170000000000001</v>
      </c>
      <c r="C22" s="3"/>
      <c r="D22" s="3"/>
      <c r="E22" s="3"/>
      <c r="F22" s="3">
        <v>1.581</v>
      </c>
      <c r="G22" s="9"/>
      <c r="H22" s="9"/>
      <c r="I22" s="9"/>
      <c r="J22" s="9"/>
      <c r="K22" s="9"/>
      <c r="L22" s="9"/>
      <c r="M22" s="9"/>
      <c r="N22" s="9"/>
    </row>
    <row r="23" spans="1:14" x14ac:dyDescent="0.2">
      <c r="A23" s="3">
        <v>1.9339999999999999</v>
      </c>
      <c r="B23" s="3">
        <v>1.4359999999999999</v>
      </c>
      <c r="C23" s="3"/>
      <c r="D23" s="3"/>
      <c r="E23" s="3"/>
      <c r="F23" s="3">
        <v>1.661</v>
      </c>
      <c r="G23" s="9"/>
      <c r="H23" s="9"/>
      <c r="I23" s="9"/>
      <c r="J23" s="9"/>
      <c r="K23" s="9"/>
      <c r="L23" s="9"/>
      <c r="M23" s="9"/>
      <c r="N23" s="9"/>
    </row>
    <row r="24" spans="1:14" x14ac:dyDescent="0.2">
      <c r="A24" s="3">
        <v>1.9570000000000001</v>
      </c>
      <c r="B24" s="3"/>
      <c r="C24" s="3"/>
      <c r="D24" s="3"/>
      <c r="E24" s="3"/>
      <c r="F24" s="3"/>
      <c r="G24" s="9"/>
      <c r="H24" s="9"/>
      <c r="I24" s="9"/>
      <c r="J24" s="9"/>
      <c r="K24" s="9"/>
      <c r="L24" s="9"/>
      <c r="M24" s="9"/>
      <c r="N24" s="9"/>
    </row>
    <row r="25" spans="1:14" x14ac:dyDescent="0.2">
      <c r="A25" s="3">
        <v>1.8480000000000001</v>
      </c>
      <c r="B25" s="3"/>
      <c r="C25" s="3"/>
      <c r="D25" s="3"/>
      <c r="E25" s="3"/>
      <c r="F25" s="3"/>
      <c r="G25" s="9"/>
      <c r="H25" s="9"/>
      <c r="I25" s="9"/>
      <c r="J25" s="9"/>
      <c r="K25" s="9"/>
      <c r="L25" s="9"/>
      <c r="M25" s="9"/>
      <c r="N25" s="9"/>
    </row>
    <row r="26" spans="1:14" x14ac:dyDescent="0.2">
      <c r="A26" s="3">
        <v>1.982</v>
      </c>
      <c r="B26" s="3"/>
      <c r="C26" s="3"/>
      <c r="D26" s="3"/>
      <c r="E26" s="3"/>
      <c r="F26" s="3"/>
      <c r="G26" s="9"/>
      <c r="H26" s="9"/>
      <c r="I26" s="9"/>
      <c r="J26" s="9"/>
      <c r="K26" s="9"/>
      <c r="L26" s="9"/>
      <c r="M26" s="9"/>
      <c r="N26" s="9"/>
    </row>
    <row r="27" spans="1:14" x14ac:dyDescent="0.2">
      <c r="A27" s="9"/>
      <c r="B27" s="3"/>
      <c r="C27" s="3"/>
      <c r="D27" s="3"/>
      <c r="E27" s="3"/>
      <c r="F27" s="3"/>
      <c r="G27" s="9"/>
      <c r="H27" s="9"/>
      <c r="I27" s="9"/>
      <c r="J27" s="9"/>
      <c r="K27" s="9"/>
      <c r="L27" s="9"/>
      <c r="M27" s="9"/>
      <c r="N27" s="9"/>
    </row>
    <row r="28" spans="1:14" x14ac:dyDescent="0.2">
      <c r="A28" s="9"/>
      <c r="B28" s="9"/>
      <c r="C28" s="19" t="s">
        <v>59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</sheetData>
  <mergeCells count="3">
    <mergeCell ref="A1:F1"/>
    <mergeCell ref="A2:F2"/>
    <mergeCell ref="H1:N1"/>
  </mergeCells>
  <pageMargins left="0.7" right="0.7" top="0.75" bottom="0.75" header="0.3" footer="0.3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sqref="A1:D1"/>
    </sheetView>
  </sheetViews>
  <sheetFormatPr baseColWidth="10" defaultRowHeight="16" x14ac:dyDescent="0.2"/>
  <cols>
    <col min="6" max="6" width="12.5" customWidth="1"/>
    <col min="7" max="7" width="15.83203125" customWidth="1"/>
  </cols>
  <sheetData>
    <row r="1" spans="1:9" x14ac:dyDescent="0.2">
      <c r="A1" s="52" t="s">
        <v>19</v>
      </c>
      <c r="B1" s="52"/>
      <c r="C1" s="52"/>
      <c r="D1" s="52"/>
      <c r="E1" s="21"/>
      <c r="F1" s="52" t="s">
        <v>66</v>
      </c>
      <c r="G1" s="52"/>
      <c r="H1" s="23"/>
    </row>
    <row r="2" spans="1:9" x14ac:dyDescent="0.2">
      <c r="A2" s="56" t="s">
        <v>50</v>
      </c>
      <c r="B2" s="56"/>
      <c r="C2" s="56"/>
      <c r="D2" s="56"/>
      <c r="E2" s="20"/>
    </row>
    <row r="3" spans="1:9" x14ac:dyDescent="0.2">
      <c r="A3" s="2" t="s">
        <v>51</v>
      </c>
      <c r="B3" s="2" t="s">
        <v>52</v>
      </c>
      <c r="C3" s="2" t="s">
        <v>62</v>
      </c>
      <c r="D3" s="2" t="s">
        <v>63</v>
      </c>
      <c r="F3" s="2" t="s">
        <v>47</v>
      </c>
      <c r="G3" s="2" t="s">
        <v>65</v>
      </c>
      <c r="I3" s="2"/>
    </row>
    <row r="4" spans="1:9" x14ac:dyDescent="0.2">
      <c r="A4" s="3">
        <v>1.9570000000000001</v>
      </c>
      <c r="B4" s="3">
        <v>1.6419999999999999</v>
      </c>
      <c r="C4" s="3">
        <v>1.929</v>
      </c>
      <c r="D4" s="3">
        <v>1.4259999999999999</v>
      </c>
      <c r="F4" s="3">
        <v>1.302605</v>
      </c>
      <c r="G4" s="3">
        <v>1.3612899999999999</v>
      </c>
      <c r="I4" s="3"/>
    </row>
    <row r="5" spans="1:9" x14ac:dyDescent="0.2">
      <c r="A5" s="3">
        <v>1.9910000000000001</v>
      </c>
      <c r="B5" s="3">
        <v>1.452</v>
      </c>
      <c r="C5" s="3">
        <v>1.867</v>
      </c>
      <c r="D5" s="3">
        <v>1.3859999999999999</v>
      </c>
      <c r="F5" s="3">
        <v>1.2925850000000001</v>
      </c>
      <c r="G5" s="3">
        <v>1.3126370000000001</v>
      </c>
      <c r="I5" s="3"/>
    </row>
    <row r="6" spans="1:9" x14ac:dyDescent="0.2">
      <c r="A6" s="3">
        <v>1.8220000000000001</v>
      </c>
      <c r="B6" s="3">
        <v>1.45</v>
      </c>
      <c r="C6" s="3">
        <v>1.887</v>
      </c>
      <c r="D6" s="3">
        <v>1.444</v>
      </c>
      <c r="F6" s="3">
        <v>1.313302</v>
      </c>
      <c r="G6" s="3">
        <v>1.3921969999999999</v>
      </c>
      <c r="I6" s="3"/>
    </row>
    <row r="7" spans="1:9" x14ac:dyDescent="0.2">
      <c r="A7" s="3">
        <v>1.893</v>
      </c>
      <c r="B7" s="3">
        <v>1.4570000000000001</v>
      </c>
      <c r="C7" s="3">
        <v>2.0619999999999998</v>
      </c>
      <c r="D7" s="3">
        <v>1.3839999999999999</v>
      </c>
    </row>
    <row r="8" spans="1:9" x14ac:dyDescent="0.2">
      <c r="A8" s="3">
        <v>2</v>
      </c>
      <c r="B8" s="3">
        <v>1.4510000000000001</v>
      </c>
      <c r="C8" s="3">
        <v>1.9039999999999999</v>
      </c>
      <c r="D8" s="3">
        <v>1.474</v>
      </c>
      <c r="F8" t="s">
        <v>67</v>
      </c>
    </row>
    <row r="9" spans="1:9" x14ac:dyDescent="0.2">
      <c r="A9" s="3">
        <v>2.0249999999999999</v>
      </c>
      <c r="B9" s="3">
        <v>1.591</v>
      </c>
      <c r="C9" s="3">
        <v>1.736</v>
      </c>
      <c r="D9" s="3">
        <v>1.552</v>
      </c>
    </row>
    <row r="10" spans="1:9" x14ac:dyDescent="0.2">
      <c r="A10" s="3">
        <v>1.8859999999999999</v>
      </c>
      <c r="B10" s="3">
        <v>1.534</v>
      </c>
      <c r="C10" s="3">
        <v>1.778</v>
      </c>
      <c r="D10" s="3">
        <v>1.4279999999999999</v>
      </c>
    </row>
    <row r="11" spans="1:9" x14ac:dyDescent="0.2">
      <c r="A11" s="3">
        <v>1.9359999999999999</v>
      </c>
      <c r="B11" s="3">
        <v>1.625</v>
      </c>
      <c r="C11" s="3">
        <v>1.8480000000000001</v>
      </c>
      <c r="D11" s="3">
        <v>1.278</v>
      </c>
    </row>
    <row r="12" spans="1:9" x14ac:dyDescent="0.2">
      <c r="A12" s="3">
        <v>1.97</v>
      </c>
      <c r="B12" s="3">
        <v>1.5089999999999999</v>
      </c>
      <c r="C12" s="3">
        <v>1.9770000000000001</v>
      </c>
      <c r="D12" s="3">
        <v>1.371</v>
      </c>
    </row>
    <row r="13" spans="1:9" x14ac:dyDescent="0.2">
      <c r="A13" s="3">
        <v>1.9359999999999999</v>
      </c>
      <c r="B13" s="3">
        <v>1.23</v>
      </c>
      <c r="C13" s="3">
        <v>1.9430000000000001</v>
      </c>
      <c r="D13" s="3">
        <v>1.357</v>
      </c>
    </row>
    <row r="14" spans="1:9" x14ac:dyDescent="0.2">
      <c r="A14" s="3">
        <v>2.085</v>
      </c>
      <c r="B14" s="3">
        <v>1.335</v>
      </c>
      <c r="C14" s="3">
        <v>1.881</v>
      </c>
      <c r="D14" s="3">
        <v>1.4219999999999999</v>
      </c>
    </row>
    <row r="15" spans="1:9" x14ac:dyDescent="0.2">
      <c r="A15" s="3">
        <v>1.9359999999999999</v>
      </c>
      <c r="B15" s="3">
        <v>1.4390000000000001</v>
      </c>
      <c r="C15" s="3">
        <v>1.9730000000000001</v>
      </c>
      <c r="D15" s="3">
        <v>1.3160000000000001</v>
      </c>
    </row>
    <row r="16" spans="1:9" x14ac:dyDescent="0.2">
      <c r="A16" s="3">
        <v>1.9319999999999999</v>
      </c>
      <c r="B16" s="3">
        <v>1.399</v>
      </c>
      <c r="D16" s="3">
        <v>1.304</v>
      </c>
    </row>
    <row r="17" spans="1:4" x14ac:dyDescent="0.2">
      <c r="A17" s="3">
        <v>2.1389999999999998</v>
      </c>
      <c r="B17" s="3">
        <v>1.5549999999999999</v>
      </c>
      <c r="C17" s="3"/>
      <c r="D17" s="3">
        <v>1.462</v>
      </c>
    </row>
    <row r="18" spans="1:4" x14ac:dyDescent="0.2">
      <c r="A18" s="3">
        <v>1.8740000000000001</v>
      </c>
      <c r="B18" s="3">
        <v>1.601</v>
      </c>
      <c r="C18" s="3"/>
      <c r="D18" s="3">
        <v>1.37</v>
      </c>
    </row>
    <row r="19" spans="1:4" x14ac:dyDescent="0.2">
      <c r="A19" s="3">
        <v>2.0779999999999998</v>
      </c>
      <c r="B19" s="3">
        <v>1.603</v>
      </c>
      <c r="C19" s="3"/>
      <c r="D19" s="3">
        <v>1.413</v>
      </c>
    </row>
    <row r="20" spans="1:4" x14ac:dyDescent="0.2">
      <c r="A20" s="3">
        <v>1.8520000000000001</v>
      </c>
      <c r="B20" s="3">
        <v>1.498</v>
      </c>
      <c r="C20" s="3"/>
      <c r="D20" s="3">
        <v>1.403</v>
      </c>
    </row>
    <row r="21" spans="1:4" x14ac:dyDescent="0.2">
      <c r="A21" s="3">
        <v>1.8049999999999999</v>
      </c>
      <c r="B21" s="3">
        <v>1.407</v>
      </c>
      <c r="C21" s="3"/>
      <c r="D21" s="3">
        <v>1.3680000000000001</v>
      </c>
    </row>
    <row r="22" spans="1:4" x14ac:dyDescent="0.2">
      <c r="A22" s="3">
        <v>2.008</v>
      </c>
      <c r="B22" s="3">
        <v>1.7170000000000001</v>
      </c>
      <c r="C22" s="3"/>
      <c r="D22" s="3">
        <v>1.341</v>
      </c>
    </row>
    <row r="23" spans="1:4" x14ac:dyDescent="0.2">
      <c r="A23" s="3">
        <v>1.9339999999999999</v>
      </c>
      <c r="B23" s="3">
        <v>1.4359999999999999</v>
      </c>
      <c r="C23" s="3"/>
      <c r="D23" s="3"/>
    </row>
    <row r="24" spans="1:4" x14ac:dyDescent="0.2">
      <c r="A24" s="3">
        <v>1.9570000000000001</v>
      </c>
      <c r="B24" s="3"/>
      <c r="C24" s="3"/>
      <c r="D24" s="3"/>
    </row>
    <row r="25" spans="1:4" x14ac:dyDescent="0.2">
      <c r="A25" s="3">
        <v>1.8480000000000001</v>
      </c>
      <c r="B25" s="3"/>
      <c r="C25" s="3"/>
      <c r="D25" s="3"/>
    </row>
    <row r="26" spans="1:4" x14ac:dyDescent="0.2">
      <c r="A26" s="3">
        <v>1.982</v>
      </c>
      <c r="B26" s="3"/>
      <c r="C26" s="3"/>
      <c r="D26" s="3"/>
    </row>
    <row r="27" spans="1:4" x14ac:dyDescent="0.2">
      <c r="B27" s="3"/>
      <c r="C27" s="3"/>
      <c r="D27" s="3"/>
    </row>
    <row r="28" spans="1:4" x14ac:dyDescent="0.2">
      <c r="A28" s="3"/>
      <c r="B28" s="3"/>
      <c r="C28" s="3"/>
      <c r="D28" s="3"/>
    </row>
    <row r="29" spans="1:4" x14ac:dyDescent="0.2">
      <c r="A29" s="3"/>
      <c r="B29" s="3"/>
      <c r="C29" s="3"/>
      <c r="D29" s="3"/>
    </row>
    <row r="30" spans="1:4" x14ac:dyDescent="0.2">
      <c r="A30" s="3">
        <v>1.917</v>
      </c>
      <c r="B30" s="3">
        <v>1.5549999999999999</v>
      </c>
      <c r="C30" s="3">
        <v>2.0510000000000002</v>
      </c>
      <c r="D30" s="3">
        <v>1.4470000000000001</v>
      </c>
    </row>
    <row r="31" spans="1:4" x14ac:dyDescent="0.2">
      <c r="A31" s="3">
        <v>1.923</v>
      </c>
      <c r="B31" s="3">
        <v>1.4590000000000001</v>
      </c>
      <c r="C31" s="3">
        <v>1.903</v>
      </c>
      <c r="D31" s="3">
        <v>1.415</v>
      </c>
    </row>
    <row r="32" spans="1:4" x14ac:dyDescent="0.2">
      <c r="A32" s="3">
        <v>1.9119999999999999</v>
      </c>
      <c r="B32" s="3">
        <v>1.444</v>
      </c>
      <c r="C32" s="3">
        <v>2.202</v>
      </c>
      <c r="D32" s="3">
        <v>1.3360000000000001</v>
      </c>
    </row>
    <row r="33" spans="1:4" x14ac:dyDescent="0.2">
      <c r="A33" s="3">
        <v>1.9079999999999999</v>
      </c>
      <c r="B33" s="3">
        <v>1.3440000000000001</v>
      </c>
      <c r="C33" s="3">
        <v>2.0150000000000001</v>
      </c>
      <c r="D33" s="3">
        <v>1.337</v>
      </c>
    </row>
    <row r="34" spans="1:4" x14ac:dyDescent="0.2">
      <c r="A34" s="3">
        <v>2.331</v>
      </c>
      <c r="B34" s="3">
        <v>1.522</v>
      </c>
      <c r="C34" s="3">
        <v>2.0099999999999998</v>
      </c>
      <c r="D34" s="3">
        <v>1.4119999999999999</v>
      </c>
    </row>
    <row r="35" spans="1:4" x14ac:dyDescent="0.2">
      <c r="A35" s="3">
        <v>1.9770000000000001</v>
      </c>
      <c r="B35" s="3">
        <v>1.4790000000000001</v>
      </c>
      <c r="C35" s="3">
        <v>1.982</v>
      </c>
      <c r="D35" s="3">
        <v>1.4239999999999999</v>
      </c>
    </row>
    <row r="36" spans="1:4" x14ac:dyDescent="0.2">
      <c r="A36" s="3">
        <v>1.867</v>
      </c>
      <c r="B36" s="3">
        <v>1.38</v>
      </c>
      <c r="C36" s="3">
        <v>2.141</v>
      </c>
      <c r="D36" s="3">
        <v>1.554</v>
      </c>
    </row>
    <row r="37" spans="1:4" x14ac:dyDescent="0.2">
      <c r="A37" s="3">
        <v>1.982</v>
      </c>
      <c r="B37" s="3">
        <v>1.466</v>
      </c>
      <c r="C37" s="3">
        <v>1.8879999999999999</v>
      </c>
      <c r="D37" s="3">
        <v>1.4910000000000001</v>
      </c>
    </row>
    <row r="38" spans="1:4" x14ac:dyDescent="0.2">
      <c r="A38" s="3">
        <v>2.1469999999999998</v>
      </c>
      <c r="B38" s="3">
        <v>1.421</v>
      </c>
      <c r="C38" s="3">
        <v>2.1230000000000002</v>
      </c>
      <c r="D38" s="3">
        <v>1.5189999999999999</v>
      </c>
    </row>
    <row r="39" spans="1:4" x14ac:dyDescent="0.2">
      <c r="A39" s="3">
        <v>2.0830000000000002</v>
      </c>
      <c r="B39" s="3">
        <v>1.542</v>
      </c>
      <c r="C39" s="3">
        <v>2.2050000000000001</v>
      </c>
      <c r="D39" s="3">
        <v>1.552</v>
      </c>
    </row>
    <row r="40" spans="1:4" x14ac:dyDescent="0.2">
      <c r="A40" s="3">
        <v>1.879</v>
      </c>
      <c r="B40" s="3">
        <v>1.6259999999999999</v>
      </c>
      <c r="C40" s="3">
        <v>2.1040000000000001</v>
      </c>
      <c r="D40" s="3">
        <v>1.6240000000000001</v>
      </c>
    </row>
    <row r="41" spans="1:4" x14ac:dyDescent="0.2">
      <c r="A41" s="3">
        <v>1.9850000000000001</v>
      </c>
      <c r="B41" s="3">
        <v>1.363</v>
      </c>
      <c r="C41" s="3">
        <v>1.982</v>
      </c>
      <c r="D41" s="3">
        <v>1.4259999999999999</v>
      </c>
    </row>
    <row r="42" spans="1:4" x14ac:dyDescent="0.2">
      <c r="A42" s="3">
        <v>1.931</v>
      </c>
      <c r="B42" s="3">
        <v>1.494</v>
      </c>
      <c r="C42" s="3">
        <v>2.141</v>
      </c>
      <c r="D42" s="3"/>
    </row>
    <row r="43" spans="1:4" x14ac:dyDescent="0.2">
      <c r="A43" s="3">
        <v>1.91</v>
      </c>
      <c r="B43" s="3">
        <v>1.4970000000000001</v>
      </c>
      <c r="C43" s="3">
        <v>1.9359999999999999</v>
      </c>
      <c r="D43" s="3"/>
    </row>
    <row r="44" spans="1:4" x14ac:dyDescent="0.2">
      <c r="A44" s="3">
        <v>1.7749999999999999</v>
      </c>
      <c r="B44" s="3">
        <v>1.613</v>
      </c>
      <c r="C44" s="3">
        <v>1.9870000000000001</v>
      </c>
      <c r="D44" s="3"/>
    </row>
    <row r="45" spans="1:4" x14ac:dyDescent="0.2">
      <c r="A45" s="3">
        <v>1.871</v>
      </c>
      <c r="B45" s="3">
        <v>1.542</v>
      </c>
      <c r="C45" s="3">
        <v>2.032</v>
      </c>
      <c r="D45" s="3"/>
    </row>
    <row r="46" spans="1:4" x14ac:dyDescent="0.2">
      <c r="A46" s="3">
        <v>1.952</v>
      </c>
      <c r="B46" s="3">
        <v>1.423</v>
      </c>
      <c r="C46" s="3">
        <v>2.0270000000000001</v>
      </c>
      <c r="D46" s="3"/>
    </row>
    <row r="47" spans="1:4" x14ac:dyDescent="0.2">
      <c r="A47" s="3">
        <v>1.9490000000000001</v>
      </c>
      <c r="B47" s="3">
        <v>1.488</v>
      </c>
      <c r="C47" s="3">
        <v>1.9039999999999999</v>
      </c>
      <c r="D47" s="3"/>
    </row>
    <row r="48" spans="1:4" x14ac:dyDescent="0.2">
      <c r="A48" s="3">
        <v>2.028</v>
      </c>
      <c r="B48" s="3"/>
      <c r="C48" s="3">
        <v>2.004</v>
      </c>
      <c r="D48" s="3"/>
    </row>
    <row r="50" spans="1:1" x14ac:dyDescent="0.2">
      <c r="A50" t="s">
        <v>64</v>
      </c>
    </row>
  </sheetData>
  <mergeCells count="3">
    <mergeCell ref="A2:D2"/>
    <mergeCell ref="A1:D1"/>
    <mergeCell ref="F1:G1"/>
  </mergeCells>
  <pageMargins left="0.7" right="0.7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sqref="A1:H1"/>
    </sheetView>
  </sheetViews>
  <sheetFormatPr baseColWidth="10" defaultRowHeight="16" x14ac:dyDescent="0.2"/>
  <cols>
    <col min="1" max="1" width="16.5" bestFit="1" customWidth="1"/>
    <col min="2" max="2" width="16.83203125" bestFit="1" customWidth="1"/>
    <col min="3" max="3" width="20" bestFit="1" customWidth="1"/>
    <col min="4" max="4" width="20.5" bestFit="1" customWidth="1"/>
    <col min="5" max="5" width="18.5" bestFit="1" customWidth="1"/>
    <col min="6" max="6" width="19" bestFit="1" customWidth="1"/>
    <col min="7" max="8" width="25" bestFit="1" customWidth="1"/>
  </cols>
  <sheetData>
    <row r="1" spans="1:8" x14ac:dyDescent="0.2">
      <c r="A1" s="52" t="s">
        <v>19</v>
      </c>
      <c r="B1" s="52"/>
      <c r="C1" s="52"/>
      <c r="D1" s="52"/>
      <c r="E1" s="52"/>
      <c r="F1" s="52"/>
      <c r="G1" s="52"/>
      <c r="H1" s="52"/>
    </row>
    <row r="2" spans="1:8" ht="18" x14ac:dyDescent="0.2">
      <c r="A2" s="2" t="s">
        <v>26</v>
      </c>
      <c r="B2" s="2" t="s">
        <v>27</v>
      </c>
      <c r="C2" s="2" t="s">
        <v>68</v>
      </c>
      <c r="D2" s="2" t="s">
        <v>69</v>
      </c>
      <c r="E2" s="2" t="s">
        <v>70</v>
      </c>
      <c r="F2" s="2" t="s">
        <v>71</v>
      </c>
      <c r="G2" s="2" t="s">
        <v>72</v>
      </c>
      <c r="H2" s="2" t="s">
        <v>73</v>
      </c>
    </row>
    <row r="3" spans="1:8" x14ac:dyDescent="0.2">
      <c r="A3" s="3">
        <v>2.0649999999999999</v>
      </c>
      <c r="B3" s="3">
        <v>1.5620000000000001</v>
      </c>
      <c r="C3" s="3">
        <v>1.8089999999999999</v>
      </c>
      <c r="D3" s="3">
        <v>1.454</v>
      </c>
      <c r="E3" s="3">
        <v>1.518</v>
      </c>
      <c r="F3" s="3">
        <v>1.4079999999999999</v>
      </c>
      <c r="G3" s="3">
        <v>1.583</v>
      </c>
      <c r="H3" s="3">
        <v>1.4179999999999999</v>
      </c>
    </row>
    <row r="4" spans="1:8" x14ac:dyDescent="0.2">
      <c r="A4" s="3">
        <v>1.986</v>
      </c>
      <c r="B4" s="3">
        <v>1.504</v>
      </c>
      <c r="C4" s="3">
        <v>1.804</v>
      </c>
      <c r="D4" s="3">
        <v>1.2889999999999999</v>
      </c>
      <c r="E4" s="3">
        <v>1.5549999999999999</v>
      </c>
      <c r="F4" s="3">
        <v>1.337</v>
      </c>
      <c r="G4" s="3">
        <v>1.639</v>
      </c>
      <c r="H4" s="3">
        <v>1.339</v>
      </c>
    </row>
    <row r="5" spans="1:8" x14ac:dyDescent="0.2">
      <c r="A5" s="3">
        <v>1.8979999999999999</v>
      </c>
      <c r="B5" s="3">
        <v>1.4610000000000001</v>
      </c>
      <c r="C5" s="3">
        <v>1.6639999999999999</v>
      </c>
      <c r="D5" s="3">
        <v>1.4319999999999999</v>
      </c>
      <c r="E5" s="3">
        <v>1.603</v>
      </c>
      <c r="F5" s="3">
        <v>1.3859999999999999</v>
      </c>
      <c r="G5" s="3">
        <v>1.585</v>
      </c>
      <c r="H5" s="3">
        <v>1.468</v>
      </c>
    </row>
    <row r="6" spans="1:8" x14ac:dyDescent="0.2">
      <c r="A6" s="3">
        <v>1.7789999999999999</v>
      </c>
      <c r="B6" s="3">
        <v>1.4450000000000001</v>
      </c>
      <c r="C6" s="3">
        <v>1.851</v>
      </c>
      <c r="D6" s="3">
        <v>1.476</v>
      </c>
      <c r="E6" s="3">
        <v>1.5760000000000001</v>
      </c>
      <c r="F6" s="3">
        <v>1.5</v>
      </c>
      <c r="G6" s="3">
        <v>1.665</v>
      </c>
      <c r="H6" s="3">
        <v>1.536</v>
      </c>
    </row>
    <row r="7" spans="1:8" x14ac:dyDescent="0.2">
      <c r="A7" s="3">
        <v>1.8480000000000001</v>
      </c>
      <c r="B7" s="3">
        <v>1.5620000000000001</v>
      </c>
      <c r="C7" s="3">
        <v>1.919</v>
      </c>
      <c r="D7" s="3">
        <v>1.47</v>
      </c>
      <c r="E7" s="3">
        <v>1.581</v>
      </c>
      <c r="F7" s="3">
        <v>1.458</v>
      </c>
      <c r="G7" s="3">
        <v>1.5609999999999999</v>
      </c>
      <c r="H7" s="3">
        <v>1.6459999999999999</v>
      </c>
    </row>
    <row r="8" spans="1:8" x14ac:dyDescent="0.2">
      <c r="A8" s="3">
        <v>1.8939999999999999</v>
      </c>
      <c r="B8" s="3">
        <v>1.526</v>
      </c>
      <c r="C8" s="3">
        <v>1.8720000000000001</v>
      </c>
      <c r="D8" s="3">
        <v>1.3520000000000001</v>
      </c>
      <c r="E8" s="3">
        <v>1.3939999999999999</v>
      </c>
      <c r="F8" s="3">
        <v>1.514</v>
      </c>
      <c r="G8" s="3">
        <v>1.583</v>
      </c>
      <c r="H8" s="3">
        <v>1.587</v>
      </c>
    </row>
    <row r="9" spans="1:8" x14ac:dyDescent="0.2">
      <c r="A9" s="3">
        <v>1.8280000000000001</v>
      </c>
      <c r="B9" s="3">
        <v>1.585</v>
      </c>
      <c r="C9" s="3">
        <v>1.7290000000000001</v>
      </c>
      <c r="D9" s="3">
        <v>1.371</v>
      </c>
      <c r="E9" s="3">
        <v>1.5309999999999999</v>
      </c>
      <c r="F9" s="3">
        <v>1.51</v>
      </c>
      <c r="G9" s="3">
        <v>1.4570000000000001</v>
      </c>
      <c r="H9" s="3">
        <v>1.7629999999999999</v>
      </c>
    </row>
    <row r="10" spans="1:8" x14ac:dyDescent="0.2">
      <c r="A10" s="3">
        <v>1.772</v>
      </c>
      <c r="B10" s="3">
        <v>1.401</v>
      </c>
      <c r="C10" s="3">
        <v>1.89</v>
      </c>
      <c r="D10" s="3">
        <v>1.3720000000000001</v>
      </c>
      <c r="E10" s="3">
        <v>1.5649999999999999</v>
      </c>
      <c r="F10" s="3">
        <v>1.3129999999999999</v>
      </c>
      <c r="G10" s="3">
        <v>1.4059999999999999</v>
      </c>
      <c r="H10" s="3">
        <v>1.3049999999999999</v>
      </c>
    </row>
    <row r="11" spans="1:8" x14ac:dyDescent="0.2">
      <c r="A11" s="3">
        <v>1.889</v>
      </c>
      <c r="B11" s="3">
        <v>1.494</v>
      </c>
      <c r="C11" s="3">
        <v>1.651</v>
      </c>
      <c r="D11" s="3">
        <v>1.4710000000000001</v>
      </c>
      <c r="E11" s="3">
        <v>1.5429999999999999</v>
      </c>
      <c r="F11" s="3">
        <v>1.621</v>
      </c>
      <c r="G11" s="3">
        <v>1.4790000000000001</v>
      </c>
      <c r="H11" s="3">
        <v>1.262</v>
      </c>
    </row>
    <row r="12" spans="1:8" x14ac:dyDescent="0.2">
      <c r="A12" s="3">
        <v>2.0950000000000002</v>
      </c>
      <c r="B12" s="3">
        <v>1.4530000000000001</v>
      </c>
      <c r="C12" s="3">
        <v>2.0139999999999998</v>
      </c>
      <c r="D12" s="3">
        <v>1.4570000000000001</v>
      </c>
      <c r="E12" s="3">
        <v>1.5609999999999999</v>
      </c>
      <c r="F12" s="3">
        <v>1.4530000000000001</v>
      </c>
      <c r="G12" s="3">
        <v>1.669</v>
      </c>
      <c r="H12" s="3">
        <v>1.3480000000000001</v>
      </c>
    </row>
    <row r="13" spans="1:8" x14ac:dyDescent="0.2">
      <c r="A13" s="3">
        <v>1.8560000000000001</v>
      </c>
      <c r="B13" s="3">
        <v>1.5309999999999999</v>
      </c>
      <c r="C13" s="3">
        <v>1.756</v>
      </c>
      <c r="D13" s="3">
        <v>1.6140000000000001</v>
      </c>
      <c r="E13" s="3">
        <v>1.6479999999999999</v>
      </c>
      <c r="F13" s="3">
        <v>1.613</v>
      </c>
      <c r="G13" s="3">
        <v>1.619</v>
      </c>
      <c r="H13" s="3">
        <v>1.387</v>
      </c>
    </row>
    <row r="14" spans="1:8" x14ac:dyDescent="0.2">
      <c r="A14" s="3">
        <v>1.8260000000000001</v>
      </c>
      <c r="B14" s="3">
        <v>1.6040000000000001</v>
      </c>
      <c r="C14" s="3">
        <v>1.6020000000000001</v>
      </c>
      <c r="D14" s="3">
        <v>1.3959999999999999</v>
      </c>
      <c r="E14" s="3">
        <v>1.4890000000000001</v>
      </c>
      <c r="F14" s="3">
        <v>1.8029999999999999</v>
      </c>
      <c r="G14" s="3">
        <v>1.577</v>
      </c>
      <c r="H14" s="3">
        <v>1.3580000000000001</v>
      </c>
    </row>
    <row r="15" spans="1:8" x14ac:dyDescent="0.2">
      <c r="A15" s="3">
        <v>1.8939999999999999</v>
      </c>
      <c r="B15" s="3">
        <v>1.395</v>
      </c>
      <c r="C15" s="3">
        <v>1.7450000000000001</v>
      </c>
      <c r="D15" s="3">
        <v>1.3779999999999999</v>
      </c>
      <c r="E15" s="3">
        <v>1.3939999999999999</v>
      </c>
      <c r="F15" s="3">
        <v>1.399</v>
      </c>
      <c r="G15" s="3">
        <v>1.7190000000000001</v>
      </c>
      <c r="H15" s="3">
        <v>1.4410000000000001</v>
      </c>
    </row>
    <row r="16" spans="1:8" x14ac:dyDescent="0.2">
      <c r="A16" s="3">
        <v>1.839</v>
      </c>
      <c r="B16" s="3">
        <v>1.5549999999999999</v>
      </c>
      <c r="C16" s="3">
        <v>1.9570000000000001</v>
      </c>
      <c r="D16" s="3">
        <v>1.621</v>
      </c>
      <c r="E16" s="3">
        <v>1.587</v>
      </c>
      <c r="F16" s="3">
        <v>1.5309999999999999</v>
      </c>
      <c r="G16" s="3">
        <v>1.6080000000000001</v>
      </c>
      <c r="H16" s="3">
        <v>1.583</v>
      </c>
    </row>
    <row r="17" spans="1:8" x14ac:dyDescent="0.2">
      <c r="A17" s="3">
        <v>1.891</v>
      </c>
      <c r="B17" s="3">
        <v>1.486</v>
      </c>
      <c r="C17" s="3">
        <v>2.0760000000000001</v>
      </c>
      <c r="D17" s="3">
        <v>1.365</v>
      </c>
      <c r="E17" s="3">
        <v>1.4490000000000001</v>
      </c>
      <c r="F17" s="3">
        <v>1.4770000000000001</v>
      </c>
      <c r="G17" s="3">
        <v>1.5680000000000001</v>
      </c>
      <c r="H17" s="3">
        <v>1.45</v>
      </c>
    </row>
    <row r="18" spans="1:8" x14ac:dyDescent="0.2">
      <c r="A18" s="3">
        <v>1.8939999999999999</v>
      </c>
      <c r="B18" s="3">
        <v>1.5649999999999999</v>
      </c>
      <c r="C18" s="3">
        <v>1.976</v>
      </c>
      <c r="D18" s="3">
        <v>1.3859999999999999</v>
      </c>
      <c r="E18" s="3">
        <v>1.4490000000000001</v>
      </c>
      <c r="F18" s="3">
        <v>1.4730000000000001</v>
      </c>
      <c r="G18" s="3">
        <v>1.5760000000000001</v>
      </c>
      <c r="H18" s="3">
        <v>1.431</v>
      </c>
    </row>
    <row r="19" spans="1:8" x14ac:dyDescent="0.2">
      <c r="A19" s="3">
        <v>1.772</v>
      </c>
      <c r="B19" s="3">
        <v>1.544</v>
      </c>
      <c r="C19" s="3">
        <v>1.7649999999999999</v>
      </c>
      <c r="D19" s="3">
        <v>1.43</v>
      </c>
      <c r="E19" s="3">
        <v>1.6080000000000001</v>
      </c>
      <c r="F19" s="3">
        <v>1.5029999999999999</v>
      </c>
      <c r="G19" s="3">
        <v>1.524</v>
      </c>
      <c r="H19" s="3">
        <v>1.4590000000000001</v>
      </c>
    </row>
    <row r="20" spans="1:8" x14ac:dyDescent="0.2">
      <c r="A20" s="3">
        <v>1.7230000000000001</v>
      </c>
      <c r="B20" s="3">
        <v>1.4710000000000001</v>
      </c>
      <c r="C20" s="3">
        <v>1.8959999999999999</v>
      </c>
      <c r="D20" s="3">
        <v>1.351</v>
      </c>
      <c r="E20" s="3">
        <v>1.6240000000000001</v>
      </c>
      <c r="F20" s="3">
        <v>1.458</v>
      </c>
      <c r="G20" s="3">
        <v>1.6060000000000001</v>
      </c>
      <c r="H20" s="3">
        <v>1.329</v>
      </c>
    </row>
    <row r="21" spans="1:8" x14ac:dyDescent="0.2">
      <c r="A21" s="3">
        <v>1.8480000000000001</v>
      </c>
      <c r="B21" s="3">
        <v>1.5529999999999999</v>
      </c>
      <c r="C21" s="3">
        <v>1.59</v>
      </c>
      <c r="D21" s="3">
        <v>1.365</v>
      </c>
      <c r="E21" s="3"/>
      <c r="F21" s="3">
        <v>1.6359999999999999</v>
      </c>
      <c r="G21" s="3">
        <v>1.579</v>
      </c>
      <c r="H21" s="3">
        <v>1.333</v>
      </c>
    </row>
    <row r="22" spans="1:8" x14ac:dyDescent="0.2">
      <c r="A22" s="3">
        <v>1.833</v>
      </c>
      <c r="B22" s="3">
        <v>1.389</v>
      </c>
      <c r="C22" s="3">
        <v>1.5580000000000001</v>
      </c>
      <c r="D22" s="3">
        <v>1.419</v>
      </c>
      <c r="E22" s="3"/>
      <c r="F22" s="3">
        <v>1.609</v>
      </c>
      <c r="G22" s="3">
        <v>1.512</v>
      </c>
      <c r="H22" s="3">
        <v>1.5029999999999999</v>
      </c>
    </row>
    <row r="23" spans="1:8" x14ac:dyDescent="0.2">
      <c r="A23" s="3">
        <v>1.972</v>
      </c>
      <c r="B23" s="3"/>
      <c r="C23" s="3">
        <v>1.861</v>
      </c>
      <c r="D23" s="3">
        <v>1.419</v>
      </c>
      <c r="E23" s="3"/>
      <c r="F23" s="3">
        <v>1.5309999999999999</v>
      </c>
      <c r="G23" s="3">
        <v>1.5920000000000001</v>
      </c>
      <c r="H23" s="3">
        <v>1.456</v>
      </c>
    </row>
    <row r="24" spans="1:8" x14ac:dyDescent="0.2">
      <c r="A24" s="3">
        <v>1.802</v>
      </c>
      <c r="B24" s="3"/>
      <c r="C24" s="3">
        <v>2.0750000000000002</v>
      </c>
      <c r="D24" s="3">
        <v>1.371</v>
      </c>
      <c r="E24" s="3"/>
      <c r="F24" s="3">
        <v>1.4670000000000001</v>
      </c>
      <c r="G24" s="3">
        <v>1.3919999999999999</v>
      </c>
      <c r="H24" s="3">
        <v>1.5509999999999999</v>
      </c>
    </row>
    <row r="25" spans="1:8" x14ac:dyDescent="0.2">
      <c r="A25" s="3">
        <v>1.806</v>
      </c>
      <c r="B25" s="3"/>
      <c r="C25" s="3">
        <v>1.7769999999999999</v>
      </c>
      <c r="D25" s="3">
        <v>1.381</v>
      </c>
      <c r="E25" s="3"/>
      <c r="F25" s="3">
        <v>1.29</v>
      </c>
      <c r="G25" s="3">
        <v>1.649</v>
      </c>
      <c r="H25" s="3">
        <v>1.3129999999999999</v>
      </c>
    </row>
    <row r="26" spans="1:8" x14ac:dyDescent="0.2">
      <c r="A26" s="3">
        <v>1.9339999999999999</v>
      </c>
      <c r="B26" s="3"/>
      <c r="C26" s="3">
        <v>1.8740000000000001</v>
      </c>
      <c r="D26" s="3">
        <v>1.3879999999999999</v>
      </c>
      <c r="E26" s="3"/>
      <c r="F26" s="3">
        <v>1.7250000000000001</v>
      </c>
      <c r="G26" s="3">
        <v>1.4530000000000001</v>
      </c>
      <c r="H26" s="3">
        <v>1.4359999999999999</v>
      </c>
    </row>
    <row r="27" spans="1:8" x14ac:dyDescent="0.2">
      <c r="A27" s="3">
        <v>2.0339999999999998</v>
      </c>
      <c r="B27" s="3"/>
      <c r="C27" s="3">
        <v>1.655</v>
      </c>
      <c r="D27" s="3">
        <v>1.3660000000000001</v>
      </c>
      <c r="E27" s="3"/>
      <c r="F27" s="3">
        <v>1.5640000000000001</v>
      </c>
      <c r="G27" s="3"/>
      <c r="H27" s="3">
        <v>1.494</v>
      </c>
    </row>
    <row r="28" spans="1:8" x14ac:dyDescent="0.2">
      <c r="A28" s="3">
        <v>1.962</v>
      </c>
      <c r="B28" s="3"/>
      <c r="C28" s="3">
        <v>1.7749999999999999</v>
      </c>
      <c r="D28" s="3">
        <v>1.202</v>
      </c>
      <c r="E28" s="3"/>
      <c r="F28" s="3">
        <v>1.607</v>
      </c>
      <c r="G28" s="3"/>
      <c r="H28" s="3">
        <v>1.3720000000000001</v>
      </c>
    </row>
    <row r="29" spans="1:8" x14ac:dyDescent="0.2">
      <c r="A29" s="3">
        <v>1.9450000000000001</v>
      </c>
      <c r="B29" s="3"/>
      <c r="C29" s="3">
        <v>2.0139999999999998</v>
      </c>
      <c r="D29" s="3">
        <v>1.4319999999999999</v>
      </c>
      <c r="E29" s="3"/>
      <c r="F29" s="3">
        <v>1.4079999999999999</v>
      </c>
      <c r="G29" s="3"/>
      <c r="H29" s="3">
        <v>1.365</v>
      </c>
    </row>
    <row r="30" spans="1:8" x14ac:dyDescent="0.2">
      <c r="A30" s="3">
        <v>1.768</v>
      </c>
      <c r="B30" s="3"/>
      <c r="C30" s="3">
        <v>1.7769999999999999</v>
      </c>
      <c r="D30" s="3">
        <v>1.34</v>
      </c>
      <c r="E30" s="3"/>
      <c r="F30" s="3">
        <v>1.4179999999999999</v>
      </c>
      <c r="G30" s="3"/>
      <c r="H30" s="3">
        <v>1.35</v>
      </c>
    </row>
    <row r="31" spans="1:8" x14ac:dyDescent="0.2">
      <c r="A31" s="3">
        <v>1.75</v>
      </c>
      <c r="B31" s="3"/>
      <c r="C31" s="3">
        <v>1.786</v>
      </c>
      <c r="D31" s="3">
        <v>1.458</v>
      </c>
      <c r="E31" s="3"/>
      <c r="F31" s="3">
        <v>1.706</v>
      </c>
      <c r="G31" s="3"/>
      <c r="H31" s="3">
        <v>1.4750000000000001</v>
      </c>
    </row>
    <row r="32" spans="1:8" x14ac:dyDescent="0.2">
      <c r="A32" s="3">
        <v>1.994</v>
      </c>
      <c r="B32" s="3"/>
      <c r="C32" s="3">
        <v>1.8540000000000001</v>
      </c>
      <c r="D32" s="3">
        <v>1.4079999999999999</v>
      </c>
      <c r="E32" s="3"/>
      <c r="F32" s="3">
        <v>1.4730000000000001</v>
      </c>
      <c r="G32" s="3"/>
      <c r="H32" s="3">
        <v>1.4910000000000001</v>
      </c>
    </row>
    <row r="33" spans="1:8" x14ac:dyDescent="0.2">
      <c r="A33" s="3">
        <v>1.7310000000000001</v>
      </c>
      <c r="B33" s="3"/>
      <c r="C33" s="3">
        <v>1.847</v>
      </c>
      <c r="D33" s="3">
        <v>1.339</v>
      </c>
      <c r="E33" s="3"/>
      <c r="F33" s="3">
        <v>1.3919999999999999</v>
      </c>
      <c r="G33" s="3"/>
      <c r="H33" s="3">
        <v>1.2629999999999999</v>
      </c>
    </row>
    <row r="34" spans="1:8" x14ac:dyDescent="0.2">
      <c r="A34" s="3">
        <v>1.9219999999999999</v>
      </c>
      <c r="B34" s="3"/>
      <c r="C34" s="3">
        <v>1.835</v>
      </c>
      <c r="D34" s="3">
        <v>1.387</v>
      </c>
      <c r="E34" s="3"/>
      <c r="F34" s="3">
        <v>1.246</v>
      </c>
      <c r="G34" s="3"/>
      <c r="H34" s="3">
        <v>1.4670000000000001</v>
      </c>
    </row>
    <row r="35" spans="1:8" x14ac:dyDescent="0.2">
      <c r="A35" s="3">
        <v>1.6459999999999999</v>
      </c>
      <c r="B35" s="3"/>
      <c r="C35" s="3">
        <v>1.8420000000000001</v>
      </c>
      <c r="D35" s="3">
        <v>1.3759999999999999</v>
      </c>
      <c r="E35" s="3"/>
      <c r="F35" s="3">
        <v>1.7070000000000001</v>
      </c>
      <c r="G35" s="3"/>
      <c r="H35" s="3">
        <v>1.399</v>
      </c>
    </row>
    <row r="36" spans="1:8" x14ac:dyDescent="0.2">
      <c r="A36" s="3">
        <v>1.889</v>
      </c>
      <c r="B36" s="3"/>
      <c r="C36" s="3">
        <v>1.9810000000000001</v>
      </c>
      <c r="D36" s="3">
        <v>1.4910000000000001</v>
      </c>
      <c r="E36" s="3"/>
      <c r="F36" s="3"/>
      <c r="G36" s="3"/>
      <c r="H36" s="3">
        <v>1.5429999999999999</v>
      </c>
    </row>
    <row r="37" spans="1:8" x14ac:dyDescent="0.2">
      <c r="A37" s="3">
        <v>1.732</v>
      </c>
      <c r="B37" s="3"/>
      <c r="C37" s="3">
        <v>2.145</v>
      </c>
      <c r="D37" s="3">
        <v>1.4039999999999999</v>
      </c>
      <c r="E37" s="3"/>
      <c r="F37" s="3"/>
      <c r="G37" s="3"/>
      <c r="H37" s="3">
        <v>1.486</v>
      </c>
    </row>
    <row r="38" spans="1:8" x14ac:dyDescent="0.2">
      <c r="A38" s="3">
        <v>1.8480000000000001</v>
      </c>
      <c r="B38" s="3"/>
      <c r="C38" s="3">
        <v>1.903</v>
      </c>
      <c r="D38" s="3">
        <v>1.4219999999999999</v>
      </c>
      <c r="E38" s="3"/>
      <c r="F38" s="3"/>
      <c r="G38" s="3"/>
      <c r="H38" s="3">
        <v>1.4970000000000001</v>
      </c>
    </row>
    <row r="39" spans="1:8" x14ac:dyDescent="0.2">
      <c r="A39" s="3"/>
      <c r="B39" s="3"/>
      <c r="C39" s="3">
        <v>1.7549999999999999</v>
      </c>
      <c r="D39" s="3">
        <v>1.304</v>
      </c>
      <c r="E39" s="3"/>
      <c r="F39" s="3"/>
      <c r="G39" s="3"/>
      <c r="H39" s="3">
        <v>1.39</v>
      </c>
    </row>
    <row r="40" spans="1:8" x14ac:dyDescent="0.2">
      <c r="A40" s="3"/>
      <c r="B40" s="3"/>
      <c r="C40" s="3">
        <v>2.0720000000000001</v>
      </c>
      <c r="D40" s="3">
        <v>1.4570000000000001</v>
      </c>
      <c r="E40" s="3"/>
      <c r="F40" s="3"/>
      <c r="G40" s="3"/>
      <c r="H40" s="3">
        <v>1.5740000000000001</v>
      </c>
    </row>
    <row r="41" spans="1:8" x14ac:dyDescent="0.2">
      <c r="A41" s="3"/>
      <c r="B41" s="3"/>
      <c r="C41" s="3">
        <v>1.766</v>
      </c>
      <c r="D41" s="3">
        <v>1.3720000000000001</v>
      </c>
      <c r="E41" s="3"/>
      <c r="F41" s="3"/>
      <c r="G41" s="3"/>
      <c r="H41" s="3">
        <v>1.2889999999999999</v>
      </c>
    </row>
    <row r="42" spans="1:8" x14ac:dyDescent="0.2">
      <c r="A42" s="3"/>
      <c r="B42" s="3"/>
      <c r="C42" s="3">
        <v>1.7410000000000001</v>
      </c>
      <c r="D42" s="3">
        <v>1.46</v>
      </c>
      <c r="E42" s="3"/>
      <c r="F42" s="3"/>
      <c r="G42" s="3"/>
      <c r="H42" s="3">
        <v>1.3759999999999999</v>
      </c>
    </row>
    <row r="43" spans="1:8" x14ac:dyDescent="0.2">
      <c r="A43" s="3"/>
      <c r="B43" s="3"/>
      <c r="C43" s="3">
        <v>1.901</v>
      </c>
      <c r="D43" s="3">
        <v>1.464</v>
      </c>
      <c r="E43" s="3"/>
      <c r="F43" s="3"/>
      <c r="G43" s="3"/>
      <c r="H43" s="3">
        <v>1.4019999999999999</v>
      </c>
    </row>
    <row r="44" spans="1:8" x14ac:dyDescent="0.2">
      <c r="A44" s="3"/>
      <c r="B44" s="3"/>
      <c r="C44" s="3">
        <v>2.0150000000000001</v>
      </c>
      <c r="D44" s="3">
        <v>1.4650000000000001</v>
      </c>
      <c r="E44" s="3"/>
      <c r="F44" s="3"/>
      <c r="G44" s="3"/>
      <c r="H44" s="3">
        <v>1.389</v>
      </c>
    </row>
    <row r="45" spans="1:8" x14ac:dyDescent="0.2">
      <c r="A45" s="3"/>
      <c r="B45" s="3"/>
      <c r="C45" s="3">
        <v>1.8959999999999999</v>
      </c>
      <c r="D45" s="3">
        <v>1.145</v>
      </c>
      <c r="E45" s="3"/>
      <c r="F45" s="3"/>
      <c r="G45" s="3"/>
      <c r="H45" s="3">
        <v>1.5269999999999999</v>
      </c>
    </row>
    <row r="46" spans="1:8" x14ac:dyDescent="0.2">
      <c r="A46" s="3"/>
      <c r="B46" s="3"/>
      <c r="C46" s="3">
        <v>1.9770000000000001</v>
      </c>
      <c r="D46" s="3">
        <v>1.363</v>
      </c>
      <c r="E46" s="3"/>
      <c r="F46" s="3"/>
      <c r="G46" s="3"/>
      <c r="H46" s="3">
        <v>1.4770000000000001</v>
      </c>
    </row>
    <row r="47" spans="1:8" x14ac:dyDescent="0.2">
      <c r="A47" s="3"/>
      <c r="B47" s="3"/>
      <c r="C47" s="3">
        <v>1.875</v>
      </c>
      <c r="D47" s="3">
        <v>1.4319999999999999</v>
      </c>
      <c r="E47" s="3"/>
      <c r="F47" s="3"/>
      <c r="G47" s="3"/>
      <c r="H47" s="3">
        <v>1.5109999999999999</v>
      </c>
    </row>
    <row r="48" spans="1:8" x14ac:dyDescent="0.2">
      <c r="A48" s="3"/>
      <c r="B48" s="3"/>
      <c r="C48" s="3">
        <v>2.024</v>
      </c>
      <c r="D48" s="3">
        <v>1.3480000000000001</v>
      </c>
      <c r="E48" s="3"/>
      <c r="F48" s="3"/>
      <c r="G48" s="3"/>
      <c r="H48" s="3">
        <v>1.383</v>
      </c>
    </row>
    <row r="49" spans="1:8" x14ac:dyDescent="0.2">
      <c r="A49" s="3"/>
      <c r="B49" s="3"/>
      <c r="C49" s="3">
        <v>1.7270000000000001</v>
      </c>
      <c r="D49" s="3">
        <v>1.4239999999999999</v>
      </c>
      <c r="E49" s="3"/>
      <c r="F49" s="3"/>
      <c r="G49" s="3"/>
      <c r="H49" s="3">
        <v>1.4570000000000001</v>
      </c>
    </row>
    <row r="50" spans="1:8" x14ac:dyDescent="0.2">
      <c r="A50" s="3"/>
      <c r="B50" s="3"/>
      <c r="C50" s="3">
        <v>1.706</v>
      </c>
      <c r="D50" s="3"/>
      <c r="E50" s="3"/>
      <c r="F50" s="3"/>
      <c r="G50" s="3"/>
      <c r="H50" s="3">
        <v>1.3720000000000001</v>
      </c>
    </row>
    <row r="51" spans="1:8" x14ac:dyDescent="0.2">
      <c r="A51" s="3"/>
      <c r="B51" s="3"/>
      <c r="C51" s="3">
        <v>1.8340000000000001</v>
      </c>
      <c r="D51" s="3"/>
      <c r="E51" s="3"/>
      <c r="F51" s="3"/>
      <c r="G51" s="3"/>
      <c r="H51" s="3">
        <v>1.3660000000000001</v>
      </c>
    </row>
    <row r="52" spans="1:8" x14ac:dyDescent="0.2">
      <c r="A52" s="3"/>
      <c r="B52" s="3"/>
      <c r="C52" s="3">
        <v>1.853</v>
      </c>
      <c r="D52" s="3"/>
      <c r="E52" s="3"/>
      <c r="F52" s="3"/>
      <c r="G52" s="3"/>
      <c r="H52" s="3">
        <v>1.407</v>
      </c>
    </row>
    <row r="53" spans="1:8" x14ac:dyDescent="0.2">
      <c r="A53" s="3"/>
      <c r="B53" s="3"/>
      <c r="C53" s="3">
        <v>2.0550000000000002</v>
      </c>
      <c r="D53" s="3"/>
      <c r="E53" s="3"/>
      <c r="F53" s="3"/>
      <c r="G53" s="3"/>
      <c r="H53" s="3">
        <v>1.2749999999999999</v>
      </c>
    </row>
    <row r="54" spans="1:8" x14ac:dyDescent="0.2">
      <c r="A54" s="3"/>
      <c r="B54" s="3"/>
      <c r="C54" s="3">
        <v>1.7410000000000001</v>
      </c>
      <c r="D54" s="3"/>
      <c r="E54" s="3"/>
      <c r="F54" s="3"/>
      <c r="G54" s="3"/>
      <c r="H54" s="3">
        <v>1.347</v>
      </c>
    </row>
    <row r="55" spans="1:8" x14ac:dyDescent="0.2">
      <c r="A55" s="3"/>
      <c r="B55" s="3"/>
      <c r="C55" s="3">
        <v>1.7849999999999999</v>
      </c>
      <c r="D55" s="3"/>
      <c r="E55" s="3"/>
      <c r="F55" s="3"/>
      <c r="G55" s="3"/>
      <c r="H55" s="3">
        <v>1.5649999999999999</v>
      </c>
    </row>
    <row r="56" spans="1:8" x14ac:dyDescent="0.2">
      <c r="A56" s="3"/>
      <c r="B56" s="3"/>
      <c r="C56" s="3">
        <v>2.0009999999999999</v>
      </c>
      <c r="D56" s="3"/>
      <c r="E56" s="3"/>
      <c r="F56" s="3"/>
      <c r="G56" s="3"/>
      <c r="H56" s="3">
        <v>1.2410000000000001</v>
      </c>
    </row>
    <row r="57" spans="1:8" x14ac:dyDescent="0.2">
      <c r="A57" s="3"/>
      <c r="B57" s="3"/>
      <c r="C57" s="3"/>
      <c r="D57" s="3"/>
      <c r="E57" s="3"/>
      <c r="F57" s="3"/>
      <c r="G57" s="3"/>
      <c r="H57" s="3">
        <v>1.3879999999999999</v>
      </c>
    </row>
    <row r="58" spans="1:8" x14ac:dyDescent="0.2">
      <c r="A58" s="3"/>
      <c r="B58" s="3"/>
      <c r="C58" s="3"/>
      <c r="D58" s="3"/>
      <c r="E58" s="3"/>
      <c r="F58" s="3"/>
      <c r="G58" s="3"/>
      <c r="H58" s="3">
        <v>1.6619999999999999</v>
      </c>
    </row>
    <row r="59" spans="1:8" x14ac:dyDescent="0.2">
      <c r="A59" s="3"/>
      <c r="B59" s="3"/>
      <c r="C59" s="3"/>
      <c r="D59" s="3"/>
      <c r="E59" s="3"/>
      <c r="F59" s="3"/>
      <c r="G59" s="3"/>
      <c r="H59" s="3">
        <v>1.3819999999999999</v>
      </c>
    </row>
    <row r="60" spans="1:8" x14ac:dyDescent="0.2">
      <c r="A60" s="3"/>
      <c r="B60" s="3"/>
      <c r="C60" s="3"/>
      <c r="D60" s="3"/>
      <c r="E60" s="3"/>
      <c r="F60" s="3"/>
      <c r="G60" s="3"/>
      <c r="H60" s="3">
        <v>1.2969999999999999</v>
      </c>
    </row>
    <row r="61" spans="1:8" x14ac:dyDescent="0.2">
      <c r="A61" s="3"/>
      <c r="B61" s="3"/>
      <c r="C61" s="3"/>
      <c r="D61" s="3"/>
      <c r="E61" s="3"/>
      <c r="F61" s="3"/>
      <c r="G61" s="3"/>
      <c r="H61" s="3">
        <v>1.2649999999999999</v>
      </c>
    </row>
    <row r="62" spans="1:8" x14ac:dyDescent="0.2">
      <c r="A62" s="3"/>
      <c r="B62" s="3"/>
      <c r="C62" s="3"/>
      <c r="D62" s="3"/>
      <c r="E62" s="3"/>
      <c r="F62" s="3"/>
      <c r="G62" s="3"/>
      <c r="H62" s="3">
        <v>1.548</v>
      </c>
    </row>
    <row r="63" spans="1:8" x14ac:dyDescent="0.2">
      <c r="A63" s="3"/>
      <c r="B63" s="3"/>
      <c r="C63" s="3"/>
      <c r="D63" s="3"/>
      <c r="E63" s="3"/>
      <c r="F63" s="3"/>
      <c r="G63" s="3"/>
      <c r="H63" s="3">
        <v>1.2849999999999999</v>
      </c>
    </row>
    <row r="64" spans="1:8" x14ac:dyDescent="0.2">
      <c r="A64" s="3"/>
      <c r="B64" s="3"/>
      <c r="C64" s="3"/>
      <c r="D64" s="3"/>
      <c r="E64" s="3"/>
      <c r="F64" s="3"/>
      <c r="G64" s="3"/>
      <c r="H64" s="3">
        <v>1.5349999999999999</v>
      </c>
    </row>
    <row r="65" spans="1:8" x14ac:dyDescent="0.2">
      <c r="A65" s="3"/>
      <c r="B65" s="3"/>
      <c r="C65" s="3"/>
      <c r="D65" s="3"/>
      <c r="E65" s="3"/>
      <c r="F65" s="3"/>
      <c r="G65" s="3"/>
      <c r="H65" s="3"/>
    </row>
    <row r="66" spans="1:8" x14ac:dyDescent="0.2">
      <c r="A66" s="3"/>
      <c r="B66" s="3"/>
      <c r="C66" s="3"/>
      <c r="D66" s="3"/>
      <c r="E66" s="3"/>
      <c r="F66" s="3"/>
      <c r="G66" s="3"/>
      <c r="H66" s="3"/>
    </row>
    <row r="67" spans="1:8" x14ac:dyDescent="0.2">
      <c r="A67" s="3"/>
      <c r="B67" s="3"/>
      <c r="C67" s="3"/>
      <c r="D67" s="3"/>
      <c r="E67" s="3"/>
      <c r="F67" s="3"/>
      <c r="G67" s="3"/>
      <c r="H67" s="3"/>
    </row>
    <row r="68" spans="1:8" x14ac:dyDescent="0.2">
      <c r="A68" s="3"/>
      <c r="B68" s="3"/>
      <c r="C68" s="3"/>
      <c r="D68" s="3"/>
      <c r="E68" s="3"/>
      <c r="F68" s="3"/>
      <c r="G68" s="3"/>
      <c r="H68" s="3"/>
    </row>
  </sheetData>
  <mergeCells count="1">
    <mergeCell ref="A1:H1"/>
  </mergeCells>
  <pageMargins left="0.7" right="0.7" top="0.75" bottom="0.75" header="0.3" footer="0.3"/>
  <pageSetup paperSize="9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C1" workbookViewId="0">
      <selection sqref="A1:F1"/>
    </sheetView>
  </sheetViews>
  <sheetFormatPr baseColWidth="10" defaultRowHeight="16" x14ac:dyDescent="0.2"/>
  <cols>
    <col min="1" max="1" width="18" bestFit="1" customWidth="1"/>
    <col min="2" max="2" width="18.5" bestFit="1" customWidth="1"/>
    <col min="3" max="3" width="17" bestFit="1" customWidth="1"/>
    <col min="4" max="4" width="17.5" bestFit="1" customWidth="1"/>
    <col min="5" max="5" width="19.1640625" bestFit="1" customWidth="1"/>
    <col min="6" max="6" width="19.6640625" bestFit="1" customWidth="1"/>
    <col min="8" max="8" width="21.5" bestFit="1" customWidth="1"/>
    <col min="9" max="9" width="18" bestFit="1" customWidth="1"/>
    <col min="10" max="10" width="18.5" bestFit="1" customWidth="1"/>
    <col min="11" max="11" width="17" bestFit="1" customWidth="1"/>
    <col min="12" max="12" width="17.5" bestFit="1" customWidth="1"/>
    <col min="13" max="13" width="19.1640625" bestFit="1" customWidth="1"/>
    <col min="14" max="14" width="19.6640625" bestFit="1" customWidth="1"/>
  </cols>
  <sheetData>
    <row r="1" spans="1:14" x14ac:dyDescent="0.2">
      <c r="A1" s="52" t="s">
        <v>83</v>
      </c>
      <c r="B1" s="52"/>
      <c r="C1" s="52"/>
      <c r="D1" s="52"/>
      <c r="E1" s="52"/>
      <c r="F1" s="52"/>
      <c r="G1" s="21"/>
      <c r="H1" s="52" t="s">
        <v>84</v>
      </c>
      <c r="I1" s="52"/>
      <c r="J1" s="52"/>
      <c r="K1" s="52"/>
      <c r="L1" s="52"/>
      <c r="M1" s="52"/>
      <c r="N1" s="52"/>
    </row>
    <row r="2" spans="1:14" ht="18" x14ac:dyDescent="0.2">
      <c r="A2" s="2" t="s">
        <v>74</v>
      </c>
      <c r="B2" s="2" t="s">
        <v>75</v>
      </c>
      <c r="C2" s="2" t="s">
        <v>76</v>
      </c>
      <c r="D2" s="2" t="s">
        <v>77</v>
      </c>
      <c r="E2" s="2" t="s">
        <v>78</v>
      </c>
      <c r="F2" s="2" t="s">
        <v>79</v>
      </c>
      <c r="H2" s="2"/>
      <c r="I2" s="2" t="s">
        <v>74</v>
      </c>
      <c r="J2" s="2" t="s">
        <v>75</v>
      </c>
      <c r="K2" s="2" t="s">
        <v>76</v>
      </c>
      <c r="L2" s="2" t="s">
        <v>77</v>
      </c>
      <c r="M2" s="2" t="s">
        <v>78</v>
      </c>
      <c r="N2" s="2" t="s">
        <v>79</v>
      </c>
    </row>
    <row r="3" spans="1:14" x14ac:dyDescent="0.2">
      <c r="A3" s="3">
        <v>1.8619000000000001</v>
      </c>
      <c r="B3" s="3">
        <v>1.4188000000000001</v>
      </c>
      <c r="C3" s="3">
        <v>1.8856999999999999</v>
      </c>
      <c r="D3" s="3">
        <v>1.5618000000000001</v>
      </c>
      <c r="E3" s="3">
        <v>1.7835000000000001</v>
      </c>
      <c r="F3" s="3">
        <v>1.4634</v>
      </c>
      <c r="H3" s="13" t="s">
        <v>53</v>
      </c>
      <c r="I3" s="3">
        <v>4</v>
      </c>
      <c r="J3" s="3">
        <v>5</v>
      </c>
      <c r="K3" s="3">
        <v>5</v>
      </c>
      <c r="L3" s="3">
        <v>5</v>
      </c>
      <c r="M3" s="3">
        <v>4</v>
      </c>
      <c r="N3" s="3">
        <v>5</v>
      </c>
    </row>
    <row r="4" spans="1:14" x14ac:dyDescent="0.2">
      <c r="A4" s="3">
        <v>1.7098</v>
      </c>
      <c r="B4" s="3">
        <v>1.5166999999999999</v>
      </c>
      <c r="C4" s="3">
        <v>1.9433</v>
      </c>
      <c r="D4" s="3">
        <v>1.6617</v>
      </c>
      <c r="E4" s="3">
        <v>1.7948999999999999</v>
      </c>
      <c r="F4" s="3">
        <v>1.4565999999999999</v>
      </c>
      <c r="H4" s="13"/>
      <c r="I4" s="3"/>
      <c r="J4" s="3"/>
      <c r="K4" s="3"/>
      <c r="L4" s="3"/>
      <c r="M4" s="3"/>
      <c r="N4" s="3"/>
    </row>
    <row r="5" spans="1:14" x14ac:dyDescent="0.2">
      <c r="A5" s="3">
        <v>1.7685</v>
      </c>
      <c r="B5" s="3">
        <v>1.5629</v>
      </c>
      <c r="C5" s="3">
        <v>1.8867</v>
      </c>
      <c r="D5" s="3">
        <v>1.5523</v>
      </c>
      <c r="E5" s="3">
        <v>1.7964</v>
      </c>
      <c r="F5" s="3">
        <v>1.5798000000000001</v>
      </c>
      <c r="H5" s="13" t="s">
        <v>54</v>
      </c>
      <c r="I5" s="3">
        <v>1.782</v>
      </c>
      <c r="J5" s="3">
        <v>1.478</v>
      </c>
      <c r="K5" s="3">
        <v>1.9330000000000001</v>
      </c>
      <c r="L5" s="3">
        <v>1.534</v>
      </c>
      <c r="M5" s="3">
        <v>1.8</v>
      </c>
      <c r="N5" s="3">
        <v>1.5149999999999999</v>
      </c>
    </row>
    <row r="6" spans="1:14" x14ac:dyDescent="0.2">
      <c r="A6" s="3">
        <v>1.7863</v>
      </c>
      <c r="B6" s="3">
        <v>1.4612000000000001</v>
      </c>
      <c r="C6" s="3">
        <v>1.9091</v>
      </c>
      <c r="D6" s="3">
        <v>1.4152</v>
      </c>
      <c r="E6" s="3">
        <v>1.8259000000000001</v>
      </c>
      <c r="F6" s="3">
        <v>1.6312</v>
      </c>
      <c r="H6" s="13" t="s">
        <v>55</v>
      </c>
      <c r="I6" s="3">
        <v>6.2710000000000002E-2</v>
      </c>
      <c r="J6" s="3">
        <v>6.0740000000000002E-2</v>
      </c>
      <c r="K6" s="3">
        <v>6.4119999999999996E-2</v>
      </c>
      <c r="L6" s="3">
        <v>9.2969999999999997E-2</v>
      </c>
      <c r="M6" s="3">
        <v>1.8089999999999998E-2</v>
      </c>
      <c r="N6" s="3">
        <v>8.4919999999999995E-2</v>
      </c>
    </row>
    <row r="7" spans="1:14" x14ac:dyDescent="0.2">
      <c r="A7" s="3"/>
      <c r="B7" s="3">
        <v>1.4303999999999999</v>
      </c>
      <c r="C7" s="3">
        <v>2.0396999999999998</v>
      </c>
      <c r="D7" s="3">
        <v>1.4787999999999999</v>
      </c>
      <c r="E7" s="3"/>
      <c r="F7" s="3">
        <v>1.4438</v>
      </c>
      <c r="H7" s="13" t="s">
        <v>56</v>
      </c>
      <c r="I7" s="3">
        <v>3.1350000000000003E-2</v>
      </c>
      <c r="J7" s="3">
        <v>2.716E-2</v>
      </c>
      <c r="K7" s="3">
        <v>2.8670000000000001E-2</v>
      </c>
      <c r="L7" s="3">
        <v>4.1579999999999999E-2</v>
      </c>
      <c r="M7" s="3">
        <v>9.0460000000000002E-3</v>
      </c>
      <c r="N7" s="3">
        <v>3.798E-2</v>
      </c>
    </row>
    <row r="8" spans="1:14" x14ac:dyDescent="0.2">
      <c r="A8" s="3"/>
      <c r="B8" s="3"/>
      <c r="C8" s="3"/>
      <c r="D8" s="3"/>
      <c r="E8" s="3"/>
      <c r="F8" s="3"/>
      <c r="H8" s="13"/>
      <c r="I8" s="3"/>
      <c r="J8" s="3"/>
      <c r="K8" s="3"/>
      <c r="L8" s="3"/>
      <c r="M8" s="3"/>
      <c r="N8" s="3"/>
    </row>
    <row r="9" spans="1:14" x14ac:dyDescent="0.2">
      <c r="H9" s="13" t="s">
        <v>57</v>
      </c>
      <c r="I9" s="3">
        <v>1.6819999999999999</v>
      </c>
      <c r="J9" s="3">
        <v>1.403</v>
      </c>
      <c r="K9" s="3">
        <v>1.853</v>
      </c>
      <c r="L9" s="3">
        <v>1.419</v>
      </c>
      <c r="M9" s="3">
        <v>1.7709999999999999</v>
      </c>
      <c r="N9" s="3">
        <v>1.41</v>
      </c>
    </row>
    <row r="10" spans="1:14" x14ac:dyDescent="0.2">
      <c r="H10" s="13" t="s">
        <v>58</v>
      </c>
      <c r="I10" s="3">
        <v>1.881</v>
      </c>
      <c r="J10" s="3">
        <v>1.5529999999999999</v>
      </c>
      <c r="K10" s="3">
        <v>2.0129999999999999</v>
      </c>
      <c r="L10" s="3">
        <v>1.649</v>
      </c>
      <c r="M10" s="3">
        <v>1.829</v>
      </c>
      <c r="N10" s="3">
        <v>1.62</v>
      </c>
    </row>
    <row r="12" spans="1:14" x14ac:dyDescent="0.2">
      <c r="H12" s="24" t="s">
        <v>80</v>
      </c>
      <c r="I12">
        <f>I6*SQRT(10)</f>
        <v>0.19830643206915907</v>
      </c>
      <c r="J12">
        <f t="shared" ref="J12:N12" si="0">J6*SQRT(10)</f>
        <v>0.19207674507862738</v>
      </c>
      <c r="K12">
        <f t="shared" si="0"/>
        <v>0.20276524356999648</v>
      </c>
      <c r="L12">
        <f t="shared" si="0"/>
        <v>0.29399695406585424</v>
      </c>
      <c r="M12">
        <f t="shared" si="0"/>
        <v>5.7205602872445978E-2</v>
      </c>
      <c r="N12">
        <f t="shared" si="0"/>
        <v>0.26854061890149877</v>
      </c>
    </row>
    <row r="14" spans="1:14" x14ac:dyDescent="0.2">
      <c r="H14" s="13" t="s">
        <v>81</v>
      </c>
      <c r="I14">
        <f>I5/J5</f>
        <v>1.2056833558863329</v>
      </c>
      <c r="K14">
        <f>K5/L5</f>
        <v>1.2601043024771839</v>
      </c>
      <c r="M14">
        <f>M5/N5</f>
        <v>1.1881188118811883</v>
      </c>
    </row>
    <row r="15" spans="1:14" x14ac:dyDescent="0.2">
      <c r="H15" s="13" t="s">
        <v>85</v>
      </c>
      <c r="I15">
        <f>I14*SQRT((I7/I5)^2+(J7/J5)^2)</f>
        <v>3.0672344140501771E-2</v>
      </c>
      <c r="K15">
        <f>K14*SQRT((K7/K5)^2+(L7/L5)^2)</f>
        <v>3.8934942988967755E-2</v>
      </c>
      <c r="M15">
        <f>M14*SQRT((M7/M5)^2+(N7/N5)^2)</f>
        <v>3.037790855420925E-2</v>
      </c>
    </row>
    <row r="19" spans="8:8" x14ac:dyDescent="0.2">
      <c r="H19" s="17" t="s">
        <v>86</v>
      </c>
    </row>
  </sheetData>
  <mergeCells count="2">
    <mergeCell ref="A1:F1"/>
    <mergeCell ref="H1:N1"/>
  </mergeCells>
  <pageMargins left="0.7" right="0.7" top="0.75" bottom="0.75" header="0.3" footer="0.3"/>
  <pageSetup paperSize="9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E31" sqref="E31"/>
    </sheetView>
  </sheetViews>
  <sheetFormatPr baseColWidth="10" defaultRowHeight="16" x14ac:dyDescent="0.2"/>
  <cols>
    <col min="1" max="1" width="18" bestFit="1" customWidth="1"/>
    <col min="2" max="2" width="18.33203125" bestFit="1" customWidth="1"/>
    <col min="3" max="3" width="20" bestFit="1" customWidth="1"/>
    <col min="4" max="4" width="27.1640625" bestFit="1" customWidth="1"/>
  </cols>
  <sheetData>
    <row r="1" spans="1:4" x14ac:dyDescent="0.2">
      <c r="A1" s="52" t="s">
        <v>89</v>
      </c>
      <c r="B1" s="52"/>
      <c r="C1" s="52"/>
      <c r="D1" s="52"/>
    </row>
    <row r="2" spans="1:4" x14ac:dyDescent="0.2">
      <c r="A2" s="2" t="s">
        <v>28</v>
      </c>
      <c r="B2" s="2" t="s">
        <v>29</v>
      </c>
      <c r="C2" s="2" t="s">
        <v>87</v>
      </c>
      <c r="D2" s="2" t="s">
        <v>88</v>
      </c>
    </row>
    <row r="3" spans="1:4" x14ac:dyDescent="0.2">
      <c r="A3" s="3">
        <v>38.113</v>
      </c>
      <c r="B3" s="3">
        <v>76.087000000000003</v>
      </c>
      <c r="C3" s="3">
        <v>50.756999999999998</v>
      </c>
      <c r="D3" s="3">
        <v>39.957000000000001</v>
      </c>
    </row>
    <row r="4" spans="1:4" x14ac:dyDescent="0.2">
      <c r="A4" s="3">
        <v>33.045000000000002</v>
      </c>
      <c r="B4" s="3">
        <v>51.72</v>
      </c>
      <c r="C4" s="3">
        <v>54.753999999999998</v>
      </c>
      <c r="D4" s="3">
        <v>42.874000000000002</v>
      </c>
    </row>
    <row r="5" spans="1:4" x14ac:dyDescent="0.2">
      <c r="A5" s="3">
        <v>37.792000000000002</v>
      </c>
      <c r="B5" s="3">
        <v>57</v>
      </c>
      <c r="C5" s="3">
        <v>48.011000000000003</v>
      </c>
      <c r="D5" s="3">
        <v>41.055</v>
      </c>
    </row>
    <row r="6" spans="1:4" x14ac:dyDescent="0.2">
      <c r="A6" s="3">
        <v>27.672999999999998</v>
      </c>
      <c r="B6" s="3">
        <v>69.165000000000006</v>
      </c>
      <c r="C6" s="3">
        <v>60.935000000000002</v>
      </c>
      <c r="D6" s="3">
        <v>33.19</v>
      </c>
    </row>
    <row r="7" spans="1:4" x14ac:dyDescent="0.2">
      <c r="A7" s="3">
        <v>34.366</v>
      </c>
      <c r="B7" s="3">
        <v>55.17</v>
      </c>
      <c r="C7" s="3">
        <v>50.4</v>
      </c>
      <c r="D7" s="3">
        <v>36.731000000000002</v>
      </c>
    </row>
    <row r="8" spans="1:4" x14ac:dyDescent="0.2">
      <c r="A8" s="3">
        <v>38.115000000000002</v>
      </c>
      <c r="B8" s="3">
        <v>51.462000000000003</v>
      </c>
      <c r="C8" s="3">
        <v>40.593000000000004</v>
      </c>
      <c r="D8" s="3">
        <v>46.067</v>
      </c>
    </row>
    <row r="9" spans="1:4" x14ac:dyDescent="0.2">
      <c r="A9" s="3">
        <v>39.091000000000001</v>
      </c>
      <c r="B9" s="3">
        <v>58.378999999999998</v>
      </c>
      <c r="C9" s="3">
        <v>46.182000000000002</v>
      </c>
      <c r="D9" s="3">
        <v>41.259</v>
      </c>
    </row>
    <row r="10" spans="1:4" x14ac:dyDescent="0.2">
      <c r="A10" s="3">
        <v>41.154000000000003</v>
      </c>
      <c r="B10" s="3">
        <v>43.908000000000001</v>
      </c>
      <c r="C10" s="3">
        <v>50.095999999999997</v>
      </c>
      <c r="D10" s="3">
        <v>32.997999999999998</v>
      </c>
    </row>
    <row r="11" spans="1:4" x14ac:dyDescent="0.2">
      <c r="A11" s="3">
        <v>38.097999999999999</v>
      </c>
      <c r="B11" s="3">
        <v>58.316000000000003</v>
      </c>
      <c r="C11" s="3">
        <v>46.848999999999997</v>
      </c>
      <c r="D11" s="3">
        <v>34.457000000000001</v>
      </c>
    </row>
    <row r="12" spans="1:4" x14ac:dyDescent="0.2">
      <c r="A12" s="3">
        <v>41.677</v>
      </c>
      <c r="B12" s="3">
        <v>65.701999999999998</v>
      </c>
      <c r="C12" s="3">
        <v>44.48</v>
      </c>
      <c r="D12" s="3"/>
    </row>
    <row r="13" spans="1:4" x14ac:dyDescent="0.2">
      <c r="A13" s="3"/>
      <c r="B13" s="3"/>
      <c r="C13" s="3">
        <v>53.216000000000001</v>
      </c>
      <c r="D13" s="3"/>
    </row>
    <row r="17" spans="1:4" x14ac:dyDescent="0.2">
      <c r="A17" s="52" t="s">
        <v>90</v>
      </c>
      <c r="B17" s="52"/>
      <c r="C17" s="52"/>
      <c r="D17" s="52"/>
    </row>
    <row r="18" spans="1:4" x14ac:dyDescent="0.2">
      <c r="A18" s="2" t="s">
        <v>28</v>
      </c>
      <c r="B18" s="2" t="s">
        <v>29</v>
      </c>
      <c r="C18" s="2" t="s">
        <v>87</v>
      </c>
      <c r="D18" s="2" t="s">
        <v>88</v>
      </c>
    </row>
    <row r="19" spans="1:4" x14ac:dyDescent="0.2">
      <c r="A19" s="3">
        <v>1.0325927930000001</v>
      </c>
      <c r="B19" s="3">
        <v>2.0614196690000002</v>
      </c>
      <c r="C19" s="3">
        <v>1.3751557839999999</v>
      </c>
      <c r="D19" s="3">
        <v>1.082552154</v>
      </c>
    </row>
    <row r="20" spans="1:4" x14ac:dyDescent="0.2">
      <c r="A20" s="3">
        <v>0.89528582999999995</v>
      </c>
      <c r="B20" s="3">
        <v>1.4012462750000001</v>
      </c>
      <c r="C20" s="3">
        <v>1.4834462209999999</v>
      </c>
      <c r="D20" s="3">
        <v>1.161582227</v>
      </c>
    </row>
    <row r="21" spans="1:4" x14ac:dyDescent="0.2">
      <c r="A21" s="3">
        <v>1.023895963</v>
      </c>
      <c r="B21" s="3">
        <v>1.544296938</v>
      </c>
      <c r="C21" s="3">
        <v>1.3007586019999999</v>
      </c>
      <c r="D21" s="3">
        <v>1.11230019</v>
      </c>
    </row>
    <row r="22" spans="1:4" x14ac:dyDescent="0.2">
      <c r="A22" s="3">
        <v>0.749742617</v>
      </c>
      <c r="B22" s="3">
        <v>1.8738824169999999</v>
      </c>
      <c r="C22" s="3">
        <v>1.650907613</v>
      </c>
      <c r="D22" s="3">
        <v>0.89921430499999999</v>
      </c>
    </row>
    <row r="23" spans="1:4" x14ac:dyDescent="0.2">
      <c r="A23" s="3">
        <v>0.93107558899999998</v>
      </c>
      <c r="B23" s="3">
        <v>1.4947168790000001</v>
      </c>
      <c r="C23" s="3">
        <v>1.365483609</v>
      </c>
      <c r="D23" s="3">
        <v>0.99515036599999995</v>
      </c>
    </row>
    <row r="24" spans="1:4" x14ac:dyDescent="0.2">
      <c r="A24" s="3">
        <v>1.0326469789999999</v>
      </c>
      <c r="B24" s="3">
        <v>1.394256299</v>
      </c>
      <c r="C24" s="3">
        <v>1.0997832569999999</v>
      </c>
      <c r="D24" s="3">
        <v>1.2480899489999999</v>
      </c>
    </row>
    <row r="25" spans="1:4" x14ac:dyDescent="0.2">
      <c r="A25" s="3">
        <v>1.0590896780000001</v>
      </c>
      <c r="B25" s="3">
        <v>1.5816580870000001</v>
      </c>
      <c r="C25" s="3">
        <v>1.251205635</v>
      </c>
      <c r="D25" s="3">
        <v>1.1178271470000001</v>
      </c>
    </row>
    <row r="26" spans="1:4" x14ac:dyDescent="0.2">
      <c r="A26" s="3">
        <v>1.11498239</v>
      </c>
      <c r="B26" s="3">
        <v>1.189596315</v>
      </c>
      <c r="C26" s="3">
        <v>1.357247358</v>
      </c>
      <c r="D26" s="3">
        <v>0.89401246300000003</v>
      </c>
    </row>
    <row r="27" spans="1:4" x14ac:dyDescent="0.2">
      <c r="A27" s="3">
        <v>1.032186399</v>
      </c>
      <c r="B27" s="3">
        <v>1.5799512330000001</v>
      </c>
      <c r="C27" s="3">
        <v>1.269276619</v>
      </c>
      <c r="D27" s="3">
        <v>0.93354104599999999</v>
      </c>
    </row>
    <row r="28" spans="1:4" x14ac:dyDescent="0.2">
      <c r="A28" s="3">
        <v>1.1291519910000001</v>
      </c>
      <c r="B28" s="3">
        <v>1.7800596040000001</v>
      </c>
      <c r="C28" s="3">
        <v>1.2050934710000001</v>
      </c>
      <c r="D28" s="3"/>
    </row>
    <row r="29" spans="1:4" x14ac:dyDescent="0.2">
      <c r="A29" s="3"/>
      <c r="B29" s="3"/>
      <c r="C29" s="3">
        <v>1.4417772959999999</v>
      </c>
      <c r="D29" s="3"/>
    </row>
  </sheetData>
  <mergeCells count="2">
    <mergeCell ref="A1:D1"/>
    <mergeCell ref="A17:D17"/>
  </mergeCells>
  <pageMargins left="0.7" right="0.7" top="0.75" bottom="0.75" header="0.3" footer="0.3"/>
  <pageSetup paperSize="9"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24"/>
  <sheetViews>
    <sheetView workbookViewId="0">
      <selection activeCell="F2" sqref="F2"/>
    </sheetView>
  </sheetViews>
  <sheetFormatPr baseColWidth="10" defaultRowHeight="16" x14ac:dyDescent="0.2"/>
  <cols>
    <col min="1" max="1" width="18.6640625" customWidth="1"/>
    <col min="15" max="15" width="13.1640625" customWidth="1"/>
  </cols>
  <sheetData>
    <row r="2" spans="1:59" x14ac:dyDescent="0.2">
      <c r="B2" s="26" t="s">
        <v>103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</row>
    <row r="3" spans="1:59" x14ac:dyDescent="0.2">
      <c r="A3" s="27" t="s">
        <v>102</v>
      </c>
      <c r="B3" s="54" t="s">
        <v>91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 t="s">
        <v>92</v>
      </c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4" t="s">
        <v>93</v>
      </c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5" t="s">
        <v>94</v>
      </c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</row>
    <row r="4" spans="1:59" x14ac:dyDescent="0.2">
      <c r="A4" s="13" t="s">
        <v>34</v>
      </c>
      <c r="B4" s="3">
        <v>1.87</v>
      </c>
      <c r="C4" s="3">
        <v>1.82</v>
      </c>
      <c r="D4" s="3">
        <v>1.8580000000000001</v>
      </c>
      <c r="E4" s="3">
        <v>1.9390000000000001</v>
      </c>
      <c r="F4" s="3">
        <v>1.8120000000000001</v>
      </c>
      <c r="G4" s="3">
        <v>2.0569999999999999</v>
      </c>
      <c r="H4" s="3">
        <v>1.927</v>
      </c>
      <c r="I4" s="3">
        <v>2.0169999999999999</v>
      </c>
      <c r="J4" s="3">
        <v>2.1379999999999999</v>
      </c>
      <c r="K4" s="3">
        <v>2.165</v>
      </c>
      <c r="L4" s="3">
        <v>1.972</v>
      </c>
      <c r="M4" s="3">
        <v>1.986</v>
      </c>
      <c r="N4" s="3">
        <v>1.9</v>
      </c>
      <c r="O4" s="3">
        <v>1.91</v>
      </c>
      <c r="P4" s="3">
        <v>1.4079999999999999</v>
      </c>
      <c r="Q4" s="3">
        <v>1.514</v>
      </c>
      <c r="R4" s="3">
        <v>1.54</v>
      </c>
      <c r="S4" s="3">
        <v>1.478</v>
      </c>
      <c r="T4" s="3">
        <v>1.3959999999999999</v>
      </c>
      <c r="U4" s="3">
        <v>1.53</v>
      </c>
      <c r="V4" s="3">
        <v>1.506</v>
      </c>
      <c r="W4" s="3">
        <v>1.466</v>
      </c>
      <c r="X4" s="3">
        <v>1.696</v>
      </c>
      <c r="Y4" s="3">
        <v>1.5649999999999999</v>
      </c>
      <c r="Z4" s="3">
        <v>1.548</v>
      </c>
      <c r="AA4" s="3">
        <v>1.59</v>
      </c>
      <c r="AB4" s="3">
        <v>2</v>
      </c>
      <c r="AC4" s="3">
        <v>1.9550000000000001</v>
      </c>
      <c r="AD4" s="3">
        <v>1.9630000000000001</v>
      </c>
      <c r="AE4" s="3">
        <v>1.978</v>
      </c>
      <c r="AF4" s="3">
        <v>1.9590000000000001</v>
      </c>
      <c r="AG4" s="3">
        <v>1.9239999999999999</v>
      </c>
      <c r="AH4" s="3">
        <v>2.052</v>
      </c>
      <c r="AI4" s="3">
        <v>2.048</v>
      </c>
      <c r="AJ4" s="3">
        <v>1.98</v>
      </c>
      <c r="AK4" s="3">
        <v>2.0680000000000001</v>
      </c>
      <c r="AL4" s="3">
        <v>2.008</v>
      </c>
      <c r="AM4" s="3">
        <v>2.0339999999999998</v>
      </c>
      <c r="AN4" s="3">
        <v>2.0990000000000002</v>
      </c>
      <c r="AO4" s="3">
        <v>1.986</v>
      </c>
      <c r="AP4" s="3">
        <v>1.9</v>
      </c>
      <c r="AQ4" s="3">
        <v>1.91</v>
      </c>
      <c r="AR4" s="3">
        <v>1.5760000000000001</v>
      </c>
      <c r="AS4" s="3">
        <v>1.5123</v>
      </c>
      <c r="AT4" s="3">
        <v>1.577</v>
      </c>
      <c r="AU4" s="3">
        <v>1.554</v>
      </c>
      <c r="AV4" s="3">
        <v>1.4990000000000001</v>
      </c>
      <c r="AW4" s="3">
        <v>1.4650000000000001</v>
      </c>
      <c r="AX4" s="3">
        <v>1.4550000000000001</v>
      </c>
      <c r="AY4" s="3">
        <v>1.5009999999999999</v>
      </c>
      <c r="AZ4" s="3">
        <v>1.544</v>
      </c>
      <c r="BA4" s="3">
        <v>1.4970000000000001</v>
      </c>
      <c r="BB4" s="3">
        <v>1.6579999999999999</v>
      </c>
      <c r="BC4" s="3">
        <v>1.694</v>
      </c>
      <c r="BD4" s="3">
        <v>1.6419999999999999</v>
      </c>
      <c r="BE4" s="3">
        <v>1.5649999999999999</v>
      </c>
      <c r="BF4" s="3">
        <v>1.548</v>
      </c>
      <c r="BG4" s="3">
        <v>1.59</v>
      </c>
    </row>
    <row r="5" spans="1:59" x14ac:dyDescent="0.2">
      <c r="A5" s="13" t="s">
        <v>95</v>
      </c>
      <c r="B5" s="3">
        <v>1.9930000000000001</v>
      </c>
      <c r="C5" s="3">
        <v>2.0129999999999999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v>1.5780000000000001</v>
      </c>
      <c r="Q5" s="3">
        <v>1.48</v>
      </c>
      <c r="R5" s="3"/>
      <c r="S5" s="3"/>
      <c r="T5" s="3"/>
      <c r="U5" s="3"/>
      <c r="V5" s="3"/>
      <c r="W5" s="3"/>
      <c r="X5" s="3"/>
      <c r="Y5" s="3"/>
      <c r="Z5" s="3"/>
      <c r="AA5" s="3"/>
      <c r="AB5" s="3">
        <v>1.7170000000000001</v>
      </c>
      <c r="AC5" s="3">
        <v>1.7230000000000001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>
        <v>1.591</v>
      </c>
      <c r="AS5" s="3">
        <v>1.5620000000000001</v>
      </c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x14ac:dyDescent="0.2">
      <c r="A6" s="13" t="s">
        <v>96</v>
      </c>
      <c r="B6" s="3">
        <v>2.028</v>
      </c>
      <c r="C6" s="3">
        <v>1.962</v>
      </c>
      <c r="D6" s="3">
        <v>1.9470000000000001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v>1.429</v>
      </c>
      <c r="Q6" s="3">
        <v>1.4950000000000001</v>
      </c>
      <c r="R6" s="3">
        <v>1.52</v>
      </c>
      <c r="S6" s="3"/>
      <c r="T6" s="3"/>
      <c r="U6" s="3"/>
      <c r="V6" s="3"/>
      <c r="W6" s="3"/>
      <c r="X6" s="3"/>
      <c r="Y6" s="3"/>
      <c r="Z6" s="3"/>
      <c r="AA6" s="3"/>
      <c r="AB6" s="3">
        <v>1.7110000000000001</v>
      </c>
      <c r="AC6" s="3">
        <v>1.694</v>
      </c>
      <c r="AD6" s="3">
        <v>1.7010000000000001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>
        <v>1.5580000000000001</v>
      </c>
      <c r="AS6" s="3">
        <v>1.5820000000000001</v>
      </c>
      <c r="AT6" s="3">
        <v>1.589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x14ac:dyDescent="0.2">
      <c r="A7" s="13" t="s">
        <v>97</v>
      </c>
      <c r="B7" s="3">
        <v>1.9550000000000001</v>
      </c>
      <c r="C7" s="3">
        <v>1.8360000000000001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v>1.61</v>
      </c>
      <c r="Q7" s="3">
        <v>1.4910000000000001</v>
      </c>
      <c r="R7" s="3"/>
      <c r="S7" s="3"/>
      <c r="T7" s="3"/>
      <c r="U7" s="3"/>
      <c r="V7" s="3"/>
      <c r="W7" s="3"/>
      <c r="X7" s="3"/>
      <c r="Y7" s="3"/>
      <c r="Z7" s="3"/>
      <c r="AA7" s="3"/>
      <c r="AB7" s="3">
        <v>1.794</v>
      </c>
      <c r="AC7" s="3">
        <v>1.7569999999999999</v>
      </c>
      <c r="AD7" s="3">
        <v>1.7370000000000001</v>
      </c>
      <c r="AE7" s="3">
        <v>1.7749999999999999</v>
      </c>
      <c r="AF7" s="3">
        <v>1.7729999999999999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1.58</v>
      </c>
      <c r="AS7" s="3">
        <v>1.518</v>
      </c>
      <c r="AT7" s="3">
        <v>1.583</v>
      </c>
      <c r="AU7" s="3">
        <v>1.498</v>
      </c>
      <c r="AV7" s="3">
        <v>1.5469999999999999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x14ac:dyDescent="0.2">
      <c r="A8" s="13" t="s">
        <v>98</v>
      </c>
      <c r="B8" s="3">
        <v>2.0259999999999998</v>
      </c>
      <c r="C8" s="3">
        <v>2.121</v>
      </c>
      <c r="D8" s="3">
        <v>2.0859999999999999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v>1.583</v>
      </c>
      <c r="Q8" s="3">
        <v>1.514</v>
      </c>
      <c r="R8" s="3">
        <v>1.573</v>
      </c>
      <c r="S8" s="3"/>
      <c r="T8" s="3"/>
      <c r="U8" s="3"/>
      <c r="V8" s="3"/>
      <c r="W8" s="3"/>
      <c r="X8" s="3"/>
      <c r="Y8" s="3"/>
      <c r="Z8" s="3"/>
      <c r="AA8" s="3"/>
      <c r="AB8" s="3">
        <v>1.786</v>
      </c>
      <c r="AC8" s="3">
        <v>1.7210000000000001</v>
      </c>
      <c r="AD8" s="3">
        <v>1.774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1.587</v>
      </c>
      <c r="AS8" s="3">
        <v>1.6160000000000001</v>
      </c>
      <c r="AT8" s="3">
        <v>1.575</v>
      </c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x14ac:dyDescent="0.2">
      <c r="A9" s="13" t="s">
        <v>99</v>
      </c>
      <c r="B9" s="3">
        <v>2.0710000000000002</v>
      </c>
      <c r="C9" s="3">
        <v>2.0710000000000002</v>
      </c>
      <c r="D9" s="3">
        <v>1.93</v>
      </c>
      <c r="E9" s="3">
        <v>1.954</v>
      </c>
      <c r="F9" s="3">
        <v>1.97</v>
      </c>
      <c r="G9" s="3"/>
      <c r="H9" s="3"/>
      <c r="I9" s="3"/>
      <c r="J9" s="3"/>
      <c r="K9" s="3"/>
      <c r="L9" s="3"/>
      <c r="M9" s="3"/>
      <c r="N9" s="3"/>
      <c r="O9" s="3"/>
      <c r="P9" s="3">
        <v>1.671</v>
      </c>
      <c r="Q9" s="3">
        <v>1.57</v>
      </c>
      <c r="R9" s="3">
        <v>1.5329999999999999</v>
      </c>
      <c r="S9" s="3">
        <v>1.5529999999999999</v>
      </c>
      <c r="T9" s="3">
        <v>1.599</v>
      </c>
      <c r="U9" s="3"/>
      <c r="V9" s="3"/>
      <c r="W9" s="3"/>
      <c r="X9" s="3"/>
      <c r="Y9" s="3"/>
      <c r="Z9" s="3"/>
      <c r="AA9" s="3"/>
      <c r="AB9" s="3">
        <v>1.9350000000000001</v>
      </c>
      <c r="AC9" s="3">
        <v>1.7250000000000001</v>
      </c>
      <c r="AD9" s="3">
        <v>1.847</v>
      </c>
      <c r="AE9" s="3">
        <v>1.7509999999999999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>
        <v>1.645</v>
      </c>
      <c r="AS9" s="3">
        <v>1.5740000000000001</v>
      </c>
      <c r="AT9" s="3">
        <v>1.575</v>
      </c>
      <c r="AU9" s="3">
        <v>1.673</v>
      </c>
      <c r="AV9" s="3">
        <v>1.659</v>
      </c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x14ac:dyDescent="0.2">
      <c r="A10" s="13" t="s">
        <v>100</v>
      </c>
      <c r="B10" s="3">
        <v>1.919</v>
      </c>
      <c r="C10" s="3">
        <v>1.909</v>
      </c>
      <c r="D10" s="3">
        <v>1.931</v>
      </c>
      <c r="E10" s="3">
        <v>1.952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v>1.4810000000000001</v>
      </c>
      <c r="Q10" s="3">
        <v>1.522</v>
      </c>
      <c r="R10" s="3">
        <v>1.407</v>
      </c>
      <c r="S10" s="3"/>
      <c r="T10" s="3"/>
      <c r="U10" s="3"/>
      <c r="V10" s="3"/>
      <c r="W10" s="3"/>
      <c r="X10" s="3"/>
      <c r="Y10" s="3"/>
      <c r="Z10" s="3"/>
      <c r="AA10" s="3"/>
      <c r="AB10" s="3">
        <v>1.7529999999999999</v>
      </c>
      <c r="AC10" s="3">
        <v>1.7649999999999999</v>
      </c>
      <c r="AD10" s="3">
        <v>1.7509999999999999</v>
      </c>
      <c r="AE10" s="3">
        <v>1.728</v>
      </c>
      <c r="AF10" s="3">
        <v>1.776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>
        <v>1.4470000000000001</v>
      </c>
      <c r="AS10" s="3">
        <v>1.4119999999999999</v>
      </c>
      <c r="AT10" s="3">
        <v>1.552</v>
      </c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x14ac:dyDescent="0.2">
      <c r="A11" s="13" t="s">
        <v>101</v>
      </c>
      <c r="B11" s="3">
        <v>2.032</v>
      </c>
      <c r="C11" s="3">
        <v>2.0259999999999998</v>
      </c>
      <c r="D11" s="3">
        <v>2.0649999999999999</v>
      </c>
      <c r="E11" s="3">
        <v>2.0089999999999999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v>1.56</v>
      </c>
      <c r="Q11" s="3">
        <v>1.6080000000000001</v>
      </c>
      <c r="R11" s="3">
        <v>1.6040000000000001</v>
      </c>
      <c r="S11" s="3">
        <v>1.5940000000000001</v>
      </c>
      <c r="T11" s="3"/>
      <c r="U11" s="3"/>
      <c r="V11" s="3"/>
      <c r="W11" s="3"/>
      <c r="X11" s="3"/>
      <c r="Y11" s="3"/>
      <c r="Z11" s="3"/>
      <c r="AA11" s="3"/>
      <c r="AB11" s="3">
        <v>1.764</v>
      </c>
      <c r="AC11" s="3">
        <v>1.752</v>
      </c>
      <c r="AD11" s="3">
        <v>1.722</v>
      </c>
      <c r="AE11" s="3">
        <v>1.708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>
        <v>1.5589999999999999</v>
      </c>
      <c r="AS11" s="3">
        <v>1.66</v>
      </c>
      <c r="AT11" s="3">
        <v>1.579</v>
      </c>
      <c r="AU11" s="3">
        <v>1.5980000000000001</v>
      </c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4" spans="1:59" x14ac:dyDescent="0.2">
      <c r="A14" s="57" t="s">
        <v>105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59" s="5" customFormat="1" x14ac:dyDescent="0.2">
      <c r="A15" s="28"/>
      <c r="B15" s="54" t="s">
        <v>91</v>
      </c>
      <c r="C15" s="54"/>
      <c r="D15" s="54"/>
      <c r="E15" s="55" t="s">
        <v>92</v>
      </c>
      <c r="F15" s="55"/>
      <c r="G15" s="55"/>
      <c r="H15" s="54" t="s">
        <v>93</v>
      </c>
      <c r="I15" s="54"/>
      <c r="J15" s="54"/>
      <c r="K15" s="55" t="s">
        <v>94</v>
      </c>
      <c r="L15" s="55"/>
      <c r="M15" s="55"/>
      <c r="N15" s="28"/>
      <c r="O15" s="28"/>
      <c r="P15" s="28"/>
    </row>
    <row r="16" spans="1:59" x14ac:dyDescent="0.2">
      <c r="A16" s="27" t="s">
        <v>102</v>
      </c>
      <c r="B16" t="s">
        <v>3</v>
      </c>
      <c r="C16" t="s">
        <v>82</v>
      </c>
      <c r="D16" t="s">
        <v>106</v>
      </c>
      <c r="E16" t="s">
        <v>3</v>
      </c>
      <c r="F16" t="s">
        <v>82</v>
      </c>
      <c r="G16" t="s">
        <v>106</v>
      </c>
      <c r="H16" t="s">
        <v>3</v>
      </c>
      <c r="I16" t="s">
        <v>82</v>
      </c>
      <c r="J16" t="s">
        <v>106</v>
      </c>
      <c r="K16" t="s">
        <v>3</v>
      </c>
      <c r="L16" t="s">
        <v>82</v>
      </c>
      <c r="M16" t="s">
        <v>106</v>
      </c>
      <c r="O16" s="4" t="s">
        <v>104</v>
      </c>
      <c r="P16" t="s">
        <v>82</v>
      </c>
    </row>
    <row r="17" spans="1:16" x14ac:dyDescent="0.2">
      <c r="A17" s="13" t="s">
        <v>34</v>
      </c>
      <c r="B17" s="3">
        <v>1.955071</v>
      </c>
      <c r="C17" s="3">
        <v>2.9134480000000001E-2</v>
      </c>
      <c r="D17" s="3">
        <v>14</v>
      </c>
      <c r="E17" s="3">
        <v>1.5197499999999999</v>
      </c>
      <c r="F17" s="3">
        <v>2.3357599999999999E-2</v>
      </c>
      <c r="G17" s="3">
        <v>12</v>
      </c>
      <c r="H17" s="3">
        <v>1.9915</v>
      </c>
      <c r="I17" s="3">
        <v>1.436547E-2</v>
      </c>
      <c r="J17" s="3">
        <v>16</v>
      </c>
      <c r="K17" s="3">
        <v>1.5548310000000001</v>
      </c>
      <c r="L17" s="3">
        <v>1.6987599999999999E-2</v>
      </c>
      <c r="M17" s="3">
        <v>16</v>
      </c>
      <c r="O17">
        <f>H17/K17</f>
        <v>1.2808466000484939</v>
      </c>
      <c r="P17">
        <f>O17*SQRT((I17/H17)^2+(L17/K17)^2)</f>
        <v>1.6769002164265381E-2</v>
      </c>
    </row>
    <row r="18" spans="1:16" x14ac:dyDescent="0.2">
      <c r="A18" s="13" t="s">
        <v>95</v>
      </c>
      <c r="B18" s="3">
        <v>2.0030000000000001</v>
      </c>
      <c r="C18" s="3">
        <v>9.9999909999999997E-3</v>
      </c>
      <c r="D18" s="3">
        <v>2</v>
      </c>
      <c r="E18" s="3">
        <v>1.5289999999999999</v>
      </c>
      <c r="F18" s="3">
        <v>4.8999969999999997E-2</v>
      </c>
      <c r="G18" s="3">
        <v>2</v>
      </c>
      <c r="H18" s="3">
        <v>1.72</v>
      </c>
      <c r="I18" s="3">
        <v>3.0000209999999999E-3</v>
      </c>
      <c r="J18" s="3">
        <v>2</v>
      </c>
      <c r="K18" s="3">
        <v>1.5765</v>
      </c>
      <c r="L18" s="3">
        <v>1.4499959999999999E-2</v>
      </c>
      <c r="M18" s="3">
        <v>2</v>
      </c>
      <c r="O18">
        <f t="shared" ref="O18:O24" si="0">H18/K18</f>
        <v>1.0910244211861719</v>
      </c>
      <c r="P18">
        <f t="shared" ref="P18:P24" si="1">O18*SQRT((I18/H18)^2+(L18/K18)^2)</f>
        <v>1.0213609558597975E-2</v>
      </c>
    </row>
    <row r="19" spans="1:16" x14ac:dyDescent="0.2">
      <c r="A19" s="13" t="s">
        <v>96</v>
      </c>
      <c r="B19" s="3">
        <v>1.9790000000000001</v>
      </c>
      <c r="C19" s="3">
        <v>2.4879740000000001E-2</v>
      </c>
      <c r="D19" s="3">
        <v>3</v>
      </c>
      <c r="E19" s="3">
        <v>1.481333</v>
      </c>
      <c r="F19" s="3">
        <v>2.714364E-2</v>
      </c>
      <c r="G19" s="3">
        <v>3</v>
      </c>
      <c r="H19" s="3">
        <v>1.702</v>
      </c>
      <c r="I19" s="3">
        <v>4.9328719999999996E-3</v>
      </c>
      <c r="J19" s="3">
        <v>3</v>
      </c>
      <c r="K19" s="3">
        <v>1.576333</v>
      </c>
      <c r="L19" s="3">
        <v>9.3867619999999999E-3</v>
      </c>
      <c r="M19" s="3">
        <v>3</v>
      </c>
      <c r="O19">
        <f t="shared" si="0"/>
        <v>1.079721099539247</v>
      </c>
      <c r="P19">
        <f t="shared" si="1"/>
        <v>7.1506379882939498E-3</v>
      </c>
    </row>
    <row r="20" spans="1:16" x14ac:dyDescent="0.2">
      <c r="A20" s="13" t="s">
        <v>97</v>
      </c>
      <c r="B20" s="3">
        <v>1.8955</v>
      </c>
      <c r="C20" s="3">
        <v>5.9500039999999997E-2</v>
      </c>
      <c r="D20" s="3">
        <v>2</v>
      </c>
      <c r="E20" s="3">
        <v>1.5505</v>
      </c>
      <c r="F20" s="3">
        <v>5.9499980000000001E-2</v>
      </c>
      <c r="G20" s="3">
        <v>2</v>
      </c>
      <c r="H20" s="3">
        <v>1.7672000000000001</v>
      </c>
      <c r="I20" s="3">
        <v>9.5624330000000004E-3</v>
      </c>
      <c r="J20" s="3">
        <v>5</v>
      </c>
      <c r="K20" s="3">
        <v>1.5451999999999999</v>
      </c>
      <c r="L20" s="3">
        <v>1.6749320000000002E-2</v>
      </c>
      <c r="M20" s="3">
        <v>5</v>
      </c>
      <c r="O20">
        <f t="shared" si="0"/>
        <v>1.1436707222366038</v>
      </c>
      <c r="P20">
        <f t="shared" si="1"/>
        <v>1.385570774120215E-2</v>
      </c>
    </row>
    <row r="21" spans="1:16" x14ac:dyDescent="0.2">
      <c r="A21" s="13" t="s">
        <v>98</v>
      </c>
      <c r="B21" s="3">
        <v>2.0776669999999999</v>
      </c>
      <c r="C21" s="3">
        <v>2.7738869999999999E-2</v>
      </c>
      <c r="D21" s="3">
        <v>3</v>
      </c>
      <c r="E21" s="3">
        <v>1.556667</v>
      </c>
      <c r="F21" s="3">
        <v>2.152772E-2</v>
      </c>
      <c r="G21" s="3">
        <v>3</v>
      </c>
      <c r="H21" s="3">
        <v>1.7603329999999999</v>
      </c>
      <c r="I21" s="3">
        <v>1.996945E-2</v>
      </c>
      <c r="J21" s="3">
        <v>3</v>
      </c>
      <c r="K21" s="3">
        <v>1.5926670000000001</v>
      </c>
      <c r="L21" s="3">
        <v>1.21701E-2</v>
      </c>
      <c r="M21" s="3">
        <v>3</v>
      </c>
      <c r="O21">
        <f t="shared" si="0"/>
        <v>1.1052737326760709</v>
      </c>
      <c r="P21">
        <f t="shared" si="1"/>
        <v>1.5117595872773037E-2</v>
      </c>
    </row>
    <row r="22" spans="1:16" x14ac:dyDescent="0.2">
      <c r="A22" s="13" t="s">
        <v>99</v>
      </c>
      <c r="B22" s="3">
        <v>1.9992000000000001</v>
      </c>
      <c r="C22" s="3">
        <v>2.99957E-2</v>
      </c>
      <c r="D22" s="3">
        <v>5</v>
      </c>
      <c r="E22" s="3">
        <v>1.5851999999999999</v>
      </c>
      <c r="F22" s="3">
        <v>2.402582E-2</v>
      </c>
      <c r="G22" s="3">
        <v>5</v>
      </c>
      <c r="H22" s="3">
        <v>1.8145</v>
      </c>
      <c r="I22" s="3">
        <v>4.7974799999999998E-2</v>
      </c>
      <c r="J22" s="3">
        <v>4</v>
      </c>
      <c r="K22" s="3">
        <v>1.6252</v>
      </c>
      <c r="L22" s="3">
        <v>2.116695E-2</v>
      </c>
      <c r="M22" s="3">
        <v>5</v>
      </c>
      <c r="O22">
        <f t="shared" si="0"/>
        <v>1.1164779719419149</v>
      </c>
      <c r="P22">
        <f t="shared" si="1"/>
        <v>3.2906505999289168E-2</v>
      </c>
    </row>
    <row r="23" spans="1:16" x14ac:dyDescent="0.2">
      <c r="A23" s="13" t="s">
        <v>100</v>
      </c>
      <c r="B23" s="3">
        <v>1.9277500000000001</v>
      </c>
      <c r="C23" s="3">
        <v>9.2499959999999999E-3</v>
      </c>
      <c r="D23" s="3">
        <v>4</v>
      </c>
      <c r="E23" s="3">
        <v>1.47</v>
      </c>
      <c r="F23" s="3">
        <v>3.3650159999999998E-2</v>
      </c>
      <c r="G23" s="3">
        <v>3</v>
      </c>
      <c r="H23" s="3">
        <v>1.7545999999999999</v>
      </c>
      <c r="I23" s="3">
        <v>8.0286920000000005E-3</v>
      </c>
      <c r="J23" s="3">
        <v>5</v>
      </c>
      <c r="K23" s="3">
        <v>1.470334</v>
      </c>
      <c r="L23" s="3">
        <v>4.2064789999999998E-2</v>
      </c>
      <c r="M23" s="3">
        <v>3</v>
      </c>
      <c r="O23">
        <f t="shared" si="0"/>
        <v>1.1933343036344122</v>
      </c>
      <c r="P23">
        <f t="shared" si="1"/>
        <v>3.4574026685381572E-2</v>
      </c>
    </row>
    <row r="24" spans="1:16" x14ac:dyDescent="0.2">
      <c r="A24" s="13" t="s">
        <v>101</v>
      </c>
      <c r="B24" s="3">
        <v>2.0329999999999999</v>
      </c>
      <c r="C24" s="3">
        <v>1.172604E-2</v>
      </c>
      <c r="D24" s="3">
        <v>4</v>
      </c>
      <c r="E24" s="3">
        <v>1.5914999999999999</v>
      </c>
      <c r="F24" s="3">
        <v>1.090491E-2</v>
      </c>
      <c r="G24" s="3">
        <v>4</v>
      </c>
      <c r="H24" s="3">
        <v>1.7364999999999999</v>
      </c>
      <c r="I24" s="3">
        <v>1.2971140000000001E-2</v>
      </c>
      <c r="J24" s="3">
        <v>4</v>
      </c>
      <c r="K24" s="3">
        <v>1.599</v>
      </c>
      <c r="L24" s="3">
        <v>2.1836499999999998E-2</v>
      </c>
      <c r="M24" s="3">
        <v>4</v>
      </c>
      <c r="O24">
        <f t="shared" si="0"/>
        <v>1.0859912445278299</v>
      </c>
      <c r="P24">
        <f t="shared" si="1"/>
        <v>1.6904258767668049E-2</v>
      </c>
    </row>
  </sheetData>
  <mergeCells count="9">
    <mergeCell ref="B3:O3"/>
    <mergeCell ref="AR3:BG3"/>
    <mergeCell ref="AB3:AQ3"/>
    <mergeCell ref="P3:AA3"/>
    <mergeCell ref="B15:D15"/>
    <mergeCell ref="E15:G15"/>
    <mergeCell ref="H15:J15"/>
    <mergeCell ref="K15:M15"/>
    <mergeCell ref="A14:P14"/>
  </mergeCells>
  <pageMargins left="0.7" right="0.7" top="0.75" bottom="0.75" header="0.3" footer="0.3"/>
  <pageSetup paperSize="9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opLeftCell="L1" workbookViewId="0">
      <selection activeCell="W17" sqref="W17"/>
    </sheetView>
  </sheetViews>
  <sheetFormatPr baseColWidth="10" defaultRowHeight="16" x14ac:dyDescent="0.2"/>
  <cols>
    <col min="1" max="1" width="34" bestFit="1" customWidth="1"/>
    <col min="2" max="21" width="7" bestFit="1" customWidth="1"/>
  </cols>
  <sheetData>
    <row r="1" spans="1:34" x14ac:dyDescent="0.2">
      <c r="B1" s="52" t="s">
        <v>109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W1" s="53" t="s">
        <v>121</v>
      </c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x14ac:dyDescent="0.2">
      <c r="A2" s="27" t="s">
        <v>108</v>
      </c>
      <c r="B2" s="58" t="s">
        <v>9</v>
      </c>
      <c r="C2" s="58"/>
      <c r="D2" s="58"/>
      <c r="E2" s="58"/>
      <c r="F2" s="58"/>
      <c r="G2" s="58"/>
      <c r="H2" s="58"/>
      <c r="I2" s="58"/>
      <c r="J2" s="58"/>
      <c r="K2" s="58"/>
      <c r="L2" s="58" t="s">
        <v>10</v>
      </c>
      <c r="M2" s="58"/>
      <c r="N2" s="58"/>
      <c r="O2" s="58"/>
      <c r="P2" s="58"/>
      <c r="Q2" s="58"/>
      <c r="R2" s="58"/>
      <c r="S2" s="58"/>
      <c r="T2" s="58"/>
      <c r="U2" s="58"/>
      <c r="W2" s="58" t="s">
        <v>118</v>
      </c>
      <c r="X2" s="58"/>
      <c r="Y2" s="58" t="s">
        <v>119</v>
      </c>
      <c r="Z2" s="58"/>
      <c r="AA2" s="58" t="s">
        <v>120</v>
      </c>
      <c r="AB2" s="58"/>
      <c r="AC2" s="58" t="s">
        <v>115</v>
      </c>
      <c r="AD2" s="58"/>
      <c r="AE2" s="58" t="s">
        <v>116</v>
      </c>
      <c r="AF2" s="58"/>
      <c r="AG2" s="58" t="s">
        <v>117</v>
      </c>
      <c r="AH2" s="58"/>
    </row>
    <row r="3" spans="1:34" x14ac:dyDescent="0.2">
      <c r="A3" s="13" t="s">
        <v>110</v>
      </c>
      <c r="B3" s="3">
        <v>1.968</v>
      </c>
      <c r="C3" s="3">
        <v>1.9350000000000001</v>
      </c>
      <c r="D3" s="3">
        <v>2.016</v>
      </c>
      <c r="E3" s="3">
        <v>2.0720000000000001</v>
      </c>
      <c r="F3" s="3"/>
      <c r="G3" s="3"/>
      <c r="H3" s="3"/>
      <c r="I3" s="3"/>
      <c r="J3" s="3"/>
      <c r="K3" s="3"/>
      <c r="L3" s="3">
        <v>1.635</v>
      </c>
      <c r="M3" s="3">
        <v>1.613</v>
      </c>
      <c r="N3" s="3">
        <v>1.609</v>
      </c>
      <c r="O3" s="3">
        <v>1.5920000000000001</v>
      </c>
      <c r="P3" s="3">
        <v>1.66</v>
      </c>
      <c r="Q3" s="3"/>
      <c r="R3" s="3"/>
      <c r="S3" s="3"/>
      <c r="T3" s="3"/>
      <c r="U3" s="3"/>
      <c r="W3" s="2" t="s">
        <v>81</v>
      </c>
      <c r="X3" s="2" t="s">
        <v>82</v>
      </c>
      <c r="Y3" s="2" t="s">
        <v>81</v>
      </c>
      <c r="Z3" s="2" t="s">
        <v>82</v>
      </c>
      <c r="AA3" s="2" t="s">
        <v>81</v>
      </c>
      <c r="AB3" s="2" t="s">
        <v>82</v>
      </c>
      <c r="AC3" s="2" t="s">
        <v>81</v>
      </c>
      <c r="AD3" s="2" t="s">
        <v>82</v>
      </c>
      <c r="AE3" s="2" t="s">
        <v>81</v>
      </c>
      <c r="AF3" s="2" t="s">
        <v>82</v>
      </c>
      <c r="AG3" s="2" t="s">
        <v>81</v>
      </c>
      <c r="AH3" s="2" t="s">
        <v>82</v>
      </c>
    </row>
    <row r="4" spans="1:34" x14ac:dyDescent="0.2">
      <c r="A4" s="13" t="s">
        <v>111</v>
      </c>
      <c r="B4" s="3">
        <v>2.02</v>
      </c>
      <c r="C4" s="3">
        <v>2.0830000000000002</v>
      </c>
      <c r="D4" s="3">
        <v>2</v>
      </c>
      <c r="E4" s="3">
        <v>2.0579999999999998</v>
      </c>
      <c r="F4" s="3">
        <v>1.9990000000000001</v>
      </c>
      <c r="G4" s="3">
        <v>1.9219999999999999</v>
      </c>
      <c r="H4" s="3"/>
      <c r="I4" s="3"/>
      <c r="J4" s="3"/>
      <c r="K4" s="3"/>
      <c r="L4" s="3">
        <v>1.6379999999999999</v>
      </c>
      <c r="M4" s="3">
        <v>1.59</v>
      </c>
      <c r="N4" s="3">
        <v>1.6140000000000001</v>
      </c>
      <c r="O4" s="3">
        <v>1.5820000000000001</v>
      </c>
      <c r="P4" s="3"/>
      <c r="Q4" s="3"/>
      <c r="R4" s="3"/>
      <c r="S4" s="3"/>
      <c r="T4" s="3"/>
      <c r="U4" s="3"/>
      <c r="W4" s="3">
        <v>1.2318100000000001</v>
      </c>
      <c r="X4" s="3">
        <v>2.043791E-2</v>
      </c>
      <c r="Y4" s="3">
        <v>1.2538400000000001</v>
      </c>
      <c r="Z4" s="3">
        <v>1.7301980000000002E-2</v>
      </c>
      <c r="AA4" s="3">
        <v>1.281865</v>
      </c>
      <c r="AB4" s="3">
        <v>1.589405E-2</v>
      </c>
      <c r="AC4" s="3">
        <v>1.2036960000000001</v>
      </c>
      <c r="AD4" s="3">
        <v>1.8487469999999999E-2</v>
      </c>
      <c r="AE4" s="3">
        <v>1.140272</v>
      </c>
      <c r="AF4" s="3">
        <v>2.1103179999999999E-2</v>
      </c>
      <c r="AG4" s="3">
        <v>1.089852</v>
      </c>
      <c r="AH4" s="3">
        <v>1.300608E-2</v>
      </c>
    </row>
    <row r="5" spans="1:34" x14ac:dyDescent="0.2">
      <c r="A5" s="13" t="s">
        <v>112</v>
      </c>
      <c r="B5" s="3">
        <v>2.073</v>
      </c>
      <c r="C5" s="3">
        <v>2.016</v>
      </c>
      <c r="D5" s="3">
        <v>2.0640000000000001</v>
      </c>
      <c r="E5" s="3">
        <v>2.1030000000000002</v>
      </c>
      <c r="F5" s="3">
        <v>2.0550000000000002</v>
      </c>
      <c r="G5" s="3"/>
      <c r="H5" s="3"/>
      <c r="I5" s="3"/>
      <c r="J5" s="3"/>
      <c r="K5" s="3"/>
      <c r="L5" s="3">
        <v>1.611</v>
      </c>
      <c r="M5" s="3">
        <v>1.651</v>
      </c>
      <c r="N5" s="3">
        <v>1.57</v>
      </c>
      <c r="O5" s="3">
        <v>1.603</v>
      </c>
      <c r="P5" s="3"/>
      <c r="Q5" s="3"/>
      <c r="R5" s="3"/>
      <c r="S5" s="3"/>
      <c r="T5" s="3"/>
      <c r="U5" s="3"/>
      <c r="W5" s="3"/>
      <c r="X5" s="3"/>
      <c r="Y5" s="3"/>
      <c r="Z5" s="3"/>
      <c r="AA5" s="3"/>
      <c r="AB5" s="3"/>
      <c r="AC5" s="3"/>
      <c r="AD5" s="3"/>
      <c r="AE5" s="3">
        <v>1.214229</v>
      </c>
      <c r="AF5" s="3">
        <v>1.8832169999999999E-2</v>
      </c>
      <c r="AG5" s="3">
        <v>1.044089</v>
      </c>
      <c r="AH5" s="3">
        <v>8.5714970000000008E-3</v>
      </c>
    </row>
    <row r="6" spans="1:34" x14ac:dyDescent="0.2">
      <c r="A6" s="13" t="s">
        <v>107</v>
      </c>
      <c r="B6" s="3">
        <v>1.855</v>
      </c>
      <c r="C6" s="3">
        <v>1.8260000000000001</v>
      </c>
      <c r="D6" s="3">
        <v>1.8080000000000001</v>
      </c>
      <c r="E6" s="3">
        <v>1.819</v>
      </c>
      <c r="F6" s="3">
        <v>1.81</v>
      </c>
      <c r="G6" s="3"/>
      <c r="H6" s="3"/>
      <c r="I6" s="3"/>
      <c r="J6" s="3"/>
      <c r="K6" s="3"/>
      <c r="L6" s="3">
        <v>1.5620000000000001</v>
      </c>
      <c r="M6" s="3">
        <v>1.4990000000000001</v>
      </c>
      <c r="N6" s="3">
        <v>1.5289999999999999</v>
      </c>
      <c r="O6" s="3">
        <v>1.548</v>
      </c>
      <c r="P6" s="3">
        <v>1.4370000000000001</v>
      </c>
      <c r="Q6" s="3"/>
      <c r="R6" s="3"/>
      <c r="S6" s="3"/>
      <c r="T6" s="3"/>
      <c r="U6" s="3"/>
      <c r="W6" s="3"/>
      <c r="X6" s="3"/>
      <c r="Y6" s="3"/>
      <c r="Z6" s="3"/>
      <c r="AA6" s="3"/>
      <c r="AB6" s="3"/>
      <c r="AC6" s="3"/>
      <c r="AD6" s="3"/>
      <c r="AE6" s="3">
        <v>1.1719090000000001</v>
      </c>
      <c r="AF6" s="3">
        <v>2.4140740000000001E-2</v>
      </c>
      <c r="AG6" s="3">
        <v>1.137559</v>
      </c>
      <c r="AH6" s="3">
        <v>1.534075E-2</v>
      </c>
    </row>
    <row r="7" spans="1:34" x14ac:dyDescent="0.2">
      <c r="A7" s="13" t="s">
        <v>113</v>
      </c>
      <c r="B7" s="3">
        <v>1.786</v>
      </c>
      <c r="C7" s="3">
        <v>1.8</v>
      </c>
      <c r="D7" s="3">
        <v>1.706</v>
      </c>
      <c r="E7" s="3">
        <v>1.827</v>
      </c>
      <c r="F7" s="3">
        <v>1.7589999999999999</v>
      </c>
      <c r="G7" s="3">
        <v>1.728</v>
      </c>
      <c r="H7" s="3">
        <v>1.8029999999999999</v>
      </c>
      <c r="I7" s="3">
        <v>1.738</v>
      </c>
      <c r="J7" s="3">
        <v>1.829</v>
      </c>
      <c r="K7" s="3">
        <v>1.7230000000000001</v>
      </c>
      <c r="L7" s="3">
        <v>1.524</v>
      </c>
      <c r="M7" s="3">
        <v>1.534</v>
      </c>
      <c r="N7" s="3">
        <v>1.5820000000000001</v>
      </c>
      <c r="O7" s="3">
        <v>1.548</v>
      </c>
      <c r="P7" s="3">
        <v>1.4650000000000001</v>
      </c>
      <c r="Q7" s="3">
        <v>1.4419999999999999</v>
      </c>
      <c r="R7" s="3">
        <v>1.4890000000000001</v>
      </c>
      <c r="S7" s="3">
        <v>1.486</v>
      </c>
      <c r="T7" s="3">
        <v>1.4990000000000001</v>
      </c>
      <c r="U7" s="3">
        <v>1.5289999999999999</v>
      </c>
    </row>
    <row r="8" spans="1:34" x14ac:dyDescent="0.2">
      <c r="A8" s="13" t="s">
        <v>114</v>
      </c>
      <c r="B8" s="3">
        <v>1.5609999999999999</v>
      </c>
      <c r="C8" s="3">
        <v>1.601</v>
      </c>
      <c r="D8" s="3">
        <v>1.617</v>
      </c>
      <c r="E8" s="3">
        <v>1.5209999999999999</v>
      </c>
      <c r="F8" s="3">
        <v>1.5840000000000001</v>
      </c>
      <c r="G8" s="3">
        <v>1.526</v>
      </c>
      <c r="H8" s="3">
        <v>1.482</v>
      </c>
      <c r="I8" s="3">
        <v>1.4490000000000001</v>
      </c>
      <c r="J8" s="3">
        <v>1.45</v>
      </c>
      <c r="K8" s="3"/>
      <c r="L8" s="3">
        <v>1.4450000000000001</v>
      </c>
      <c r="M8" s="3">
        <v>1.468</v>
      </c>
      <c r="N8" s="3">
        <v>1.472</v>
      </c>
      <c r="O8" s="3">
        <v>1.39</v>
      </c>
      <c r="P8" s="3">
        <v>1.399</v>
      </c>
      <c r="Q8" s="3">
        <v>1.407</v>
      </c>
      <c r="R8" s="3">
        <v>1.3560000000000001</v>
      </c>
      <c r="S8" s="3">
        <v>1.365</v>
      </c>
      <c r="T8" s="3">
        <v>1.35</v>
      </c>
      <c r="U8" s="3"/>
    </row>
    <row r="11" spans="1:34" x14ac:dyDescent="0.2">
      <c r="A11" s="2"/>
    </row>
    <row r="12" spans="1:34" x14ac:dyDescent="0.2">
      <c r="A12" s="2"/>
    </row>
    <row r="14" spans="1:34" x14ac:dyDescent="0.2">
      <c r="A14" s="3"/>
    </row>
    <row r="15" spans="1:34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34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</sheetData>
  <mergeCells count="10">
    <mergeCell ref="B2:K2"/>
    <mergeCell ref="L2:U2"/>
    <mergeCell ref="B1:U1"/>
    <mergeCell ref="W1:AH1"/>
    <mergeCell ref="W2:X2"/>
    <mergeCell ref="AG2:AH2"/>
    <mergeCell ref="AE2:AF2"/>
    <mergeCell ref="AC2:AD2"/>
    <mergeCell ref="AA2:AB2"/>
    <mergeCell ref="Y2:Z2"/>
  </mergeCells>
  <pageMargins left="0.7" right="0.7" top="0.75" bottom="0.75" header="0.3" footer="0.3"/>
  <pageSetup paperSize="9"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H1" sqref="H1:N1"/>
    </sheetView>
  </sheetViews>
  <sheetFormatPr baseColWidth="10" defaultRowHeight="16" x14ac:dyDescent="0.2"/>
  <cols>
    <col min="1" max="1" width="15.83203125" bestFit="1" customWidth="1"/>
    <col min="2" max="2" width="16.33203125" bestFit="1" customWidth="1"/>
    <col min="3" max="3" width="14.6640625" bestFit="1" customWidth="1"/>
    <col min="4" max="4" width="15.1640625" bestFit="1" customWidth="1"/>
    <col min="5" max="6" width="21.1640625" bestFit="1" customWidth="1"/>
    <col min="8" max="8" width="21.5" bestFit="1" customWidth="1"/>
    <col min="9" max="9" width="15.83203125" bestFit="1" customWidth="1"/>
    <col min="10" max="10" width="16.33203125" bestFit="1" customWidth="1"/>
    <col min="11" max="11" width="14.6640625" bestFit="1" customWidth="1"/>
    <col min="12" max="12" width="15.1640625" bestFit="1" customWidth="1"/>
    <col min="13" max="14" width="21.1640625" bestFit="1" customWidth="1"/>
  </cols>
  <sheetData>
    <row r="1" spans="1:14" x14ac:dyDescent="0.2">
      <c r="A1" s="52" t="s">
        <v>19</v>
      </c>
      <c r="B1" s="52"/>
      <c r="C1" s="52"/>
      <c r="D1" s="52"/>
      <c r="E1" s="52"/>
      <c r="F1" s="52"/>
      <c r="H1" s="52" t="s">
        <v>60</v>
      </c>
      <c r="I1" s="52"/>
      <c r="J1" s="52"/>
      <c r="K1" s="52"/>
      <c r="L1" s="52"/>
      <c r="M1" s="52"/>
      <c r="N1" s="52"/>
    </row>
    <row r="2" spans="1:14" x14ac:dyDescent="0.2">
      <c r="A2" s="2" t="s">
        <v>122</v>
      </c>
      <c r="B2" s="2" t="s">
        <v>123</v>
      </c>
      <c r="C2" s="2" t="s">
        <v>124</v>
      </c>
      <c r="D2" s="2" t="s">
        <v>125</v>
      </c>
      <c r="E2" s="2" t="s">
        <v>126</v>
      </c>
      <c r="F2" s="2" t="s">
        <v>126</v>
      </c>
      <c r="H2" s="2"/>
      <c r="I2" s="2" t="s">
        <v>122</v>
      </c>
      <c r="J2" s="2" t="s">
        <v>123</v>
      </c>
      <c r="K2" s="2" t="s">
        <v>124</v>
      </c>
      <c r="L2" s="2" t="s">
        <v>125</v>
      </c>
      <c r="M2" s="2" t="s">
        <v>126</v>
      </c>
      <c r="N2" s="2" t="s">
        <v>126</v>
      </c>
    </row>
    <row r="3" spans="1:14" x14ac:dyDescent="0.2">
      <c r="A3" s="3">
        <v>1.716</v>
      </c>
      <c r="B3" s="3">
        <v>1.3859999999999999</v>
      </c>
      <c r="C3" s="3">
        <v>1.704</v>
      </c>
      <c r="D3" s="3">
        <v>1.42</v>
      </c>
      <c r="E3" s="3">
        <v>1.478</v>
      </c>
      <c r="F3" s="3">
        <v>1.458</v>
      </c>
      <c r="H3" s="13" t="s">
        <v>53</v>
      </c>
      <c r="I3" s="3">
        <v>32</v>
      </c>
      <c r="J3" s="3">
        <v>26</v>
      </c>
      <c r="K3" s="3">
        <v>24</v>
      </c>
      <c r="L3" s="3">
        <v>26</v>
      </c>
      <c r="M3" s="3">
        <v>30</v>
      </c>
      <c r="N3" s="3">
        <v>31</v>
      </c>
    </row>
    <row r="4" spans="1:14" x14ac:dyDescent="0.2">
      <c r="A4" s="3">
        <v>1.823</v>
      </c>
      <c r="B4" s="3">
        <v>1.4259999999999999</v>
      </c>
      <c r="C4" s="3">
        <v>1.79</v>
      </c>
      <c r="D4" s="3">
        <v>1.498</v>
      </c>
      <c r="E4" s="3">
        <v>1.405</v>
      </c>
      <c r="F4" s="3">
        <v>1.4750000000000001</v>
      </c>
      <c r="H4" s="13"/>
      <c r="I4" s="3"/>
      <c r="J4" s="3"/>
      <c r="K4" s="3"/>
      <c r="L4" s="3"/>
      <c r="M4" s="3"/>
      <c r="N4" s="3"/>
    </row>
    <row r="5" spans="1:14" x14ac:dyDescent="0.2">
      <c r="A5" s="3">
        <v>1.7230000000000001</v>
      </c>
      <c r="B5" s="3">
        <v>1.4850000000000001</v>
      </c>
      <c r="C5" s="3">
        <v>1.7589999999999999</v>
      </c>
      <c r="D5" s="3">
        <v>1.4770000000000001</v>
      </c>
      <c r="E5" s="3">
        <v>1.4670000000000001</v>
      </c>
      <c r="F5" s="3">
        <v>1.542</v>
      </c>
      <c r="H5" s="13"/>
      <c r="I5" s="3"/>
      <c r="J5" s="3"/>
      <c r="K5" s="3"/>
      <c r="L5" s="3"/>
      <c r="M5" s="3"/>
      <c r="N5" s="3"/>
    </row>
    <row r="6" spans="1:14" x14ac:dyDescent="0.2">
      <c r="A6" s="3">
        <v>1.879</v>
      </c>
      <c r="B6" s="3">
        <v>1.448</v>
      </c>
      <c r="C6" s="3">
        <v>1.802</v>
      </c>
      <c r="D6" s="3">
        <v>1.5589999999999999</v>
      </c>
      <c r="E6" s="3">
        <v>1.395</v>
      </c>
      <c r="F6" s="3">
        <v>1.552</v>
      </c>
      <c r="H6" s="13" t="s">
        <v>54</v>
      </c>
      <c r="I6" s="3">
        <v>1.7929999999999999</v>
      </c>
      <c r="J6" s="3">
        <v>1.45</v>
      </c>
      <c r="K6" s="3">
        <v>1.84</v>
      </c>
      <c r="L6" s="3">
        <v>1.492</v>
      </c>
      <c r="M6" s="3">
        <v>1.4379999999999999</v>
      </c>
      <c r="N6" s="3">
        <v>1.4650000000000001</v>
      </c>
    </row>
    <row r="7" spans="1:14" x14ac:dyDescent="0.2">
      <c r="A7" s="3">
        <v>1.911</v>
      </c>
      <c r="B7" s="3">
        <v>1.391</v>
      </c>
      <c r="C7" s="3">
        <v>1.825</v>
      </c>
      <c r="D7" s="3">
        <v>1.5569999999999999</v>
      </c>
      <c r="E7" s="3">
        <v>1.4410000000000001</v>
      </c>
      <c r="F7" s="3">
        <v>1.381</v>
      </c>
      <c r="H7" s="13" t="s">
        <v>55</v>
      </c>
      <c r="I7" s="3">
        <v>0.1022</v>
      </c>
      <c r="J7" s="3">
        <v>8.5040000000000004E-2</v>
      </c>
      <c r="K7" s="3">
        <v>0.10780000000000001</v>
      </c>
      <c r="L7" s="3">
        <v>7.4090000000000003E-2</v>
      </c>
      <c r="M7" s="3">
        <v>0.1016</v>
      </c>
      <c r="N7" s="3">
        <v>9.4140000000000001E-2</v>
      </c>
    </row>
    <row r="8" spans="1:14" x14ac:dyDescent="0.2">
      <c r="A8" s="3">
        <v>1.8169999999999999</v>
      </c>
      <c r="B8" s="3">
        <v>1.339</v>
      </c>
      <c r="C8" s="3">
        <v>1.8220000000000001</v>
      </c>
      <c r="D8" s="3">
        <v>1.4179999999999999</v>
      </c>
      <c r="E8" s="3">
        <v>1.4950000000000001</v>
      </c>
      <c r="F8" s="3">
        <v>1.4810000000000001</v>
      </c>
      <c r="H8" s="13" t="s">
        <v>56</v>
      </c>
      <c r="I8" s="3">
        <v>1.8069999999999999E-2</v>
      </c>
      <c r="J8" s="3">
        <v>1.668E-2</v>
      </c>
      <c r="K8" s="3">
        <v>2.2009999999999998E-2</v>
      </c>
      <c r="L8" s="3">
        <v>1.453E-2</v>
      </c>
      <c r="M8" s="3">
        <v>1.8550000000000001E-2</v>
      </c>
      <c r="N8" s="3">
        <v>1.6910000000000001E-2</v>
      </c>
    </row>
    <row r="9" spans="1:14" x14ac:dyDescent="0.2">
      <c r="A9" s="3">
        <v>1.9930000000000001</v>
      </c>
      <c r="B9" s="3">
        <v>1.5049999999999999</v>
      </c>
      <c r="C9" s="3">
        <v>1.84</v>
      </c>
      <c r="D9" s="3">
        <v>1.4750000000000001</v>
      </c>
      <c r="E9" s="3">
        <v>1.302</v>
      </c>
      <c r="F9" s="3">
        <v>1.615</v>
      </c>
      <c r="H9" s="13"/>
      <c r="I9" s="3"/>
      <c r="J9" s="3"/>
      <c r="K9" s="3"/>
      <c r="L9" s="3"/>
      <c r="M9" s="3"/>
      <c r="N9" s="3"/>
    </row>
    <row r="10" spans="1:14" x14ac:dyDescent="0.2">
      <c r="A10" s="3">
        <v>1.645</v>
      </c>
      <c r="B10" s="3">
        <v>1.4730000000000001</v>
      </c>
      <c r="C10" s="3">
        <v>1.948</v>
      </c>
      <c r="D10" s="3">
        <v>1.5529999999999999</v>
      </c>
      <c r="E10" s="3">
        <v>1.5249999999999999</v>
      </c>
      <c r="F10" s="3">
        <v>1.5940000000000001</v>
      </c>
      <c r="H10" s="13" t="s">
        <v>57</v>
      </c>
      <c r="I10" s="3">
        <v>1.756</v>
      </c>
      <c r="J10" s="3">
        <v>1.415</v>
      </c>
      <c r="K10" s="3">
        <v>1.794</v>
      </c>
      <c r="L10" s="3">
        <v>1.4630000000000001</v>
      </c>
      <c r="M10" s="3">
        <v>1.4</v>
      </c>
      <c r="N10" s="3">
        <v>1.43</v>
      </c>
    </row>
    <row r="11" spans="1:14" x14ac:dyDescent="0.2">
      <c r="A11" s="3">
        <v>1.7150000000000001</v>
      </c>
      <c r="B11" s="3">
        <v>1.407</v>
      </c>
      <c r="C11" s="3">
        <v>1.952</v>
      </c>
      <c r="D11" s="3">
        <v>1.34</v>
      </c>
      <c r="E11" s="3">
        <v>1.3220000000000001</v>
      </c>
      <c r="F11" s="3">
        <v>1.581</v>
      </c>
      <c r="H11" s="13" t="s">
        <v>58</v>
      </c>
      <c r="I11" s="3">
        <v>1.83</v>
      </c>
      <c r="J11" s="3">
        <v>1.484</v>
      </c>
      <c r="K11" s="3">
        <v>1.885</v>
      </c>
      <c r="L11" s="3">
        <v>1.522</v>
      </c>
      <c r="M11" s="3">
        <v>1.476</v>
      </c>
      <c r="N11" s="3">
        <v>1.4990000000000001</v>
      </c>
    </row>
    <row r="12" spans="1:14" x14ac:dyDescent="0.2">
      <c r="A12" s="3">
        <v>2.0169999999999999</v>
      </c>
      <c r="B12" s="3">
        <v>1.645</v>
      </c>
      <c r="C12" s="3">
        <v>1.706</v>
      </c>
      <c r="D12" s="3">
        <v>1.5669999999999999</v>
      </c>
      <c r="E12" s="3">
        <v>1.45</v>
      </c>
      <c r="F12" s="3">
        <v>1.5129999999999999</v>
      </c>
    </row>
    <row r="13" spans="1:14" x14ac:dyDescent="0.2">
      <c r="A13" s="3">
        <v>1.615</v>
      </c>
      <c r="B13" s="3">
        <v>1.365</v>
      </c>
      <c r="C13" s="3">
        <v>2.077</v>
      </c>
      <c r="D13" s="3">
        <v>1.413</v>
      </c>
      <c r="E13" s="3">
        <v>1.3240000000000001</v>
      </c>
      <c r="F13" s="3">
        <v>1.33</v>
      </c>
      <c r="H13" s="13" t="s">
        <v>81</v>
      </c>
      <c r="I13">
        <f>I6/J6</f>
        <v>1.2365517241379311</v>
      </c>
      <c r="K13">
        <f>K6/L6</f>
        <v>1.2332439678284184</v>
      </c>
      <c r="M13">
        <f>M6/N6</f>
        <v>0.98156996587030709</v>
      </c>
    </row>
    <row r="14" spans="1:14" x14ac:dyDescent="0.2">
      <c r="A14" s="3">
        <v>1.6259999999999999</v>
      </c>
      <c r="B14" s="3">
        <v>1.625</v>
      </c>
      <c r="C14" s="3">
        <v>1.85</v>
      </c>
      <c r="D14" s="3">
        <v>1.538</v>
      </c>
      <c r="E14" s="3">
        <v>1.327</v>
      </c>
      <c r="F14" s="3">
        <v>1.6180000000000001</v>
      </c>
      <c r="H14" s="13" t="s">
        <v>82</v>
      </c>
      <c r="I14">
        <f>I13*SQRT((I8/I6)^2+(J8/J6)^2)</f>
        <v>1.8911442525288313E-2</v>
      </c>
      <c r="K14">
        <f>K13*SQRT((K8/K6)^2+(L8/L6)^2)</f>
        <v>1.9022717193830495E-2</v>
      </c>
      <c r="M14">
        <f>M13*SQRT((M8/M6)^2+(N8/N6)^2)</f>
        <v>1.6991071386086347E-2</v>
      </c>
    </row>
    <row r="15" spans="1:14" x14ac:dyDescent="0.2">
      <c r="A15" s="3">
        <v>1.9219999999999999</v>
      </c>
      <c r="B15" s="3">
        <v>1.335</v>
      </c>
      <c r="C15" s="3">
        <v>1.7609999999999999</v>
      </c>
      <c r="D15" s="3">
        <v>1.448</v>
      </c>
      <c r="E15" s="3">
        <v>1.522</v>
      </c>
      <c r="F15" s="3">
        <v>1.3779999999999999</v>
      </c>
    </row>
    <row r="16" spans="1:14" x14ac:dyDescent="0.2">
      <c r="A16" s="3">
        <v>1.6830000000000001</v>
      </c>
      <c r="B16" s="3">
        <v>1.448</v>
      </c>
      <c r="C16" s="3">
        <v>1.9610000000000001</v>
      </c>
      <c r="D16" s="3">
        <v>1.488</v>
      </c>
      <c r="E16" s="3">
        <v>1.6279999999999999</v>
      </c>
      <c r="F16" s="3">
        <v>1.3740000000000001</v>
      </c>
    </row>
    <row r="17" spans="1:6" x14ac:dyDescent="0.2">
      <c r="A17" s="3">
        <v>1.865</v>
      </c>
      <c r="B17" s="3">
        <v>1.431</v>
      </c>
      <c r="C17" s="3">
        <v>1.7589999999999999</v>
      </c>
      <c r="D17" s="3">
        <v>1.5169999999999999</v>
      </c>
      <c r="E17" s="3">
        <v>1.4139999999999999</v>
      </c>
      <c r="F17" s="3">
        <v>1.43</v>
      </c>
    </row>
    <row r="18" spans="1:6" x14ac:dyDescent="0.2">
      <c r="A18" s="3">
        <v>1.875</v>
      </c>
      <c r="B18" s="3">
        <v>1.5840000000000001</v>
      </c>
      <c r="C18" s="3">
        <v>1.9950000000000001</v>
      </c>
      <c r="D18" s="3">
        <v>1.605</v>
      </c>
      <c r="E18" s="3">
        <v>1.3720000000000001</v>
      </c>
      <c r="F18" s="3">
        <v>1.361</v>
      </c>
    </row>
    <row r="19" spans="1:6" x14ac:dyDescent="0.2">
      <c r="A19" s="3">
        <v>1.802</v>
      </c>
      <c r="B19" s="3">
        <v>1.518</v>
      </c>
      <c r="C19" s="3">
        <v>1.91</v>
      </c>
      <c r="D19" s="3">
        <v>1.4750000000000001</v>
      </c>
      <c r="E19" s="3">
        <v>1.4450000000000001</v>
      </c>
      <c r="F19" s="3">
        <v>1.385</v>
      </c>
    </row>
    <row r="20" spans="1:6" x14ac:dyDescent="0.2">
      <c r="A20" s="3">
        <v>1.8149999999999999</v>
      </c>
      <c r="B20" s="3">
        <v>1.496</v>
      </c>
      <c r="C20" s="3">
        <v>1.9410000000000001</v>
      </c>
      <c r="D20" s="3">
        <v>1.4790000000000001</v>
      </c>
      <c r="E20" s="3">
        <v>1.427</v>
      </c>
      <c r="F20" s="3">
        <v>1.462</v>
      </c>
    </row>
    <row r="21" spans="1:6" x14ac:dyDescent="0.2">
      <c r="A21" s="3">
        <v>1.7829999999999999</v>
      </c>
      <c r="B21" s="3">
        <v>1.3839999999999999</v>
      </c>
      <c r="C21" s="3">
        <v>1.744</v>
      </c>
      <c r="D21" s="3">
        <v>1.4950000000000001</v>
      </c>
      <c r="E21" s="3">
        <v>1.417</v>
      </c>
      <c r="F21" s="3">
        <v>1.552</v>
      </c>
    </row>
    <row r="22" spans="1:6" x14ac:dyDescent="0.2">
      <c r="A22" s="3">
        <v>1.7629999999999999</v>
      </c>
      <c r="B22" s="3">
        <v>1.3979999999999999</v>
      </c>
      <c r="C22" s="3">
        <v>1.6459999999999999</v>
      </c>
      <c r="D22" s="3">
        <v>1.5069999999999999</v>
      </c>
      <c r="E22" s="3">
        <v>1.585</v>
      </c>
      <c r="F22" s="3">
        <v>1.405</v>
      </c>
    </row>
    <row r="23" spans="1:6" x14ac:dyDescent="0.2">
      <c r="A23" s="3">
        <v>1.7809999999999999</v>
      </c>
      <c r="B23" s="3">
        <v>1.4710000000000001</v>
      </c>
      <c r="C23" s="3">
        <v>1.8839999999999999</v>
      </c>
      <c r="D23" s="3">
        <v>1.5529999999999999</v>
      </c>
      <c r="E23" s="3">
        <v>1.5629999999999999</v>
      </c>
      <c r="F23" s="3">
        <v>1.4079999999999999</v>
      </c>
    </row>
    <row r="24" spans="1:6" x14ac:dyDescent="0.2">
      <c r="A24" s="3">
        <v>1.8009999999999999</v>
      </c>
      <c r="B24" s="3">
        <v>1.4570000000000001</v>
      </c>
      <c r="C24" s="3">
        <v>1.702</v>
      </c>
      <c r="D24" s="3">
        <v>1.431</v>
      </c>
      <c r="E24" s="3">
        <v>1.5229999999999999</v>
      </c>
      <c r="F24" s="3">
        <v>1.4730000000000001</v>
      </c>
    </row>
    <row r="25" spans="1:6" x14ac:dyDescent="0.2">
      <c r="A25" s="3">
        <v>1.7410000000000001</v>
      </c>
      <c r="B25" s="3">
        <v>1.421</v>
      </c>
      <c r="C25" s="3">
        <v>1.903</v>
      </c>
      <c r="D25" s="3">
        <v>1.4630000000000001</v>
      </c>
      <c r="E25" s="3">
        <v>1.605</v>
      </c>
      <c r="F25" s="3">
        <v>1.5740000000000001</v>
      </c>
    </row>
    <row r="26" spans="1:6" x14ac:dyDescent="0.2">
      <c r="A26" s="3">
        <v>1.944</v>
      </c>
      <c r="B26" s="3">
        <v>1.46</v>
      </c>
      <c r="C26" s="3">
        <v>1.873</v>
      </c>
      <c r="D26" s="3">
        <v>1.69</v>
      </c>
      <c r="E26" s="3">
        <v>1.6359999999999999</v>
      </c>
      <c r="F26" s="3">
        <v>1.4430000000000001</v>
      </c>
    </row>
    <row r="27" spans="1:6" x14ac:dyDescent="0.2">
      <c r="A27" s="3">
        <v>1.7949999999999999</v>
      </c>
      <c r="B27" s="3">
        <v>1.2829999999999999</v>
      </c>
      <c r="C27" s="3"/>
      <c r="D27" s="3">
        <v>1.4530000000000001</v>
      </c>
      <c r="E27" s="3">
        <v>1.415</v>
      </c>
      <c r="F27" s="3">
        <v>1.2609999999999999</v>
      </c>
    </row>
    <row r="28" spans="1:6" x14ac:dyDescent="0.2">
      <c r="A28" s="3">
        <v>1.8440000000000001</v>
      </c>
      <c r="B28" s="3">
        <v>1.506</v>
      </c>
      <c r="C28" s="3"/>
      <c r="D28" s="3">
        <v>1.385</v>
      </c>
      <c r="E28" s="3">
        <v>1.391</v>
      </c>
      <c r="F28" s="3">
        <v>1.35</v>
      </c>
    </row>
    <row r="29" spans="1:6" x14ac:dyDescent="0.2">
      <c r="A29" s="3">
        <v>1.7569999999999999</v>
      </c>
      <c r="B29" s="3"/>
      <c r="C29" s="3"/>
      <c r="D29" s="3"/>
      <c r="E29" s="3">
        <v>1.2989999999999999</v>
      </c>
      <c r="F29" s="3">
        <v>1.5580000000000001</v>
      </c>
    </row>
    <row r="30" spans="1:6" x14ac:dyDescent="0.2">
      <c r="A30" s="3">
        <v>1.6080000000000001</v>
      </c>
      <c r="B30" s="3"/>
      <c r="C30" s="3"/>
      <c r="D30" s="3"/>
      <c r="E30" s="3">
        <v>1.385</v>
      </c>
      <c r="F30" s="3">
        <v>1.361</v>
      </c>
    </row>
    <row r="31" spans="1:6" x14ac:dyDescent="0.2">
      <c r="A31" s="3">
        <v>1.8169999999999999</v>
      </c>
      <c r="B31" s="3"/>
      <c r="C31" s="3"/>
      <c r="D31" s="3"/>
      <c r="E31" s="3">
        <v>1.278</v>
      </c>
      <c r="F31" s="3">
        <v>1.5269999999999999</v>
      </c>
    </row>
    <row r="32" spans="1:6" x14ac:dyDescent="0.2">
      <c r="A32" s="3">
        <v>1.7450000000000001</v>
      </c>
      <c r="B32" s="3"/>
      <c r="C32" s="3"/>
      <c r="D32" s="3"/>
      <c r="E32" s="3">
        <v>1.3149999999999999</v>
      </c>
      <c r="F32" s="3">
        <v>1.546</v>
      </c>
    </row>
    <row r="33" spans="1:6" x14ac:dyDescent="0.2">
      <c r="A33" s="3">
        <v>1.8140000000000001</v>
      </c>
      <c r="B33" s="3"/>
      <c r="C33" s="3"/>
      <c r="D33" s="3"/>
      <c r="E33" s="3"/>
      <c r="F33" s="3">
        <v>1.415</v>
      </c>
    </row>
    <row r="34" spans="1:6" x14ac:dyDescent="0.2">
      <c r="A34" s="3">
        <v>1.736</v>
      </c>
      <c r="B34" s="3"/>
      <c r="C34" s="3"/>
      <c r="D34" s="3"/>
      <c r="E34" s="3"/>
      <c r="F34" s="3"/>
    </row>
  </sheetData>
  <mergeCells count="2">
    <mergeCell ref="A1:F1"/>
    <mergeCell ref="H1:N1"/>
  </mergeCells>
  <pageMargins left="0.7" right="0.7" top="0.75" bottom="0.75" header="0.3" footer="0.3"/>
  <pageSetup paperSize="9"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8"/>
  <sheetViews>
    <sheetView topLeftCell="D1" workbookViewId="0">
      <selection activeCell="AK14" sqref="AE1:AK14"/>
    </sheetView>
  </sheetViews>
  <sheetFormatPr baseColWidth="10" defaultRowHeight="16" x14ac:dyDescent="0.2"/>
  <cols>
    <col min="31" max="31" width="21.5" bestFit="1" customWidth="1"/>
    <col min="32" max="32" width="15.83203125" bestFit="1" customWidth="1"/>
    <col min="33" max="33" width="16.33203125" bestFit="1" customWidth="1"/>
    <col min="34" max="34" width="14.6640625" bestFit="1" customWidth="1"/>
    <col min="35" max="35" width="15.1640625" bestFit="1" customWidth="1"/>
    <col min="36" max="37" width="21.1640625" bestFit="1" customWidth="1"/>
  </cols>
  <sheetData>
    <row r="1" spans="1:37" x14ac:dyDescent="0.2">
      <c r="A1" s="53" t="s">
        <v>128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4"/>
      <c r="AC1" s="4"/>
      <c r="AE1" s="52" t="s">
        <v>60</v>
      </c>
      <c r="AF1" s="52"/>
      <c r="AG1" s="52"/>
      <c r="AH1" s="52"/>
      <c r="AI1" s="52"/>
      <c r="AJ1" s="52"/>
      <c r="AK1" s="52"/>
    </row>
    <row r="2" spans="1:37" x14ac:dyDescent="0.2">
      <c r="B2" s="54" t="s">
        <v>122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E2" s="2"/>
      <c r="AF2" s="2" t="s">
        <v>122</v>
      </c>
      <c r="AG2" s="2" t="s">
        <v>123</v>
      </c>
      <c r="AH2" s="2" t="s">
        <v>124</v>
      </c>
      <c r="AI2" s="2" t="s">
        <v>125</v>
      </c>
      <c r="AJ2" s="2" t="s">
        <v>126</v>
      </c>
      <c r="AK2" s="2" t="s">
        <v>126</v>
      </c>
    </row>
    <row r="3" spans="1:37" x14ac:dyDescent="0.2">
      <c r="B3">
        <v>17.161999999999999</v>
      </c>
      <c r="C3">
        <v>15.643000000000001</v>
      </c>
      <c r="D3">
        <v>17.234000000000002</v>
      </c>
      <c r="E3">
        <v>15.446</v>
      </c>
      <c r="F3">
        <v>18.277999999999999</v>
      </c>
      <c r="G3">
        <v>13.858000000000001</v>
      </c>
      <c r="H3">
        <v>15.346</v>
      </c>
      <c r="I3">
        <v>18.552</v>
      </c>
      <c r="J3">
        <v>16.154</v>
      </c>
      <c r="K3">
        <v>15.542999999999999</v>
      </c>
      <c r="L3">
        <v>15.576000000000001</v>
      </c>
      <c r="M3">
        <v>12.923</v>
      </c>
      <c r="N3">
        <v>14.836</v>
      </c>
      <c r="O3" s="22">
        <v>13.925000000000001</v>
      </c>
      <c r="P3">
        <v>14.778</v>
      </c>
      <c r="Q3">
        <v>17.292000000000002</v>
      </c>
      <c r="R3">
        <v>13.135999999999999</v>
      </c>
      <c r="S3">
        <v>14.244999999999999</v>
      </c>
      <c r="T3">
        <v>15.122999999999999</v>
      </c>
      <c r="U3">
        <v>15.222</v>
      </c>
      <c r="V3">
        <v>15.066000000000001</v>
      </c>
      <c r="W3">
        <v>15.07</v>
      </c>
      <c r="X3">
        <v>13.548999999999999</v>
      </c>
      <c r="Y3">
        <v>12.32</v>
      </c>
      <c r="Z3">
        <v>15.557</v>
      </c>
      <c r="AA3">
        <v>14.41</v>
      </c>
      <c r="AE3" s="13" t="s">
        <v>53</v>
      </c>
      <c r="AF3" s="3">
        <v>26</v>
      </c>
      <c r="AG3" s="3">
        <v>28</v>
      </c>
      <c r="AH3" s="3">
        <v>27</v>
      </c>
      <c r="AI3" s="3">
        <v>26</v>
      </c>
      <c r="AJ3" s="3">
        <v>18</v>
      </c>
      <c r="AK3" s="3">
        <v>23</v>
      </c>
    </row>
    <row r="4" spans="1:37" x14ac:dyDescent="0.2">
      <c r="B4">
        <v>12.42</v>
      </c>
      <c r="C4">
        <v>12.955</v>
      </c>
      <c r="D4">
        <v>10.44</v>
      </c>
      <c r="E4">
        <v>15.848000000000001</v>
      </c>
      <c r="F4">
        <v>17.113</v>
      </c>
      <c r="G4">
        <v>15.52</v>
      </c>
      <c r="H4">
        <v>15.542999999999999</v>
      </c>
      <c r="I4">
        <v>16.863</v>
      </c>
      <c r="J4">
        <v>15.673999999999999</v>
      </c>
      <c r="K4">
        <v>17.515000000000001</v>
      </c>
      <c r="L4">
        <v>16.248000000000001</v>
      </c>
      <c r="M4">
        <v>13.539</v>
      </c>
      <c r="N4">
        <v>14.41</v>
      </c>
      <c r="O4" s="22">
        <v>12.308999999999999</v>
      </c>
      <c r="P4">
        <v>14.459</v>
      </c>
      <c r="Q4">
        <v>16.762</v>
      </c>
      <c r="R4">
        <v>13.374000000000001</v>
      </c>
      <c r="S4">
        <v>14.538</v>
      </c>
      <c r="T4">
        <v>15.198</v>
      </c>
      <c r="U4">
        <v>15.916</v>
      </c>
      <c r="V4">
        <v>14.205</v>
      </c>
      <c r="W4">
        <v>16.055</v>
      </c>
      <c r="X4">
        <v>13.628</v>
      </c>
      <c r="Y4">
        <v>14.007</v>
      </c>
      <c r="Z4">
        <v>15.603</v>
      </c>
      <c r="AA4">
        <v>14.718999999999999</v>
      </c>
      <c r="AE4" s="13"/>
      <c r="AF4" s="3"/>
      <c r="AG4" s="3"/>
      <c r="AH4" s="3"/>
      <c r="AI4" s="3"/>
      <c r="AJ4" s="3"/>
      <c r="AK4" s="3"/>
    </row>
    <row r="5" spans="1:37" x14ac:dyDescent="0.2">
      <c r="B5">
        <v>17.157</v>
      </c>
      <c r="C5">
        <v>12.893000000000001</v>
      </c>
      <c r="D5">
        <v>14.36</v>
      </c>
      <c r="E5">
        <v>14.606999999999999</v>
      </c>
      <c r="F5">
        <v>14.763</v>
      </c>
      <c r="G5">
        <v>12.115</v>
      </c>
      <c r="H5">
        <v>14.839</v>
      </c>
      <c r="I5">
        <v>18.675000000000001</v>
      </c>
      <c r="J5">
        <v>13.855</v>
      </c>
      <c r="K5">
        <v>15.346</v>
      </c>
      <c r="L5">
        <v>14.848000000000001</v>
      </c>
      <c r="M5">
        <v>13.239000000000001</v>
      </c>
      <c r="N5">
        <v>13.201000000000001</v>
      </c>
      <c r="O5" s="22">
        <v>14.425000000000001</v>
      </c>
      <c r="P5">
        <v>14.606999999999999</v>
      </c>
      <c r="Q5">
        <v>16.077000000000002</v>
      </c>
      <c r="R5">
        <v>14.757999999999999</v>
      </c>
      <c r="S5">
        <v>12.602</v>
      </c>
      <c r="T5">
        <v>14.606999999999999</v>
      </c>
      <c r="U5">
        <v>17.029</v>
      </c>
      <c r="V5">
        <v>14.718999999999999</v>
      </c>
      <c r="W5">
        <v>16.893999999999998</v>
      </c>
      <c r="X5">
        <v>14.007</v>
      </c>
      <c r="Y5">
        <v>13.894</v>
      </c>
      <c r="Z5">
        <v>14.840999999999999</v>
      </c>
      <c r="AA5">
        <v>15.603</v>
      </c>
      <c r="AE5" s="13"/>
      <c r="AF5" s="3"/>
      <c r="AG5" s="3"/>
      <c r="AH5" s="3"/>
      <c r="AI5" s="3"/>
      <c r="AJ5" s="3"/>
      <c r="AK5" s="3"/>
    </row>
    <row r="6" spans="1:37" x14ac:dyDescent="0.2">
      <c r="B6">
        <v>17.420000000000002</v>
      </c>
      <c r="C6">
        <v>14.582000000000001</v>
      </c>
      <c r="D6">
        <v>15.557</v>
      </c>
      <c r="E6">
        <v>13.374000000000001</v>
      </c>
      <c r="F6">
        <v>15.146000000000001</v>
      </c>
      <c r="G6">
        <v>14.305</v>
      </c>
      <c r="H6">
        <v>15.271000000000001</v>
      </c>
      <c r="I6">
        <v>15.052</v>
      </c>
      <c r="J6">
        <v>19.411000000000001</v>
      </c>
      <c r="K6">
        <v>15.714</v>
      </c>
      <c r="L6">
        <v>12.654</v>
      </c>
      <c r="M6">
        <v>12.596</v>
      </c>
      <c r="N6">
        <v>13.644</v>
      </c>
      <c r="O6" s="22">
        <v>16.135000000000002</v>
      </c>
      <c r="P6">
        <v>13.586</v>
      </c>
      <c r="Q6">
        <v>13.955</v>
      </c>
      <c r="R6">
        <v>14.129</v>
      </c>
      <c r="S6">
        <v>13.775</v>
      </c>
      <c r="T6">
        <v>15.07</v>
      </c>
      <c r="U6">
        <v>16.649999999999999</v>
      </c>
      <c r="V6">
        <v>14.425000000000001</v>
      </c>
      <c r="W6">
        <v>17.007999999999999</v>
      </c>
      <c r="X6">
        <v>14.778</v>
      </c>
      <c r="Y6">
        <v>15.409000000000001</v>
      </c>
      <c r="Z6">
        <v>15.404</v>
      </c>
      <c r="AA6">
        <v>15.08</v>
      </c>
      <c r="AE6" s="13" t="s">
        <v>54</v>
      </c>
      <c r="AF6" s="3">
        <v>14.93</v>
      </c>
      <c r="AG6" s="3">
        <v>12.52</v>
      </c>
      <c r="AH6" s="3">
        <v>14.22</v>
      </c>
      <c r="AI6" s="3">
        <v>12.39</v>
      </c>
      <c r="AJ6" s="3">
        <v>11.8</v>
      </c>
      <c r="AK6" s="3">
        <v>11.66</v>
      </c>
    </row>
    <row r="7" spans="1:37" x14ac:dyDescent="0.2">
      <c r="B7">
        <v>18.065999999999999</v>
      </c>
      <c r="C7">
        <v>13.737</v>
      </c>
      <c r="D7">
        <v>14.265000000000001</v>
      </c>
      <c r="E7">
        <v>16.135000000000002</v>
      </c>
      <c r="F7">
        <v>13.680999999999999</v>
      </c>
      <c r="G7">
        <v>12.843999999999999</v>
      </c>
      <c r="H7">
        <v>16.474</v>
      </c>
      <c r="I7">
        <v>17.917000000000002</v>
      </c>
      <c r="J7">
        <v>15.763</v>
      </c>
      <c r="K7">
        <v>14.984999999999999</v>
      </c>
      <c r="L7">
        <v>13.632</v>
      </c>
      <c r="M7">
        <v>12.805</v>
      </c>
      <c r="N7">
        <v>14.169</v>
      </c>
      <c r="O7" s="22">
        <v>14.538</v>
      </c>
      <c r="P7">
        <v>11.509</v>
      </c>
      <c r="Q7">
        <v>14.606999999999999</v>
      </c>
      <c r="R7">
        <v>16.585999999999999</v>
      </c>
      <c r="S7">
        <v>13.411</v>
      </c>
      <c r="T7">
        <v>15.965</v>
      </c>
      <c r="U7">
        <v>15.699</v>
      </c>
      <c r="V7">
        <v>15.179</v>
      </c>
      <c r="W7">
        <v>14.869</v>
      </c>
      <c r="X7">
        <v>13.878</v>
      </c>
      <c r="Y7">
        <v>15.409000000000001</v>
      </c>
      <c r="Z7">
        <v>15.146000000000001</v>
      </c>
      <c r="AA7">
        <v>13.438000000000001</v>
      </c>
      <c r="AE7" s="13" t="s">
        <v>55</v>
      </c>
      <c r="AF7" s="3">
        <v>0.8911</v>
      </c>
      <c r="AG7" s="3">
        <v>0.79669999999999996</v>
      </c>
      <c r="AH7" s="3">
        <v>0.61709999999999998</v>
      </c>
      <c r="AI7" s="3">
        <v>0.81840000000000002</v>
      </c>
      <c r="AJ7" s="3">
        <v>0.69730000000000003</v>
      </c>
      <c r="AK7" s="3">
        <v>0.76160000000000005</v>
      </c>
    </row>
    <row r="8" spans="1:37" x14ac:dyDescent="0.2">
      <c r="B8">
        <v>16.154</v>
      </c>
      <c r="C8">
        <v>13.746</v>
      </c>
      <c r="D8">
        <v>17.395</v>
      </c>
      <c r="E8">
        <v>13.712</v>
      </c>
      <c r="F8">
        <v>14.554</v>
      </c>
      <c r="G8">
        <v>14.063000000000001</v>
      </c>
      <c r="H8">
        <v>16.922999999999998</v>
      </c>
      <c r="I8">
        <v>16.527999999999999</v>
      </c>
      <c r="J8">
        <v>14.342000000000001</v>
      </c>
      <c r="K8">
        <v>16.550999999999998</v>
      </c>
      <c r="L8">
        <v>14.736000000000001</v>
      </c>
      <c r="M8">
        <v>11.534000000000001</v>
      </c>
      <c r="N8">
        <v>14.28</v>
      </c>
      <c r="O8" s="22">
        <v>14.97</v>
      </c>
      <c r="P8">
        <v>13.379</v>
      </c>
      <c r="Q8">
        <v>12.602</v>
      </c>
      <c r="R8">
        <v>14.083</v>
      </c>
      <c r="S8">
        <v>14.739000000000001</v>
      </c>
      <c r="T8">
        <v>14.739000000000001</v>
      </c>
      <c r="U8">
        <v>15.534000000000001</v>
      </c>
      <c r="V8">
        <v>15.534000000000001</v>
      </c>
      <c r="W8">
        <v>15.557</v>
      </c>
      <c r="X8">
        <v>14.718999999999999</v>
      </c>
      <c r="Y8">
        <v>12.092000000000001</v>
      </c>
      <c r="Z8">
        <v>14.169</v>
      </c>
      <c r="AA8">
        <v>14.778</v>
      </c>
      <c r="AE8" s="13" t="s">
        <v>56</v>
      </c>
      <c r="AF8" s="3">
        <v>0.17480000000000001</v>
      </c>
      <c r="AG8" s="3">
        <v>0.15060000000000001</v>
      </c>
      <c r="AH8" s="3">
        <v>0.1188</v>
      </c>
      <c r="AI8" s="3">
        <v>0.1605</v>
      </c>
      <c r="AJ8" s="3">
        <v>0.1643</v>
      </c>
      <c r="AK8" s="3">
        <v>0.1588</v>
      </c>
    </row>
    <row r="9" spans="1:37" x14ac:dyDescent="0.2">
      <c r="B9">
        <v>15.576000000000001</v>
      </c>
      <c r="C9">
        <v>14.839</v>
      </c>
      <c r="D9">
        <v>14.617000000000001</v>
      </c>
      <c r="E9">
        <v>14.927</v>
      </c>
      <c r="F9">
        <v>15.57</v>
      </c>
      <c r="G9">
        <v>14.41</v>
      </c>
      <c r="H9">
        <v>15.956</v>
      </c>
      <c r="I9">
        <v>16.474</v>
      </c>
      <c r="J9">
        <v>13.321</v>
      </c>
      <c r="K9">
        <v>14.351000000000001</v>
      </c>
      <c r="L9">
        <v>15.145</v>
      </c>
      <c r="M9">
        <v>14.28</v>
      </c>
      <c r="N9">
        <v>14.425000000000001</v>
      </c>
      <c r="O9" s="22">
        <v>15.066000000000001</v>
      </c>
      <c r="P9">
        <v>13.379</v>
      </c>
      <c r="Q9">
        <v>14.718999999999999</v>
      </c>
      <c r="R9">
        <v>15.255000000000001</v>
      </c>
      <c r="S9">
        <v>14.778</v>
      </c>
      <c r="T9">
        <v>15.68</v>
      </c>
      <c r="U9">
        <v>14.778</v>
      </c>
      <c r="V9">
        <v>14.047000000000001</v>
      </c>
      <c r="W9">
        <v>17.693000000000001</v>
      </c>
      <c r="X9">
        <v>15.965</v>
      </c>
      <c r="Y9">
        <v>13.12</v>
      </c>
      <c r="Z9">
        <v>14.757999999999999</v>
      </c>
      <c r="AA9">
        <v>15.803000000000001</v>
      </c>
      <c r="AE9" s="13"/>
      <c r="AF9" s="3"/>
      <c r="AG9" s="3"/>
      <c r="AH9" s="3"/>
      <c r="AI9" s="3"/>
      <c r="AJ9" s="3"/>
      <c r="AK9" s="3"/>
    </row>
    <row r="10" spans="1:37" x14ac:dyDescent="0.2">
      <c r="B10">
        <v>18.283000000000001</v>
      </c>
      <c r="C10">
        <v>12.885999999999999</v>
      </c>
      <c r="D10">
        <v>13.39</v>
      </c>
      <c r="E10">
        <v>14.836</v>
      </c>
      <c r="F10">
        <v>17.113</v>
      </c>
      <c r="G10">
        <v>12.488</v>
      </c>
      <c r="H10">
        <v>17.896000000000001</v>
      </c>
      <c r="I10">
        <v>16.271000000000001</v>
      </c>
      <c r="J10">
        <v>14.667</v>
      </c>
      <c r="K10">
        <v>15.956</v>
      </c>
      <c r="L10">
        <v>17.073</v>
      </c>
      <c r="M10">
        <v>15.066000000000001</v>
      </c>
      <c r="N10">
        <v>12.539</v>
      </c>
      <c r="O10" s="22">
        <v>14.169</v>
      </c>
      <c r="P10">
        <v>16.064</v>
      </c>
      <c r="Q10">
        <v>13.858000000000001</v>
      </c>
      <c r="R10">
        <v>13.644</v>
      </c>
      <c r="S10">
        <v>14.022</v>
      </c>
      <c r="T10">
        <v>15.557</v>
      </c>
      <c r="U10">
        <v>14.602</v>
      </c>
      <c r="V10">
        <v>15.222</v>
      </c>
      <c r="W10">
        <v>16.166</v>
      </c>
      <c r="X10">
        <v>17.472999999999999</v>
      </c>
      <c r="Y10">
        <v>14.183999999999999</v>
      </c>
      <c r="Z10">
        <v>14.932</v>
      </c>
      <c r="AA10">
        <v>15.916</v>
      </c>
      <c r="AE10" s="13" t="s">
        <v>57</v>
      </c>
      <c r="AF10" s="3">
        <v>14.57</v>
      </c>
      <c r="AG10" s="3">
        <v>12.21</v>
      </c>
      <c r="AH10" s="3">
        <v>13.98</v>
      </c>
      <c r="AI10" s="3">
        <v>12.06</v>
      </c>
      <c r="AJ10" s="3">
        <v>11.45</v>
      </c>
      <c r="AK10" s="3">
        <v>11.33</v>
      </c>
    </row>
    <row r="11" spans="1:37" x14ac:dyDescent="0.2">
      <c r="B11">
        <v>17.184999999999999</v>
      </c>
      <c r="C11">
        <v>14.442</v>
      </c>
      <c r="D11">
        <v>13.422000000000001</v>
      </c>
      <c r="E11">
        <v>15.603</v>
      </c>
      <c r="F11">
        <v>17.2</v>
      </c>
      <c r="G11">
        <v>15.749000000000001</v>
      </c>
      <c r="H11">
        <v>14.736000000000001</v>
      </c>
      <c r="I11">
        <v>15.436</v>
      </c>
      <c r="J11">
        <v>14.71</v>
      </c>
      <c r="K11">
        <v>17.774000000000001</v>
      </c>
      <c r="L11">
        <v>14.137</v>
      </c>
      <c r="M11">
        <v>13.244999999999999</v>
      </c>
      <c r="N11">
        <v>13.12</v>
      </c>
      <c r="O11" s="22">
        <v>14.718999999999999</v>
      </c>
      <c r="P11">
        <v>14.695</v>
      </c>
      <c r="Q11">
        <v>14.778</v>
      </c>
      <c r="R11">
        <v>13.39</v>
      </c>
      <c r="S11">
        <v>12.448</v>
      </c>
      <c r="T11">
        <v>13.422000000000001</v>
      </c>
      <c r="U11">
        <v>16.064</v>
      </c>
      <c r="V11">
        <v>14.41</v>
      </c>
      <c r="W11">
        <v>17.332999999999998</v>
      </c>
      <c r="X11">
        <v>15.137</v>
      </c>
      <c r="Y11">
        <v>14.504</v>
      </c>
      <c r="Z11">
        <v>12.888</v>
      </c>
      <c r="AA11">
        <v>16.055</v>
      </c>
      <c r="AE11" s="13" t="s">
        <v>58</v>
      </c>
      <c r="AF11" s="3">
        <v>15.29</v>
      </c>
      <c r="AG11" s="3">
        <v>12.83</v>
      </c>
      <c r="AH11" s="3">
        <v>14.46</v>
      </c>
      <c r="AI11" s="3">
        <v>12.72</v>
      </c>
      <c r="AJ11" s="3">
        <v>12.14</v>
      </c>
      <c r="AK11" s="3">
        <v>11.99</v>
      </c>
    </row>
    <row r="12" spans="1:37" x14ac:dyDescent="0.2">
      <c r="B12">
        <v>15.956</v>
      </c>
      <c r="C12">
        <v>15.462999999999999</v>
      </c>
      <c r="D12">
        <v>13.878</v>
      </c>
      <c r="E12">
        <v>15.637</v>
      </c>
      <c r="F12">
        <v>14.425000000000001</v>
      </c>
      <c r="G12">
        <v>16.728000000000002</v>
      </c>
      <c r="H12">
        <v>12.614000000000001</v>
      </c>
      <c r="I12">
        <v>16.091000000000001</v>
      </c>
      <c r="K12">
        <v>15.145</v>
      </c>
      <c r="L12">
        <v>16.658000000000001</v>
      </c>
      <c r="M12">
        <v>15.534000000000001</v>
      </c>
      <c r="N12">
        <v>13.775</v>
      </c>
      <c r="O12" s="22">
        <v>14.41</v>
      </c>
      <c r="P12">
        <v>13.163</v>
      </c>
      <c r="R12">
        <v>15.273</v>
      </c>
      <c r="S12">
        <v>13.07</v>
      </c>
      <c r="T12">
        <v>15.311</v>
      </c>
      <c r="U12">
        <v>16.341999999999999</v>
      </c>
      <c r="V12">
        <v>13.292999999999999</v>
      </c>
      <c r="W12">
        <v>16.911000000000001</v>
      </c>
      <c r="X12">
        <v>15.771000000000001</v>
      </c>
      <c r="Y12">
        <v>13.67</v>
      </c>
      <c r="Z12">
        <v>16.395</v>
      </c>
      <c r="AA12">
        <v>15.108000000000001</v>
      </c>
    </row>
    <row r="13" spans="1:37" x14ac:dyDescent="0.2">
      <c r="AE13" s="13" t="s">
        <v>81</v>
      </c>
      <c r="AF13">
        <f>AF6/AG6</f>
        <v>1.1924920127795526</v>
      </c>
      <c r="AH13">
        <f>AH6/AI6</f>
        <v>1.1476997578692494</v>
      </c>
      <c r="AJ13">
        <f>AJ6/AK6</f>
        <v>1.0120068610634649</v>
      </c>
    </row>
    <row r="14" spans="1:37" x14ac:dyDescent="0.2">
      <c r="A14" s="30" t="s">
        <v>127</v>
      </c>
      <c r="B14">
        <f>AVERAGE(B3:B12)</f>
        <v>16.5379</v>
      </c>
      <c r="C14">
        <f t="shared" ref="C14:AA14" si="0">AVERAGE(C3:C12)</f>
        <v>14.118599999999997</v>
      </c>
      <c r="D14">
        <f t="shared" si="0"/>
        <v>14.4558</v>
      </c>
      <c r="E14">
        <f t="shared" si="0"/>
        <v>15.012499999999999</v>
      </c>
      <c r="F14">
        <f t="shared" si="0"/>
        <v>15.784299999999998</v>
      </c>
      <c r="G14">
        <f t="shared" si="0"/>
        <v>14.207999999999998</v>
      </c>
      <c r="H14">
        <f t="shared" si="0"/>
        <v>15.559799999999999</v>
      </c>
      <c r="I14">
        <f t="shared" si="0"/>
        <v>16.785900000000002</v>
      </c>
      <c r="J14">
        <f t="shared" si="0"/>
        <v>15.321888888888887</v>
      </c>
      <c r="K14">
        <f t="shared" si="0"/>
        <v>15.888000000000002</v>
      </c>
      <c r="L14">
        <f t="shared" si="0"/>
        <v>15.070699999999999</v>
      </c>
      <c r="M14">
        <f t="shared" si="0"/>
        <v>13.476100000000002</v>
      </c>
      <c r="N14">
        <f t="shared" si="0"/>
        <v>13.8399</v>
      </c>
      <c r="O14">
        <f t="shared" si="0"/>
        <v>14.4666</v>
      </c>
      <c r="P14">
        <f t="shared" si="0"/>
        <v>13.9619</v>
      </c>
      <c r="Q14">
        <f t="shared" si="0"/>
        <v>14.961111111111112</v>
      </c>
      <c r="R14">
        <f t="shared" si="0"/>
        <v>14.362800000000002</v>
      </c>
      <c r="S14">
        <f t="shared" si="0"/>
        <v>13.762800000000002</v>
      </c>
      <c r="T14">
        <f t="shared" si="0"/>
        <v>15.067200000000003</v>
      </c>
      <c r="U14">
        <f t="shared" si="0"/>
        <v>15.783600000000002</v>
      </c>
      <c r="V14">
        <f t="shared" si="0"/>
        <v>14.610000000000003</v>
      </c>
      <c r="W14">
        <f t="shared" si="0"/>
        <v>16.355600000000003</v>
      </c>
      <c r="X14">
        <f t="shared" si="0"/>
        <v>14.890500000000003</v>
      </c>
      <c r="Y14">
        <f t="shared" si="0"/>
        <v>13.860900000000001</v>
      </c>
      <c r="Z14">
        <f t="shared" si="0"/>
        <v>14.9693</v>
      </c>
      <c r="AA14">
        <f t="shared" si="0"/>
        <v>15.090999999999999</v>
      </c>
      <c r="AE14" s="13" t="s">
        <v>82</v>
      </c>
      <c r="AF14">
        <f>AF13*SQRT((AF8/AF6)^2+(AG8/AG6)^2)</f>
        <v>2.0017089248885612E-2</v>
      </c>
      <c r="AH14">
        <f>AH13*SQRT((AH8/AH6)^2+(AI8/AI6)^2)</f>
        <v>1.7691057362487911E-2</v>
      </c>
      <c r="AJ14">
        <f>AJ13*SQRT((AJ8/AJ6)^2+(AK8/AK6)^2)</f>
        <v>1.97108473120059E-2</v>
      </c>
    </row>
    <row r="15" spans="1:37" x14ac:dyDescent="0.2">
      <c r="B15" s="29"/>
    </row>
    <row r="17" spans="1:29" x14ac:dyDescent="0.2">
      <c r="B17" s="55" t="s">
        <v>123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x14ac:dyDescent="0.2">
      <c r="B18">
        <v>12.41</v>
      </c>
      <c r="C18">
        <v>11.882999999999999</v>
      </c>
      <c r="D18">
        <v>13.565</v>
      </c>
      <c r="E18">
        <v>11.827999999999999</v>
      </c>
      <c r="F18">
        <v>11.384</v>
      </c>
      <c r="G18">
        <v>13.475</v>
      </c>
      <c r="H18">
        <v>11.49</v>
      </c>
      <c r="I18">
        <v>12.494</v>
      </c>
      <c r="J18">
        <v>14.022</v>
      </c>
      <c r="K18">
        <v>12.204000000000001</v>
      </c>
      <c r="L18">
        <v>10.683</v>
      </c>
      <c r="M18">
        <v>16.077000000000002</v>
      </c>
      <c r="N18">
        <v>12.256</v>
      </c>
      <c r="O18">
        <v>11.731</v>
      </c>
      <c r="P18">
        <v>13.114000000000001</v>
      </c>
      <c r="Q18">
        <v>12.923</v>
      </c>
      <c r="R18">
        <v>13.55</v>
      </c>
      <c r="S18">
        <v>15.795</v>
      </c>
      <c r="T18">
        <v>12.454000000000001</v>
      </c>
      <c r="U18">
        <v>9.6560000000000006</v>
      </c>
      <c r="V18">
        <v>11.452999999999999</v>
      </c>
      <c r="W18">
        <v>13.308999999999999</v>
      </c>
      <c r="X18">
        <v>8.8119999999999994</v>
      </c>
      <c r="Y18">
        <v>11.430999999999999</v>
      </c>
      <c r="Z18">
        <v>12.32</v>
      </c>
      <c r="AA18">
        <v>14.836</v>
      </c>
      <c r="AB18">
        <v>11.9</v>
      </c>
      <c r="AC18">
        <v>11.509</v>
      </c>
    </row>
    <row r="19" spans="1:29" x14ac:dyDescent="0.2">
      <c r="B19">
        <v>10.891999999999999</v>
      </c>
      <c r="C19">
        <v>11.353</v>
      </c>
      <c r="D19">
        <v>11.577</v>
      </c>
      <c r="E19">
        <v>12.539</v>
      </c>
      <c r="F19">
        <v>11.737</v>
      </c>
      <c r="G19">
        <v>13.163</v>
      </c>
      <c r="H19">
        <v>11.786</v>
      </c>
      <c r="I19">
        <v>11.452999999999999</v>
      </c>
      <c r="J19">
        <v>11.877000000000001</v>
      </c>
      <c r="K19">
        <v>12.372999999999999</v>
      </c>
      <c r="L19">
        <v>11.755000000000001</v>
      </c>
      <c r="M19">
        <v>14.913</v>
      </c>
      <c r="N19">
        <v>11.032999999999999</v>
      </c>
      <c r="O19">
        <v>13.548999999999999</v>
      </c>
      <c r="P19">
        <v>13.135999999999999</v>
      </c>
      <c r="Q19">
        <v>14.976000000000001</v>
      </c>
      <c r="R19">
        <v>11.702999999999999</v>
      </c>
      <c r="S19">
        <v>14.282</v>
      </c>
      <c r="T19">
        <v>12.945</v>
      </c>
      <c r="U19">
        <v>10.538</v>
      </c>
      <c r="V19">
        <v>13.323</v>
      </c>
      <c r="W19">
        <v>12.805</v>
      </c>
      <c r="X19">
        <v>11.125999999999999</v>
      </c>
      <c r="Y19">
        <v>12.318</v>
      </c>
      <c r="Z19">
        <v>12.885999999999999</v>
      </c>
      <c r="AA19">
        <v>14.718999999999999</v>
      </c>
      <c r="AB19">
        <v>14.019</v>
      </c>
      <c r="AC19">
        <v>10.656000000000001</v>
      </c>
    </row>
    <row r="20" spans="1:29" x14ac:dyDescent="0.2">
      <c r="B20">
        <v>10.053000000000001</v>
      </c>
      <c r="C20">
        <v>10.981</v>
      </c>
      <c r="D20">
        <v>12.132999999999999</v>
      </c>
      <c r="E20">
        <v>13.239000000000001</v>
      </c>
      <c r="F20">
        <v>11.509</v>
      </c>
      <c r="G20">
        <v>12.355</v>
      </c>
      <c r="H20">
        <v>12.204000000000001</v>
      </c>
      <c r="I20">
        <v>12.693</v>
      </c>
      <c r="J20">
        <v>12.092000000000001</v>
      </c>
      <c r="K20">
        <v>12.85</v>
      </c>
      <c r="L20">
        <v>12.186</v>
      </c>
      <c r="M20">
        <v>14.606999999999999</v>
      </c>
      <c r="N20">
        <v>14.425000000000001</v>
      </c>
      <c r="O20">
        <v>13.507</v>
      </c>
      <c r="P20">
        <v>12.308999999999999</v>
      </c>
      <c r="Q20">
        <v>12.568</v>
      </c>
      <c r="R20">
        <v>13.522</v>
      </c>
      <c r="S20">
        <v>13.903</v>
      </c>
      <c r="T20">
        <v>11.795</v>
      </c>
      <c r="U20">
        <v>12.525</v>
      </c>
      <c r="V20">
        <v>11.9</v>
      </c>
      <c r="W20">
        <v>14.869</v>
      </c>
      <c r="X20">
        <v>12.372</v>
      </c>
      <c r="Y20">
        <v>11.378</v>
      </c>
      <c r="Z20">
        <v>13.6</v>
      </c>
      <c r="AA20">
        <v>15.916</v>
      </c>
      <c r="AB20">
        <v>11.196999999999999</v>
      </c>
      <c r="AC20">
        <v>11.882999999999999</v>
      </c>
    </row>
    <row r="21" spans="1:29" x14ac:dyDescent="0.2">
      <c r="B21">
        <v>11.196999999999999</v>
      </c>
      <c r="C21">
        <v>11</v>
      </c>
      <c r="D21">
        <v>11.180999999999999</v>
      </c>
      <c r="E21">
        <v>10.294</v>
      </c>
      <c r="F21">
        <v>12.888</v>
      </c>
      <c r="G21">
        <v>13.411</v>
      </c>
      <c r="H21">
        <v>11.821999999999999</v>
      </c>
      <c r="I21">
        <v>11.509</v>
      </c>
      <c r="J21">
        <v>12.686999999999999</v>
      </c>
      <c r="K21">
        <v>12.481999999999999</v>
      </c>
      <c r="L21">
        <v>11.02</v>
      </c>
      <c r="M21">
        <v>12.721</v>
      </c>
      <c r="N21">
        <v>11.731</v>
      </c>
      <c r="O21">
        <v>10.329000000000001</v>
      </c>
      <c r="P21">
        <v>10.836</v>
      </c>
      <c r="Q21">
        <v>15.673999999999999</v>
      </c>
      <c r="R21">
        <v>11.964</v>
      </c>
      <c r="S21">
        <v>11.664999999999999</v>
      </c>
      <c r="T21">
        <v>13.829000000000001</v>
      </c>
      <c r="U21">
        <v>11.057</v>
      </c>
      <c r="V21">
        <v>13.579000000000001</v>
      </c>
      <c r="W21">
        <v>12.256</v>
      </c>
      <c r="X21">
        <v>13.522</v>
      </c>
      <c r="Y21">
        <v>13.372999999999999</v>
      </c>
      <c r="Z21">
        <v>12.987</v>
      </c>
      <c r="AA21">
        <v>14.538</v>
      </c>
      <c r="AB21">
        <v>11.057</v>
      </c>
      <c r="AC21">
        <v>9.8390000000000004</v>
      </c>
    </row>
    <row r="22" spans="1:29" x14ac:dyDescent="0.2">
      <c r="B22">
        <v>10.727</v>
      </c>
      <c r="C22">
        <v>13.565</v>
      </c>
      <c r="D22">
        <v>13.644</v>
      </c>
      <c r="E22">
        <v>12.933</v>
      </c>
      <c r="F22">
        <v>11.967000000000001</v>
      </c>
      <c r="G22">
        <v>12.579000000000001</v>
      </c>
      <c r="H22">
        <v>11.180999999999999</v>
      </c>
      <c r="I22">
        <v>12.355</v>
      </c>
      <c r="J22">
        <v>12.215</v>
      </c>
      <c r="K22">
        <v>12.721</v>
      </c>
      <c r="L22">
        <v>11.180999999999999</v>
      </c>
      <c r="M22">
        <v>13.201000000000001</v>
      </c>
      <c r="N22">
        <v>12.026</v>
      </c>
      <c r="O22">
        <v>15.255000000000001</v>
      </c>
      <c r="P22">
        <v>12.693</v>
      </c>
      <c r="Q22">
        <v>15.340999999999999</v>
      </c>
      <c r="R22">
        <v>10.053000000000001</v>
      </c>
      <c r="S22">
        <v>11.516999999999999</v>
      </c>
      <c r="T22">
        <v>13.004</v>
      </c>
      <c r="U22">
        <v>11.967000000000001</v>
      </c>
      <c r="V22">
        <v>11.736000000000001</v>
      </c>
      <c r="W22">
        <v>14.28</v>
      </c>
      <c r="X22">
        <v>15.358000000000001</v>
      </c>
      <c r="Y22">
        <v>12.766999999999999</v>
      </c>
      <c r="Z22">
        <v>13.656000000000001</v>
      </c>
      <c r="AA22">
        <v>14.083</v>
      </c>
      <c r="AB22">
        <v>13.314</v>
      </c>
      <c r="AC22">
        <v>11.384</v>
      </c>
    </row>
    <row r="23" spans="1:29" x14ac:dyDescent="0.2">
      <c r="B23">
        <v>11.686999999999999</v>
      </c>
      <c r="C23">
        <v>12.539</v>
      </c>
      <c r="D23">
        <v>11.34</v>
      </c>
      <c r="E23">
        <v>12.026</v>
      </c>
      <c r="F23">
        <v>13.005000000000001</v>
      </c>
      <c r="G23">
        <v>12.068</v>
      </c>
      <c r="H23">
        <v>11.052</v>
      </c>
      <c r="I23">
        <v>10.717000000000001</v>
      </c>
      <c r="J23">
        <v>11.882999999999999</v>
      </c>
      <c r="K23">
        <v>12.539</v>
      </c>
      <c r="L23">
        <v>11.846</v>
      </c>
      <c r="M23">
        <v>12.372999999999999</v>
      </c>
      <c r="N23">
        <v>12.579000000000001</v>
      </c>
      <c r="O23">
        <v>13.644</v>
      </c>
      <c r="P23">
        <v>11.967000000000001</v>
      </c>
      <c r="Q23">
        <v>14.148</v>
      </c>
      <c r="R23">
        <v>12.677</v>
      </c>
      <c r="S23">
        <v>12.135999999999999</v>
      </c>
      <c r="T23">
        <v>12.704000000000001</v>
      </c>
      <c r="U23">
        <v>12.112</v>
      </c>
      <c r="V23">
        <v>12.507999999999999</v>
      </c>
      <c r="X23">
        <v>15.241</v>
      </c>
      <c r="Y23">
        <v>11.629</v>
      </c>
      <c r="Z23">
        <v>12.856</v>
      </c>
      <c r="AA23">
        <v>12.396000000000001</v>
      </c>
      <c r="AC23">
        <v>10.596</v>
      </c>
    </row>
    <row r="24" spans="1:29" x14ac:dyDescent="0.2">
      <c r="B24">
        <v>11.112</v>
      </c>
      <c r="C24">
        <v>10.757</v>
      </c>
      <c r="D24">
        <v>11.289</v>
      </c>
      <c r="E24">
        <v>13.628</v>
      </c>
      <c r="F24">
        <v>12.805</v>
      </c>
      <c r="G24">
        <v>12.355</v>
      </c>
      <c r="H24">
        <v>10.521000000000001</v>
      </c>
      <c r="I24">
        <v>11.135999999999999</v>
      </c>
      <c r="J24">
        <v>12.026</v>
      </c>
      <c r="K24">
        <v>13.25</v>
      </c>
      <c r="L24">
        <v>11.528</v>
      </c>
      <c r="M24">
        <v>13.914</v>
      </c>
      <c r="N24">
        <v>12.715</v>
      </c>
      <c r="O24">
        <v>13.331</v>
      </c>
      <c r="P24">
        <v>12.579000000000001</v>
      </c>
      <c r="Q24">
        <v>14.138999999999999</v>
      </c>
      <c r="R24">
        <v>13.082000000000001</v>
      </c>
      <c r="S24">
        <v>12.609</v>
      </c>
      <c r="T24">
        <v>12.528</v>
      </c>
      <c r="U24">
        <v>11.9</v>
      </c>
      <c r="V24">
        <v>11.629</v>
      </c>
      <c r="X24">
        <v>13.992000000000001</v>
      </c>
      <c r="Y24">
        <v>13.38</v>
      </c>
      <c r="Z24">
        <v>11.768000000000001</v>
      </c>
      <c r="AA24">
        <v>12.596</v>
      </c>
      <c r="AC24">
        <v>10.467000000000001</v>
      </c>
    </row>
    <row r="25" spans="1:29" x14ac:dyDescent="0.2">
      <c r="B25">
        <v>11.629</v>
      </c>
      <c r="C25">
        <v>11.359</v>
      </c>
      <c r="D25">
        <v>12.32</v>
      </c>
      <c r="E25">
        <v>13.712</v>
      </c>
      <c r="G25">
        <v>13.775</v>
      </c>
      <c r="H25">
        <v>12.888</v>
      </c>
      <c r="I25">
        <v>11.882999999999999</v>
      </c>
      <c r="J25">
        <v>11.207000000000001</v>
      </c>
      <c r="K25">
        <v>11.528</v>
      </c>
      <c r="L25">
        <v>12.044</v>
      </c>
      <c r="M25">
        <v>13.39</v>
      </c>
      <c r="N25">
        <v>14.083</v>
      </c>
      <c r="O25">
        <v>12.151</v>
      </c>
      <c r="P25">
        <v>12.044</v>
      </c>
      <c r="Q25">
        <v>13.409000000000001</v>
      </c>
      <c r="R25">
        <v>13.128</v>
      </c>
      <c r="S25">
        <v>13.606999999999999</v>
      </c>
      <c r="T25">
        <v>12.967000000000001</v>
      </c>
      <c r="U25">
        <v>12.090999999999999</v>
      </c>
      <c r="V25">
        <v>11.629</v>
      </c>
      <c r="X25">
        <v>11.881</v>
      </c>
      <c r="Y25">
        <v>13.128</v>
      </c>
      <c r="Z25">
        <v>12.614000000000001</v>
      </c>
      <c r="AA25">
        <v>15.212</v>
      </c>
      <c r="AC25">
        <v>13.379</v>
      </c>
    </row>
    <row r="26" spans="1:29" x14ac:dyDescent="0.2">
      <c r="B26">
        <v>12.667</v>
      </c>
      <c r="C26">
        <v>12.109</v>
      </c>
      <c r="D26">
        <v>11.737</v>
      </c>
      <c r="E26">
        <v>13.239000000000001</v>
      </c>
      <c r="G26">
        <v>12.539</v>
      </c>
      <c r="H26">
        <v>13.032</v>
      </c>
      <c r="I26">
        <v>12.02</v>
      </c>
      <c r="J26">
        <v>12.721</v>
      </c>
      <c r="L26">
        <v>11.967000000000001</v>
      </c>
      <c r="M26">
        <v>11.534000000000001</v>
      </c>
      <c r="N26">
        <v>11.737</v>
      </c>
      <c r="O26">
        <v>12.789</v>
      </c>
      <c r="P26">
        <v>11.359</v>
      </c>
      <c r="Q26">
        <v>13.766999999999999</v>
      </c>
      <c r="R26">
        <v>12.178000000000001</v>
      </c>
      <c r="S26">
        <v>14.217000000000001</v>
      </c>
      <c r="T26">
        <v>12.923</v>
      </c>
      <c r="U26">
        <v>11.738</v>
      </c>
      <c r="V26">
        <v>11.736000000000001</v>
      </c>
      <c r="X26">
        <v>14.976000000000001</v>
      </c>
      <c r="Y26">
        <v>13.409000000000001</v>
      </c>
      <c r="Z26">
        <v>12.08</v>
      </c>
      <c r="AA26">
        <v>15.324999999999999</v>
      </c>
      <c r="AC26">
        <v>10.467000000000001</v>
      </c>
    </row>
    <row r="27" spans="1:29" x14ac:dyDescent="0.2">
      <c r="B27">
        <v>10.991</v>
      </c>
      <c r="C27">
        <v>11.409000000000001</v>
      </c>
      <c r="D27">
        <v>11.032999999999999</v>
      </c>
      <c r="E27">
        <v>13.548999999999999</v>
      </c>
      <c r="G27">
        <v>12.534000000000001</v>
      </c>
      <c r="H27">
        <v>10.521000000000001</v>
      </c>
      <c r="I27">
        <v>12.579000000000001</v>
      </c>
      <c r="J27">
        <v>13.163</v>
      </c>
      <c r="L27">
        <v>11.737</v>
      </c>
      <c r="M27">
        <v>14.077999999999999</v>
      </c>
      <c r="N27">
        <v>12.372999999999999</v>
      </c>
      <c r="O27">
        <v>13.802</v>
      </c>
      <c r="P27">
        <v>10.922000000000001</v>
      </c>
      <c r="Q27">
        <v>13.656000000000001</v>
      </c>
      <c r="R27">
        <v>14.538</v>
      </c>
      <c r="S27">
        <v>13.065</v>
      </c>
      <c r="T27">
        <v>14.291</v>
      </c>
      <c r="U27">
        <v>13.111000000000001</v>
      </c>
      <c r="V27">
        <v>11.262</v>
      </c>
      <c r="X27">
        <v>14.919</v>
      </c>
      <c r="Y27">
        <v>13.237</v>
      </c>
      <c r="Z27">
        <v>12.178000000000001</v>
      </c>
      <c r="AA27">
        <v>14.000999999999999</v>
      </c>
      <c r="AC27">
        <v>11.882999999999999</v>
      </c>
    </row>
    <row r="29" spans="1:29" s="30" customFormat="1" x14ac:dyDescent="0.2">
      <c r="A29" s="30" t="s">
        <v>127</v>
      </c>
      <c r="B29" s="30">
        <f>AVERAGE(B18:B27)</f>
        <v>11.336500000000001</v>
      </c>
      <c r="C29" s="30">
        <f t="shared" ref="C29:AC29" si="1">AVERAGE(C18:C27)</f>
        <v>11.695499999999999</v>
      </c>
      <c r="D29" s="30">
        <f t="shared" si="1"/>
        <v>11.9819</v>
      </c>
      <c r="E29" s="30">
        <f t="shared" si="1"/>
        <v>12.698699999999999</v>
      </c>
      <c r="F29" s="30">
        <f t="shared" si="1"/>
        <v>12.184999999999999</v>
      </c>
      <c r="G29" s="30">
        <f t="shared" si="1"/>
        <v>12.825400000000002</v>
      </c>
      <c r="H29" s="30">
        <f t="shared" si="1"/>
        <v>11.649699999999999</v>
      </c>
      <c r="I29" s="30">
        <f t="shared" si="1"/>
        <v>11.883900000000001</v>
      </c>
      <c r="J29" s="30">
        <f t="shared" si="1"/>
        <v>12.389299999999999</v>
      </c>
      <c r="K29" s="30">
        <f t="shared" si="1"/>
        <v>12.493375</v>
      </c>
      <c r="L29" s="30">
        <f t="shared" si="1"/>
        <v>11.5947</v>
      </c>
      <c r="M29" s="30">
        <f t="shared" si="1"/>
        <v>13.680800000000001</v>
      </c>
      <c r="N29" s="30">
        <f t="shared" si="1"/>
        <v>12.495800000000001</v>
      </c>
      <c r="O29" s="30">
        <f t="shared" si="1"/>
        <v>13.008799999999999</v>
      </c>
      <c r="P29" s="30">
        <f t="shared" si="1"/>
        <v>12.095899999999997</v>
      </c>
      <c r="Q29" s="30">
        <f t="shared" si="1"/>
        <v>14.0601</v>
      </c>
      <c r="R29" s="30">
        <f t="shared" si="1"/>
        <v>12.639499999999998</v>
      </c>
      <c r="S29" s="30">
        <f t="shared" si="1"/>
        <v>13.279599999999999</v>
      </c>
      <c r="T29" s="30">
        <f t="shared" si="1"/>
        <v>12.943999999999999</v>
      </c>
      <c r="U29" s="30">
        <f t="shared" si="1"/>
        <v>11.669500000000001</v>
      </c>
      <c r="V29" s="30">
        <f t="shared" si="1"/>
        <v>12.075500000000002</v>
      </c>
      <c r="W29" s="30">
        <f t="shared" si="1"/>
        <v>13.503799999999998</v>
      </c>
      <c r="X29" s="30">
        <f t="shared" si="1"/>
        <v>13.219900000000001</v>
      </c>
      <c r="Y29" s="30">
        <f t="shared" si="1"/>
        <v>12.605</v>
      </c>
      <c r="Z29" s="30">
        <f t="shared" si="1"/>
        <v>12.6945</v>
      </c>
      <c r="AA29" s="30">
        <f t="shared" si="1"/>
        <v>14.362200000000001</v>
      </c>
      <c r="AB29" s="30">
        <f t="shared" si="1"/>
        <v>12.2974</v>
      </c>
      <c r="AC29" s="30">
        <f t="shared" si="1"/>
        <v>11.206300000000001</v>
      </c>
    </row>
    <row r="31" spans="1:29" x14ac:dyDescent="0.2">
      <c r="B31" s="54" t="s">
        <v>124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</row>
    <row r="32" spans="1:29" x14ac:dyDescent="0.2">
      <c r="B32">
        <v>13.925000000000001</v>
      </c>
      <c r="C32">
        <v>15.273</v>
      </c>
      <c r="D32">
        <v>15.811999999999999</v>
      </c>
      <c r="E32">
        <v>13.288</v>
      </c>
      <c r="F32">
        <v>14.28</v>
      </c>
      <c r="G32">
        <v>11.821999999999999</v>
      </c>
      <c r="H32">
        <v>14.385</v>
      </c>
      <c r="I32">
        <v>13.565</v>
      </c>
      <c r="J32">
        <v>12.026</v>
      </c>
      <c r="K32">
        <v>12.916</v>
      </c>
      <c r="L32">
        <v>13.878</v>
      </c>
      <c r="M32">
        <v>13.475</v>
      </c>
      <c r="N32">
        <v>13.379</v>
      </c>
      <c r="O32">
        <v>15.007999999999999</v>
      </c>
      <c r="P32">
        <v>12.85</v>
      </c>
      <c r="Q32">
        <v>14.083</v>
      </c>
      <c r="R32">
        <v>13.811</v>
      </c>
      <c r="S32">
        <v>20.512</v>
      </c>
      <c r="T32">
        <v>14.41</v>
      </c>
      <c r="U32">
        <v>12.596</v>
      </c>
      <c r="V32">
        <v>14.083</v>
      </c>
      <c r="W32">
        <v>14.836</v>
      </c>
      <c r="X32">
        <v>14.907999999999999</v>
      </c>
      <c r="Y32">
        <v>17.113</v>
      </c>
      <c r="Z32">
        <v>16.86</v>
      </c>
      <c r="AA32">
        <v>12.068</v>
      </c>
      <c r="AB32">
        <v>14.28</v>
      </c>
    </row>
    <row r="33" spans="1:28" x14ac:dyDescent="0.2">
      <c r="B33">
        <v>11.577</v>
      </c>
      <c r="C33">
        <v>15.965</v>
      </c>
      <c r="D33">
        <v>15.436</v>
      </c>
      <c r="E33">
        <v>12.872</v>
      </c>
      <c r="F33">
        <v>16.706</v>
      </c>
      <c r="G33">
        <v>11.737</v>
      </c>
      <c r="H33">
        <v>14.724</v>
      </c>
      <c r="I33">
        <v>13.135999999999999</v>
      </c>
      <c r="J33">
        <v>12.647</v>
      </c>
      <c r="K33">
        <v>12.186</v>
      </c>
      <c r="L33">
        <v>13.218</v>
      </c>
      <c r="M33">
        <v>12.693</v>
      </c>
      <c r="N33">
        <v>14.558</v>
      </c>
      <c r="O33">
        <v>13.25</v>
      </c>
      <c r="P33">
        <v>14.41</v>
      </c>
      <c r="Q33">
        <v>15.255000000000001</v>
      </c>
      <c r="R33">
        <v>15.529</v>
      </c>
      <c r="S33">
        <v>13.239000000000001</v>
      </c>
      <c r="T33">
        <v>13.438000000000001</v>
      </c>
      <c r="U33">
        <v>13.411</v>
      </c>
      <c r="V33">
        <v>14.36</v>
      </c>
      <c r="W33">
        <v>13.648999999999999</v>
      </c>
      <c r="X33">
        <v>17.733000000000001</v>
      </c>
      <c r="Y33">
        <v>15.74</v>
      </c>
      <c r="Z33">
        <v>15.603</v>
      </c>
      <c r="AA33">
        <v>13.39</v>
      </c>
      <c r="AB33">
        <v>12.888</v>
      </c>
    </row>
    <row r="34" spans="1:28" x14ac:dyDescent="0.2">
      <c r="B34">
        <v>14.695</v>
      </c>
      <c r="C34">
        <v>11.534000000000001</v>
      </c>
      <c r="D34">
        <v>13.628</v>
      </c>
      <c r="E34">
        <v>13.201000000000001</v>
      </c>
      <c r="F34">
        <v>15.79</v>
      </c>
      <c r="G34">
        <v>12.579000000000001</v>
      </c>
      <c r="H34">
        <v>15.146000000000001</v>
      </c>
      <c r="I34">
        <v>13.135999999999999</v>
      </c>
      <c r="J34">
        <v>12.396000000000001</v>
      </c>
      <c r="K34">
        <v>14.558</v>
      </c>
      <c r="L34">
        <v>13.628</v>
      </c>
      <c r="M34">
        <v>13.18</v>
      </c>
      <c r="N34">
        <v>14.007</v>
      </c>
      <c r="O34">
        <v>12.916</v>
      </c>
      <c r="P34">
        <v>13.712</v>
      </c>
      <c r="Q34">
        <v>14.129</v>
      </c>
      <c r="R34">
        <v>13.712</v>
      </c>
      <c r="S34">
        <v>12.579000000000001</v>
      </c>
      <c r="T34">
        <v>15.08</v>
      </c>
      <c r="U34">
        <v>14.4</v>
      </c>
      <c r="V34">
        <v>16.135000000000002</v>
      </c>
      <c r="W34">
        <v>12.872</v>
      </c>
      <c r="X34">
        <v>16.382000000000001</v>
      </c>
      <c r="Y34">
        <v>13.475</v>
      </c>
      <c r="Z34">
        <v>13.135999999999999</v>
      </c>
      <c r="AA34">
        <v>12.721</v>
      </c>
      <c r="AB34">
        <v>13.25</v>
      </c>
    </row>
    <row r="35" spans="1:28" x14ac:dyDescent="0.2">
      <c r="B35">
        <v>16.25</v>
      </c>
      <c r="C35">
        <v>13.374000000000001</v>
      </c>
      <c r="D35">
        <v>14.778</v>
      </c>
      <c r="E35">
        <v>12.481999999999999</v>
      </c>
      <c r="F35">
        <v>12.855</v>
      </c>
      <c r="G35">
        <v>14.205</v>
      </c>
      <c r="H35">
        <v>16.166</v>
      </c>
      <c r="I35">
        <v>13.266</v>
      </c>
      <c r="J35">
        <v>13.507</v>
      </c>
      <c r="K35">
        <v>13.244999999999999</v>
      </c>
      <c r="L35">
        <v>13.507</v>
      </c>
      <c r="M35">
        <v>14.385</v>
      </c>
      <c r="N35">
        <v>14.047000000000001</v>
      </c>
      <c r="O35">
        <v>13.201000000000001</v>
      </c>
      <c r="P35">
        <v>17.158999999999999</v>
      </c>
      <c r="Q35">
        <v>14.739000000000001</v>
      </c>
      <c r="R35">
        <v>12.539</v>
      </c>
      <c r="S35">
        <v>14.558</v>
      </c>
      <c r="T35">
        <v>13.754</v>
      </c>
      <c r="U35">
        <v>12.396000000000001</v>
      </c>
      <c r="V35">
        <v>14.836</v>
      </c>
      <c r="W35">
        <v>14.385</v>
      </c>
      <c r="X35">
        <v>13.914</v>
      </c>
      <c r="Y35">
        <v>14.25</v>
      </c>
      <c r="Z35">
        <v>12.162000000000001</v>
      </c>
      <c r="AA35">
        <v>15.023</v>
      </c>
      <c r="AB35">
        <v>14.083</v>
      </c>
    </row>
    <row r="36" spans="1:28" x14ac:dyDescent="0.2">
      <c r="B36">
        <v>14.244999999999999</v>
      </c>
      <c r="C36">
        <v>13.507</v>
      </c>
      <c r="D36">
        <v>14.169</v>
      </c>
      <c r="E36">
        <v>12.872</v>
      </c>
      <c r="F36">
        <v>14.047000000000001</v>
      </c>
      <c r="G36">
        <v>14.183999999999999</v>
      </c>
      <c r="H36">
        <v>13.539</v>
      </c>
      <c r="I36">
        <v>14.244999999999999</v>
      </c>
      <c r="J36">
        <v>15.803000000000001</v>
      </c>
      <c r="K36">
        <v>11.353</v>
      </c>
      <c r="L36">
        <v>15.557</v>
      </c>
      <c r="M36">
        <v>21.715</v>
      </c>
      <c r="N36">
        <v>16.486000000000001</v>
      </c>
      <c r="O36">
        <v>12.944000000000001</v>
      </c>
      <c r="P36">
        <v>13.475</v>
      </c>
      <c r="Q36">
        <v>13.114000000000001</v>
      </c>
      <c r="R36">
        <v>13.644</v>
      </c>
      <c r="S36">
        <v>14.385</v>
      </c>
      <c r="T36">
        <v>13.266</v>
      </c>
      <c r="U36">
        <v>15.367000000000001</v>
      </c>
      <c r="V36">
        <v>14.28</v>
      </c>
      <c r="W36">
        <v>13.775</v>
      </c>
      <c r="X36">
        <v>14.083</v>
      </c>
      <c r="Y36">
        <v>13.065</v>
      </c>
      <c r="Z36">
        <v>12.539</v>
      </c>
      <c r="AA36">
        <v>15.141</v>
      </c>
      <c r="AB36">
        <v>13.644</v>
      </c>
    </row>
    <row r="37" spans="1:28" x14ac:dyDescent="0.2">
      <c r="B37">
        <v>15.557</v>
      </c>
      <c r="C37">
        <v>12.866</v>
      </c>
      <c r="D37">
        <v>14.047000000000001</v>
      </c>
      <c r="E37">
        <v>12.916</v>
      </c>
      <c r="F37">
        <v>14.063000000000001</v>
      </c>
      <c r="G37">
        <v>15.68</v>
      </c>
      <c r="H37">
        <v>12.944000000000001</v>
      </c>
      <c r="I37">
        <v>14.007</v>
      </c>
      <c r="J37">
        <v>16.135000000000002</v>
      </c>
      <c r="K37">
        <v>14.047000000000001</v>
      </c>
      <c r="L37">
        <v>14.169</v>
      </c>
      <c r="M37">
        <v>14.38</v>
      </c>
      <c r="N37">
        <v>13.288</v>
      </c>
      <c r="O37">
        <v>13.811</v>
      </c>
      <c r="P37">
        <v>13.422000000000001</v>
      </c>
      <c r="Q37">
        <v>12.32</v>
      </c>
      <c r="R37">
        <v>16.276</v>
      </c>
      <c r="S37">
        <v>12.227</v>
      </c>
      <c r="T37">
        <v>12.026</v>
      </c>
      <c r="U37">
        <v>15.07</v>
      </c>
      <c r="V37">
        <v>17.79</v>
      </c>
      <c r="W37">
        <v>15.811999999999999</v>
      </c>
      <c r="X37">
        <v>13.548999999999999</v>
      </c>
      <c r="Y37">
        <v>14.894</v>
      </c>
      <c r="Z37">
        <v>13.25</v>
      </c>
      <c r="AA37">
        <v>14.129</v>
      </c>
      <c r="AB37">
        <v>14.724</v>
      </c>
    </row>
    <row r="38" spans="1:28" x14ac:dyDescent="0.2">
      <c r="B38">
        <v>13.96</v>
      </c>
      <c r="C38">
        <v>16.945</v>
      </c>
      <c r="D38">
        <v>12.227</v>
      </c>
      <c r="E38">
        <v>13.507</v>
      </c>
      <c r="F38">
        <v>13.308999999999999</v>
      </c>
      <c r="G38">
        <v>12.63</v>
      </c>
      <c r="H38">
        <v>13.507</v>
      </c>
      <c r="I38">
        <v>15.236000000000001</v>
      </c>
      <c r="J38">
        <v>11.657</v>
      </c>
      <c r="K38">
        <v>14.724</v>
      </c>
      <c r="L38">
        <v>14.763</v>
      </c>
      <c r="M38">
        <v>18.321000000000002</v>
      </c>
      <c r="N38">
        <v>14.718999999999999</v>
      </c>
      <c r="O38">
        <v>12.204000000000001</v>
      </c>
      <c r="P38">
        <v>13.07</v>
      </c>
      <c r="Q38">
        <v>14.042</v>
      </c>
      <c r="R38">
        <v>13.374000000000001</v>
      </c>
      <c r="S38">
        <v>13.622999999999999</v>
      </c>
      <c r="T38">
        <v>17.79</v>
      </c>
      <c r="U38">
        <v>14.047000000000001</v>
      </c>
      <c r="V38">
        <v>14.484</v>
      </c>
      <c r="W38">
        <v>15.557</v>
      </c>
      <c r="X38">
        <v>14.000999999999999</v>
      </c>
      <c r="Y38">
        <v>16.254000000000001</v>
      </c>
      <c r="Z38">
        <v>12.413</v>
      </c>
      <c r="AA38">
        <v>14.244999999999999</v>
      </c>
      <c r="AB38">
        <v>17.113</v>
      </c>
    </row>
    <row r="39" spans="1:28" x14ac:dyDescent="0.2">
      <c r="B39">
        <v>16.446999999999999</v>
      </c>
      <c r="C39">
        <v>13.775</v>
      </c>
      <c r="D39">
        <v>13.292999999999999</v>
      </c>
      <c r="E39">
        <v>13.25</v>
      </c>
      <c r="F39">
        <v>15.441000000000001</v>
      </c>
      <c r="G39">
        <v>15.108000000000001</v>
      </c>
      <c r="H39">
        <v>15.156000000000001</v>
      </c>
      <c r="I39">
        <v>14.563000000000001</v>
      </c>
      <c r="J39">
        <v>11.032999999999999</v>
      </c>
      <c r="K39">
        <v>10.974</v>
      </c>
      <c r="L39">
        <v>15.603</v>
      </c>
      <c r="M39">
        <v>17.725000000000001</v>
      </c>
      <c r="N39">
        <v>15.557</v>
      </c>
      <c r="O39">
        <v>14.007</v>
      </c>
      <c r="P39">
        <v>14.41</v>
      </c>
      <c r="Q39">
        <v>14.265000000000001</v>
      </c>
      <c r="R39">
        <v>14.504</v>
      </c>
      <c r="S39">
        <v>14.459</v>
      </c>
      <c r="T39">
        <v>15.46</v>
      </c>
      <c r="U39">
        <v>11.877000000000001</v>
      </c>
      <c r="V39">
        <v>15.534000000000001</v>
      </c>
      <c r="W39">
        <v>12.256</v>
      </c>
      <c r="X39">
        <v>13.292999999999999</v>
      </c>
      <c r="Y39">
        <v>15.534000000000001</v>
      </c>
      <c r="Z39">
        <v>11.877000000000001</v>
      </c>
      <c r="AA39">
        <v>13.811</v>
      </c>
      <c r="AB39">
        <v>13.644</v>
      </c>
    </row>
    <row r="40" spans="1:28" x14ac:dyDescent="0.2">
      <c r="B40">
        <v>18.414999999999999</v>
      </c>
      <c r="C40">
        <v>15.52</v>
      </c>
      <c r="D40">
        <v>14.869</v>
      </c>
      <c r="E40">
        <v>13.914</v>
      </c>
      <c r="F40">
        <v>13.759</v>
      </c>
      <c r="G40">
        <v>16.689</v>
      </c>
      <c r="I40">
        <v>14.225</v>
      </c>
      <c r="J40">
        <v>15.212</v>
      </c>
      <c r="K40">
        <v>12.186</v>
      </c>
      <c r="L40">
        <v>14.695</v>
      </c>
      <c r="M40">
        <v>15.749000000000001</v>
      </c>
      <c r="N40">
        <v>16.446999999999999</v>
      </c>
      <c r="O40">
        <v>14.606999999999999</v>
      </c>
      <c r="P40">
        <v>14.244999999999999</v>
      </c>
      <c r="Q40">
        <v>16.945</v>
      </c>
      <c r="R40">
        <v>12.805</v>
      </c>
      <c r="S40">
        <v>15.311</v>
      </c>
      <c r="T40">
        <v>13.707000000000001</v>
      </c>
      <c r="U40">
        <v>12.162000000000001</v>
      </c>
      <c r="V40">
        <v>13.135999999999999</v>
      </c>
      <c r="W40">
        <v>13.858000000000001</v>
      </c>
      <c r="X40">
        <v>15.367000000000001</v>
      </c>
      <c r="Y40">
        <v>14.994</v>
      </c>
      <c r="Z40">
        <v>11.359</v>
      </c>
      <c r="AA40">
        <v>13.379</v>
      </c>
      <c r="AB40">
        <v>13.239000000000001</v>
      </c>
    </row>
    <row r="41" spans="1:28" x14ac:dyDescent="0.2">
      <c r="B41">
        <v>15.404</v>
      </c>
      <c r="C41">
        <v>11.682</v>
      </c>
      <c r="D41">
        <v>14.778</v>
      </c>
      <c r="E41">
        <v>14.36</v>
      </c>
      <c r="F41">
        <v>14.28</v>
      </c>
      <c r="G41">
        <v>15.141</v>
      </c>
      <c r="I41">
        <v>14.695</v>
      </c>
      <c r="J41">
        <v>13.163</v>
      </c>
      <c r="K41">
        <v>12.693</v>
      </c>
      <c r="L41">
        <v>14.927</v>
      </c>
      <c r="M41">
        <v>13.775</v>
      </c>
      <c r="N41">
        <v>14.324999999999999</v>
      </c>
      <c r="O41">
        <v>16.498999999999999</v>
      </c>
      <c r="P41">
        <v>15.644</v>
      </c>
      <c r="Q41">
        <v>13.507</v>
      </c>
      <c r="S41">
        <v>16.898</v>
      </c>
      <c r="T41">
        <v>14.484</v>
      </c>
      <c r="V41">
        <v>17.885999999999999</v>
      </c>
      <c r="W41">
        <v>14.083</v>
      </c>
      <c r="X41">
        <v>12.888</v>
      </c>
      <c r="Y41">
        <v>15.212</v>
      </c>
      <c r="Z41">
        <v>16.196999999999999</v>
      </c>
      <c r="AA41">
        <v>15.137</v>
      </c>
      <c r="AB41">
        <v>14.22</v>
      </c>
    </row>
    <row r="43" spans="1:28" s="30" customFormat="1" x14ac:dyDescent="0.2">
      <c r="A43" s="30" t="s">
        <v>127</v>
      </c>
      <c r="B43" s="30">
        <f>AVERAGE(B32:B41)</f>
        <v>15.047499999999999</v>
      </c>
      <c r="C43" s="30">
        <f>AVERAGE(C32:C41)</f>
        <v>14.0441</v>
      </c>
      <c r="D43" s="30">
        <f t="shared" ref="D43:AB43" si="2">AVERAGE(D32:D41)</f>
        <v>14.303699999999997</v>
      </c>
      <c r="E43" s="30">
        <f t="shared" si="2"/>
        <v>13.266200000000001</v>
      </c>
      <c r="F43" s="30">
        <f t="shared" si="2"/>
        <v>14.452999999999999</v>
      </c>
      <c r="G43" s="30">
        <f t="shared" si="2"/>
        <v>13.977499999999997</v>
      </c>
      <c r="H43" s="30">
        <f t="shared" si="2"/>
        <v>14.445875000000003</v>
      </c>
      <c r="I43" s="30">
        <f t="shared" si="2"/>
        <v>14.007400000000001</v>
      </c>
      <c r="J43" s="30">
        <f t="shared" si="2"/>
        <v>13.357900000000001</v>
      </c>
      <c r="K43" s="30">
        <f t="shared" si="2"/>
        <v>12.888200000000001</v>
      </c>
      <c r="L43" s="30">
        <f t="shared" si="2"/>
        <v>14.394499999999999</v>
      </c>
      <c r="M43" s="30">
        <f t="shared" si="2"/>
        <v>15.5398</v>
      </c>
      <c r="N43" s="30">
        <f t="shared" si="2"/>
        <v>14.681299999999998</v>
      </c>
      <c r="O43" s="30">
        <f t="shared" si="2"/>
        <v>13.8447</v>
      </c>
      <c r="P43" s="30">
        <f t="shared" si="2"/>
        <v>14.239699999999999</v>
      </c>
      <c r="Q43" s="30">
        <f t="shared" si="2"/>
        <v>14.239900000000002</v>
      </c>
      <c r="R43" s="30">
        <f t="shared" si="2"/>
        <v>14.021555555555555</v>
      </c>
      <c r="S43" s="30">
        <f t="shared" si="2"/>
        <v>14.779100000000003</v>
      </c>
      <c r="T43" s="30">
        <f t="shared" si="2"/>
        <v>14.3415</v>
      </c>
      <c r="U43" s="30">
        <f t="shared" si="2"/>
        <v>13.480666666666668</v>
      </c>
      <c r="V43" s="30">
        <f t="shared" si="2"/>
        <v>15.2524</v>
      </c>
      <c r="W43" s="30">
        <f t="shared" si="2"/>
        <v>14.1083</v>
      </c>
      <c r="X43" s="30">
        <f t="shared" si="2"/>
        <v>14.611799999999999</v>
      </c>
      <c r="Y43" s="30">
        <f t="shared" si="2"/>
        <v>15.053100000000001</v>
      </c>
      <c r="Z43" s="30">
        <f t="shared" si="2"/>
        <v>13.539599999999998</v>
      </c>
      <c r="AA43" s="30">
        <f t="shared" si="2"/>
        <v>13.904400000000004</v>
      </c>
      <c r="AB43" s="30">
        <f t="shared" si="2"/>
        <v>14.108500000000001</v>
      </c>
    </row>
    <row r="46" spans="1:28" x14ac:dyDescent="0.2">
      <c r="B46" s="55" t="s">
        <v>125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28" x14ac:dyDescent="0.2">
      <c r="B47">
        <v>14.459</v>
      </c>
      <c r="C47">
        <v>15.557</v>
      </c>
      <c r="D47">
        <v>12.026</v>
      </c>
      <c r="E47">
        <v>13.882999999999999</v>
      </c>
      <c r="F47">
        <v>15.305999999999999</v>
      </c>
      <c r="G47">
        <v>13.882999999999999</v>
      </c>
      <c r="H47">
        <v>14.763</v>
      </c>
      <c r="I47">
        <v>16.667999999999999</v>
      </c>
      <c r="J47">
        <v>13.775</v>
      </c>
      <c r="K47">
        <v>13.379</v>
      </c>
      <c r="L47">
        <v>10.896000000000001</v>
      </c>
      <c r="M47">
        <v>10.922000000000001</v>
      </c>
      <c r="N47">
        <v>12.916</v>
      </c>
      <c r="O47">
        <v>14.932</v>
      </c>
      <c r="P47">
        <v>14.554</v>
      </c>
      <c r="Q47">
        <v>11.135999999999999</v>
      </c>
      <c r="R47">
        <v>15.584</v>
      </c>
      <c r="S47">
        <v>12.109</v>
      </c>
      <c r="T47">
        <v>14.984999999999999</v>
      </c>
      <c r="U47">
        <v>14.757999999999999</v>
      </c>
      <c r="V47">
        <v>14.907999999999999</v>
      </c>
      <c r="W47">
        <v>11.44</v>
      </c>
      <c r="X47">
        <v>12.068</v>
      </c>
      <c r="Y47">
        <v>12.28</v>
      </c>
      <c r="Z47">
        <v>12.579000000000001</v>
      </c>
      <c r="AA47">
        <v>14.137</v>
      </c>
    </row>
    <row r="48" spans="1:28" x14ac:dyDescent="0.2">
      <c r="B48">
        <v>14.807</v>
      </c>
      <c r="C48">
        <v>14.606999999999999</v>
      </c>
      <c r="D48">
        <v>11.34</v>
      </c>
      <c r="E48">
        <v>11.657</v>
      </c>
      <c r="F48">
        <v>13.438000000000001</v>
      </c>
      <c r="G48">
        <v>13.292999999999999</v>
      </c>
      <c r="H48">
        <v>13.266</v>
      </c>
      <c r="I48">
        <v>16.655000000000001</v>
      </c>
      <c r="J48">
        <v>12.872</v>
      </c>
      <c r="K48">
        <v>11.289</v>
      </c>
      <c r="L48">
        <v>10.467000000000001</v>
      </c>
      <c r="M48">
        <v>10.77</v>
      </c>
      <c r="N48">
        <v>12.115</v>
      </c>
      <c r="O48">
        <v>13.379</v>
      </c>
      <c r="P48">
        <v>12.318</v>
      </c>
      <c r="Q48">
        <v>12.534000000000001</v>
      </c>
      <c r="R48">
        <v>13.632</v>
      </c>
      <c r="S48">
        <v>13.048999999999999</v>
      </c>
      <c r="T48">
        <v>10.656000000000001</v>
      </c>
      <c r="U48">
        <v>14.305</v>
      </c>
      <c r="V48">
        <v>13.379</v>
      </c>
      <c r="W48">
        <v>11.34</v>
      </c>
      <c r="X48">
        <v>11.877000000000001</v>
      </c>
      <c r="Y48">
        <v>11.755000000000001</v>
      </c>
      <c r="Z48">
        <v>10.391</v>
      </c>
      <c r="AA48">
        <v>13.523</v>
      </c>
    </row>
    <row r="49" spans="1:27" x14ac:dyDescent="0.2">
      <c r="B49">
        <v>15.414</v>
      </c>
      <c r="C49">
        <v>13.331</v>
      </c>
      <c r="D49">
        <v>11.786</v>
      </c>
      <c r="E49">
        <v>12.488</v>
      </c>
      <c r="F49">
        <v>13.065</v>
      </c>
      <c r="G49">
        <v>11.44</v>
      </c>
      <c r="H49">
        <v>14.077999999999999</v>
      </c>
      <c r="I49">
        <v>12.044</v>
      </c>
      <c r="J49">
        <v>10.494</v>
      </c>
      <c r="K49">
        <v>12.32</v>
      </c>
      <c r="L49">
        <v>11.821999999999999</v>
      </c>
      <c r="M49">
        <v>10.622999999999999</v>
      </c>
      <c r="N49">
        <v>12.044</v>
      </c>
      <c r="O49">
        <v>12.596</v>
      </c>
      <c r="P49">
        <v>9.99</v>
      </c>
      <c r="Q49">
        <v>10.329000000000001</v>
      </c>
      <c r="R49">
        <v>12.614000000000001</v>
      </c>
      <c r="S49">
        <v>11.846</v>
      </c>
      <c r="T49">
        <v>12.534000000000001</v>
      </c>
      <c r="U49">
        <v>12.805</v>
      </c>
      <c r="V49">
        <v>12.372999999999999</v>
      </c>
      <c r="W49">
        <v>11.02</v>
      </c>
      <c r="X49">
        <v>10.823</v>
      </c>
      <c r="Y49">
        <v>11.207000000000001</v>
      </c>
      <c r="Z49">
        <v>11.359</v>
      </c>
      <c r="AA49">
        <v>11.231999999999999</v>
      </c>
    </row>
    <row r="50" spans="1:27" x14ac:dyDescent="0.2">
      <c r="B50">
        <v>14.382</v>
      </c>
      <c r="C50">
        <v>11.409000000000001</v>
      </c>
      <c r="D50">
        <v>10.922000000000001</v>
      </c>
      <c r="E50">
        <v>12.204000000000001</v>
      </c>
      <c r="F50">
        <v>12.132999999999999</v>
      </c>
      <c r="G50">
        <v>12.326000000000001</v>
      </c>
      <c r="H50">
        <v>14.138999999999999</v>
      </c>
      <c r="I50">
        <v>11.49</v>
      </c>
      <c r="J50">
        <v>11.682</v>
      </c>
      <c r="K50">
        <v>12.115</v>
      </c>
      <c r="L50">
        <v>10.914999999999999</v>
      </c>
      <c r="M50">
        <v>10.77</v>
      </c>
      <c r="N50">
        <v>12.068</v>
      </c>
      <c r="O50">
        <v>10.663</v>
      </c>
      <c r="P50">
        <v>12.923</v>
      </c>
      <c r="Q50">
        <v>13.12</v>
      </c>
      <c r="R50">
        <v>12.773999999999999</v>
      </c>
      <c r="S50">
        <v>11.682</v>
      </c>
      <c r="T50">
        <v>11.207000000000001</v>
      </c>
      <c r="U50">
        <v>12.115</v>
      </c>
      <c r="V50">
        <v>13.18</v>
      </c>
      <c r="W50">
        <v>12.602</v>
      </c>
      <c r="X50">
        <v>9.9909999999999997</v>
      </c>
      <c r="Y50">
        <v>13.25</v>
      </c>
      <c r="Z50">
        <v>9.3689999999999998</v>
      </c>
      <c r="AA50">
        <v>12.186</v>
      </c>
    </row>
    <row r="51" spans="1:27" x14ac:dyDescent="0.2">
      <c r="B51">
        <v>13.811</v>
      </c>
      <c r="C51">
        <v>10.555</v>
      </c>
      <c r="D51">
        <v>15.198</v>
      </c>
      <c r="E51">
        <v>12.933</v>
      </c>
      <c r="F51">
        <v>13.878</v>
      </c>
      <c r="G51">
        <v>12.872</v>
      </c>
      <c r="H51">
        <v>13.586</v>
      </c>
      <c r="I51">
        <v>12.534000000000001</v>
      </c>
      <c r="J51">
        <v>10.467000000000001</v>
      </c>
      <c r="K51">
        <v>12.256</v>
      </c>
      <c r="L51">
        <v>10.974</v>
      </c>
      <c r="M51">
        <v>8.907</v>
      </c>
      <c r="N51">
        <v>11.353</v>
      </c>
      <c r="O51">
        <v>14.28</v>
      </c>
      <c r="P51">
        <v>11.811</v>
      </c>
      <c r="Q51">
        <v>9.7289999999999992</v>
      </c>
      <c r="R51">
        <v>14.137</v>
      </c>
      <c r="S51">
        <v>12.396000000000001</v>
      </c>
      <c r="T51">
        <v>11.882999999999999</v>
      </c>
      <c r="U51">
        <v>12.528</v>
      </c>
      <c r="V51">
        <v>14.129</v>
      </c>
      <c r="W51">
        <v>12.602</v>
      </c>
      <c r="X51">
        <v>11.509</v>
      </c>
      <c r="Y51">
        <v>11</v>
      </c>
      <c r="Z51">
        <v>11</v>
      </c>
      <c r="AA51">
        <v>13.379</v>
      </c>
    </row>
    <row r="52" spans="1:27" x14ac:dyDescent="0.2">
      <c r="B52">
        <v>13.201000000000001</v>
      </c>
      <c r="C52">
        <v>13.12</v>
      </c>
      <c r="D52">
        <v>12.115</v>
      </c>
      <c r="E52">
        <v>11.359</v>
      </c>
      <c r="F52">
        <v>16.099</v>
      </c>
      <c r="G52">
        <v>12.721</v>
      </c>
      <c r="H52">
        <v>13.523</v>
      </c>
      <c r="I52">
        <v>11.737</v>
      </c>
      <c r="J52">
        <v>11.384</v>
      </c>
      <c r="K52">
        <v>11.553000000000001</v>
      </c>
      <c r="L52">
        <v>11.032999999999999</v>
      </c>
      <c r="M52">
        <v>9.8390000000000004</v>
      </c>
      <c r="N52">
        <v>12.944000000000001</v>
      </c>
      <c r="O52">
        <v>11.077999999999999</v>
      </c>
      <c r="P52">
        <v>12.763999999999999</v>
      </c>
      <c r="Q52">
        <v>9.8390000000000004</v>
      </c>
      <c r="R52">
        <v>13.772</v>
      </c>
      <c r="S52">
        <v>12.32</v>
      </c>
      <c r="T52">
        <v>10.555</v>
      </c>
      <c r="U52">
        <v>11.846</v>
      </c>
      <c r="V52">
        <v>14.894</v>
      </c>
      <c r="W52">
        <v>11.755000000000001</v>
      </c>
      <c r="X52">
        <v>13.754</v>
      </c>
      <c r="Y52">
        <v>10.513999999999999</v>
      </c>
      <c r="Z52">
        <v>11.44</v>
      </c>
      <c r="AA52">
        <v>12.888</v>
      </c>
    </row>
    <row r="53" spans="1:27" x14ac:dyDescent="0.2">
      <c r="B53">
        <v>13.766999999999999</v>
      </c>
      <c r="C53">
        <v>11.657</v>
      </c>
      <c r="D53">
        <v>10.555</v>
      </c>
      <c r="E53">
        <v>10.391</v>
      </c>
      <c r="F53">
        <v>11.749000000000001</v>
      </c>
      <c r="G53">
        <v>11.773999999999999</v>
      </c>
      <c r="H53">
        <v>15.255000000000001</v>
      </c>
      <c r="I53">
        <v>12.510999999999999</v>
      </c>
      <c r="J53">
        <v>11.032999999999999</v>
      </c>
      <c r="K53">
        <v>13.288</v>
      </c>
      <c r="L53">
        <v>11.44</v>
      </c>
      <c r="M53">
        <v>10.055</v>
      </c>
      <c r="N53">
        <v>10.622999999999999</v>
      </c>
      <c r="O53">
        <v>9.0980000000000008</v>
      </c>
      <c r="P53">
        <v>11.811</v>
      </c>
      <c r="Q53">
        <v>12.396000000000001</v>
      </c>
      <c r="R53">
        <v>11.506</v>
      </c>
      <c r="S53">
        <v>10.513999999999999</v>
      </c>
      <c r="T53">
        <v>12.579000000000001</v>
      </c>
      <c r="U53">
        <v>12.396000000000001</v>
      </c>
      <c r="V53">
        <v>13.67</v>
      </c>
      <c r="W53">
        <v>12.916</v>
      </c>
      <c r="X53">
        <v>13.048999999999999</v>
      </c>
      <c r="Y53">
        <v>11</v>
      </c>
      <c r="Z53">
        <v>13.379</v>
      </c>
      <c r="AA53">
        <v>15.255000000000001</v>
      </c>
    </row>
    <row r="54" spans="1:27" x14ac:dyDescent="0.2">
      <c r="B54">
        <v>12.185</v>
      </c>
      <c r="C54">
        <v>14.28</v>
      </c>
      <c r="D54">
        <v>11.608000000000001</v>
      </c>
      <c r="F54">
        <v>12.855</v>
      </c>
      <c r="G54">
        <v>12.026</v>
      </c>
      <c r="H54">
        <v>12.204000000000001</v>
      </c>
      <c r="I54">
        <v>11.755000000000001</v>
      </c>
      <c r="J54">
        <v>10.055</v>
      </c>
      <c r="K54">
        <v>11.289</v>
      </c>
      <c r="L54">
        <v>11.509</v>
      </c>
      <c r="M54">
        <v>10.189</v>
      </c>
      <c r="N54">
        <v>12.132999999999999</v>
      </c>
      <c r="O54">
        <v>11.353</v>
      </c>
      <c r="P54">
        <v>11.736000000000001</v>
      </c>
      <c r="Q54">
        <v>11.032999999999999</v>
      </c>
      <c r="R54">
        <v>12.923</v>
      </c>
      <c r="S54">
        <v>12.596</v>
      </c>
      <c r="T54">
        <v>12.866</v>
      </c>
      <c r="U54">
        <v>10.596</v>
      </c>
      <c r="V54">
        <v>11.553000000000001</v>
      </c>
      <c r="W54">
        <v>11.180999999999999</v>
      </c>
      <c r="X54">
        <v>11.967000000000001</v>
      </c>
      <c r="Y54">
        <v>14.305</v>
      </c>
      <c r="Z54">
        <v>14.563000000000001</v>
      </c>
      <c r="AA54">
        <v>13.644</v>
      </c>
    </row>
    <row r="55" spans="1:27" x14ac:dyDescent="0.2">
      <c r="B55">
        <v>12.462</v>
      </c>
      <c r="C55">
        <v>13.475</v>
      </c>
      <c r="D55">
        <v>14.41</v>
      </c>
      <c r="F55">
        <v>12.944000000000001</v>
      </c>
      <c r="G55">
        <v>11.657</v>
      </c>
      <c r="H55">
        <v>12.866</v>
      </c>
      <c r="I55">
        <v>10.896000000000001</v>
      </c>
      <c r="J55">
        <v>10.602</v>
      </c>
      <c r="K55">
        <v>11.949</v>
      </c>
      <c r="L55">
        <v>12.026</v>
      </c>
      <c r="M55">
        <v>9.9909999999999997</v>
      </c>
      <c r="N55">
        <v>11.359</v>
      </c>
      <c r="O55">
        <v>12.026</v>
      </c>
      <c r="P55">
        <v>12.734</v>
      </c>
      <c r="Q55">
        <v>9.3079999999999998</v>
      </c>
      <c r="R55">
        <v>15.803000000000001</v>
      </c>
      <c r="S55">
        <v>13.048999999999999</v>
      </c>
      <c r="T55">
        <v>12.855</v>
      </c>
      <c r="V55">
        <v>15.255000000000001</v>
      </c>
      <c r="W55">
        <v>12.721</v>
      </c>
      <c r="X55">
        <v>12.843999999999999</v>
      </c>
      <c r="Y55">
        <v>12.888</v>
      </c>
      <c r="Z55">
        <v>13.622999999999999</v>
      </c>
      <c r="AA55">
        <v>11.657</v>
      </c>
    </row>
    <row r="56" spans="1:27" x14ac:dyDescent="0.2">
      <c r="B56">
        <v>13.955</v>
      </c>
      <c r="C56">
        <v>13.411</v>
      </c>
      <c r="D56">
        <v>12.068</v>
      </c>
      <c r="F56">
        <v>14.836</v>
      </c>
      <c r="G56">
        <v>11.052</v>
      </c>
      <c r="H56">
        <v>11.882999999999999</v>
      </c>
      <c r="I56">
        <v>11.967000000000001</v>
      </c>
      <c r="J56">
        <v>12.481999999999999</v>
      </c>
      <c r="K56">
        <v>9.8680000000000003</v>
      </c>
      <c r="L56">
        <v>12.721</v>
      </c>
      <c r="M56">
        <v>10.224</v>
      </c>
      <c r="N56">
        <v>13.586</v>
      </c>
      <c r="O56">
        <v>11.852</v>
      </c>
      <c r="P56">
        <v>14.217000000000001</v>
      </c>
      <c r="Q56">
        <v>15.273</v>
      </c>
      <c r="R56">
        <v>11.13</v>
      </c>
      <c r="T56">
        <v>12.63</v>
      </c>
      <c r="V56">
        <v>11.44</v>
      </c>
      <c r="W56">
        <v>12.843999999999999</v>
      </c>
      <c r="X56">
        <v>12.693</v>
      </c>
      <c r="Y56">
        <v>13.438000000000001</v>
      </c>
      <c r="Z56">
        <v>9.9909999999999997</v>
      </c>
      <c r="AA56">
        <v>11.657</v>
      </c>
    </row>
    <row r="58" spans="1:27" s="30" customFormat="1" x14ac:dyDescent="0.2">
      <c r="A58" s="30" t="s">
        <v>127</v>
      </c>
      <c r="B58" s="30">
        <f>AVERAGE(B47:B56)</f>
        <v>13.844299999999999</v>
      </c>
      <c r="C58" s="30">
        <f>AVERAGE(C47:C56)</f>
        <v>13.140199999999998</v>
      </c>
      <c r="D58" s="30">
        <f t="shared" ref="D58:AA58" si="3">AVERAGE(D47:D56)</f>
        <v>12.2028</v>
      </c>
      <c r="E58" s="30">
        <f t="shared" si="3"/>
        <v>12.130714285714287</v>
      </c>
      <c r="F58" s="30">
        <f t="shared" si="3"/>
        <v>13.6303</v>
      </c>
      <c r="G58" s="30">
        <f t="shared" si="3"/>
        <v>12.304399999999998</v>
      </c>
      <c r="H58" s="30">
        <f t="shared" si="3"/>
        <v>13.556299999999998</v>
      </c>
      <c r="I58" s="30">
        <f t="shared" si="3"/>
        <v>12.825700000000001</v>
      </c>
      <c r="J58" s="30">
        <f t="shared" si="3"/>
        <v>11.4846</v>
      </c>
      <c r="K58" s="30">
        <f>AVERAGE(K47:K55)</f>
        <v>12.159777777777778</v>
      </c>
      <c r="L58" s="30">
        <f t="shared" si="3"/>
        <v>11.3803</v>
      </c>
      <c r="M58" s="30">
        <f t="shared" si="3"/>
        <v>10.228999999999999</v>
      </c>
      <c r="N58" s="30">
        <f t="shared" si="3"/>
        <v>12.114099999999999</v>
      </c>
      <c r="O58" s="30">
        <f t="shared" si="3"/>
        <v>12.125699999999998</v>
      </c>
      <c r="P58" s="30">
        <f t="shared" si="3"/>
        <v>12.485799999999999</v>
      </c>
      <c r="Q58" s="30">
        <f t="shared" si="3"/>
        <v>11.4697</v>
      </c>
      <c r="R58" s="30">
        <f t="shared" si="3"/>
        <v>13.387499999999999</v>
      </c>
      <c r="S58" s="30">
        <f t="shared" si="3"/>
        <v>12.173444444444446</v>
      </c>
      <c r="T58" s="30">
        <f t="shared" si="3"/>
        <v>12.275</v>
      </c>
      <c r="U58" s="30">
        <f t="shared" si="3"/>
        <v>12.668625</v>
      </c>
      <c r="V58" s="30">
        <f t="shared" si="3"/>
        <v>13.478100000000001</v>
      </c>
      <c r="W58" s="30">
        <f t="shared" si="3"/>
        <v>12.0421</v>
      </c>
      <c r="X58" s="30">
        <f t="shared" si="3"/>
        <v>12.057499999999999</v>
      </c>
      <c r="Y58" s="30">
        <f t="shared" si="3"/>
        <v>12.163700000000002</v>
      </c>
      <c r="Z58" s="30">
        <f t="shared" si="3"/>
        <v>11.769400000000001</v>
      </c>
      <c r="AA58" s="30">
        <f t="shared" si="3"/>
        <v>12.9558</v>
      </c>
    </row>
    <row r="61" spans="1:27" x14ac:dyDescent="0.2">
      <c r="B61" s="54" t="s">
        <v>126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27" x14ac:dyDescent="0.2">
      <c r="B62">
        <v>10.974</v>
      </c>
      <c r="C62">
        <v>12.579000000000001</v>
      </c>
      <c r="D62">
        <v>11.688000000000001</v>
      </c>
      <c r="E62">
        <v>11.452999999999999</v>
      </c>
      <c r="F62">
        <v>14.71</v>
      </c>
      <c r="G62">
        <v>11.202999999999999</v>
      </c>
      <c r="H62">
        <v>11.378</v>
      </c>
      <c r="I62">
        <v>12.02</v>
      </c>
      <c r="J62">
        <v>13.557</v>
      </c>
      <c r="K62">
        <v>10.77</v>
      </c>
      <c r="L62">
        <v>11.202999999999999</v>
      </c>
      <c r="M62">
        <v>12.855</v>
      </c>
      <c r="N62">
        <v>10.401999999999999</v>
      </c>
      <c r="O62">
        <v>12.044</v>
      </c>
      <c r="P62">
        <v>10.663</v>
      </c>
      <c r="Q62">
        <v>13.565</v>
      </c>
      <c r="R62">
        <v>13.565</v>
      </c>
      <c r="S62">
        <v>11.882999999999999</v>
      </c>
    </row>
    <row r="63" spans="1:27" x14ac:dyDescent="0.2">
      <c r="B63">
        <v>12.355</v>
      </c>
      <c r="C63">
        <v>11.384</v>
      </c>
      <c r="D63">
        <v>12.32</v>
      </c>
      <c r="E63">
        <v>13.18</v>
      </c>
      <c r="F63">
        <v>11.506</v>
      </c>
      <c r="G63">
        <v>12.843999999999999</v>
      </c>
      <c r="H63">
        <v>11.238</v>
      </c>
      <c r="I63">
        <v>9.8460000000000001</v>
      </c>
      <c r="J63">
        <v>12.614000000000001</v>
      </c>
      <c r="K63">
        <v>10.224</v>
      </c>
      <c r="L63">
        <v>15.803000000000001</v>
      </c>
      <c r="M63">
        <v>11.02</v>
      </c>
      <c r="N63">
        <v>13.021000000000001</v>
      </c>
      <c r="O63">
        <v>13.266</v>
      </c>
      <c r="P63">
        <v>11.967000000000001</v>
      </c>
      <c r="Q63">
        <v>13.422000000000001</v>
      </c>
      <c r="R63">
        <v>10.076000000000001</v>
      </c>
      <c r="S63">
        <v>15.231</v>
      </c>
    </row>
    <row r="64" spans="1:27" x14ac:dyDescent="0.2">
      <c r="B64">
        <v>10.836</v>
      </c>
      <c r="C64">
        <v>12.396000000000001</v>
      </c>
      <c r="D64">
        <v>11.289</v>
      </c>
      <c r="E64">
        <v>10.467000000000001</v>
      </c>
      <c r="F64">
        <v>10.868</v>
      </c>
      <c r="G64">
        <v>11.077</v>
      </c>
      <c r="H64">
        <v>12.186</v>
      </c>
      <c r="I64">
        <v>9.67</v>
      </c>
      <c r="J64">
        <v>12.654</v>
      </c>
      <c r="K64">
        <v>12.944000000000001</v>
      </c>
      <c r="L64">
        <v>14.693</v>
      </c>
      <c r="M64">
        <v>12.693</v>
      </c>
      <c r="N64">
        <v>11.779</v>
      </c>
      <c r="O64">
        <v>12.805</v>
      </c>
      <c r="P64">
        <v>11.882999999999999</v>
      </c>
      <c r="Q64">
        <v>12.355</v>
      </c>
      <c r="R64">
        <v>14.225</v>
      </c>
      <c r="S64">
        <v>13.759</v>
      </c>
    </row>
    <row r="65" spans="1:24" x14ac:dyDescent="0.2">
      <c r="B65">
        <v>11.353</v>
      </c>
      <c r="C65">
        <v>11.877000000000001</v>
      </c>
      <c r="D65">
        <v>11.821999999999999</v>
      </c>
      <c r="E65">
        <v>10.513999999999999</v>
      </c>
      <c r="F65">
        <v>12.773999999999999</v>
      </c>
      <c r="G65">
        <v>10.644</v>
      </c>
      <c r="H65">
        <v>12.074</v>
      </c>
      <c r="I65">
        <v>10.294</v>
      </c>
      <c r="J65">
        <v>14.055</v>
      </c>
      <c r="K65">
        <v>10.391</v>
      </c>
      <c r="L65">
        <v>13.586</v>
      </c>
      <c r="M65">
        <v>11.289</v>
      </c>
      <c r="N65">
        <v>14.164</v>
      </c>
      <c r="O65">
        <v>9.6999999999999993</v>
      </c>
      <c r="P65">
        <v>10.683</v>
      </c>
      <c r="Q65">
        <v>11.749000000000001</v>
      </c>
      <c r="R65">
        <v>11.49</v>
      </c>
      <c r="S65">
        <v>11.877000000000001</v>
      </c>
    </row>
    <row r="66" spans="1:24" x14ac:dyDescent="0.2">
      <c r="B66">
        <v>11.250999999999999</v>
      </c>
      <c r="C66">
        <v>12.721</v>
      </c>
      <c r="D66">
        <v>12.693</v>
      </c>
      <c r="E66">
        <v>10.602</v>
      </c>
      <c r="F66">
        <v>12.462</v>
      </c>
      <c r="G66">
        <v>13.321</v>
      </c>
      <c r="H66">
        <v>12.647</v>
      </c>
      <c r="I66">
        <v>10.77</v>
      </c>
      <c r="J66">
        <v>11.616</v>
      </c>
      <c r="K66">
        <v>10.294</v>
      </c>
      <c r="L66">
        <v>13.435</v>
      </c>
      <c r="M66">
        <v>8.7119999999999997</v>
      </c>
      <c r="N66">
        <v>11.02</v>
      </c>
      <c r="O66">
        <v>13.218</v>
      </c>
      <c r="P66">
        <v>12.888</v>
      </c>
      <c r="Q66">
        <v>10.836</v>
      </c>
      <c r="R66">
        <v>10.763</v>
      </c>
      <c r="S66">
        <v>10.513999999999999</v>
      </c>
    </row>
    <row r="67" spans="1:24" x14ac:dyDescent="0.2">
      <c r="B67">
        <v>11.052</v>
      </c>
      <c r="C67">
        <v>11.949</v>
      </c>
      <c r="D67">
        <v>14.836</v>
      </c>
      <c r="E67">
        <v>10.77</v>
      </c>
      <c r="G67">
        <v>13.462999999999999</v>
      </c>
      <c r="H67">
        <v>12.162000000000001</v>
      </c>
      <c r="I67">
        <v>11.608000000000001</v>
      </c>
      <c r="J67">
        <v>13.406000000000001</v>
      </c>
      <c r="K67">
        <v>11.077999999999999</v>
      </c>
      <c r="L67">
        <v>11.961</v>
      </c>
      <c r="M67">
        <v>11.180999999999999</v>
      </c>
      <c r="N67">
        <v>12.193</v>
      </c>
      <c r="O67">
        <v>11.289</v>
      </c>
      <c r="P67">
        <v>9.468</v>
      </c>
      <c r="Q67">
        <v>12.579000000000001</v>
      </c>
      <c r="R67">
        <v>11.877000000000001</v>
      </c>
      <c r="S67">
        <v>11.755000000000001</v>
      </c>
    </row>
    <row r="68" spans="1:24" x14ac:dyDescent="0.2">
      <c r="B68">
        <v>9.9979999999999993</v>
      </c>
      <c r="C68">
        <v>11.135999999999999</v>
      </c>
      <c r="D68">
        <v>11.755000000000001</v>
      </c>
      <c r="E68">
        <v>10.154</v>
      </c>
      <c r="G68">
        <v>13.206</v>
      </c>
      <c r="H68">
        <v>11.353</v>
      </c>
      <c r="I68">
        <v>8.4019999999999992</v>
      </c>
      <c r="J68">
        <v>12.318</v>
      </c>
      <c r="K68">
        <v>10.224</v>
      </c>
      <c r="L68">
        <v>10.833</v>
      </c>
      <c r="M68">
        <v>9.8680000000000003</v>
      </c>
      <c r="N68">
        <v>14.055</v>
      </c>
      <c r="O68">
        <v>10.823</v>
      </c>
      <c r="P68">
        <v>11.509</v>
      </c>
      <c r="Q68">
        <v>12.227</v>
      </c>
      <c r="R68">
        <v>11.250999999999999</v>
      </c>
      <c r="S68">
        <v>12.888</v>
      </c>
    </row>
    <row r="69" spans="1:24" x14ac:dyDescent="0.2">
      <c r="B69">
        <v>11.528</v>
      </c>
      <c r="C69">
        <v>12.109</v>
      </c>
      <c r="D69">
        <v>12.396000000000001</v>
      </c>
      <c r="E69">
        <v>11.967000000000001</v>
      </c>
      <c r="G69">
        <v>11.779</v>
      </c>
      <c r="H69">
        <v>12.026</v>
      </c>
      <c r="I69">
        <v>9.468</v>
      </c>
      <c r="J69">
        <v>10.217000000000001</v>
      </c>
      <c r="K69">
        <v>9.6479999999999997</v>
      </c>
      <c r="L69">
        <v>11.768000000000001</v>
      </c>
      <c r="M69">
        <v>14.724</v>
      </c>
      <c r="O69">
        <v>12.28</v>
      </c>
      <c r="P69">
        <v>10.717000000000001</v>
      </c>
      <c r="Q69">
        <v>11.02</v>
      </c>
      <c r="R69">
        <v>11.175000000000001</v>
      </c>
      <c r="S69">
        <v>15.007999999999999</v>
      </c>
    </row>
    <row r="70" spans="1:24" x14ac:dyDescent="0.2">
      <c r="B70">
        <v>11.657</v>
      </c>
      <c r="C70">
        <v>10.154</v>
      </c>
      <c r="D70">
        <v>13.586</v>
      </c>
      <c r="E70">
        <v>11.509</v>
      </c>
      <c r="G70">
        <v>11.066000000000001</v>
      </c>
      <c r="H70">
        <v>10.055</v>
      </c>
      <c r="I70">
        <v>8.9309999999999992</v>
      </c>
      <c r="J70">
        <v>12.614000000000001</v>
      </c>
      <c r="K70">
        <v>12.372999999999999</v>
      </c>
      <c r="L70">
        <v>12.864000000000001</v>
      </c>
      <c r="M70">
        <v>11.882999999999999</v>
      </c>
      <c r="O70">
        <v>11.384</v>
      </c>
      <c r="P70">
        <v>10.702999999999999</v>
      </c>
      <c r="Q70">
        <v>11.135999999999999</v>
      </c>
      <c r="R70">
        <v>11.737</v>
      </c>
      <c r="S70">
        <v>9.8170000000000002</v>
      </c>
    </row>
    <row r="71" spans="1:24" x14ac:dyDescent="0.2">
      <c r="B71">
        <v>11.384</v>
      </c>
      <c r="C71">
        <v>10.189</v>
      </c>
      <c r="D71">
        <v>11.786</v>
      </c>
      <c r="E71">
        <v>10.154</v>
      </c>
      <c r="G71">
        <v>11.077</v>
      </c>
      <c r="H71">
        <v>13.163</v>
      </c>
      <c r="I71">
        <v>10.596</v>
      </c>
      <c r="L71">
        <v>13.273</v>
      </c>
      <c r="M71">
        <v>10.076000000000001</v>
      </c>
      <c r="O71">
        <v>10.836</v>
      </c>
      <c r="P71">
        <v>13.422000000000001</v>
      </c>
      <c r="Q71">
        <v>13.218</v>
      </c>
      <c r="R71">
        <v>10.217000000000001</v>
      </c>
      <c r="S71">
        <v>10.823</v>
      </c>
    </row>
    <row r="73" spans="1:24" s="30" customFormat="1" x14ac:dyDescent="0.2">
      <c r="A73" s="30" t="s">
        <v>127</v>
      </c>
      <c r="B73" s="30">
        <f>AVERAGE(B62:B71)</f>
        <v>11.238800000000001</v>
      </c>
      <c r="C73" s="30">
        <f>AVERAGE(C62:C71)</f>
        <v>11.6494</v>
      </c>
      <c r="D73" s="30">
        <f t="shared" ref="D73:T73" si="4">AVERAGE(D62:D71)</f>
        <v>12.4171</v>
      </c>
      <c r="E73" s="30">
        <f t="shared" si="4"/>
        <v>11.077</v>
      </c>
      <c r="F73" s="30">
        <f t="shared" si="4"/>
        <v>12.464000000000002</v>
      </c>
      <c r="G73" s="30">
        <f t="shared" si="4"/>
        <v>11.968</v>
      </c>
      <c r="H73" s="30">
        <f t="shared" si="4"/>
        <v>11.828199999999999</v>
      </c>
      <c r="I73" s="30">
        <f t="shared" si="4"/>
        <v>10.160500000000001</v>
      </c>
      <c r="J73" s="30">
        <f t="shared" si="4"/>
        <v>12.561222222222224</v>
      </c>
      <c r="K73" s="30">
        <f t="shared" si="4"/>
        <v>10.882888888888891</v>
      </c>
      <c r="L73" s="30">
        <f t="shared" si="4"/>
        <v>12.9419</v>
      </c>
      <c r="M73" s="30">
        <f t="shared" si="4"/>
        <v>11.430099999999999</v>
      </c>
      <c r="N73" s="30">
        <f t="shared" si="4"/>
        <v>12.376285714285713</v>
      </c>
      <c r="O73" s="30">
        <f t="shared" si="4"/>
        <v>11.764500000000002</v>
      </c>
      <c r="P73" s="30">
        <f t="shared" si="4"/>
        <v>11.3903</v>
      </c>
      <c r="Q73" s="30">
        <f t="shared" si="4"/>
        <v>12.210699999999999</v>
      </c>
      <c r="R73" s="30">
        <f t="shared" si="4"/>
        <v>11.637599999999999</v>
      </c>
      <c r="S73" s="30">
        <f t="shared" si="4"/>
        <v>12.355500000000001</v>
      </c>
      <c r="T73" s="30" t="e">
        <f t="shared" si="4"/>
        <v>#DIV/0!</v>
      </c>
    </row>
    <row r="76" spans="1:24" x14ac:dyDescent="0.2">
      <c r="B76" s="55" t="s">
        <v>126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</row>
    <row r="77" spans="1:24" x14ac:dyDescent="0.2">
      <c r="B77">
        <v>13.374000000000001</v>
      </c>
      <c r="C77">
        <v>9.4</v>
      </c>
      <c r="D77">
        <v>12.448</v>
      </c>
      <c r="E77">
        <v>13.163</v>
      </c>
      <c r="F77">
        <v>10.521000000000001</v>
      </c>
      <c r="G77">
        <v>10.974</v>
      </c>
      <c r="H77">
        <v>10.896000000000001</v>
      </c>
      <c r="I77">
        <v>11.553000000000001</v>
      </c>
      <c r="J77">
        <v>11.13</v>
      </c>
      <c r="K77">
        <v>13.032</v>
      </c>
      <c r="L77">
        <v>10.602</v>
      </c>
      <c r="M77">
        <v>10.224</v>
      </c>
      <c r="N77">
        <v>11.967000000000001</v>
      </c>
      <c r="O77">
        <v>12.602</v>
      </c>
      <c r="P77">
        <v>9.8680000000000003</v>
      </c>
      <c r="Q77">
        <v>10.702999999999999</v>
      </c>
      <c r="R77">
        <v>13.266</v>
      </c>
      <c r="S77">
        <v>14.25</v>
      </c>
      <c r="T77">
        <v>11.534000000000001</v>
      </c>
      <c r="U77">
        <v>12.686999999999999</v>
      </c>
      <c r="V77">
        <v>10.71</v>
      </c>
      <c r="W77">
        <v>12.855</v>
      </c>
      <c r="X77">
        <v>11.553000000000001</v>
      </c>
    </row>
    <row r="78" spans="1:24" x14ac:dyDescent="0.2">
      <c r="B78">
        <v>11.688000000000001</v>
      </c>
      <c r="C78">
        <v>10.467000000000001</v>
      </c>
      <c r="D78">
        <v>9.6479999999999997</v>
      </c>
      <c r="E78">
        <v>12.115</v>
      </c>
      <c r="F78">
        <v>10.391</v>
      </c>
      <c r="G78">
        <v>10.602</v>
      </c>
      <c r="H78">
        <v>9.9329999999999998</v>
      </c>
      <c r="I78">
        <v>16.064</v>
      </c>
      <c r="J78">
        <v>12.933</v>
      </c>
      <c r="K78">
        <v>11.359</v>
      </c>
      <c r="L78">
        <v>10.656000000000001</v>
      </c>
      <c r="M78">
        <v>11.682</v>
      </c>
      <c r="N78">
        <v>12.693</v>
      </c>
      <c r="O78">
        <v>10.922000000000001</v>
      </c>
      <c r="P78">
        <v>11.509</v>
      </c>
      <c r="Q78">
        <v>11.02</v>
      </c>
      <c r="R78">
        <v>10.076000000000001</v>
      </c>
      <c r="S78">
        <v>11.49</v>
      </c>
      <c r="T78">
        <v>12.944000000000001</v>
      </c>
      <c r="U78">
        <v>11.250999999999999</v>
      </c>
      <c r="V78">
        <v>10.467000000000001</v>
      </c>
      <c r="W78">
        <v>13.032</v>
      </c>
      <c r="X78">
        <v>12.026</v>
      </c>
    </row>
    <row r="79" spans="1:24" x14ac:dyDescent="0.2">
      <c r="B79">
        <v>12.944000000000001</v>
      </c>
      <c r="C79">
        <v>12.355</v>
      </c>
      <c r="D79">
        <v>12.579000000000001</v>
      </c>
      <c r="E79">
        <v>12.916</v>
      </c>
      <c r="F79">
        <v>11.409000000000001</v>
      </c>
      <c r="G79">
        <v>12.227</v>
      </c>
      <c r="H79">
        <v>11.353</v>
      </c>
      <c r="I79">
        <v>13.244999999999999</v>
      </c>
      <c r="J79">
        <v>12.32</v>
      </c>
      <c r="K79">
        <v>12.204000000000001</v>
      </c>
      <c r="L79">
        <v>10.757</v>
      </c>
      <c r="M79">
        <v>10.656000000000001</v>
      </c>
      <c r="N79">
        <v>13.065</v>
      </c>
      <c r="O79">
        <v>10.602</v>
      </c>
      <c r="P79">
        <v>10.717000000000001</v>
      </c>
      <c r="Q79">
        <v>11.231999999999999</v>
      </c>
      <c r="R79">
        <v>11.688000000000001</v>
      </c>
      <c r="S79">
        <v>12.872</v>
      </c>
      <c r="T79">
        <v>11.688000000000001</v>
      </c>
      <c r="U79">
        <v>8.2989999999999995</v>
      </c>
      <c r="V79">
        <v>10.981</v>
      </c>
      <c r="W79">
        <v>13.539</v>
      </c>
      <c r="X79">
        <v>12.355</v>
      </c>
    </row>
    <row r="80" spans="1:24" x14ac:dyDescent="0.2">
      <c r="B80">
        <v>10.224</v>
      </c>
      <c r="C80">
        <v>9.3079999999999998</v>
      </c>
      <c r="D80">
        <v>13.308999999999999</v>
      </c>
      <c r="E80">
        <v>11.180999999999999</v>
      </c>
      <c r="F80">
        <v>12.32</v>
      </c>
      <c r="G80">
        <v>10.602</v>
      </c>
      <c r="H80">
        <v>11.509</v>
      </c>
      <c r="I80">
        <v>11.250999999999999</v>
      </c>
      <c r="J80">
        <v>9.1530000000000005</v>
      </c>
      <c r="K80">
        <v>13.218</v>
      </c>
      <c r="L80">
        <v>10.076000000000001</v>
      </c>
      <c r="M80">
        <v>9.8680000000000003</v>
      </c>
      <c r="N80">
        <v>13.18</v>
      </c>
      <c r="O80">
        <v>12.579000000000001</v>
      </c>
      <c r="P80">
        <v>10.329000000000001</v>
      </c>
      <c r="Q80">
        <v>10.555</v>
      </c>
      <c r="R80">
        <v>10.244999999999999</v>
      </c>
      <c r="S80">
        <v>12.693</v>
      </c>
      <c r="T80">
        <v>11.359</v>
      </c>
      <c r="U80">
        <v>10.602</v>
      </c>
      <c r="V80">
        <v>10.896000000000001</v>
      </c>
      <c r="W80">
        <v>11.749000000000001</v>
      </c>
      <c r="X80">
        <v>10.843</v>
      </c>
    </row>
    <row r="81" spans="1:24" x14ac:dyDescent="0.2">
      <c r="B81">
        <v>11.289</v>
      </c>
      <c r="C81">
        <v>11.175000000000001</v>
      </c>
      <c r="D81">
        <v>10.656000000000001</v>
      </c>
      <c r="E81">
        <v>12.355</v>
      </c>
      <c r="F81">
        <v>10.329000000000001</v>
      </c>
      <c r="G81">
        <v>11.384</v>
      </c>
      <c r="H81">
        <v>9.7289999999999992</v>
      </c>
      <c r="I81">
        <v>12.944000000000001</v>
      </c>
      <c r="J81">
        <v>10.823</v>
      </c>
      <c r="K81">
        <v>11.509</v>
      </c>
      <c r="L81">
        <v>10.555</v>
      </c>
      <c r="M81">
        <v>10.896000000000001</v>
      </c>
      <c r="N81">
        <v>15.885</v>
      </c>
      <c r="O81">
        <v>12.026</v>
      </c>
      <c r="P81">
        <v>12.944000000000001</v>
      </c>
      <c r="Q81">
        <v>10.513999999999999</v>
      </c>
      <c r="R81">
        <v>10.981</v>
      </c>
      <c r="S81">
        <v>12.843999999999999</v>
      </c>
      <c r="T81">
        <v>11.731</v>
      </c>
      <c r="U81">
        <v>9.8390000000000004</v>
      </c>
      <c r="V81">
        <v>12.28</v>
      </c>
      <c r="W81">
        <v>14.41</v>
      </c>
      <c r="X81">
        <v>14.129</v>
      </c>
    </row>
    <row r="82" spans="1:24" x14ac:dyDescent="0.2">
      <c r="B82">
        <v>10.763</v>
      </c>
      <c r="C82">
        <v>11.509</v>
      </c>
      <c r="D82">
        <v>11.882999999999999</v>
      </c>
      <c r="E82">
        <v>12.044</v>
      </c>
      <c r="F82">
        <v>12.132999999999999</v>
      </c>
      <c r="G82">
        <v>10.602</v>
      </c>
      <c r="H82">
        <v>11.737</v>
      </c>
      <c r="I82">
        <v>13.114000000000001</v>
      </c>
      <c r="J82">
        <v>11.13</v>
      </c>
      <c r="K82">
        <v>11.384</v>
      </c>
      <c r="L82">
        <v>9.1449999999999996</v>
      </c>
      <c r="M82">
        <v>11.384</v>
      </c>
      <c r="N82">
        <v>12.026</v>
      </c>
      <c r="O82">
        <v>11.821999999999999</v>
      </c>
      <c r="P82">
        <v>12.256</v>
      </c>
      <c r="Q82">
        <v>10.663</v>
      </c>
      <c r="R82">
        <v>11.509</v>
      </c>
      <c r="S82">
        <v>11.821999999999999</v>
      </c>
      <c r="T82">
        <v>11.180999999999999</v>
      </c>
      <c r="U82">
        <v>13.39</v>
      </c>
      <c r="V82">
        <v>12.32</v>
      </c>
      <c r="W82">
        <v>13.586</v>
      </c>
      <c r="X82">
        <v>10.974</v>
      </c>
    </row>
    <row r="83" spans="1:24" x14ac:dyDescent="0.2">
      <c r="B83">
        <v>11.359</v>
      </c>
      <c r="C83">
        <v>9.3079999999999998</v>
      </c>
      <c r="D83">
        <v>12.068</v>
      </c>
      <c r="E83">
        <v>12.715</v>
      </c>
      <c r="F83">
        <v>10.77</v>
      </c>
      <c r="G83">
        <v>10.28</v>
      </c>
      <c r="H83">
        <v>11.827999999999999</v>
      </c>
      <c r="I83">
        <v>10.656000000000001</v>
      </c>
      <c r="J83">
        <v>11.949</v>
      </c>
      <c r="K83">
        <v>11.135999999999999</v>
      </c>
      <c r="L83">
        <v>12.326000000000001</v>
      </c>
      <c r="M83">
        <v>10.974</v>
      </c>
      <c r="N83">
        <v>12.596</v>
      </c>
      <c r="O83">
        <v>12.872</v>
      </c>
      <c r="P83">
        <v>11.877000000000001</v>
      </c>
      <c r="Q83">
        <v>10.602</v>
      </c>
      <c r="R83">
        <v>11.737</v>
      </c>
      <c r="S83">
        <v>13.96</v>
      </c>
      <c r="T83">
        <v>14.484</v>
      </c>
      <c r="U83">
        <v>12.494</v>
      </c>
      <c r="V83">
        <v>11.052</v>
      </c>
      <c r="W83">
        <v>15.803000000000001</v>
      </c>
      <c r="X83">
        <v>12.872</v>
      </c>
    </row>
    <row r="84" spans="1:24" x14ac:dyDescent="0.2">
      <c r="B84">
        <v>12.204000000000001</v>
      </c>
      <c r="C84">
        <v>9.6920000000000002</v>
      </c>
      <c r="D84">
        <v>9.9039999999999999</v>
      </c>
      <c r="E84">
        <v>11.409000000000001</v>
      </c>
      <c r="F84">
        <v>11.289</v>
      </c>
      <c r="G84">
        <v>11.657</v>
      </c>
      <c r="H84">
        <v>10.602</v>
      </c>
      <c r="I84">
        <v>14.385</v>
      </c>
      <c r="J84">
        <v>11.077999999999999</v>
      </c>
      <c r="K84">
        <v>13.379</v>
      </c>
      <c r="L84">
        <v>11.452999999999999</v>
      </c>
      <c r="M84">
        <v>11.052</v>
      </c>
      <c r="N84">
        <v>16.312000000000001</v>
      </c>
      <c r="O84">
        <v>12.693</v>
      </c>
      <c r="P84">
        <v>12.579000000000001</v>
      </c>
      <c r="Q84">
        <v>9.8170000000000002</v>
      </c>
      <c r="R84">
        <v>13.135999999999999</v>
      </c>
      <c r="S84">
        <v>10.922000000000001</v>
      </c>
      <c r="T84">
        <v>11.584</v>
      </c>
      <c r="U84">
        <v>11</v>
      </c>
      <c r="V84">
        <v>11.032999999999999</v>
      </c>
      <c r="W84">
        <v>11.34</v>
      </c>
      <c r="X84">
        <v>12.494</v>
      </c>
    </row>
    <row r="85" spans="1:24" x14ac:dyDescent="0.2">
      <c r="B85">
        <v>8.8339999999999996</v>
      </c>
      <c r="C85">
        <v>11.967000000000001</v>
      </c>
      <c r="D85">
        <v>11.384</v>
      </c>
      <c r="E85">
        <v>10.602</v>
      </c>
      <c r="F85">
        <v>12.494</v>
      </c>
      <c r="G85">
        <v>11</v>
      </c>
      <c r="H85">
        <v>11.577</v>
      </c>
      <c r="I85">
        <v>11.882999999999999</v>
      </c>
      <c r="J85">
        <v>11.135999999999999</v>
      </c>
      <c r="K85">
        <v>12.494</v>
      </c>
      <c r="L85">
        <v>10.763</v>
      </c>
      <c r="M85">
        <v>12.026</v>
      </c>
      <c r="N85">
        <v>14.169</v>
      </c>
      <c r="O85">
        <v>11.250999999999999</v>
      </c>
      <c r="P85">
        <v>11.755000000000001</v>
      </c>
      <c r="Q85">
        <v>10.702999999999999</v>
      </c>
      <c r="R85">
        <v>10.763</v>
      </c>
      <c r="S85">
        <v>10.922000000000001</v>
      </c>
      <c r="T85">
        <v>9.9329999999999998</v>
      </c>
      <c r="U85">
        <v>11.949</v>
      </c>
      <c r="V85">
        <v>11.877000000000001</v>
      </c>
      <c r="W85">
        <v>13.707000000000001</v>
      </c>
      <c r="X85">
        <v>13.712</v>
      </c>
    </row>
    <row r="86" spans="1:24" x14ac:dyDescent="0.2">
      <c r="B86">
        <v>10.224</v>
      </c>
      <c r="C86">
        <v>9.8460000000000001</v>
      </c>
      <c r="D86">
        <v>12.602</v>
      </c>
      <c r="F86">
        <v>12.227</v>
      </c>
      <c r="G86">
        <v>9.8170000000000002</v>
      </c>
      <c r="H86">
        <v>11.528</v>
      </c>
      <c r="I86">
        <v>10.717000000000001</v>
      </c>
      <c r="J86">
        <v>12.721</v>
      </c>
      <c r="K86">
        <v>12.092000000000001</v>
      </c>
      <c r="L86">
        <v>11.877000000000001</v>
      </c>
      <c r="M86">
        <v>10.336</v>
      </c>
      <c r="N86">
        <v>12.32</v>
      </c>
      <c r="O86">
        <v>12.528</v>
      </c>
      <c r="P86">
        <v>12.686999999999999</v>
      </c>
      <c r="Q86">
        <v>12.068</v>
      </c>
      <c r="R86">
        <v>9.6479999999999997</v>
      </c>
      <c r="S86">
        <v>11.359</v>
      </c>
      <c r="T86">
        <v>11.786</v>
      </c>
      <c r="U86">
        <v>10.154</v>
      </c>
      <c r="V86">
        <v>11.289</v>
      </c>
      <c r="W86">
        <v>11.584</v>
      </c>
      <c r="X86">
        <v>12.933</v>
      </c>
    </row>
    <row r="88" spans="1:24" s="30" customFormat="1" x14ac:dyDescent="0.2">
      <c r="A88" s="30" t="s">
        <v>127</v>
      </c>
      <c r="B88" s="30">
        <f>AVERAGE(B77:B86)</f>
        <v>11.2903</v>
      </c>
      <c r="C88" s="30">
        <f>AVERAGE(C77:C86)</f>
        <v>10.502700000000001</v>
      </c>
      <c r="D88" s="30">
        <f t="shared" ref="D88:X88" si="5">AVERAGE(D77:D86)</f>
        <v>11.648099999999999</v>
      </c>
      <c r="E88" s="30">
        <f t="shared" si="5"/>
        <v>12.055555555555557</v>
      </c>
      <c r="F88" s="30">
        <f t="shared" si="5"/>
        <v>11.388299999999999</v>
      </c>
      <c r="G88" s="30">
        <f t="shared" si="5"/>
        <v>10.9145</v>
      </c>
      <c r="H88" s="30">
        <f t="shared" si="5"/>
        <v>11.0692</v>
      </c>
      <c r="I88" s="30">
        <f t="shared" si="5"/>
        <v>12.581200000000001</v>
      </c>
      <c r="J88" s="30">
        <f t="shared" si="5"/>
        <v>11.4373</v>
      </c>
      <c r="K88" s="30">
        <f t="shared" si="5"/>
        <v>12.1807</v>
      </c>
      <c r="L88" s="30">
        <f t="shared" si="5"/>
        <v>10.821</v>
      </c>
      <c r="M88" s="30">
        <f t="shared" si="5"/>
        <v>10.909800000000001</v>
      </c>
      <c r="N88" s="30">
        <f t="shared" si="5"/>
        <v>13.421299999999999</v>
      </c>
      <c r="O88" s="30">
        <f t="shared" si="5"/>
        <v>11.989700000000003</v>
      </c>
      <c r="P88" s="30">
        <f t="shared" si="5"/>
        <v>11.652100000000001</v>
      </c>
      <c r="Q88" s="30">
        <f t="shared" si="5"/>
        <v>10.787699999999999</v>
      </c>
      <c r="R88" s="30">
        <f t="shared" si="5"/>
        <v>11.3049</v>
      </c>
      <c r="S88" s="30">
        <f t="shared" si="5"/>
        <v>12.3134</v>
      </c>
      <c r="T88" s="30">
        <f t="shared" si="5"/>
        <v>11.822400000000002</v>
      </c>
      <c r="U88" s="30">
        <f t="shared" si="5"/>
        <v>11.166499999999999</v>
      </c>
      <c r="V88" s="30">
        <f t="shared" si="5"/>
        <v>11.290499999999998</v>
      </c>
      <c r="W88" s="30">
        <f t="shared" si="5"/>
        <v>13.160500000000003</v>
      </c>
      <c r="X88" s="30">
        <f t="shared" si="5"/>
        <v>12.389099999999999</v>
      </c>
    </row>
  </sheetData>
  <mergeCells count="8">
    <mergeCell ref="AE1:AK1"/>
    <mergeCell ref="A1:AA1"/>
    <mergeCell ref="B2:AA2"/>
    <mergeCell ref="B17:AC17"/>
    <mergeCell ref="B76:X76"/>
    <mergeCell ref="B61:S61"/>
    <mergeCell ref="B46:AA46"/>
    <mergeCell ref="B31:AB31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A2" sqref="A2:B2"/>
    </sheetView>
  </sheetViews>
  <sheetFormatPr baseColWidth="10" defaultRowHeight="16" x14ac:dyDescent="0.2"/>
  <cols>
    <col min="1" max="1" width="18.83203125" customWidth="1"/>
    <col min="2" max="2" width="22.83203125" customWidth="1"/>
  </cols>
  <sheetData>
    <row r="2" spans="1:3" x14ac:dyDescent="0.2">
      <c r="A2" s="52" t="s">
        <v>8</v>
      </c>
      <c r="B2" s="52"/>
      <c r="C2" s="9"/>
    </row>
    <row r="3" spans="1:3" x14ac:dyDescent="0.2">
      <c r="A3" s="2" t="s">
        <v>9</v>
      </c>
      <c r="B3" s="2" t="s">
        <v>10</v>
      </c>
      <c r="C3" s="9"/>
    </row>
    <row r="4" spans="1:3" x14ac:dyDescent="0.2">
      <c r="A4" s="3">
        <v>1.2500000000000001E-2</v>
      </c>
      <c r="B4" s="3">
        <v>1.2330000000000001E-2</v>
      </c>
      <c r="C4" s="9"/>
    </row>
    <row r="5" spans="1:3" x14ac:dyDescent="0.2">
      <c r="A5" s="3">
        <v>1.175E-2</v>
      </c>
      <c r="B5" s="3">
        <v>1.1809999999999999E-2</v>
      </c>
      <c r="C5" s="9"/>
    </row>
    <row r="6" spans="1:3" x14ac:dyDescent="0.2">
      <c r="A6" s="3">
        <v>1.125E-2</v>
      </c>
      <c r="B6" s="3">
        <v>1.158E-2</v>
      </c>
      <c r="C6" s="9"/>
    </row>
  </sheetData>
  <mergeCells count="1">
    <mergeCell ref="A2:B2"/>
  </mergeCells>
  <pageMargins left="0.7" right="0.7" top="0.75" bottom="0.75" header="0.3" footer="0.3"/>
  <pageSetup paperSize="9"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B1" workbookViewId="0">
      <selection sqref="A1:F1"/>
    </sheetView>
  </sheetViews>
  <sheetFormatPr baseColWidth="10" defaultRowHeight="16" x14ac:dyDescent="0.2"/>
  <cols>
    <col min="1" max="1" width="15.83203125" bestFit="1" customWidth="1"/>
    <col min="2" max="2" width="16.33203125" bestFit="1" customWidth="1"/>
    <col min="3" max="3" width="14.6640625" bestFit="1" customWidth="1"/>
    <col min="4" max="4" width="15.1640625" bestFit="1" customWidth="1"/>
    <col min="5" max="6" width="21.1640625" bestFit="1" customWidth="1"/>
    <col min="8" max="8" width="21.5" bestFit="1" customWidth="1"/>
    <col min="9" max="9" width="15.83203125" bestFit="1" customWidth="1"/>
    <col min="10" max="10" width="16.33203125" bestFit="1" customWidth="1"/>
    <col min="11" max="11" width="14.6640625" bestFit="1" customWidth="1"/>
    <col min="12" max="12" width="15.1640625" bestFit="1" customWidth="1"/>
    <col min="13" max="14" width="21.1640625" bestFit="1" customWidth="1"/>
  </cols>
  <sheetData>
    <row r="1" spans="1:14" x14ac:dyDescent="0.2">
      <c r="A1" s="52" t="s">
        <v>129</v>
      </c>
      <c r="B1" s="52"/>
      <c r="C1" s="52"/>
      <c r="D1" s="52"/>
      <c r="E1" s="52"/>
      <c r="F1" s="52"/>
      <c r="H1" s="52" t="s">
        <v>60</v>
      </c>
      <c r="I1" s="52"/>
      <c r="J1" s="52"/>
      <c r="K1" s="52"/>
      <c r="L1" s="52"/>
      <c r="M1" s="52"/>
      <c r="N1" s="52"/>
    </row>
    <row r="2" spans="1:14" x14ac:dyDescent="0.2">
      <c r="A2" s="2" t="s">
        <v>122</v>
      </c>
      <c r="B2" s="2" t="s">
        <v>123</v>
      </c>
      <c r="C2" s="2" t="s">
        <v>124</v>
      </c>
      <c r="D2" s="2" t="s">
        <v>125</v>
      </c>
      <c r="E2" s="2" t="s">
        <v>126</v>
      </c>
      <c r="F2" s="2" t="s">
        <v>126</v>
      </c>
      <c r="H2" s="2"/>
      <c r="I2" s="2" t="s">
        <v>122</v>
      </c>
      <c r="J2" s="2" t="s">
        <v>123</v>
      </c>
      <c r="K2" s="2" t="s">
        <v>124</v>
      </c>
      <c r="L2" s="2" t="s">
        <v>125</v>
      </c>
      <c r="M2" s="2" t="s">
        <v>126</v>
      </c>
      <c r="N2" s="2" t="s">
        <v>126</v>
      </c>
    </row>
    <row r="3" spans="1:14" x14ac:dyDescent="0.2">
      <c r="A3" s="3">
        <v>15724460</v>
      </c>
      <c r="B3" s="3">
        <v>12073230</v>
      </c>
      <c r="C3" s="3">
        <v>13638230</v>
      </c>
      <c r="D3" s="3">
        <v>6779631</v>
      </c>
      <c r="E3" s="3">
        <v>14030620</v>
      </c>
      <c r="F3" s="3">
        <v>10481660</v>
      </c>
      <c r="H3" s="13" t="s">
        <v>53</v>
      </c>
      <c r="I3" s="3">
        <v>12</v>
      </c>
      <c r="J3" s="3">
        <v>12</v>
      </c>
      <c r="K3" s="3">
        <v>15</v>
      </c>
      <c r="L3" s="3">
        <v>17</v>
      </c>
      <c r="M3" s="3">
        <v>13</v>
      </c>
      <c r="N3" s="3">
        <v>12</v>
      </c>
    </row>
    <row r="4" spans="1:14" x14ac:dyDescent="0.2">
      <c r="A4" s="3">
        <v>15548610</v>
      </c>
      <c r="B4" s="3">
        <v>11812200</v>
      </c>
      <c r="C4" s="3">
        <v>12980930</v>
      </c>
      <c r="D4" s="3">
        <v>8584596</v>
      </c>
      <c r="E4" s="3">
        <v>14090850</v>
      </c>
      <c r="F4" s="3">
        <v>11841670</v>
      </c>
      <c r="H4" s="13"/>
      <c r="I4" s="3"/>
      <c r="J4" s="3"/>
      <c r="K4" s="3"/>
      <c r="L4" s="3"/>
      <c r="M4" s="3"/>
      <c r="N4" s="3"/>
    </row>
    <row r="5" spans="1:14" x14ac:dyDescent="0.2">
      <c r="A5" s="3">
        <v>18384330</v>
      </c>
      <c r="B5" s="3">
        <v>9780658</v>
      </c>
      <c r="C5" s="3">
        <v>11506900</v>
      </c>
      <c r="D5" s="3">
        <v>8524837</v>
      </c>
      <c r="E5" s="3">
        <v>15507240</v>
      </c>
      <c r="F5" s="3">
        <v>11541300</v>
      </c>
      <c r="H5" s="13"/>
      <c r="I5" s="3"/>
      <c r="J5" s="3"/>
      <c r="K5" s="3"/>
      <c r="L5" s="3"/>
      <c r="M5" s="3"/>
      <c r="N5" s="3"/>
    </row>
    <row r="6" spans="1:14" x14ac:dyDescent="0.2">
      <c r="A6" s="3">
        <v>12756930</v>
      </c>
      <c r="B6" s="3">
        <v>12732880</v>
      </c>
      <c r="C6" s="3">
        <v>13726040</v>
      </c>
      <c r="D6" s="3">
        <v>10042040</v>
      </c>
      <c r="E6" s="3">
        <v>16615330</v>
      </c>
      <c r="F6" s="3">
        <v>11729530</v>
      </c>
      <c r="H6" s="13" t="s">
        <v>54</v>
      </c>
      <c r="I6" s="3">
        <v>15310000</v>
      </c>
      <c r="J6" s="3">
        <v>11740000</v>
      </c>
      <c r="K6" s="3">
        <v>15460000</v>
      </c>
      <c r="L6" s="3">
        <v>9869000</v>
      </c>
      <c r="M6" s="3">
        <v>15810000</v>
      </c>
      <c r="N6" s="3">
        <v>12010000</v>
      </c>
    </row>
    <row r="7" spans="1:14" x14ac:dyDescent="0.2">
      <c r="A7" s="3">
        <v>15332610</v>
      </c>
      <c r="B7" s="3">
        <v>12493720</v>
      </c>
      <c r="C7" s="3">
        <v>13539660</v>
      </c>
      <c r="D7" s="3">
        <v>9068317</v>
      </c>
      <c r="E7" s="3">
        <v>15681640</v>
      </c>
      <c r="F7" s="3">
        <v>13014740</v>
      </c>
      <c r="H7" s="13" t="s">
        <v>55</v>
      </c>
      <c r="I7" s="3">
        <v>1511000</v>
      </c>
      <c r="J7" s="3">
        <v>1031000</v>
      </c>
      <c r="K7" s="3">
        <v>3243000</v>
      </c>
      <c r="L7" s="3">
        <v>1607000</v>
      </c>
      <c r="M7" s="3">
        <v>1477000</v>
      </c>
      <c r="N7" s="3">
        <v>1286000</v>
      </c>
    </row>
    <row r="8" spans="1:14" x14ac:dyDescent="0.2">
      <c r="A8" s="3">
        <v>16709640</v>
      </c>
      <c r="B8" s="3">
        <v>12700290</v>
      </c>
      <c r="C8" s="3">
        <v>10548150</v>
      </c>
      <c r="D8" s="3">
        <v>6775651</v>
      </c>
      <c r="E8" s="3">
        <v>13578220</v>
      </c>
      <c r="F8" s="3">
        <v>12768480</v>
      </c>
      <c r="H8" s="13" t="s">
        <v>56</v>
      </c>
      <c r="I8" s="3">
        <v>436189</v>
      </c>
      <c r="J8" s="3">
        <v>297545</v>
      </c>
      <c r="K8" s="3">
        <v>837364</v>
      </c>
      <c r="L8" s="3">
        <v>389743</v>
      </c>
      <c r="M8" s="3">
        <v>409668</v>
      </c>
      <c r="N8" s="3">
        <v>371095</v>
      </c>
    </row>
    <row r="9" spans="1:14" x14ac:dyDescent="0.2">
      <c r="A9" s="3">
        <v>15425280</v>
      </c>
      <c r="B9" s="3">
        <v>9999489</v>
      </c>
      <c r="C9" s="3">
        <v>10828120</v>
      </c>
      <c r="D9" s="3">
        <v>10273020</v>
      </c>
      <c r="E9" s="3">
        <v>16450470</v>
      </c>
      <c r="F9" s="3">
        <v>13048930</v>
      </c>
      <c r="H9" s="13"/>
      <c r="I9" s="3"/>
      <c r="J9" s="3"/>
      <c r="K9" s="3"/>
      <c r="L9" s="3"/>
      <c r="M9" s="3"/>
      <c r="N9" s="3"/>
    </row>
    <row r="10" spans="1:14" x14ac:dyDescent="0.2">
      <c r="A10" s="3">
        <v>15370750</v>
      </c>
      <c r="B10" s="3">
        <v>12283500</v>
      </c>
      <c r="C10" s="3">
        <v>18960810</v>
      </c>
      <c r="D10" s="3">
        <v>8642739</v>
      </c>
      <c r="E10" s="3">
        <v>17603770</v>
      </c>
      <c r="F10" s="3">
        <v>9856068</v>
      </c>
      <c r="H10" s="13" t="s">
        <v>57</v>
      </c>
      <c r="I10" s="3">
        <v>14350000</v>
      </c>
      <c r="J10" s="3">
        <v>11080000</v>
      </c>
      <c r="K10" s="3">
        <v>13670000</v>
      </c>
      <c r="L10" s="3">
        <v>9043000</v>
      </c>
      <c r="M10" s="3">
        <v>14920000</v>
      </c>
      <c r="N10" s="3">
        <v>11190000</v>
      </c>
    </row>
    <row r="11" spans="1:14" x14ac:dyDescent="0.2">
      <c r="A11" s="3">
        <v>13505920</v>
      </c>
      <c r="B11" s="3">
        <v>11573100</v>
      </c>
      <c r="C11" s="3">
        <v>18021450</v>
      </c>
      <c r="D11" s="3">
        <v>11261410</v>
      </c>
      <c r="E11" s="3">
        <v>16531330</v>
      </c>
      <c r="F11" s="3">
        <v>14028310</v>
      </c>
      <c r="H11" s="13" t="s">
        <v>58</v>
      </c>
      <c r="I11" s="3">
        <v>16270000</v>
      </c>
      <c r="J11" s="3">
        <v>12390000</v>
      </c>
      <c r="K11" s="3">
        <v>17260000</v>
      </c>
      <c r="L11" s="3">
        <v>10700000</v>
      </c>
      <c r="M11" s="3">
        <v>16700000</v>
      </c>
      <c r="N11" s="3">
        <v>12830000</v>
      </c>
    </row>
    <row r="12" spans="1:14" x14ac:dyDescent="0.2">
      <c r="A12" s="3">
        <v>14751830</v>
      </c>
      <c r="B12" s="3">
        <v>12478020</v>
      </c>
      <c r="C12" s="3">
        <v>16486650</v>
      </c>
      <c r="D12" s="3">
        <v>11112100</v>
      </c>
      <c r="E12" s="3">
        <v>16425600</v>
      </c>
      <c r="F12" s="3">
        <v>12018870</v>
      </c>
      <c r="H12" s="9"/>
      <c r="I12" s="9"/>
      <c r="J12" s="9"/>
      <c r="K12" s="9"/>
      <c r="L12" s="9"/>
      <c r="M12" s="9"/>
      <c r="N12" s="9"/>
    </row>
    <row r="13" spans="1:14" x14ac:dyDescent="0.2">
      <c r="A13" s="3">
        <v>13818680</v>
      </c>
      <c r="B13" s="3">
        <v>10692560</v>
      </c>
      <c r="C13" s="3">
        <v>19124980</v>
      </c>
      <c r="D13" s="3">
        <v>11624380</v>
      </c>
      <c r="E13" s="3">
        <v>18165080</v>
      </c>
      <c r="F13" s="3">
        <v>10452590</v>
      </c>
      <c r="H13" s="13" t="s">
        <v>81</v>
      </c>
      <c r="I13" s="9">
        <f>I6/J6</f>
        <v>1.3040885860306644</v>
      </c>
      <c r="J13" s="9"/>
      <c r="K13" s="9">
        <f>K6/L6</f>
        <v>1.5665214307427298</v>
      </c>
      <c r="L13" s="9"/>
      <c r="M13" s="9">
        <f>M6/N6</f>
        <v>1.3164029975020817</v>
      </c>
      <c r="N13" s="9"/>
    </row>
    <row r="14" spans="1:14" x14ac:dyDescent="0.2">
      <c r="A14" s="3">
        <v>16382040</v>
      </c>
      <c r="B14" s="3">
        <v>12250480</v>
      </c>
      <c r="C14" s="3">
        <v>19439340</v>
      </c>
      <c r="D14" s="3">
        <v>11298190</v>
      </c>
      <c r="E14" s="3">
        <v>14021030</v>
      </c>
      <c r="F14" s="3">
        <v>13318680</v>
      </c>
      <c r="H14" s="13" t="s">
        <v>82</v>
      </c>
      <c r="I14" s="9">
        <f>I13*SQRT((I8/I6)^2+(J8/J6)^2)</f>
        <v>4.9727561398672286E-2</v>
      </c>
      <c r="J14" s="9"/>
      <c r="K14" s="9">
        <f>K13*SQRT((K8/K6)^2+(L8/L6)^2)</f>
        <v>0.10500658991941383</v>
      </c>
      <c r="L14" s="9"/>
      <c r="M14" s="9">
        <f>M13*SQRT((M8/M6)^2+(N8/N6)^2)</f>
        <v>5.3084958289040557E-2</v>
      </c>
      <c r="N14" s="9"/>
    </row>
    <row r="15" spans="1:14" x14ac:dyDescent="0.2">
      <c r="C15" s="3">
        <v>16144410</v>
      </c>
      <c r="D15" s="3">
        <v>11859360</v>
      </c>
      <c r="E15" s="3">
        <v>16833740</v>
      </c>
      <c r="F15" s="3"/>
      <c r="H15" s="13"/>
    </row>
    <row r="16" spans="1:14" x14ac:dyDescent="0.2">
      <c r="C16" s="3">
        <v>19431210</v>
      </c>
      <c r="D16" s="3">
        <v>9931546</v>
      </c>
      <c r="E16" s="3"/>
      <c r="F16" s="3"/>
    </row>
    <row r="17" spans="3:6" x14ac:dyDescent="0.2">
      <c r="C17" s="3">
        <v>17582300</v>
      </c>
      <c r="D17" s="3">
        <v>11599360</v>
      </c>
      <c r="E17" s="3"/>
      <c r="F17" s="3"/>
    </row>
    <row r="18" spans="3:6" x14ac:dyDescent="0.2">
      <c r="D18" s="3">
        <v>10757040</v>
      </c>
      <c r="E18" s="3"/>
      <c r="F18" s="3"/>
    </row>
    <row r="19" spans="3:6" x14ac:dyDescent="0.2">
      <c r="C19" s="3"/>
      <c r="D19" s="3">
        <v>9638960</v>
      </c>
      <c r="E19" s="3"/>
      <c r="F19" s="3"/>
    </row>
    <row r="20" spans="3:6" x14ac:dyDescent="0.2">
      <c r="C20" s="3"/>
      <c r="E20" s="3"/>
      <c r="F20" s="3"/>
    </row>
  </sheetData>
  <mergeCells count="2">
    <mergeCell ref="A1:F1"/>
    <mergeCell ref="H1:N1"/>
  </mergeCells>
  <pageMargins left="0.7" right="0.7" top="0.75" bottom="0.75" header="0.3" footer="0.3"/>
  <pageSetup paperSize="9"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sqref="A1:F1"/>
    </sheetView>
  </sheetViews>
  <sheetFormatPr baseColWidth="10" defaultRowHeight="16" x14ac:dyDescent="0.2"/>
  <cols>
    <col min="1" max="1" width="15.83203125" bestFit="1" customWidth="1"/>
    <col min="2" max="2" width="16.33203125" bestFit="1" customWidth="1"/>
    <col min="3" max="3" width="14.6640625" bestFit="1" customWidth="1"/>
    <col min="4" max="4" width="15.1640625" bestFit="1" customWidth="1"/>
    <col min="5" max="6" width="21.1640625" bestFit="1" customWidth="1"/>
    <col min="8" max="8" width="21.5" bestFit="1" customWidth="1"/>
    <col min="9" max="9" width="15.83203125" bestFit="1" customWidth="1"/>
    <col min="10" max="10" width="16.33203125" bestFit="1" customWidth="1"/>
    <col min="11" max="11" width="14.6640625" bestFit="1" customWidth="1"/>
    <col min="12" max="12" width="15.1640625" bestFit="1" customWidth="1"/>
    <col min="13" max="14" width="21.1640625" bestFit="1" customWidth="1"/>
  </cols>
  <sheetData>
    <row r="1" spans="1:14" x14ac:dyDescent="0.2">
      <c r="A1" s="52" t="s">
        <v>131</v>
      </c>
      <c r="B1" s="52"/>
      <c r="C1" s="52"/>
      <c r="D1" s="52"/>
      <c r="E1" s="52"/>
      <c r="F1" s="52"/>
      <c r="H1" s="52" t="s">
        <v>60</v>
      </c>
      <c r="I1" s="52"/>
      <c r="J1" s="52"/>
      <c r="K1" s="52"/>
      <c r="L1" s="52"/>
      <c r="M1" s="52"/>
      <c r="N1" s="52"/>
    </row>
    <row r="2" spans="1:14" x14ac:dyDescent="0.2">
      <c r="A2" s="2" t="s">
        <v>122</v>
      </c>
      <c r="B2" s="2" t="s">
        <v>123</v>
      </c>
      <c r="C2" s="2" t="s">
        <v>124</v>
      </c>
      <c r="D2" s="2" t="s">
        <v>125</v>
      </c>
      <c r="E2" s="2" t="s">
        <v>126</v>
      </c>
      <c r="F2" s="2" t="s">
        <v>126</v>
      </c>
      <c r="H2" s="2"/>
      <c r="I2" s="2" t="s">
        <v>122</v>
      </c>
      <c r="J2" s="2" t="s">
        <v>123</v>
      </c>
      <c r="K2" s="2" t="s">
        <v>124</v>
      </c>
      <c r="L2" s="2" t="s">
        <v>125</v>
      </c>
      <c r="M2" s="2" t="s">
        <v>126</v>
      </c>
      <c r="N2" s="2" t="s">
        <v>126</v>
      </c>
    </row>
    <row r="3" spans="1:14" x14ac:dyDescent="0.2">
      <c r="A3" s="3">
        <v>1.0920000000000001</v>
      </c>
      <c r="B3" s="3">
        <v>0.71299999999999997</v>
      </c>
      <c r="C3" s="3">
        <v>0.94699999999999995</v>
      </c>
      <c r="D3" s="3">
        <v>0.77600000000000002</v>
      </c>
      <c r="E3" s="3">
        <v>0.79300000000000004</v>
      </c>
      <c r="F3" s="3">
        <v>0.68100000000000005</v>
      </c>
      <c r="H3" s="13" t="s">
        <v>53</v>
      </c>
      <c r="I3" s="3">
        <v>20</v>
      </c>
      <c r="J3" s="3">
        <v>20</v>
      </c>
      <c r="K3" s="3">
        <v>20</v>
      </c>
      <c r="L3" s="3">
        <v>15</v>
      </c>
      <c r="M3" s="3">
        <v>16</v>
      </c>
      <c r="N3" s="3">
        <v>30</v>
      </c>
    </row>
    <row r="4" spans="1:14" x14ac:dyDescent="0.2">
      <c r="A4" s="3">
        <v>1.038</v>
      </c>
      <c r="B4" s="3">
        <v>0.69699999999999995</v>
      </c>
      <c r="C4" s="3">
        <v>1.077</v>
      </c>
      <c r="D4" s="3">
        <v>0.83099999999999996</v>
      </c>
      <c r="E4" s="3">
        <v>0.77900000000000003</v>
      </c>
      <c r="F4" s="3">
        <v>0.72099999999999997</v>
      </c>
      <c r="H4" s="13"/>
      <c r="I4" s="3"/>
      <c r="J4" s="3"/>
      <c r="K4" s="3"/>
      <c r="L4" s="3"/>
      <c r="M4" s="3"/>
      <c r="N4" s="3"/>
    </row>
    <row r="5" spans="1:14" x14ac:dyDescent="0.2">
      <c r="A5" s="3">
        <v>1.0429999999999999</v>
      </c>
      <c r="B5" s="3">
        <v>0.79700000000000004</v>
      </c>
      <c r="C5" s="3">
        <v>1.1060000000000001</v>
      </c>
      <c r="D5" s="3">
        <v>0.77100000000000002</v>
      </c>
      <c r="E5" s="3">
        <v>0.82099999999999995</v>
      </c>
      <c r="F5" s="3">
        <v>0.71899999999999997</v>
      </c>
      <c r="H5" s="13"/>
      <c r="I5" s="3"/>
      <c r="J5" s="3"/>
      <c r="K5" s="3"/>
      <c r="L5" s="3"/>
      <c r="M5" s="3"/>
      <c r="N5" s="3"/>
    </row>
    <row r="6" spans="1:14" x14ac:dyDescent="0.2">
      <c r="A6" s="3">
        <v>1.0329999999999999</v>
      </c>
      <c r="B6" s="3">
        <v>0.71899999999999997</v>
      </c>
      <c r="C6" s="3">
        <v>1.0469999999999999</v>
      </c>
      <c r="D6" s="3">
        <v>0.747</v>
      </c>
      <c r="E6" s="3">
        <v>0.84299999999999997</v>
      </c>
      <c r="F6" s="3">
        <v>0.65800000000000003</v>
      </c>
      <c r="H6" s="13" t="s">
        <v>54</v>
      </c>
      <c r="I6" s="3">
        <v>0.98570000000000002</v>
      </c>
      <c r="J6" s="3">
        <v>0.72989999999999999</v>
      </c>
      <c r="K6" s="3">
        <v>1.044</v>
      </c>
      <c r="L6" s="3">
        <v>0.77949999999999997</v>
      </c>
      <c r="M6" s="3">
        <v>0.84840000000000004</v>
      </c>
      <c r="N6" s="3">
        <v>0.73839999999999995</v>
      </c>
    </row>
    <row r="7" spans="1:14" x14ac:dyDescent="0.2">
      <c r="A7" s="3">
        <v>1.0029999999999999</v>
      </c>
      <c r="B7" s="3">
        <v>0.74</v>
      </c>
      <c r="C7" s="3">
        <v>1.1259999999999999</v>
      </c>
      <c r="D7" s="3">
        <v>0.72799999999999998</v>
      </c>
      <c r="E7" s="3">
        <v>0.80400000000000005</v>
      </c>
      <c r="F7" s="3">
        <v>0.75800000000000001</v>
      </c>
      <c r="H7" s="13" t="s">
        <v>55</v>
      </c>
      <c r="I7" s="3">
        <v>0.2301</v>
      </c>
      <c r="J7" s="3">
        <v>4.7730000000000002E-2</v>
      </c>
      <c r="K7" s="3">
        <v>6.6119999999999998E-2</v>
      </c>
      <c r="L7" s="3">
        <v>3.3849999999999998E-2</v>
      </c>
      <c r="M7" s="3">
        <v>5.0009999999999999E-2</v>
      </c>
      <c r="N7" s="3">
        <v>4.3860000000000003E-2</v>
      </c>
    </row>
    <row r="8" spans="1:14" x14ac:dyDescent="0.2">
      <c r="A8" s="3">
        <v>1.157</v>
      </c>
      <c r="B8" s="3">
        <v>0.68400000000000005</v>
      </c>
      <c r="C8" s="3">
        <v>0.96199999999999997</v>
      </c>
      <c r="D8" s="3">
        <v>0.72899999999999998</v>
      </c>
      <c r="E8" s="3">
        <v>0.85</v>
      </c>
      <c r="F8" s="3">
        <v>0.71199999999999997</v>
      </c>
      <c r="H8" s="13" t="s">
        <v>56</v>
      </c>
      <c r="I8" s="3">
        <v>5.144E-2</v>
      </c>
      <c r="J8" s="3">
        <v>1.0670000000000001E-2</v>
      </c>
      <c r="K8" s="3">
        <v>1.478E-2</v>
      </c>
      <c r="L8" s="3">
        <v>8.7399999999999995E-3</v>
      </c>
      <c r="M8" s="3">
        <v>1.2500000000000001E-2</v>
      </c>
      <c r="N8" s="3">
        <v>8.0079999999999995E-3</v>
      </c>
    </row>
    <row r="9" spans="1:14" x14ac:dyDescent="0.2">
      <c r="A9" s="3">
        <v>1.085</v>
      </c>
      <c r="B9" s="3">
        <v>0.77200000000000002</v>
      </c>
      <c r="C9" s="3">
        <v>0.91200000000000003</v>
      </c>
      <c r="D9" s="3">
        <v>0.78300000000000003</v>
      </c>
      <c r="E9" s="3">
        <v>0.93500000000000005</v>
      </c>
      <c r="F9" s="3">
        <v>0.78300000000000003</v>
      </c>
      <c r="H9" s="13"/>
      <c r="I9" s="3"/>
      <c r="J9" s="3"/>
      <c r="K9" s="3"/>
      <c r="L9" s="3"/>
      <c r="M9" s="3"/>
      <c r="N9" s="3"/>
    </row>
    <row r="10" spans="1:14" x14ac:dyDescent="0.2">
      <c r="A10" s="3">
        <v>0.93500000000000005</v>
      </c>
      <c r="B10" s="3">
        <v>0.74199999999999999</v>
      </c>
      <c r="C10" s="3">
        <v>1.1020000000000001</v>
      </c>
      <c r="D10" s="3">
        <v>0.76800000000000002</v>
      </c>
      <c r="E10" s="3">
        <v>0.92600000000000005</v>
      </c>
      <c r="F10" s="3">
        <v>0.69599999999999995</v>
      </c>
      <c r="H10" s="13" t="s">
        <v>57</v>
      </c>
      <c r="I10" s="3">
        <v>0.878</v>
      </c>
      <c r="J10" s="3">
        <v>0.70760000000000001</v>
      </c>
      <c r="K10" s="3">
        <v>1.0129999999999999</v>
      </c>
      <c r="L10" s="3">
        <v>0.76080000000000003</v>
      </c>
      <c r="M10" s="3">
        <v>0.82179999999999997</v>
      </c>
      <c r="N10" s="3">
        <v>0.72199999999999998</v>
      </c>
    </row>
    <row r="11" spans="1:14" x14ac:dyDescent="0.2">
      <c r="A11" s="3">
        <v>1.0620000000000001</v>
      </c>
      <c r="B11" s="3">
        <v>0.63900000000000001</v>
      </c>
      <c r="C11" s="3">
        <v>1.1140000000000001</v>
      </c>
      <c r="D11" s="3">
        <v>0.79400000000000004</v>
      </c>
      <c r="E11" s="3">
        <v>0.89400000000000002</v>
      </c>
      <c r="F11" s="3">
        <v>0.69699999999999995</v>
      </c>
      <c r="H11" s="13" t="s">
        <v>58</v>
      </c>
      <c r="I11" s="3">
        <v>1.093</v>
      </c>
      <c r="J11" s="3">
        <v>0.75219999999999998</v>
      </c>
      <c r="K11" s="3">
        <v>1.075</v>
      </c>
      <c r="L11" s="3">
        <v>0.79830000000000001</v>
      </c>
      <c r="M11" s="3">
        <v>0.87509999999999999</v>
      </c>
      <c r="N11" s="3">
        <v>0.75470000000000004</v>
      </c>
    </row>
    <row r="12" spans="1:14" x14ac:dyDescent="0.2">
      <c r="A12" s="3">
        <v>0.997</v>
      </c>
      <c r="B12" s="3">
        <v>0.66500000000000004</v>
      </c>
      <c r="C12" s="3">
        <v>1.03</v>
      </c>
      <c r="D12" s="3">
        <v>0.85</v>
      </c>
      <c r="E12" s="3">
        <v>0.91800000000000004</v>
      </c>
      <c r="F12" s="3">
        <v>0.76600000000000001</v>
      </c>
    </row>
    <row r="13" spans="1:14" x14ac:dyDescent="0.2">
      <c r="A13" s="3">
        <v>0.95599999999999996</v>
      </c>
      <c r="B13" s="3">
        <v>0.76200000000000001</v>
      </c>
      <c r="C13" s="3">
        <v>1.1020000000000001</v>
      </c>
      <c r="D13" s="3">
        <v>0.77700000000000002</v>
      </c>
      <c r="E13" s="3">
        <v>0.85</v>
      </c>
      <c r="F13" s="3">
        <v>0.76100000000000001</v>
      </c>
      <c r="H13" s="13" t="s">
        <v>81</v>
      </c>
      <c r="I13">
        <f>I6/J6</f>
        <v>1.3504589669817784</v>
      </c>
      <c r="K13">
        <f>K6/L6</f>
        <v>1.3393200769724183</v>
      </c>
      <c r="M13">
        <f>M6/N6</f>
        <v>1.148970747562297</v>
      </c>
    </row>
    <row r="14" spans="1:14" x14ac:dyDescent="0.2">
      <c r="A14" s="3">
        <v>1.0580000000000001</v>
      </c>
      <c r="B14" s="3">
        <v>0.70699999999999996</v>
      </c>
      <c r="C14" s="3">
        <v>0.98199999999999998</v>
      </c>
      <c r="D14" s="3">
        <v>0.76500000000000001</v>
      </c>
      <c r="E14" s="3">
        <v>0.80100000000000005</v>
      </c>
      <c r="F14" s="3">
        <v>0.77700000000000002</v>
      </c>
      <c r="H14" s="13" t="s">
        <v>82</v>
      </c>
      <c r="I14">
        <f>I13*SQRT((I8/I6)^2+(J8/J6)^2)</f>
        <v>7.3188209611229738E-2</v>
      </c>
      <c r="K14">
        <f>K13*SQRT((K8/K6)^2+(L8/L6)^2)</f>
        <v>2.4187214527264616E-2</v>
      </c>
      <c r="M14">
        <f>M13*SQRT((M8/M6)^2+(N8/N6)^2)</f>
        <v>2.102004220319368E-2</v>
      </c>
    </row>
    <row r="15" spans="1:14" x14ac:dyDescent="0.2">
      <c r="A15" s="3">
        <v>1.0860000000000001</v>
      </c>
      <c r="B15" s="3">
        <v>0.748</v>
      </c>
      <c r="C15" s="3">
        <v>1.0269999999999999</v>
      </c>
      <c r="D15" s="3">
        <v>0.81799999999999995</v>
      </c>
      <c r="E15" s="3">
        <v>0.80500000000000005</v>
      </c>
      <c r="F15" s="3">
        <v>0.70099999999999996</v>
      </c>
    </row>
    <row r="16" spans="1:14" x14ac:dyDescent="0.2">
      <c r="A16" s="3">
        <v>0.99299999999999999</v>
      </c>
      <c r="B16" s="3">
        <v>0.83199999999999996</v>
      </c>
      <c r="C16" s="3">
        <v>1.0449999999999999</v>
      </c>
      <c r="D16" s="3">
        <v>0.77500000000000002</v>
      </c>
      <c r="E16" s="3">
        <v>0.89</v>
      </c>
      <c r="F16" s="3">
        <v>0.71499999999999997</v>
      </c>
    </row>
    <row r="17" spans="1:6" x14ac:dyDescent="0.2">
      <c r="A17" s="3">
        <v>1.085</v>
      </c>
      <c r="B17" s="3">
        <v>0.66</v>
      </c>
      <c r="C17" s="3">
        <v>1.081</v>
      </c>
      <c r="D17" s="3">
        <v>0.78100000000000003</v>
      </c>
      <c r="E17" s="3">
        <v>0.84</v>
      </c>
      <c r="F17" s="3">
        <v>0.80500000000000005</v>
      </c>
    </row>
    <row r="18" spans="1:6" x14ac:dyDescent="0.2">
      <c r="A18" s="3">
        <v>1.0009999999999999</v>
      </c>
      <c r="B18" s="3">
        <v>0.71099999999999997</v>
      </c>
      <c r="C18" s="3">
        <v>1.0509999999999999</v>
      </c>
      <c r="D18" s="3"/>
      <c r="E18" s="3">
        <v>0.82599999999999996</v>
      </c>
      <c r="F18" s="3">
        <v>0.78700000000000003</v>
      </c>
    </row>
    <row r="19" spans="1:6" x14ac:dyDescent="0.2">
      <c r="A19" s="3">
        <v>1.0129999999999999</v>
      </c>
      <c r="B19" s="3">
        <v>0.77500000000000002</v>
      </c>
      <c r="C19" s="3">
        <v>1.0009999999999999</v>
      </c>
      <c r="D19" s="3"/>
      <c r="E19" s="3"/>
      <c r="F19" s="3">
        <v>0.81399999999999995</v>
      </c>
    </row>
    <row r="20" spans="1:6" x14ac:dyDescent="0.2">
      <c r="A20" s="3">
        <v>1.012</v>
      </c>
      <c r="B20" s="3">
        <v>0.72899999999999998</v>
      </c>
      <c r="C20" s="3">
        <v>0.95299999999999996</v>
      </c>
      <c r="D20" s="3"/>
      <c r="E20" s="3"/>
      <c r="F20" s="3">
        <v>0.77900000000000003</v>
      </c>
    </row>
    <row r="21" spans="1:6" x14ac:dyDescent="0.2">
      <c r="A21" s="3">
        <v>1.0489999999999999</v>
      </c>
      <c r="B21" s="3">
        <v>0.75800000000000001</v>
      </c>
      <c r="C21" s="3">
        <v>1.085</v>
      </c>
      <c r="D21" s="3"/>
      <c r="E21" s="3"/>
      <c r="F21" s="3">
        <v>0.76700000000000002</v>
      </c>
    </row>
    <row r="22" spans="1:6" x14ac:dyDescent="0.2">
      <c r="A22" s="3">
        <v>1.016</v>
      </c>
      <c r="B22" s="3">
        <v>0.748</v>
      </c>
      <c r="C22" s="3">
        <v>1.137</v>
      </c>
      <c r="D22" s="3"/>
      <c r="E22" s="3"/>
      <c r="F22" s="3">
        <v>0.754</v>
      </c>
    </row>
    <row r="23" spans="1:6" x14ac:dyDescent="0.2">
      <c r="A23" s="3"/>
      <c r="B23" s="3"/>
      <c r="C23" s="3"/>
      <c r="D23" s="3"/>
      <c r="E23" s="3"/>
      <c r="F23" s="3">
        <v>0.78</v>
      </c>
    </row>
    <row r="24" spans="1:6" x14ac:dyDescent="0.2">
      <c r="A24" s="3"/>
      <c r="B24" s="3"/>
      <c r="C24" s="3"/>
      <c r="D24" s="3"/>
      <c r="E24" s="3"/>
      <c r="F24" s="3">
        <v>0.68600000000000005</v>
      </c>
    </row>
    <row r="25" spans="1:6" x14ac:dyDescent="0.2">
      <c r="A25" s="3"/>
      <c r="B25" s="3"/>
      <c r="C25" s="3"/>
      <c r="D25" s="3"/>
      <c r="E25" s="3"/>
      <c r="F25" s="3">
        <v>0.77100000000000002</v>
      </c>
    </row>
    <row r="26" spans="1:6" x14ac:dyDescent="0.2">
      <c r="A26" s="3"/>
      <c r="B26" s="3"/>
      <c r="C26" s="3"/>
      <c r="D26" s="3"/>
      <c r="E26" s="3"/>
      <c r="F26" s="3">
        <v>0.73499999999999999</v>
      </c>
    </row>
    <row r="27" spans="1:6" x14ac:dyDescent="0.2">
      <c r="A27" s="3"/>
      <c r="B27" s="3"/>
      <c r="C27" s="3"/>
      <c r="D27" s="3"/>
      <c r="E27" s="3"/>
      <c r="F27" s="3">
        <v>0.76</v>
      </c>
    </row>
    <row r="28" spans="1:6" x14ac:dyDescent="0.2">
      <c r="A28" s="3"/>
      <c r="B28" s="3"/>
      <c r="C28" s="3"/>
      <c r="D28" s="3"/>
      <c r="E28" s="3"/>
      <c r="F28" s="3">
        <v>0.69499999999999995</v>
      </c>
    </row>
    <row r="29" spans="1:6" x14ac:dyDescent="0.2">
      <c r="A29" s="3"/>
      <c r="B29" s="3"/>
      <c r="C29" s="3"/>
      <c r="D29" s="3"/>
      <c r="E29" s="3"/>
      <c r="F29" s="3">
        <v>0.73399999999999999</v>
      </c>
    </row>
    <row r="30" spans="1:6" x14ac:dyDescent="0.2">
      <c r="A30" s="3"/>
      <c r="B30" s="3"/>
      <c r="C30" s="3"/>
      <c r="D30" s="3"/>
      <c r="E30" s="3"/>
      <c r="F30" s="3">
        <v>0.71499999999999997</v>
      </c>
    </row>
    <row r="31" spans="1:6" x14ac:dyDescent="0.2">
      <c r="A31" s="3"/>
      <c r="B31" s="3"/>
      <c r="C31" s="3"/>
      <c r="D31" s="3"/>
      <c r="E31" s="3"/>
      <c r="F31" s="3">
        <v>0.64500000000000002</v>
      </c>
    </row>
    <row r="32" spans="1:6" x14ac:dyDescent="0.2">
      <c r="A32" s="3"/>
      <c r="B32" s="3"/>
      <c r="C32" s="3"/>
      <c r="D32" s="3"/>
      <c r="E32" s="3"/>
      <c r="F32" s="3">
        <v>0.77900000000000003</v>
      </c>
    </row>
  </sheetData>
  <mergeCells count="2">
    <mergeCell ref="A1:F1"/>
    <mergeCell ref="H1:N1"/>
  </mergeCells>
  <pageMargins left="0.7" right="0.7" top="0.75" bottom="0.75" header="0.3" footer="0.3"/>
  <pageSetup paperSize="9"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B1" workbookViewId="0">
      <selection activeCell="I13" sqref="I13"/>
    </sheetView>
  </sheetViews>
  <sheetFormatPr baseColWidth="10" defaultRowHeight="16" x14ac:dyDescent="0.2"/>
  <cols>
    <col min="1" max="1" width="15.83203125" bestFit="1" customWidth="1"/>
    <col min="2" max="2" width="16.33203125" bestFit="1" customWidth="1"/>
    <col min="3" max="3" width="14.6640625" bestFit="1" customWidth="1"/>
    <col min="4" max="4" width="15.1640625" bestFit="1" customWidth="1"/>
    <col min="5" max="6" width="21.1640625" bestFit="1" customWidth="1"/>
    <col min="8" max="8" width="21.5" bestFit="1" customWidth="1"/>
    <col min="9" max="9" width="15.83203125" bestFit="1" customWidth="1"/>
    <col min="10" max="10" width="16.33203125" bestFit="1" customWidth="1"/>
    <col min="11" max="11" width="14.6640625" bestFit="1" customWidth="1"/>
    <col min="12" max="12" width="15.1640625" bestFit="1" customWidth="1"/>
    <col min="13" max="14" width="21.1640625" bestFit="1" customWidth="1"/>
  </cols>
  <sheetData>
    <row r="1" spans="1:14" x14ac:dyDescent="0.2">
      <c r="A1" s="52" t="s">
        <v>132</v>
      </c>
      <c r="B1" s="52"/>
      <c r="C1" s="52"/>
      <c r="D1" s="52"/>
      <c r="E1" s="52"/>
      <c r="F1" s="52"/>
      <c r="H1" s="52" t="s">
        <v>60</v>
      </c>
      <c r="I1" s="52"/>
      <c r="J1" s="52"/>
      <c r="K1" s="52"/>
      <c r="L1" s="52"/>
      <c r="M1" s="52"/>
      <c r="N1" s="52"/>
    </row>
    <row r="2" spans="1:14" x14ac:dyDescent="0.2">
      <c r="A2" s="2" t="s">
        <v>122</v>
      </c>
      <c r="B2" s="2" t="s">
        <v>123</v>
      </c>
      <c r="C2" s="2" t="s">
        <v>124</v>
      </c>
      <c r="D2" s="2" t="s">
        <v>125</v>
      </c>
      <c r="E2" s="2" t="s">
        <v>126</v>
      </c>
      <c r="F2" s="2" t="s">
        <v>126</v>
      </c>
      <c r="H2" s="2"/>
      <c r="I2" s="2" t="s">
        <v>122</v>
      </c>
      <c r="J2" s="2" t="s">
        <v>123</v>
      </c>
      <c r="K2" s="2" t="s">
        <v>124</v>
      </c>
      <c r="L2" s="2" t="s">
        <v>125</v>
      </c>
      <c r="M2" s="2" t="s">
        <v>126</v>
      </c>
      <c r="N2" s="2" t="s">
        <v>126</v>
      </c>
    </row>
    <row r="3" spans="1:14" x14ac:dyDescent="0.2">
      <c r="A3" s="3">
        <v>188827</v>
      </c>
      <c r="B3" s="3">
        <v>136629</v>
      </c>
      <c r="C3" s="3">
        <v>193464</v>
      </c>
      <c r="D3" s="3">
        <v>154181</v>
      </c>
      <c r="E3" s="3">
        <v>158839</v>
      </c>
      <c r="F3" s="3">
        <v>149512</v>
      </c>
      <c r="H3" s="13" t="s">
        <v>53</v>
      </c>
      <c r="I3" s="3">
        <v>19</v>
      </c>
      <c r="J3" s="3">
        <v>19</v>
      </c>
      <c r="K3" s="3">
        <v>19</v>
      </c>
      <c r="L3" s="3">
        <v>14</v>
      </c>
      <c r="M3" s="3">
        <v>16</v>
      </c>
      <c r="N3" s="3">
        <v>23</v>
      </c>
    </row>
    <row r="4" spans="1:14" x14ac:dyDescent="0.2">
      <c r="A4" s="3">
        <v>192645</v>
      </c>
      <c r="B4" s="3">
        <v>132826</v>
      </c>
      <c r="C4" s="3">
        <v>180399</v>
      </c>
      <c r="D4" s="3">
        <v>140878</v>
      </c>
      <c r="E4" s="3">
        <v>164465</v>
      </c>
      <c r="F4" s="3">
        <v>150169</v>
      </c>
      <c r="H4" s="13"/>
      <c r="I4" s="3"/>
      <c r="J4" s="3"/>
      <c r="K4" s="3"/>
      <c r="L4" s="3"/>
      <c r="M4" s="3"/>
      <c r="N4" s="3"/>
    </row>
    <row r="5" spans="1:14" x14ac:dyDescent="0.2">
      <c r="A5" s="3">
        <v>182729</v>
      </c>
      <c r="B5" s="3">
        <v>142617</v>
      </c>
      <c r="C5" s="3">
        <v>185559</v>
      </c>
      <c r="D5" s="3">
        <v>144858</v>
      </c>
      <c r="E5" s="3">
        <v>174554</v>
      </c>
      <c r="F5" s="3">
        <v>148961</v>
      </c>
      <c r="H5" s="13" t="s">
        <v>54</v>
      </c>
      <c r="I5" s="3">
        <v>186404</v>
      </c>
      <c r="J5" s="3">
        <v>144258</v>
      </c>
      <c r="K5" s="3">
        <v>187801</v>
      </c>
      <c r="L5" s="3">
        <v>148071</v>
      </c>
      <c r="M5" s="3">
        <v>169940</v>
      </c>
      <c r="N5" s="3">
        <v>147950</v>
      </c>
    </row>
    <row r="6" spans="1:14" x14ac:dyDescent="0.2">
      <c r="A6" s="3">
        <v>175564</v>
      </c>
      <c r="B6" s="3">
        <v>147737</v>
      </c>
      <c r="C6" s="3">
        <v>186024</v>
      </c>
      <c r="D6" s="3">
        <v>145438</v>
      </c>
      <c r="E6" s="3">
        <v>178130</v>
      </c>
      <c r="F6" s="3">
        <v>149897</v>
      </c>
      <c r="H6" s="13" t="s">
        <v>55</v>
      </c>
      <c r="I6" s="3">
        <v>5382</v>
      </c>
      <c r="J6" s="3">
        <v>5863</v>
      </c>
      <c r="K6" s="3">
        <v>5134</v>
      </c>
      <c r="L6" s="3">
        <v>4750</v>
      </c>
      <c r="M6" s="3">
        <v>7439</v>
      </c>
      <c r="N6" s="3">
        <v>4529</v>
      </c>
    </row>
    <row r="7" spans="1:14" x14ac:dyDescent="0.2">
      <c r="A7" s="3">
        <v>176900</v>
      </c>
      <c r="B7" s="3">
        <v>149750</v>
      </c>
      <c r="C7" s="3">
        <v>185390</v>
      </c>
      <c r="D7" s="3">
        <v>151088</v>
      </c>
      <c r="E7" s="3">
        <v>169846</v>
      </c>
      <c r="F7" s="3">
        <v>156596</v>
      </c>
      <c r="H7" s="13" t="s">
        <v>56</v>
      </c>
      <c r="I7" s="3">
        <v>1235</v>
      </c>
      <c r="J7" s="3">
        <v>1345</v>
      </c>
      <c r="K7" s="3">
        <v>1178</v>
      </c>
      <c r="L7" s="3">
        <v>1269</v>
      </c>
      <c r="M7" s="3">
        <v>1860</v>
      </c>
      <c r="N7" s="3">
        <v>944.4</v>
      </c>
    </row>
    <row r="8" spans="1:14" x14ac:dyDescent="0.2">
      <c r="A8" s="3">
        <v>186182</v>
      </c>
      <c r="B8" s="3">
        <v>149199</v>
      </c>
      <c r="C8" s="3">
        <v>187399</v>
      </c>
      <c r="D8" s="3">
        <v>141302</v>
      </c>
      <c r="E8" s="3">
        <v>163505</v>
      </c>
      <c r="F8" s="3">
        <v>147195</v>
      </c>
      <c r="H8" s="13"/>
      <c r="I8" s="3"/>
      <c r="J8" s="3"/>
      <c r="K8" s="3"/>
      <c r="L8" s="3"/>
      <c r="M8" s="3"/>
      <c r="N8" s="3"/>
    </row>
    <row r="9" spans="1:14" x14ac:dyDescent="0.2">
      <c r="A9" s="3">
        <v>189494</v>
      </c>
      <c r="B9" s="3">
        <v>139470</v>
      </c>
      <c r="C9" s="3">
        <v>183244</v>
      </c>
      <c r="D9" s="3">
        <v>142955</v>
      </c>
      <c r="E9" s="3">
        <v>165211</v>
      </c>
      <c r="F9" s="3">
        <v>151978</v>
      </c>
      <c r="H9" s="13" t="s">
        <v>57</v>
      </c>
      <c r="I9" s="3">
        <v>183810</v>
      </c>
      <c r="J9" s="3">
        <v>141432</v>
      </c>
      <c r="K9" s="3">
        <v>185327</v>
      </c>
      <c r="L9" s="3">
        <v>145328</v>
      </c>
      <c r="M9" s="3">
        <v>165976</v>
      </c>
      <c r="N9" s="3">
        <v>145992</v>
      </c>
    </row>
    <row r="10" spans="1:14" x14ac:dyDescent="0.2">
      <c r="A10" s="3">
        <v>192202</v>
      </c>
      <c r="B10" s="3">
        <v>146154</v>
      </c>
      <c r="C10" s="3">
        <v>194425</v>
      </c>
      <c r="D10" s="3">
        <v>153956</v>
      </c>
      <c r="E10" s="3">
        <v>168944</v>
      </c>
      <c r="F10" s="3">
        <v>142792</v>
      </c>
      <c r="H10" s="13" t="s">
        <v>58</v>
      </c>
      <c r="I10" s="3">
        <v>188998</v>
      </c>
      <c r="J10" s="3">
        <v>147084</v>
      </c>
      <c r="K10" s="3">
        <v>190276</v>
      </c>
      <c r="L10" s="3">
        <v>150813</v>
      </c>
      <c r="M10" s="3">
        <v>173904</v>
      </c>
      <c r="N10" s="3">
        <v>149909</v>
      </c>
    </row>
    <row r="11" spans="1:14" x14ac:dyDescent="0.2">
      <c r="A11" s="3">
        <v>180403</v>
      </c>
      <c r="B11" s="3">
        <v>147656</v>
      </c>
      <c r="C11" s="3">
        <v>180433</v>
      </c>
      <c r="D11" s="3">
        <v>144916</v>
      </c>
      <c r="E11" s="3">
        <v>181681</v>
      </c>
      <c r="F11" s="3">
        <v>146148</v>
      </c>
      <c r="H11" s="13"/>
      <c r="I11" s="3"/>
      <c r="J11" s="3"/>
      <c r="K11" s="3"/>
      <c r="L11" s="3"/>
      <c r="M11" s="3"/>
      <c r="N11" s="3"/>
    </row>
    <row r="12" spans="1:14" x14ac:dyDescent="0.2">
      <c r="A12" s="3">
        <v>183157</v>
      </c>
      <c r="B12" s="3">
        <v>147456</v>
      </c>
      <c r="C12" s="3">
        <v>186457</v>
      </c>
      <c r="D12" s="3">
        <v>155331</v>
      </c>
      <c r="E12" s="3">
        <v>178651</v>
      </c>
      <c r="F12" s="3">
        <v>148886</v>
      </c>
      <c r="H12" s="13" t="s">
        <v>81</v>
      </c>
      <c r="I12">
        <f>I5/J5</f>
        <v>1.2921571074047886</v>
      </c>
      <c r="K12">
        <f>K5/L5</f>
        <v>1.2683172261955413</v>
      </c>
      <c r="M12">
        <f>M5/N5</f>
        <v>1.1486312943562014</v>
      </c>
    </row>
    <row r="13" spans="1:14" x14ac:dyDescent="0.2">
      <c r="A13" s="3">
        <v>188867</v>
      </c>
      <c r="B13" s="3">
        <v>144912</v>
      </c>
      <c r="C13" s="3">
        <v>189909</v>
      </c>
      <c r="D13" s="3">
        <v>149184</v>
      </c>
      <c r="E13" s="3">
        <v>172643</v>
      </c>
      <c r="F13" s="3">
        <v>153773</v>
      </c>
      <c r="H13" s="13" t="s">
        <v>82</v>
      </c>
      <c r="I13">
        <f>I12*SQRT((I7/I5)^2+(J7/J5)^2)</f>
        <v>1.4779524666181508E-2</v>
      </c>
      <c r="K13">
        <f>K12*SQRT((K7/K5)^2+(L7/L5)^2)</f>
        <v>1.3470103593209387E-2</v>
      </c>
      <c r="M13">
        <f>M12*SQRT((M7/M5)^2+(N7/N5)^2)</f>
        <v>1.4553643964255144E-2</v>
      </c>
    </row>
    <row r="14" spans="1:14" x14ac:dyDescent="0.2">
      <c r="A14" s="3">
        <v>185556</v>
      </c>
      <c r="B14" s="3">
        <v>132947</v>
      </c>
      <c r="C14" s="3">
        <v>190506</v>
      </c>
      <c r="D14" s="3">
        <v>149551</v>
      </c>
      <c r="E14" s="3">
        <v>165901</v>
      </c>
      <c r="F14" s="3">
        <v>145944</v>
      </c>
    </row>
    <row r="15" spans="1:14" x14ac:dyDescent="0.2">
      <c r="A15" s="3">
        <v>185757</v>
      </c>
      <c r="B15" s="3">
        <v>140336</v>
      </c>
      <c r="C15" s="3">
        <v>190824</v>
      </c>
      <c r="D15" s="3">
        <v>149653</v>
      </c>
      <c r="E15" s="3">
        <v>163032</v>
      </c>
      <c r="F15" s="3">
        <v>142059</v>
      </c>
    </row>
    <row r="16" spans="1:14" x14ac:dyDescent="0.2">
      <c r="A16" s="3">
        <v>194235</v>
      </c>
      <c r="B16" s="3">
        <v>141845</v>
      </c>
      <c r="C16" s="3">
        <v>181221</v>
      </c>
      <c r="D16" s="3">
        <v>149698</v>
      </c>
      <c r="E16" s="3">
        <v>158727</v>
      </c>
      <c r="F16" s="3">
        <v>149407</v>
      </c>
    </row>
    <row r="17" spans="1:6" x14ac:dyDescent="0.2">
      <c r="A17" s="3">
        <v>180310</v>
      </c>
      <c r="B17" s="3">
        <v>149827</v>
      </c>
      <c r="C17" s="3">
        <v>199387</v>
      </c>
      <c r="D17" s="3"/>
      <c r="E17" s="3">
        <v>177486</v>
      </c>
      <c r="F17" s="3">
        <v>149093</v>
      </c>
    </row>
    <row r="18" spans="1:6" x14ac:dyDescent="0.2">
      <c r="A18" s="3">
        <v>191677</v>
      </c>
      <c r="B18" s="3">
        <v>149926</v>
      </c>
      <c r="C18" s="3">
        <v>192132</v>
      </c>
      <c r="D18" s="3"/>
      <c r="E18" s="3">
        <v>177421</v>
      </c>
      <c r="F18" s="3">
        <v>145922</v>
      </c>
    </row>
    <row r="19" spans="1:6" x14ac:dyDescent="0.2">
      <c r="A19" s="3">
        <v>189583</v>
      </c>
      <c r="B19" s="3">
        <v>140300</v>
      </c>
      <c r="C19" s="3">
        <v>184950</v>
      </c>
      <c r="D19" s="3"/>
      <c r="E19" s="3"/>
      <c r="F19" s="3">
        <v>145800</v>
      </c>
    </row>
    <row r="20" spans="1:6" x14ac:dyDescent="0.2">
      <c r="A20" s="3">
        <v>191078</v>
      </c>
      <c r="B20" s="3">
        <v>151659</v>
      </c>
      <c r="C20" s="3">
        <v>184579</v>
      </c>
      <c r="D20" s="3"/>
      <c r="E20" s="3"/>
      <c r="F20" s="3">
        <v>149018</v>
      </c>
    </row>
    <row r="21" spans="1:6" x14ac:dyDescent="0.2">
      <c r="A21" s="3">
        <v>186502</v>
      </c>
      <c r="B21" s="3">
        <v>149649</v>
      </c>
      <c r="C21" s="3">
        <v>191926</v>
      </c>
      <c r="D21" s="3"/>
      <c r="E21" s="3"/>
      <c r="F21" s="3">
        <v>148256</v>
      </c>
    </row>
    <row r="22" spans="1:6" x14ac:dyDescent="0.2">
      <c r="A22" s="3"/>
      <c r="B22" s="3"/>
      <c r="C22" s="3"/>
      <c r="D22" s="3"/>
      <c r="E22" s="3"/>
      <c r="F22" s="3">
        <v>154787</v>
      </c>
    </row>
    <row r="23" spans="1:6" x14ac:dyDescent="0.2">
      <c r="A23" s="3"/>
      <c r="B23" s="3"/>
      <c r="C23" s="3"/>
      <c r="D23" s="3"/>
      <c r="E23" s="3"/>
      <c r="F23" s="3">
        <v>143775</v>
      </c>
    </row>
    <row r="24" spans="1:6" x14ac:dyDescent="0.2">
      <c r="A24" s="3"/>
      <c r="B24" s="3"/>
      <c r="C24" s="3"/>
      <c r="D24" s="3"/>
      <c r="E24" s="3"/>
      <c r="F24" s="3">
        <v>135043</v>
      </c>
    </row>
    <row r="25" spans="1:6" x14ac:dyDescent="0.2">
      <c r="A25" s="3"/>
      <c r="B25" s="3"/>
      <c r="C25" s="3"/>
      <c r="D25" s="3"/>
      <c r="E25" s="3"/>
      <c r="F25" s="3">
        <v>147844</v>
      </c>
    </row>
  </sheetData>
  <mergeCells count="2">
    <mergeCell ref="A1:F1"/>
    <mergeCell ref="H1:N1"/>
  </mergeCells>
  <pageMargins left="0.7" right="0.7" top="0.75" bottom="0.75" header="0.3" footer="0.3"/>
  <pageSetup paperSize="9" orientation="portrait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"/>
  <sheetViews>
    <sheetView topLeftCell="A22" workbookViewId="0">
      <selection activeCell="H16" sqref="H16"/>
    </sheetView>
  </sheetViews>
  <sheetFormatPr baseColWidth="10" defaultRowHeight="16" x14ac:dyDescent="0.2"/>
  <cols>
    <col min="3" max="3" width="14" customWidth="1"/>
    <col min="4" max="4" width="19" customWidth="1"/>
  </cols>
  <sheetData>
    <row r="2" spans="1:7" x14ac:dyDescent="0.2">
      <c r="B2" s="34" t="s">
        <v>134</v>
      </c>
      <c r="C2" s="34" t="s">
        <v>159</v>
      </c>
      <c r="D2" s="34" t="s">
        <v>160</v>
      </c>
      <c r="E2" s="34" t="s">
        <v>136</v>
      </c>
      <c r="G2" s="30" t="s">
        <v>138</v>
      </c>
    </row>
    <row r="3" spans="1:7" x14ac:dyDescent="0.2">
      <c r="A3" s="31" t="s">
        <v>133</v>
      </c>
      <c r="B3" s="31"/>
      <c r="C3" s="31"/>
      <c r="D3" s="31"/>
      <c r="E3" s="31"/>
    </row>
    <row r="4" spans="1:7" x14ac:dyDescent="0.2">
      <c r="A4" t="s">
        <v>137</v>
      </c>
      <c r="B4" s="32">
        <v>2.4420000000000001E-6</v>
      </c>
      <c r="C4">
        <v>312.49400000000003</v>
      </c>
      <c r="D4" s="32">
        <f>B4*C4</f>
        <v>7.6311034800000013E-4</v>
      </c>
    </row>
    <row r="5" spans="1:7" x14ac:dyDescent="0.2">
      <c r="B5" s="32">
        <v>1.886E-6</v>
      </c>
      <c r="C5">
        <v>442.79599999999999</v>
      </c>
      <c r="D5" s="32">
        <f>B5*C5</f>
        <v>8.3511325600000002E-4</v>
      </c>
      <c r="E5" s="32">
        <f>SUM(D4:D5)</f>
        <v>1.5982236040000002E-3</v>
      </c>
      <c r="G5" s="32">
        <f>E5/0.00175</f>
        <v>0.91327063085714288</v>
      </c>
    </row>
    <row r="6" spans="1:7" x14ac:dyDescent="0.2">
      <c r="A6" t="s">
        <v>139</v>
      </c>
      <c r="B6" s="32">
        <v>2.0700000000000001E-6</v>
      </c>
      <c r="C6">
        <v>477.952</v>
      </c>
      <c r="D6" s="32">
        <f t="shared" ref="D6:D30" si="0">B6*C6</f>
        <v>9.8936063999999994E-4</v>
      </c>
    </row>
    <row r="7" spans="1:7" x14ac:dyDescent="0.2">
      <c r="B7" s="32">
        <v>2.8080000000000001E-6</v>
      </c>
      <c r="C7">
        <v>436.81</v>
      </c>
      <c r="D7" s="32">
        <f t="shared" si="0"/>
        <v>1.2265624800000001E-3</v>
      </c>
      <c r="E7" s="32">
        <f>SUM(D6:D7)</f>
        <v>2.2159231200000002E-3</v>
      </c>
      <c r="G7" s="32">
        <f>E7/0.00175</f>
        <v>1.2662417828571431</v>
      </c>
    </row>
    <row r="8" spans="1:7" x14ac:dyDescent="0.2">
      <c r="A8" s="5" t="s">
        <v>140</v>
      </c>
      <c r="B8" s="32">
        <v>2.3709999999999998E-6</v>
      </c>
      <c r="C8">
        <v>393.08100000000002</v>
      </c>
      <c r="D8" s="32">
        <f t="shared" si="0"/>
        <v>9.3199505099999993E-4</v>
      </c>
      <c r="G8" s="32"/>
    </row>
    <row r="9" spans="1:7" x14ac:dyDescent="0.2">
      <c r="B9" s="32">
        <v>1.945E-6</v>
      </c>
      <c r="C9">
        <v>384.01799999999997</v>
      </c>
      <c r="D9" s="32">
        <f t="shared" si="0"/>
        <v>7.4691500999999997E-4</v>
      </c>
      <c r="E9" s="32">
        <f>SUM(D8:D9)</f>
        <v>1.6789100609999998E-3</v>
      </c>
      <c r="G9" s="32">
        <f>E9/0.00175</f>
        <v>0.95937717771428555</v>
      </c>
    </row>
    <row r="10" spans="1:7" x14ac:dyDescent="0.2">
      <c r="A10" t="s">
        <v>141</v>
      </c>
      <c r="B10" s="32">
        <v>2.3089999999999998E-6</v>
      </c>
      <c r="C10">
        <v>362.02600000000001</v>
      </c>
      <c r="D10" s="32">
        <f t="shared" si="0"/>
        <v>8.3591803399999992E-4</v>
      </c>
      <c r="G10" s="32"/>
    </row>
    <row r="11" spans="1:7" x14ac:dyDescent="0.2">
      <c r="B11" s="32">
        <v>2.142E-6</v>
      </c>
      <c r="C11">
        <v>348.39400000000001</v>
      </c>
      <c r="D11" s="32">
        <f t="shared" si="0"/>
        <v>7.4625994799999999E-4</v>
      </c>
      <c r="E11" s="32">
        <f>SUM(D10:D11)</f>
        <v>1.5821779819999999E-3</v>
      </c>
      <c r="G11" s="32">
        <f>E11/0.00175</f>
        <v>0.90410170399999989</v>
      </c>
    </row>
    <row r="12" spans="1:7" x14ac:dyDescent="0.2">
      <c r="A12" t="s">
        <v>142</v>
      </c>
      <c r="B12" s="32">
        <v>2.5550000000000001E-6</v>
      </c>
      <c r="C12">
        <v>342.35300000000001</v>
      </c>
      <c r="D12" s="32">
        <f t="shared" si="0"/>
        <v>8.7471191500000005E-4</v>
      </c>
      <c r="G12" s="32"/>
    </row>
    <row r="13" spans="1:7" x14ac:dyDescent="0.2">
      <c r="B13" s="32">
        <v>2.0040000000000002E-6</v>
      </c>
      <c r="C13">
        <v>492.608</v>
      </c>
      <c r="D13" s="32">
        <f t="shared" si="0"/>
        <v>9.8718643200000015E-4</v>
      </c>
      <c r="E13" s="32">
        <f>SUM(D12:D13)</f>
        <v>1.8618983470000002E-3</v>
      </c>
      <c r="G13" s="32">
        <f>E13/0.00175</f>
        <v>1.0639419125714287</v>
      </c>
    </row>
    <row r="14" spans="1:7" x14ac:dyDescent="0.2">
      <c r="A14" t="s">
        <v>143</v>
      </c>
      <c r="B14" s="32">
        <v>2.0509999999999999E-6</v>
      </c>
      <c r="C14">
        <v>482.18799999999999</v>
      </c>
      <c r="D14" s="32">
        <f t="shared" si="0"/>
        <v>9.8896758799999992E-4</v>
      </c>
      <c r="G14" s="32"/>
    </row>
    <row r="15" spans="1:7" x14ac:dyDescent="0.2">
      <c r="B15" s="32">
        <v>2.3920000000000001E-6</v>
      </c>
      <c r="C15">
        <v>465.197</v>
      </c>
      <c r="D15" s="32">
        <f t="shared" si="0"/>
        <v>1.1127512240000001E-3</v>
      </c>
      <c r="E15" s="32">
        <f>SUM(D14:D15)</f>
        <v>2.101718812E-3</v>
      </c>
      <c r="G15" s="32">
        <f>E15/0.00175</f>
        <v>1.2009821782857142</v>
      </c>
    </row>
    <row r="16" spans="1:7" x14ac:dyDescent="0.2">
      <c r="A16" t="s">
        <v>144</v>
      </c>
      <c r="B16" s="32">
        <v>2.2409999999999998E-6</v>
      </c>
      <c r="C16">
        <v>327.89600000000002</v>
      </c>
      <c r="D16" s="32">
        <f t="shared" si="0"/>
        <v>7.3481493599999992E-4</v>
      </c>
      <c r="G16" s="32"/>
    </row>
    <row r="17" spans="1:7" x14ac:dyDescent="0.2">
      <c r="B17" s="32">
        <v>1.7549999999999999E-6</v>
      </c>
      <c r="C17">
        <v>453.363</v>
      </c>
      <c r="D17" s="32">
        <f t="shared" si="0"/>
        <v>7.9565206499999995E-4</v>
      </c>
      <c r="E17" s="32">
        <f>SUM(D16:D17)</f>
        <v>1.5304670009999998E-3</v>
      </c>
      <c r="G17" s="32">
        <f>E17/0.00175</f>
        <v>0.87455257199999981</v>
      </c>
    </row>
    <row r="18" spans="1:7" x14ac:dyDescent="0.2">
      <c r="A18" t="s">
        <v>145</v>
      </c>
      <c r="B18" s="32">
        <v>2.5610000000000001E-6</v>
      </c>
      <c r="C18">
        <v>379.113</v>
      </c>
      <c r="D18" s="32">
        <f t="shared" si="0"/>
        <v>9.7090839300000009E-4</v>
      </c>
      <c r="G18" s="32"/>
    </row>
    <row r="19" spans="1:7" x14ac:dyDescent="0.2">
      <c r="B19" s="32">
        <v>1.615E-6</v>
      </c>
      <c r="C19">
        <v>439.18099999999998</v>
      </c>
      <c r="D19" s="32">
        <f t="shared" si="0"/>
        <v>7.0927731499999995E-4</v>
      </c>
      <c r="E19" s="32">
        <f>SUM(D18:D19)</f>
        <v>1.680185708E-3</v>
      </c>
      <c r="G19" s="32">
        <f>E19/0.00175</f>
        <v>0.96010611885714281</v>
      </c>
    </row>
    <row r="20" spans="1:7" x14ac:dyDescent="0.2">
      <c r="A20" t="s">
        <v>146</v>
      </c>
      <c r="B20" s="32">
        <v>2.5950000000000001E-6</v>
      </c>
      <c r="C20">
        <v>364.64100000000002</v>
      </c>
      <c r="D20" s="32">
        <f t="shared" si="0"/>
        <v>9.4624339500000009E-4</v>
      </c>
      <c r="G20" s="32"/>
    </row>
    <row r="21" spans="1:7" x14ac:dyDescent="0.2">
      <c r="B21" s="32">
        <v>2.243E-6</v>
      </c>
      <c r="C21">
        <v>407.15699999999998</v>
      </c>
      <c r="D21" s="32">
        <f t="shared" si="0"/>
        <v>9.1325315099999999E-4</v>
      </c>
      <c r="E21" s="32">
        <f>SUM(D20:D21)</f>
        <v>1.859496546E-3</v>
      </c>
      <c r="G21" s="32">
        <f>E21/0.00175</f>
        <v>1.0625694548571427</v>
      </c>
    </row>
    <row r="22" spans="1:7" x14ac:dyDescent="0.2">
      <c r="A22" t="s">
        <v>147</v>
      </c>
      <c r="B22" s="32">
        <v>1.739E-6</v>
      </c>
      <c r="C22">
        <v>547.14800000000002</v>
      </c>
      <c r="D22" s="32">
        <f t="shared" si="0"/>
        <v>9.5149037200000007E-4</v>
      </c>
      <c r="G22" s="32"/>
    </row>
    <row r="23" spans="1:7" x14ac:dyDescent="0.2">
      <c r="B23" s="32">
        <v>2.1059999999999998E-6</v>
      </c>
      <c r="C23">
        <v>397.12299999999999</v>
      </c>
      <c r="D23" s="32">
        <f t="shared" si="0"/>
        <v>8.3634103799999995E-4</v>
      </c>
      <c r="E23" s="32">
        <f>SUM(D22:D23)</f>
        <v>1.78783141E-3</v>
      </c>
      <c r="G23" s="32">
        <f>E23/0.00175</f>
        <v>1.0216179485714285</v>
      </c>
    </row>
    <row r="24" spans="1:7" x14ac:dyDescent="0.2">
      <c r="A24" t="s">
        <v>148</v>
      </c>
      <c r="B24" s="32">
        <v>2.2089999999999999E-6</v>
      </c>
      <c r="C24">
        <v>345.214</v>
      </c>
      <c r="D24" s="32">
        <f t="shared" si="0"/>
        <v>7.6257772599999999E-4</v>
      </c>
      <c r="G24" s="32"/>
    </row>
    <row r="25" spans="1:7" x14ac:dyDescent="0.2">
      <c r="B25" s="32">
        <v>2.1859999999999999E-6</v>
      </c>
      <c r="C25">
        <v>412.91300000000001</v>
      </c>
      <c r="D25" s="32">
        <f t="shared" si="0"/>
        <v>9.0262781800000001E-4</v>
      </c>
      <c r="E25" s="32">
        <f>SUM(D24:D25)</f>
        <v>1.6652055439999999E-3</v>
      </c>
      <c r="G25" s="32">
        <f>E25/0.00175</f>
        <v>0.95154602514285702</v>
      </c>
    </row>
    <row r="26" spans="1:7" x14ac:dyDescent="0.2">
      <c r="A26" t="s">
        <v>149</v>
      </c>
      <c r="B26" s="32">
        <v>2.6749999999999998E-6</v>
      </c>
      <c r="C26">
        <v>238.708</v>
      </c>
      <c r="D26" s="32">
        <f t="shared" si="0"/>
        <v>6.3854389999999997E-4</v>
      </c>
      <c r="G26" s="32"/>
    </row>
    <row r="27" spans="1:7" x14ac:dyDescent="0.2">
      <c r="B27" s="32">
        <v>2.114E-6</v>
      </c>
      <c r="C27">
        <v>216.18700000000001</v>
      </c>
      <c r="D27" s="32">
        <f t="shared" si="0"/>
        <v>4.57019318E-4</v>
      </c>
      <c r="E27" s="32">
        <f>SUM(D26:D27)</f>
        <v>1.0955632179999999E-3</v>
      </c>
      <c r="G27" s="32">
        <f>E27/0.00175</f>
        <v>0.62603612457142854</v>
      </c>
    </row>
    <row r="28" spans="1:7" x14ac:dyDescent="0.2">
      <c r="A28" t="s">
        <v>150</v>
      </c>
      <c r="B28" s="32">
        <v>1.905E-6</v>
      </c>
      <c r="C28">
        <v>451.41300000000001</v>
      </c>
      <c r="D28" s="32">
        <f t="shared" si="0"/>
        <v>8.59941765E-4</v>
      </c>
      <c r="G28" s="32"/>
    </row>
    <row r="29" spans="1:7" x14ac:dyDescent="0.2">
      <c r="B29" s="32">
        <v>2.1380000000000001E-6</v>
      </c>
      <c r="C29">
        <v>416.51299999999998</v>
      </c>
      <c r="D29" s="32">
        <f t="shared" si="0"/>
        <v>8.9050479400000005E-4</v>
      </c>
      <c r="E29" s="32">
        <f>SUM(D28:D29)</f>
        <v>1.7504465590000001E-3</v>
      </c>
      <c r="G29" s="32">
        <f>E29/0.00175</f>
        <v>1.0002551765714285</v>
      </c>
    </row>
    <row r="30" spans="1:7" x14ac:dyDescent="0.2">
      <c r="A30" t="s">
        <v>151</v>
      </c>
      <c r="B30" s="32">
        <v>2.193E-6</v>
      </c>
      <c r="C30">
        <v>498.21699999999998</v>
      </c>
      <c r="D30" s="32">
        <f t="shared" si="0"/>
        <v>1.0925898809999999E-3</v>
      </c>
      <c r="G30" s="32"/>
    </row>
    <row r="31" spans="1:7" x14ac:dyDescent="0.2">
      <c r="A31" t="s">
        <v>152</v>
      </c>
      <c r="D31" s="32">
        <f>D30</f>
        <v>1.0925898809999999E-3</v>
      </c>
      <c r="E31" s="32">
        <f>SUM(D30:D31)</f>
        <v>2.1851797619999998E-3</v>
      </c>
      <c r="G31" s="32">
        <f>E31/0.00175</f>
        <v>1.2486741497142855</v>
      </c>
    </row>
    <row r="33" spans="1:7" x14ac:dyDescent="0.2">
      <c r="A33" s="33" t="s">
        <v>153</v>
      </c>
      <c r="B33" s="33"/>
      <c r="C33" s="33"/>
      <c r="D33" s="33"/>
      <c r="E33" s="33"/>
    </row>
    <row r="34" spans="1:7" x14ac:dyDescent="0.2">
      <c r="A34" t="s">
        <v>137</v>
      </c>
      <c r="B34" s="32">
        <v>2.0820000000000001E-6</v>
      </c>
      <c r="C34">
        <v>394.59399999999999</v>
      </c>
      <c r="D34" s="32">
        <f t="shared" ref="D34:D35" si="1">B34*C34</f>
        <v>8.21544708E-4</v>
      </c>
    </row>
    <row r="35" spans="1:7" x14ac:dyDescent="0.2">
      <c r="B35" s="32">
        <v>1.8419999999999999E-6</v>
      </c>
      <c r="C35">
        <v>349.50299999999999</v>
      </c>
      <c r="D35" s="32">
        <f t="shared" si="1"/>
        <v>6.4378452599999996E-4</v>
      </c>
      <c r="E35" s="32">
        <f>SUM(D34:D35)</f>
        <v>1.465329234E-3</v>
      </c>
      <c r="G35" s="32">
        <f>E35/0.00175</f>
        <v>0.8373309908571428</v>
      </c>
    </row>
    <row r="36" spans="1:7" x14ac:dyDescent="0.2">
      <c r="A36" t="s">
        <v>139</v>
      </c>
      <c r="B36" s="32">
        <v>1.8309999999999999E-6</v>
      </c>
      <c r="C36">
        <v>383.315</v>
      </c>
      <c r="D36" s="32">
        <f>B36*C36</f>
        <v>7.0184976499999992E-4</v>
      </c>
      <c r="E36" s="32"/>
    </row>
    <row r="37" spans="1:7" x14ac:dyDescent="0.2">
      <c r="B37" s="32">
        <v>1.7549999999999999E-6</v>
      </c>
      <c r="C37">
        <v>433.90600000000001</v>
      </c>
      <c r="D37" s="32">
        <f t="shared" ref="D37:D71" si="2">B37*C37</f>
        <v>7.6150502999999998E-4</v>
      </c>
      <c r="E37" s="32">
        <f>SUM(D36:D37)</f>
        <v>1.4633547949999999E-3</v>
      </c>
      <c r="G37" s="32">
        <f>E37/0.00175</f>
        <v>0.83620273999999994</v>
      </c>
    </row>
    <row r="38" spans="1:7" x14ac:dyDescent="0.2">
      <c r="A38" t="s">
        <v>140</v>
      </c>
      <c r="B38" s="32">
        <v>2.0660000000000002E-6</v>
      </c>
      <c r="C38">
        <v>325.096</v>
      </c>
      <c r="D38" s="32">
        <f t="shared" si="2"/>
        <v>6.7164833600000013E-4</v>
      </c>
    </row>
    <row r="39" spans="1:7" x14ac:dyDescent="0.2">
      <c r="B39" s="32">
        <v>2.2280000000000001E-6</v>
      </c>
      <c r="C39">
        <v>324.38799999999998</v>
      </c>
      <c r="D39" s="32">
        <f t="shared" si="2"/>
        <v>7.2273646399999996E-4</v>
      </c>
      <c r="E39" s="32">
        <f>SUM(D38:D39)</f>
        <v>1.3943848000000001E-3</v>
      </c>
      <c r="G39" s="32">
        <f>E39/0.00175</f>
        <v>0.79679131428571437</v>
      </c>
    </row>
    <row r="40" spans="1:7" x14ac:dyDescent="0.2">
      <c r="A40" t="s">
        <v>141</v>
      </c>
      <c r="B40" s="32">
        <v>2.2740000000000002E-6</v>
      </c>
      <c r="C40">
        <v>299.37700000000001</v>
      </c>
      <c r="D40" s="32">
        <f t="shared" si="2"/>
        <v>6.8078329800000002E-4</v>
      </c>
    </row>
    <row r="41" spans="1:7" x14ac:dyDescent="0.2">
      <c r="B41" s="32">
        <v>1.826E-6</v>
      </c>
      <c r="C41">
        <v>402.57799999999997</v>
      </c>
      <c r="D41" s="32">
        <f t="shared" si="2"/>
        <v>7.3510742799999995E-4</v>
      </c>
      <c r="E41" s="32">
        <f>SUM(D40:D41)</f>
        <v>1.4158907260000001E-3</v>
      </c>
      <c r="G41" s="32">
        <f>E41/0.00175</f>
        <v>0.80908041485714288</v>
      </c>
    </row>
    <row r="42" spans="1:7" x14ac:dyDescent="0.2">
      <c r="A42" t="s">
        <v>142</v>
      </c>
      <c r="B42" s="32">
        <v>1.7990000000000001E-6</v>
      </c>
      <c r="C42">
        <v>711.48400000000004</v>
      </c>
      <c r="D42" s="32">
        <f t="shared" si="2"/>
        <v>1.2799597160000002E-3</v>
      </c>
    </row>
    <row r="43" spans="1:7" x14ac:dyDescent="0.2">
      <c r="B43" s="32">
        <v>2.1969999999999999E-6</v>
      </c>
      <c r="C43">
        <v>400.63499999999999</v>
      </c>
      <c r="D43" s="32">
        <f t="shared" si="2"/>
        <v>8.801950949999999E-4</v>
      </c>
      <c r="E43" s="32">
        <f>SUM(D42:D43)</f>
        <v>2.1601548109999999E-3</v>
      </c>
      <c r="G43" s="32">
        <f>E43/0.00175</f>
        <v>1.2343741777142856</v>
      </c>
    </row>
    <row r="44" spans="1:7" x14ac:dyDescent="0.2">
      <c r="A44" t="s">
        <v>143</v>
      </c>
      <c r="B44" s="32">
        <v>2.1900000000000002E-6</v>
      </c>
      <c r="C44">
        <v>350.548</v>
      </c>
      <c r="D44" s="32">
        <f t="shared" si="2"/>
        <v>7.6770012000000013E-4</v>
      </c>
    </row>
    <row r="45" spans="1:7" x14ac:dyDescent="0.2">
      <c r="B45" s="32">
        <v>1.714E-6</v>
      </c>
      <c r="C45">
        <v>441.86399999999998</v>
      </c>
      <c r="D45" s="32">
        <f t="shared" si="2"/>
        <v>7.5735489600000001E-4</v>
      </c>
      <c r="E45" s="32">
        <f>SUM(D44:D45)</f>
        <v>1.5250550160000001E-3</v>
      </c>
      <c r="G45" s="32">
        <f>E45/0.00175</f>
        <v>0.87146000914285715</v>
      </c>
    </row>
    <row r="46" spans="1:7" x14ac:dyDescent="0.2">
      <c r="A46" t="s">
        <v>144</v>
      </c>
      <c r="B46" s="32">
        <v>1.9319999999999999E-6</v>
      </c>
      <c r="C46">
        <v>357.16300000000001</v>
      </c>
      <c r="D46" s="32">
        <f t="shared" si="2"/>
        <v>6.9003891599999994E-4</v>
      </c>
    </row>
    <row r="47" spans="1:7" x14ac:dyDescent="0.2">
      <c r="A47" t="s">
        <v>152</v>
      </c>
      <c r="D47" s="32">
        <f>D46</f>
        <v>6.9003891599999994E-4</v>
      </c>
      <c r="E47" s="32">
        <f>SUM(D46:D47)</f>
        <v>1.3800778319999999E-3</v>
      </c>
      <c r="G47" s="32">
        <f>E47/0.00175</f>
        <v>0.78861590399999992</v>
      </c>
    </row>
    <row r="48" spans="1:7" x14ac:dyDescent="0.2">
      <c r="A48" t="s">
        <v>145</v>
      </c>
      <c r="B48" s="32">
        <v>1.711E-6</v>
      </c>
      <c r="C48">
        <v>695.49</v>
      </c>
      <c r="D48" s="32">
        <f t="shared" si="2"/>
        <v>1.1899833900000001E-3</v>
      </c>
    </row>
    <row r="49" spans="1:7" x14ac:dyDescent="0.2">
      <c r="B49" s="32">
        <v>2.2460000000000002E-6</v>
      </c>
      <c r="C49">
        <v>749.51400000000001</v>
      </c>
      <c r="D49" s="32">
        <f t="shared" si="2"/>
        <v>1.6834084440000001E-3</v>
      </c>
      <c r="E49" s="32">
        <f>SUM(D48:D49)</f>
        <v>2.8733918340000004E-3</v>
      </c>
      <c r="G49" s="32">
        <f>E49/0.00175</f>
        <v>1.6419381908571431</v>
      </c>
    </row>
    <row r="50" spans="1:7" x14ac:dyDescent="0.2">
      <c r="A50" t="s">
        <v>146</v>
      </c>
      <c r="B50" s="32">
        <v>2.2819999999999999E-6</v>
      </c>
      <c r="C50">
        <v>481.36599999999999</v>
      </c>
      <c r="D50" s="32">
        <f t="shared" si="2"/>
        <v>1.0984772119999999E-3</v>
      </c>
    </row>
    <row r="51" spans="1:7" x14ac:dyDescent="0.2">
      <c r="B51" s="32">
        <v>1.8220000000000001E-6</v>
      </c>
      <c r="C51">
        <v>500.69200000000001</v>
      </c>
      <c r="D51" s="32">
        <f t="shared" si="2"/>
        <v>9.1226082400000009E-4</v>
      </c>
      <c r="E51" s="32">
        <f>SUM(D50:D51)</f>
        <v>2.0107380360000001E-3</v>
      </c>
      <c r="G51" s="32">
        <f>E51/0.00175</f>
        <v>1.1489931634285715</v>
      </c>
    </row>
    <row r="52" spans="1:7" x14ac:dyDescent="0.2">
      <c r="A52" t="s">
        <v>147</v>
      </c>
      <c r="B52" s="32">
        <v>2.6220000000000001E-6</v>
      </c>
      <c r="C52">
        <v>402.98099999999999</v>
      </c>
      <c r="D52" s="32">
        <f t="shared" si="2"/>
        <v>1.0566161819999999E-3</v>
      </c>
    </row>
    <row r="53" spans="1:7" x14ac:dyDescent="0.2">
      <c r="B53" s="32">
        <v>2.0669999999999999E-6</v>
      </c>
      <c r="C53">
        <v>433.13099999999997</v>
      </c>
      <c r="D53" s="32">
        <f t="shared" si="2"/>
        <v>8.9528177699999987E-4</v>
      </c>
      <c r="E53" s="32">
        <f>SUM(D52:D53)</f>
        <v>1.9518979589999998E-3</v>
      </c>
      <c r="G53" s="32">
        <f>E53/0.00175</f>
        <v>1.1153702622857142</v>
      </c>
    </row>
    <row r="54" spans="1:7" x14ac:dyDescent="0.2">
      <c r="A54" t="s">
        <v>148</v>
      </c>
      <c r="B54" s="32">
        <v>2.2740000000000002E-6</v>
      </c>
      <c r="C54">
        <v>355.30399999999997</v>
      </c>
      <c r="D54" s="32">
        <f t="shared" si="2"/>
        <v>8.0796129599999995E-4</v>
      </c>
    </row>
    <row r="55" spans="1:7" x14ac:dyDescent="0.2">
      <c r="B55" s="32">
        <v>2.6479999999999999E-6</v>
      </c>
      <c r="C55">
        <v>326.76</v>
      </c>
      <c r="D55" s="32">
        <f t="shared" si="2"/>
        <v>8.6526047999999989E-4</v>
      </c>
      <c r="E55" s="32">
        <f>SUM(D54:D55)</f>
        <v>1.6732217759999998E-3</v>
      </c>
      <c r="G55" s="32">
        <f>E55/0.00175</f>
        <v>0.95612672914285701</v>
      </c>
    </row>
    <row r="56" spans="1:7" x14ac:dyDescent="0.2">
      <c r="A56" t="s">
        <v>149</v>
      </c>
      <c r="B56" s="32">
        <v>2.2050000000000001E-6</v>
      </c>
      <c r="C56">
        <v>395.12799999999999</v>
      </c>
      <c r="D56" s="32">
        <f t="shared" si="2"/>
        <v>8.7125723999999997E-4</v>
      </c>
    </row>
    <row r="57" spans="1:7" x14ac:dyDescent="0.2">
      <c r="B57" s="32">
        <v>2.5189999999999999E-6</v>
      </c>
      <c r="C57">
        <v>447.29899999999998</v>
      </c>
      <c r="D57" s="32">
        <f t="shared" si="2"/>
        <v>1.126746181E-3</v>
      </c>
      <c r="E57" s="32">
        <f>SUM(D56:D57)</f>
        <v>1.998003421E-3</v>
      </c>
      <c r="G57" s="32">
        <f>E57/0.00175</f>
        <v>1.1417162405714285</v>
      </c>
    </row>
    <row r="58" spans="1:7" x14ac:dyDescent="0.2">
      <c r="A58" t="s">
        <v>150</v>
      </c>
      <c r="B58" s="32">
        <v>2.0789999999999999E-6</v>
      </c>
      <c r="C58">
        <v>353.28800000000001</v>
      </c>
      <c r="D58" s="32">
        <f t="shared" si="2"/>
        <v>7.3448575200000003E-4</v>
      </c>
    </row>
    <row r="59" spans="1:7" x14ac:dyDescent="0.2">
      <c r="B59" s="32">
        <v>2.4760000000000001E-6</v>
      </c>
      <c r="C59">
        <v>332.36099999999999</v>
      </c>
      <c r="D59" s="32">
        <f t="shared" si="2"/>
        <v>8.2292583599999998E-4</v>
      </c>
      <c r="E59" s="32">
        <f>SUM(D58:D59)</f>
        <v>1.5574115880000001E-3</v>
      </c>
      <c r="G59" s="32">
        <f>E59/0.00175</f>
        <v>0.88994947885714293</v>
      </c>
    </row>
    <row r="60" spans="1:7" x14ac:dyDescent="0.2">
      <c r="A60" t="s">
        <v>151</v>
      </c>
      <c r="B60" s="32">
        <v>2.8830000000000002E-6</v>
      </c>
      <c r="C60">
        <v>340.64400000000001</v>
      </c>
      <c r="D60" s="32">
        <f t="shared" si="2"/>
        <v>9.8207665200000013E-4</v>
      </c>
    </row>
    <row r="61" spans="1:7" x14ac:dyDescent="0.2">
      <c r="B61" s="32">
        <v>2.1900000000000002E-6</v>
      </c>
      <c r="C61">
        <v>362.29199999999997</v>
      </c>
      <c r="D61" s="32">
        <f t="shared" si="2"/>
        <v>7.9341947999999999E-4</v>
      </c>
      <c r="E61" s="32">
        <f>SUM(D60:D61)</f>
        <v>1.775496132E-3</v>
      </c>
      <c r="G61" s="32">
        <f>E61/0.00175</f>
        <v>1.0145692182857142</v>
      </c>
    </row>
    <row r="62" spans="1:7" x14ac:dyDescent="0.2">
      <c r="A62" t="s">
        <v>154</v>
      </c>
      <c r="B62" s="32">
        <v>2.818E-6</v>
      </c>
      <c r="C62">
        <v>243.75200000000001</v>
      </c>
      <c r="D62" s="32">
        <f t="shared" si="2"/>
        <v>6.8689313600000005E-4</v>
      </c>
    </row>
    <row r="63" spans="1:7" x14ac:dyDescent="0.2">
      <c r="A63" t="s">
        <v>152</v>
      </c>
      <c r="D63" s="32">
        <f>D62</f>
        <v>6.8689313600000005E-4</v>
      </c>
      <c r="E63" s="32">
        <f>SUM(D62:D63)</f>
        <v>1.3737862720000001E-3</v>
      </c>
      <c r="G63" s="32">
        <f>E63/0.00175</f>
        <v>0.78502072685714286</v>
      </c>
    </row>
    <row r="64" spans="1:7" x14ac:dyDescent="0.2">
      <c r="A64" t="s">
        <v>155</v>
      </c>
      <c r="B64" s="32">
        <v>1.9999999999999999E-6</v>
      </c>
      <c r="C64">
        <v>374.47800000000001</v>
      </c>
      <c r="D64" s="32">
        <f t="shared" si="2"/>
        <v>7.4895599999999995E-4</v>
      </c>
      <c r="E64" s="32"/>
    </row>
    <row r="65" spans="1:7" x14ac:dyDescent="0.2">
      <c r="B65" s="32">
        <v>1.9690000000000001E-6</v>
      </c>
      <c r="C65">
        <v>364.36099999999999</v>
      </c>
      <c r="D65" s="32">
        <f t="shared" si="2"/>
        <v>7.1742680899999998E-4</v>
      </c>
      <c r="E65" s="32">
        <f>SUM(D64:D65)</f>
        <v>1.4663828089999998E-3</v>
      </c>
      <c r="G65" s="32">
        <f>E65/0.00175</f>
        <v>0.83793303371428562</v>
      </c>
    </row>
    <row r="66" spans="1:7" x14ac:dyDescent="0.2">
      <c r="A66" t="s">
        <v>156</v>
      </c>
      <c r="B66" s="32">
        <v>2.6189999999999998E-6</v>
      </c>
      <c r="C66">
        <v>378.92700000000002</v>
      </c>
      <c r="D66" s="32">
        <f t="shared" si="2"/>
        <v>9.9240981300000009E-4</v>
      </c>
    </row>
    <row r="67" spans="1:7" x14ac:dyDescent="0.2">
      <c r="B67" s="32">
        <v>2.9890000000000001E-6</v>
      </c>
      <c r="C67">
        <v>342.14699999999999</v>
      </c>
      <c r="D67" s="32">
        <f t="shared" si="2"/>
        <v>1.022677383E-3</v>
      </c>
      <c r="E67" s="32">
        <f>SUM(D66:D67)</f>
        <v>2.0150871960000001E-3</v>
      </c>
      <c r="G67" s="32">
        <f>E67/0.00175</f>
        <v>1.1514783977142857</v>
      </c>
    </row>
    <row r="68" spans="1:7" x14ac:dyDescent="0.2">
      <c r="A68" t="s">
        <v>157</v>
      </c>
      <c r="B68" s="32">
        <v>2.9160000000000001E-6</v>
      </c>
      <c r="C68">
        <v>230.352</v>
      </c>
      <c r="D68" s="32">
        <f t="shared" si="2"/>
        <v>6.71706432E-4</v>
      </c>
    </row>
    <row r="69" spans="1:7" x14ac:dyDescent="0.2">
      <c r="B69" s="32">
        <v>1.7320000000000001E-6</v>
      </c>
      <c r="C69">
        <v>289.529</v>
      </c>
      <c r="D69" s="32">
        <f t="shared" si="2"/>
        <v>5.0146422800000003E-4</v>
      </c>
      <c r="E69" s="32">
        <f>SUM(D68:D69)</f>
        <v>1.17317066E-3</v>
      </c>
      <c r="G69" s="32">
        <f>E69/0.00175</f>
        <v>0.67038323428571434</v>
      </c>
    </row>
    <row r="70" spans="1:7" x14ac:dyDescent="0.2">
      <c r="A70" t="s">
        <v>158</v>
      </c>
      <c r="B70" s="32">
        <v>1.7749999999999999E-6</v>
      </c>
      <c r="C70">
        <v>455.5</v>
      </c>
      <c r="D70" s="32">
        <f t="shared" si="2"/>
        <v>8.0851250000000001E-4</v>
      </c>
    </row>
    <row r="71" spans="1:7" x14ac:dyDescent="0.2">
      <c r="B71" s="32">
        <v>2.2539999999999999E-6</v>
      </c>
      <c r="C71">
        <v>528.50599999999997</v>
      </c>
      <c r="D71" s="32">
        <f t="shared" si="2"/>
        <v>1.1912525239999999E-3</v>
      </c>
      <c r="E71" s="32">
        <f>SUM(D70:D71)</f>
        <v>1.999765024E-3</v>
      </c>
      <c r="G71" s="32">
        <f>E71/0.00175</f>
        <v>1.1427228708571429</v>
      </c>
    </row>
    <row r="73" spans="1:7" x14ac:dyDescent="0.2">
      <c r="E73" s="32"/>
    </row>
    <row r="75" spans="1:7" x14ac:dyDescent="0.2">
      <c r="E75" s="32"/>
    </row>
    <row r="77" spans="1:7" x14ac:dyDescent="0.2">
      <c r="E77" s="32"/>
    </row>
    <row r="79" spans="1:7" x14ac:dyDescent="0.2">
      <c r="E79" s="32"/>
    </row>
    <row r="81" spans="5:5" x14ac:dyDescent="0.2">
      <c r="E81" s="32"/>
    </row>
    <row r="83" spans="5:5" x14ac:dyDescent="0.2">
      <c r="E83" s="32"/>
    </row>
    <row r="85" spans="5:5" x14ac:dyDescent="0.2">
      <c r="E85" s="32"/>
    </row>
    <row r="87" spans="5:5" x14ac:dyDescent="0.2">
      <c r="E87" s="32"/>
    </row>
    <row r="89" spans="5:5" x14ac:dyDescent="0.2">
      <c r="E89" s="32"/>
    </row>
  </sheetData>
  <pageMargins left="0.75" right="0.75" top="1" bottom="1" header="0.5" footer="0.5"/>
  <pageSetup paperSize="9" orientation="portrait" horizontalDpi="4294967292" verticalDpi="429496729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2"/>
  <sheetViews>
    <sheetView workbookViewId="0">
      <selection activeCell="I23" sqref="I23"/>
    </sheetView>
  </sheetViews>
  <sheetFormatPr baseColWidth="10" defaultRowHeight="16" x14ac:dyDescent="0.2"/>
  <cols>
    <col min="7" max="7" width="10.83203125" style="30"/>
  </cols>
  <sheetData>
    <row r="2" spans="1:16" x14ac:dyDescent="0.2">
      <c r="A2" s="31" t="s">
        <v>161</v>
      </c>
      <c r="B2" s="31" t="s">
        <v>134</v>
      </c>
      <c r="C2" s="31" t="s">
        <v>54</v>
      </c>
      <c r="D2" s="31" t="s">
        <v>135</v>
      </c>
      <c r="E2" s="31" t="s">
        <v>136</v>
      </c>
      <c r="G2" s="30" t="s">
        <v>138</v>
      </c>
      <c r="K2" t="s">
        <v>163</v>
      </c>
    </row>
    <row r="3" spans="1:16" x14ac:dyDescent="0.2">
      <c r="A3" t="s">
        <v>137</v>
      </c>
      <c r="B3" s="32">
        <v>2.8080000000000001E-6</v>
      </c>
      <c r="C3">
        <v>209.82900000000001</v>
      </c>
      <c r="D3" s="32">
        <f>B3*C3</f>
        <v>5.8919983200000003E-4</v>
      </c>
      <c r="K3" t="s">
        <v>161</v>
      </c>
    </row>
    <row r="4" spans="1:16" x14ac:dyDescent="0.2">
      <c r="B4" s="32">
        <v>3.2789999999999999E-6</v>
      </c>
      <c r="C4">
        <v>198.416</v>
      </c>
      <c r="D4" s="32">
        <f t="shared" ref="D4:D30" si="0">B4*C4</f>
        <v>6.5060606399999993E-4</v>
      </c>
      <c r="E4" s="32">
        <f>D3+D4</f>
        <v>1.239805896E-3</v>
      </c>
      <c r="G4" s="35">
        <f>E4/0.001475</f>
        <v>0.84054637016949152</v>
      </c>
      <c r="K4" s="31" t="s">
        <v>164</v>
      </c>
      <c r="L4" s="31" t="s">
        <v>54</v>
      </c>
      <c r="M4" s="31" t="s">
        <v>135</v>
      </c>
      <c r="N4" s="31" t="s">
        <v>135</v>
      </c>
      <c r="P4" s="30" t="s">
        <v>138</v>
      </c>
    </row>
    <row r="5" spans="1:16" x14ac:dyDescent="0.2">
      <c r="A5" t="s">
        <v>139</v>
      </c>
      <c r="B5" s="32">
        <v>2.1509999999999998E-6</v>
      </c>
      <c r="C5">
        <v>332.43299999999999</v>
      </c>
      <c r="D5" s="32">
        <f t="shared" si="0"/>
        <v>7.1506338299999993E-4</v>
      </c>
      <c r="K5">
        <v>1</v>
      </c>
      <c r="L5">
        <v>391.84100000000001</v>
      </c>
      <c r="M5">
        <v>168.94300000000001</v>
      </c>
      <c r="N5">
        <f>L5*M5</f>
        <v>66198.794063000008</v>
      </c>
      <c r="P5" s="30">
        <f>N5/48900</f>
        <v>1.3537585697955012</v>
      </c>
    </row>
    <row r="6" spans="1:16" x14ac:dyDescent="0.2">
      <c r="B6" s="32">
        <v>2.3760000000000002E-6</v>
      </c>
      <c r="C6">
        <v>379.42399999999998</v>
      </c>
      <c r="D6" s="32">
        <f t="shared" si="0"/>
        <v>9.0151142400000006E-4</v>
      </c>
      <c r="E6" s="32">
        <f>D5+D6</f>
        <v>1.616574807E-3</v>
      </c>
      <c r="G6" s="35">
        <f>E6/0.001475</f>
        <v>1.09598292</v>
      </c>
      <c r="K6">
        <v>2</v>
      </c>
      <c r="L6">
        <v>214.20400000000001</v>
      </c>
      <c r="M6">
        <v>148.04400000000001</v>
      </c>
      <c r="N6">
        <f t="shared" ref="N6:N12" si="1">L6*M6</f>
        <v>31711.616976000005</v>
      </c>
      <c r="P6" s="30">
        <f t="shared" ref="P6:P12" si="2">N6/48900</f>
        <v>0.64849932466257676</v>
      </c>
    </row>
    <row r="7" spans="1:16" x14ac:dyDescent="0.2">
      <c r="A7" t="s">
        <v>140</v>
      </c>
      <c r="B7" s="32">
        <v>3.0149999999999999E-6</v>
      </c>
      <c r="C7">
        <v>276.67500000000001</v>
      </c>
      <c r="D7" s="32">
        <f t="shared" si="0"/>
        <v>8.3417512499999998E-4</v>
      </c>
      <c r="K7">
        <v>3</v>
      </c>
      <c r="L7">
        <v>222.52099999999999</v>
      </c>
      <c r="M7">
        <v>163.613</v>
      </c>
      <c r="N7">
        <f t="shared" si="1"/>
        <v>36407.328372999997</v>
      </c>
      <c r="P7" s="30">
        <f t="shared" si="2"/>
        <v>0.7445261425971369</v>
      </c>
    </row>
    <row r="8" spans="1:16" x14ac:dyDescent="0.2">
      <c r="B8" s="32">
        <v>2.193E-6</v>
      </c>
      <c r="C8">
        <v>303.15499999999997</v>
      </c>
      <c r="D8" s="32">
        <f t="shared" si="0"/>
        <v>6.6481891499999999E-4</v>
      </c>
      <c r="E8" s="32">
        <f>D7+D8</f>
        <v>1.4989940399999999E-3</v>
      </c>
      <c r="G8" s="35">
        <f>E8/0.001475</f>
        <v>1.0162671457627117</v>
      </c>
      <c r="K8">
        <v>4</v>
      </c>
      <c r="L8">
        <v>269.01</v>
      </c>
      <c r="M8">
        <v>212.02600000000001</v>
      </c>
      <c r="N8">
        <f t="shared" si="1"/>
        <v>57037.114260000002</v>
      </c>
      <c r="P8" s="30">
        <f t="shared" si="2"/>
        <v>1.166403154601227</v>
      </c>
    </row>
    <row r="9" spans="1:16" x14ac:dyDescent="0.2">
      <c r="A9" t="s">
        <v>141</v>
      </c>
      <c r="B9" s="32">
        <v>2.5569999999999998E-6</v>
      </c>
      <c r="C9">
        <v>442.92899999999997</v>
      </c>
      <c r="D9" s="32">
        <f t="shared" si="0"/>
        <v>1.1325694529999999E-3</v>
      </c>
      <c r="K9">
        <v>5</v>
      </c>
      <c r="L9">
        <v>246.55600000000001</v>
      </c>
      <c r="M9">
        <v>166.22</v>
      </c>
      <c r="N9">
        <f t="shared" si="1"/>
        <v>40982.53832</v>
      </c>
      <c r="P9" s="30">
        <f t="shared" si="2"/>
        <v>0.83808871820040898</v>
      </c>
    </row>
    <row r="10" spans="1:16" x14ac:dyDescent="0.2">
      <c r="B10" s="32">
        <v>2.9569999999999998E-6</v>
      </c>
      <c r="C10">
        <v>374.58</v>
      </c>
      <c r="D10" s="32">
        <f t="shared" si="0"/>
        <v>1.10763306E-3</v>
      </c>
      <c r="E10" s="32">
        <f>D9+D10</f>
        <v>2.2402025129999999E-3</v>
      </c>
      <c r="G10" s="35">
        <f>E10/0.001475</f>
        <v>1.5187813647457626</v>
      </c>
      <c r="K10">
        <v>6</v>
      </c>
      <c r="L10">
        <v>160.70500000000001</v>
      </c>
      <c r="M10">
        <v>321.14800000000002</v>
      </c>
      <c r="N10">
        <f t="shared" si="1"/>
        <v>51610.089340000006</v>
      </c>
      <c r="P10" s="30">
        <f t="shared" si="2"/>
        <v>1.0554210498977505</v>
      </c>
    </row>
    <row r="11" spans="1:16" x14ac:dyDescent="0.2">
      <c r="A11" t="s">
        <v>142</v>
      </c>
      <c r="B11" s="32">
        <v>2.3939999999999999E-6</v>
      </c>
      <c r="C11">
        <v>259.55799999999999</v>
      </c>
      <c r="D11" s="32">
        <f t="shared" si="0"/>
        <v>6.2138185199999991E-4</v>
      </c>
      <c r="K11">
        <v>7</v>
      </c>
      <c r="L11">
        <v>274.78300000000002</v>
      </c>
      <c r="M11">
        <v>218.38200000000001</v>
      </c>
      <c r="N11">
        <f t="shared" si="1"/>
        <v>60007.661106000007</v>
      </c>
      <c r="P11" s="30">
        <f t="shared" si="2"/>
        <v>1.2271505338650308</v>
      </c>
    </row>
    <row r="12" spans="1:16" x14ac:dyDescent="0.2">
      <c r="B12" s="32">
        <v>2.6220000000000001E-6</v>
      </c>
      <c r="C12">
        <v>228.1</v>
      </c>
      <c r="D12" s="32">
        <f t="shared" si="0"/>
        <v>5.980782E-4</v>
      </c>
      <c r="E12" s="32">
        <f>D11+D12</f>
        <v>1.2194600519999999E-3</v>
      </c>
      <c r="G12" s="35">
        <f>E12/0.001475</f>
        <v>0.82675257762711862</v>
      </c>
      <c r="K12">
        <v>8</v>
      </c>
      <c r="L12">
        <v>232.465</v>
      </c>
      <c r="M12">
        <v>203.22800000000001</v>
      </c>
      <c r="N12">
        <f t="shared" si="1"/>
        <v>47243.397020000004</v>
      </c>
      <c r="P12" s="30">
        <f t="shared" si="2"/>
        <v>0.96612263844580781</v>
      </c>
    </row>
    <row r="13" spans="1:16" x14ac:dyDescent="0.2">
      <c r="A13" t="s">
        <v>143</v>
      </c>
      <c r="B13" s="32">
        <v>2.2730000000000001E-6</v>
      </c>
      <c r="C13">
        <v>203.55099999999999</v>
      </c>
      <c r="D13" s="32">
        <f t="shared" si="0"/>
        <v>4.6267142299999999E-4</v>
      </c>
      <c r="P13" s="30"/>
    </row>
    <row r="14" spans="1:16" x14ac:dyDescent="0.2">
      <c r="B14" s="32">
        <v>2.295E-6</v>
      </c>
      <c r="C14">
        <v>227.768</v>
      </c>
      <c r="D14" s="32">
        <f t="shared" si="0"/>
        <v>5.2272756E-4</v>
      </c>
      <c r="E14" s="32">
        <f>D13+D14</f>
        <v>9.8539898299999993E-4</v>
      </c>
      <c r="G14" s="35">
        <f>E14/0.001475</f>
        <v>0.66806710711864403</v>
      </c>
      <c r="P14" s="30"/>
    </row>
    <row r="15" spans="1:16" x14ac:dyDescent="0.2">
      <c r="A15" t="s">
        <v>144</v>
      </c>
      <c r="B15" s="32">
        <v>2.6400000000000001E-6</v>
      </c>
      <c r="C15">
        <v>268.31400000000002</v>
      </c>
      <c r="D15" s="32">
        <f t="shared" si="0"/>
        <v>7.083489600000001E-4</v>
      </c>
      <c r="K15" t="s">
        <v>165</v>
      </c>
      <c r="P15" s="30"/>
    </row>
    <row r="16" spans="1:16" x14ac:dyDescent="0.2">
      <c r="B16" s="32">
        <v>2.5500000000000001E-6</v>
      </c>
      <c r="C16">
        <v>241.03100000000001</v>
      </c>
      <c r="D16" s="32">
        <f t="shared" si="0"/>
        <v>6.1462905000000002E-4</v>
      </c>
      <c r="E16" s="32">
        <f>D15+D16</f>
        <v>1.3229780100000002E-3</v>
      </c>
      <c r="G16" s="35">
        <f>E16/0.001475</f>
        <v>0.89693424406779676</v>
      </c>
      <c r="K16" s="33" t="s">
        <v>164</v>
      </c>
      <c r="L16" s="33" t="s">
        <v>54</v>
      </c>
      <c r="M16" s="33" t="s">
        <v>135</v>
      </c>
      <c r="N16" s="33" t="s">
        <v>135</v>
      </c>
      <c r="P16" s="30"/>
    </row>
    <row r="17" spans="1:16" x14ac:dyDescent="0.2">
      <c r="A17" t="s">
        <v>145</v>
      </c>
      <c r="B17" s="32">
        <v>3.1559999999999999E-6</v>
      </c>
      <c r="C17">
        <v>299.06</v>
      </c>
      <c r="D17" s="32">
        <f t="shared" si="0"/>
        <v>9.4383336000000001E-4</v>
      </c>
      <c r="K17">
        <v>1</v>
      </c>
      <c r="L17">
        <v>191.70500000000001</v>
      </c>
      <c r="M17">
        <v>326.47899999999998</v>
      </c>
      <c r="N17">
        <f>L17*M17</f>
        <v>62587.656694999998</v>
      </c>
      <c r="P17" s="30">
        <f>N17/48900</f>
        <v>1.2799111798568508</v>
      </c>
    </row>
    <row r="18" spans="1:16" x14ac:dyDescent="0.2">
      <c r="B18" s="32">
        <v>2.8830000000000002E-6</v>
      </c>
      <c r="C18">
        <v>287.87200000000001</v>
      </c>
      <c r="D18" s="32">
        <f t="shared" si="0"/>
        <v>8.2993497600000006E-4</v>
      </c>
      <c r="E18" s="32">
        <f>D17+D18</f>
        <v>1.7737683360000002E-3</v>
      </c>
      <c r="G18" s="35">
        <f>E18/0.001475</f>
        <v>1.2025548040677967</v>
      </c>
      <c r="K18">
        <v>2</v>
      </c>
      <c r="L18">
        <v>265.435</v>
      </c>
      <c r="M18">
        <v>118.792</v>
      </c>
      <c r="N18">
        <f t="shared" ref="N18:N27" si="3">L18*M18</f>
        <v>31531.554520000002</v>
      </c>
      <c r="P18" s="30">
        <f t="shared" ref="P18:P27" si="4">N18/48900</f>
        <v>0.64481706584867082</v>
      </c>
    </row>
    <row r="19" spans="1:16" x14ac:dyDescent="0.2">
      <c r="A19" t="s">
        <v>146</v>
      </c>
      <c r="B19" s="32">
        <v>2.7630000000000001E-6</v>
      </c>
      <c r="C19">
        <v>229.21299999999999</v>
      </c>
      <c r="D19" s="32">
        <f t="shared" si="0"/>
        <v>6.3331551899999995E-4</v>
      </c>
      <c r="K19">
        <v>3</v>
      </c>
      <c r="L19">
        <v>223.392</v>
      </c>
      <c r="M19">
        <v>278.66199999999998</v>
      </c>
      <c r="N19">
        <f t="shared" si="3"/>
        <v>62250.861503999993</v>
      </c>
      <c r="P19" s="30">
        <f t="shared" si="4"/>
        <v>1.2730237526380366</v>
      </c>
    </row>
    <row r="20" spans="1:16" x14ac:dyDescent="0.2">
      <c r="B20" s="32">
        <v>3.337E-6</v>
      </c>
      <c r="C20">
        <v>262.84800000000001</v>
      </c>
      <c r="D20" s="32">
        <f t="shared" si="0"/>
        <v>8.7712377599999999E-4</v>
      </c>
      <c r="E20" s="32">
        <f>D19+D20</f>
        <v>1.5104392949999998E-3</v>
      </c>
      <c r="G20" s="35">
        <f>E20/0.001475</f>
        <v>1.0240266406779661</v>
      </c>
      <c r="K20">
        <v>4</v>
      </c>
      <c r="L20">
        <v>311.97000000000003</v>
      </c>
      <c r="M20">
        <v>266.50200000000001</v>
      </c>
      <c r="N20">
        <f t="shared" si="3"/>
        <v>83140.62894000001</v>
      </c>
      <c r="P20" s="30">
        <f t="shared" si="4"/>
        <v>1.7002173607361966</v>
      </c>
    </row>
    <row r="21" spans="1:16" x14ac:dyDescent="0.2">
      <c r="A21" t="s">
        <v>147</v>
      </c>
      <c r="B21" s="32">
        <v>3.3349999999999998E-6</v>
      </c>
      <c r="C21">
        <v>301.89400000000001</v>
      </c>
      <c r="D21" s="32">
        <f t="shared" si="0"/>
        <v>1.00681649E-3</v>
      </c>
      <c r="K21">
        <v>5</v>
      </c>
      <c r="L21">
        <v>281.35899999999998</v>
      </c>
      <c r="M21">
        <v>201.04599999999999</v>
      </c>
      <c r="N21">
        <f t="shared" si="3"/>
        <v>56566.101513999994</v>
      </c>
      <c r="P21" s="30">
        <f t="shared" si="4"/>
        <v>1.1567709921063394</v>
      </c>
    </row>
    <row r="22" spans="1:16" x14ac:dyDescent="0.2">
      <c r="D22" s="32">
        <f t="shared" si="0"/>
        <v>0</v>
      </c>
      <c r="E22" s="32">
        <f>D21+D22</f>
        <v>1.00681649E-3</v>
      </c>
      <c r="G22" s="35">
        <f>E22/0.001475</f>
        <v>0.68258745084745764</v>
      </c>
      <c r="K22">
        <v>6</v>
      </c>
      <c r="L22">
        <v>189.36500000000001</v>
      </c>
      <c r="M22">
        <v>110.22</v>
      </c>
      <c r="N22">
        <f t="shared" si="3"/>
        <v>20871.810300000001</v>
      </c>
      <c r="P22" s="30">
        <f t="shared" si="4"/>
        <v>0.42682638650306748</v>
      </c>
    </row>
    <row r="23" spans="1:16" x14ac:dyDescent="0.2">
      <c r="A23" t="s">
        <v>148</v>
      </c>
      <c r="B23" s="32">
        <v>2.734E-6</v>
      </c>
      <c r="C23">
        <v>269.291</v>
      </c>
      <c r="D23" s="32">
        <f t="shared" si="0"/>
        <v>7.3624159400000001E-4</v>
      </c>
      <c r="K23">
        <v>7</v>
      </c>
      <c r="L23">
        <v>317.46800000000002</v>
      </c>
      <c r="M23">
        <v>122.238</v>
      </c>
      <c r="N23">
        <f t="shared" si="3"/>
        <v>38806.653384000005</v>
      </c>
      <c r="P23" s="30">
        <f t="shared" si="4"/>
        <v>0.79359209374233142</v>
      </c>
    </row>
    <row r="24" spans="1:16" x14ac:dyDescent="0.2">
      <c r="B24" s="32">
        <v>2.6460000000000002E-6</v>
      </c>
      <c r="C24">
        <v>369.14100000000002</v>
      </c>
      <c r="D24" s="32">
        <f t="shared" si="0"/>
        <v>9.7674708600000012E-4</v>
      </c>
      <c r="E24" s="32">
        <f>D23+D24</f>
        <v>1.7129886800000002E-3</v>
      </c>
      <c r="G24" s="35">
        <f>E24/0.001475</f>
        <v>1.1613482576271188</v>
      </c>
      <c r="K24">
        <v>8</v>
      </c>
      <c r="L24">
        <v>252.94800000000001</v>
      </c>
      <c r="M24">
        <v>139.18700000000001</v>
      </c>
      <c r="N24">
        <f t="shared" si="3"/>
        <v>35207.073276000003</v>
      </c>
      <c r="P24" s="30">
        <f t="shared" si="4"/>
        <v>0.71998104858895706</v>
      </c>
    </row>
    <row r="25" spans="1:16" x14ac:dyDescent="0.2">
      <c r="A25" t="s">
        <v>149</v>
      </c>
      <c r="B25" s="32">
        <v>2.114E-6</v>
      </c>
      <c r="C25">
        <v>273.625</v>
      </c>
      <c r="D25" s="32">
        <f t="shared" si="0"/>
        <v>5.7844324999999997E-4</v>
      </c>
      <c r="K25">
        <v>9</v>
      </c>
      <c r="L25">
        <v>204.78700000000001</v>
      </c>
      <c r="M25">
        <v>239.404</v>
      </c>
      <c r="N25">
        <f t="shared" si="3"/>
        <v>49026.826948000002</v>
      </c>
      <c r="P25" s="30">
        <f t="shared" si="4"/>
        <v>1.0025935981186094</v>
      </c>
    </row>
    <row r="26" spans="1:16" x14ac:dyDescent="0.2">
      <c r="B26" s="32">
        <v>2.7389999999999999E-6</v>
      </c>
      <c r="C26">
        <v>265.274</v>
      </c>
      <c r="D26" s="32">
        <f t="shared" si="0"/>
        <v>7.2658548599999998E-4</v>
      </c>
      <c r="E26" s="32">
        <f>D25+D26</f>
        <v>1.3050287359999998E-3</v>
      </c>
      <c r="G26" s="35">
        <f>E26/0.001475</f>
        <v>0.88476524474576257</v>
      </c>
      <c r="K26">
        <v>10</v>
      </c>
      <c r="L26">
        <v>333.392</v>
      </c>
      <c r="M26">
        <v>186.50899999999999</v>
      </c>
      <c r="N26">
        <f t="shared" si="3"/>
        <v>62180.608527999997</v>
      </c>
      <c r="P26" s="30">
        <f t="shared" si="4"/>
        <v>1.2715870864621677</v>
      </c>
    </row>
    <row r="27" spans="1:16" x14ac:dyDescent="0.2">
      <c r="A27" t="s">
        <v>150</v>
      </c>
      <c r="B27" s="32">
        <v>2.165E-6</v>
      </c>
      <c r="C27">
        <v>287.45600000000002</v>
      </c>
      <c r="D27" s="32">
        <f t="shared" si="0"/>
        <v>6.2234224000000003E-4</v>
      </c>
      <c r="K27">
        <v>11</v>
      </c>
      <c r="L27">
        <v>223.965</v>
      </c>
      <c r="M27">
        <v>276.584</v>
      </c>
      <c r="N27">
        <f t="shared" si="3"/>
        <v>61945.135560000002</v>
      </c>
      <c r="P27" s="30">
        <f t="shared" si="4"/>
        <v>1.2667716883435582</v>
      </c>
    </row>
    <row r="28" spans="1:16" x14ac:dyDescent="0.2">
      <c r="B28" s="32">
        <v>3.2770000000000001E-6</v>
      </c>
      <c r="C28">
        <v>305.65300000000002</v>
      </c>
      <c r="D28" s="32">
        <f t="shared" si="0"/>
        <v>1.0016248810000002E-3</v>
      </c>
      <c r="E28" s="32">
        <f>D27+D28</f>
        <v>1.6239671210000002E-3</v>
      </c>
      <c r="G28" s="35">
        <f>E28/0.001475</f>
        <v>1.1009946583050849</v>
      </c>
    </row>
    <row r="29" spans="1:16" x14ac:dyDescent="0.2">
      <c r="A29" t="s">
        <v>151</v>
      </c>
      <c r="B29" s="32">
        <v>3.5389999999999999E-6</v>
      </c>
      <c r="C29">
        <v>229.63499999999999</v>
      </c>
      <c r="D29" s="32">
        <f t="shared" si="0"/>
        <v>8.1267826499999997E-4</v>
      </c>
    </row>
    <row r="30" spans="1:16" x14ac:dyDescent="0.2">
      <c r="B30" s="32">
        <v>2.9380000000000001E-6</v>
      </c>
      <c r="C30">
        <v>268.93099999999998</v>
      </c>
      <c r="D30" s="32">
        <f t="shared" si="0"/>
        <v>7.9011927800000002E-4</v>
      </c>
      <c r="E30" s="32">
        <f>D29+D30</f>
        <v>1.602797543E-3</v>
      </c>
      <c r="G30" s="35">
        <f>E30/0.001475</f>
        <v>1.0866424020338983</v>
      </c>
    </row>
    <row r="32" spans="1:16" x14ac:dyDescent="0.2">
      <c r="A32" s="33" t="s">
        <v>162</v>
      </c>
      <c r="B32" s="33"/>
      <c r="C32" s="33"/>
      <c r="D32" s="33"/>
      <c r="E32" s="33"/>
    </row>
    <row r="33" spans="1:7" x14ac:dyDescent="0.2">
      <c r="A33" t="s">
        <v>137</v>
      </c>
      <c r="B33" s="32">
        <v>3.4029999999999999E-6</v>
      </c>
      <c r="C33">
        <v>267.13200000000001</v>
      </c>
      <c r="D33" s="32">
        <f>B33*C33</f>
        <v>9.0905019599999998E-4</v>
      </c>
    </row>
    <row r="34" spans="1:7" x14ac:dyDescent="0.2">
      <c r="B34" s="32">
        <v>3.4060000000000001E-6</v>
      </c>
      <c r="C34">
        <v>234.328</v>
      </c>
      <c r="D34" s="32">
        <f t="shared" ref="D34:D52" si="5">B34*C34</f>
        <v>7.9812116800000003E-4</v>
      </c>
      <c r="E34" s="32">
        <f>D33+D34</f>
        <v>1.707171364E-3</v>
      </c>
      <c r="G34" s="35">
        <f>E34/0.001475</f>
        <v>1.1574043145762711</v>
      </c>
    </row>
    <row r="35" spans="1:7" x14ac:dyDescent="0.2">
      <c r="A35" t="s">
        <v>139</v>
      </c>
      <c r="B35" s="32">
        <v>2.8990000000000001E-6</v>
      </c>
      <c r="C35">
        <v>272.92399999999998</v>
      </c>
      <c r="D35" s="32">
        <f t="shared" si="5"/>
        <v>7.9120667599999993E-4</v>
      </c>
    </row>
    <row r="36" spans="1:7" x14ac:dyDescent="0.2">
      <c r="D36" s="32">
        <f>D35</f>
        <v>7.9120667599999993E-4</v>
      </c>
      <c r="E36" s="32">
        <f>D35+D36</f>
        <v>1.5824133519999999E-3</v>
      </c>
      <c r="G36" s="35">
        <f>E36/0.001475</f>
        <v>1.0728226115254236</v>
      </c>
    </row>
    <row r="37" spans="1:7" x14ac:dyDescent="0.2">
      <c r="A37" t="s">
        <v>140</v>
      </c>
      <c r="B37" s="32">
        <v>3.8290000000000001E-6</v>
      </c>
      <c r="C37">
        <v>229.33600000000001</v>
      </c>
      <c r="D37" s="32">
        <f t="shared" si="5"/>
        <v>8.7812754400000003E-4</v>
      </c>
    </row>
    <row r="38" spans="1:7" x14ac:dyDescent="0.2">
      <c r="B38" s="32">
        <v>3.095E-6</v>
      </c>
      <c r="C38">
        <v>261.79899999999998</v>
      </c>
      <c r="D38" s="32">
        <f t="shared" si="5"/>
        <v>8.1026790499999989E-4</v>
      </c>
      <c r="E38" s="32">
        <f>D37+D38</f>
        <v>1.688395449E-3</v>
      </c>
      <c r="G38" s="35">
        <f>E38/0.001475</f>
        <v>1.1446748806779661</v>
      </c>
    </row>
    <row r="39" spans="1:7" x14ac:dyDescent="0.2">
      <c r="A39" t="s">
        <v>141</v>
      </c>
      <c r="B39" s="32">
        <v>2.1349999999999999E-6</v>
      </c>
      <c r="C39">
        <v>264.64400000000001</v>
      </c>
      <c r="D39" s="32">
        <f t="shared" si="5"/>
        <v>5.6501494000000001E-4</v>
      </c>
    </row>
    <row r="40" spans="1:7" x14ac:dyDescent="0.2">
      <c r="B40" s="32">
        <v>2.796E-6</v>
      </c>
      <c r="C40">
        <v>219.59100000000001</v>
      </c>
      <c r="D40" s="32">
        <f t="shared" si="5"/>
        <v>6.1397643600000001E-4</v>
      </c>
      <c r="E40" s="32">
        <f>D39+D40</f>
        <v>1.1789913760000001E-3</v>
      </c>
      <c r="G40" s="35">
        <f>E40/0.001475</f>
        <v>0.79931618711864416</v>
      </c>
    </row>
    <row r="41" spans="1:7" x14ac:dyDescent="0.2">
      <c r="A41" t="s">
        <v>142</v>
      </c>
      <c r="B41" s="32">
        <v>2.9830000000000001E-6</v>
      </c>
      <c r="C41">
        <v>254.86799999999999</v>
      </c>
      <c r="D41" s="32">
        <f t="shared" si="5"/>
        <v>7.6027124399999997E-4</v>
      </c>
    </row>
    <row r="42" spans="1:7" x14ac:dyDescent="0.2">
      <c r="D42" s="32">
        <f>D41</f>
        <v>7.6027124399999997E-4</v>
      </c>
      <c r="E42" s="32">
        <f>D41+D42</f>
        <v>1.5205424879999999E-3</v>
      </c>
      <c r="G42" s="35">
        <f>E42/0.001475</f>
        <v>1.0308762630508475</v>
      </c>
    </row>
    <row r="43" spans="1:7" x14ac:dyDescent="0.2">
      <c r="A43" t="s">
        <v>143</v>
      </c>
      <c r="B43" s="32">
        <v>4.0589999999999996E-6</v>
      </c>
      <c r="C43">
        <v>330.83100000000002</v>
      </c>
      <c r="D43" s="32">
        <f t="shared" si="5"/>
        <v>1.3428430289999999E-3</v>
      </c>
    </row>
    <row r="44" spans="1:7" x14ac:dyDescent="0.2">
      <c r="B44" s="32">
        <v>2.818E-6</v>
      </c>
      <c r="C44">
        <v>315.11099999999999</v>
      </c>
      <c r="D44" s="32">
        <f t="shared" si="5"/>
        <v>8.8798279800000001E-4</v>
      </c>
      <c r="E44" s="32">
        <f>D43+D44</f>
        <v>2.2308258269999998E-3</v>
      </c>
      <c r="G44" s="35">
        <f>E44/0.001475</f>
        <v>1.5124242894915254</v>
      </c>
    </row>
    <row r="45" spans="1:7" x14ac:dyDescent="0.2">
      <c r="A45" t="s">
        <v>144</v>
      </c>
      <c r="B45" s="32">
        <v>2.768E-6</v>
      </c>
      <c r="C45">
        <v>329.08100000000002</v>
      </c>
      <c r="D45" s="32">
        <f t="shared" si="5"/>
        <v>9.1089620800000005E-4</v>
      </c>
    </row>
    <row r="46" spans="1:7" x14ac:dyDescent="0.2">
      <c r="B46" s="32">
        <v>2.8650000000000001E-6</v>
      </c>
      <c r="C46">
        <v>358.06700000000001</v>
      </c>
      <c r="D46" s="32">
        <f t="shared" si="5"/>
        <v>1.025861955E-3</v>
      </c>
      <c r="E46" s="32">
        <f>D45+D46</f>
        <v>1.936758163E-3</v>
      </c>
      <c r="G46" s="35">
        <f>E46/0.001475</f>
        <v>1.3130563816949152</v>
      </c>
    </row>
    <row r="47" spans="1:7" x14ac:dyDescent="0.2">
      <c r="A47" t="s">
        <v>145</v>
      </c>
      <c r="B47" s="32">
        <v>3.0410000000000002E-6</v>
      </c>
      <c r="C47">
        <v>208.67599999999999</v>
      </c>
      <c r="D47" s="32">
        <f t="shared" si="5"/>
        <v>6.3458371600000005E-4</v>
      </c>
    </row>
    <row r="48" spans="1:7" x14ac:dyDescent="0.2">
      <c r="B48" s="32">
        <v>2.3989999999999998E-6</v>
      </c>
      <c r="C48">
        <v>271.52100000000002</v>
      </c>
      <c r="D48" s="32">
        <f t="shared" si="5"/>
        <v>6.5137887899999994E-4</v>
      </c>
      <c r="E48" s="32">
        <f>D47+D48</f>
        <v>1.2859625950000001E-3</v>
      </c>
      <c r="G48" s="35">
        <f>E48/0.001475</f>
        <v>0.87183904745762719</v>
      </c>
    </row>
    <row r="49" spans="1:7" x14ac:dyDescent="0.2">
      <c r="A49" t="s">
        <v>146</v>
      </c>
      <c r="B49" s="32">
        <v>3.128E-6</v>
      </c>
      <c r="C49">
        <v>360.93</v>
      </c>
      <c r="D49" s="32">
        <f t="shared" si="5"/>
        <v>1.12898904E-3</v>
      </c>
    </row>
    <row r="50" spans="1:7" x14ac:dyDescent="0.2">
      <c r="D50" s="32">
        <f>D49</f>
        <v>1.12898904E-3</v>
      </c>
      <c r="E50" s="32">
        <f>D49+D50</f>
        <v>2.25797808E-3</v>
      </c>
      <c r="G50" s="35">
        <f>E50/0.001475</f>
        <v>1.5308325966101695</v>
      </c>
    </row>
    <row r="51" spans="1:7" x14ac:dyDescent="0.2">
      <c r="A51" t="s">
        <v>147</v>
      </c>
      <c r="B51" s="32">
        <v>2.6220000000000001E-6</v>
      </c>
      <c r="C51">
        <v>262.60599999999999</v>
      </c>
      <c r="D51" s="32">
        <f t="shared" si="5"/>
        <v>6.8855293200000001E-4</v>
      </c>
    </row>
    <row r="52" spans="1:7" x14ac:dyDescent="0.2">
      <c r="B52" s="32">
        <v>2.3949999999999999E-6</v>
      </c>
      <c r="C52">
        <v>255.51900000000001</v>
      </c>
      <c r="D52" s="32">
        <f t="shared" si="5"/>
        <v>6.1196800500000004E-4</v>
      </c>
      <c r="E52" s="32">
        <f>D51+D52</f>
        <v>1.300520937E-3</v>
      </c>
      <c r="G52" s="35">
        <f>E52/0.001475</f>
        <v>0.88170910983050854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G27" sqref="G27"/>
    </sheetView>
  </sheetViews>
  <sheetFormatPr baseColWidth="10" defaultRowHeight="16" x14ac:dyDescent="0.2"/>
  <cols>
    <col min="2" max="2" width="15.83203125" customWidth="1"/>
    <col min="3" max="3" width="12" customWidth="1"/>
    <col min="7" max="7" width="27.1640625" customWidth="1"/>
    <col min="9" max="9" width="27" customWidth="1"/>
  </cols>
  <sheetData>
    <row r="1" spans="1:9" x14ac:dyDescent="0.2">
      <c r="A1" s="53" t="s">
        <v>443</v>
      </c>
      <c r="B1" s="53"/>
      <c r="C1" s="53"/>
      <c r="D1" s="53"/>
      <c r="E1" s="53"/>
      <c r="F1" s="53"/>
      <c r="G1" s="53"/>
      <c r="H1" s="53"/>
      <c r="I1" s="53"/>
    </row>
    <row r="2" spans="1:9" x14ac:dyDescent="0.2">
      <c r="A2" s="59" t="s">
        <v>353</v>
      </c>
      <c r="B2" s="59"/>
      <c r="C2" s="59"/>
      <c r="D2" s="59"/>
      <c r="E2" s="59"/>
      <c r="F2" s="59"/>
      <c r="G2" s="59"/>
      <c r="H2" s="59"/>
      <c r="I2" s="59"/>
    </row>
    <row r="3" spans="1:9" x14ac:dyDescent="0.2">
      <c r="B3" s="49" t="s">
        <v>440</v>
      </c>
      <c r="C3" s="49" t="s">
        <v>441</v>
      </c>
      <c r="D3" s="49" t="s">
        <v>442</v>
      </c>
      <c r="E3" s="10"/>
      <c r="F3" s="10" t="s">
        <v>166</v>
      </c>
      <c r="G3" s="34" t="s">
        <v>438</v>
      </c>
      <c r="H3" s="49" t="s">
        <v>167</v>
      </c>
      <c r="I3" s="34" t="s">
        <v>439</v>
      </c>
    </row>
    <row r="4" spans="1:9" x14ac:dyDescent="0.2">
      <c r="A4" t="s">
        <v>224</v>
      </c>
      <c r="B4" s="49">
        <v>4320000</v>
      </c>
      <c r="C4" s="5">
        <v>4350000</v>
      </c>
      <c r="D4" s="49">
        <v>9120000</v>
      </c>
      <c r="E4" s="10"/>
      <c r="F4" s="10">
        <f>B4/D4</f>
        <v>0.47368421052631576</v>
      </c>
      <c r="G4" s="30">
        <f>F4/$F$11</f>
        <v>1.173178531701891</v>
      </c>
      <c r="H4">
        <f>B4/C4</f>
        <v>0.99310344827586206</v>
      </c>
      <c r="I4" s="30">
        <f>H4/$H$11</f>
        <v>1.128957130558413</v>
      </c>
    </row>
    <row r="5" spans="1:9" x14ac:dyDescent="0.2">
      <c r="A5" t="s">
        <v>225</v>
      </c>
      <c r="B5" s="49">
        <v>4820000</v>
      </c>
      <c r="C5" s="5">
        <v>5690000</v>
      </c>
      <c r="D5" s="49">
        <v>12500000</v>
      </c>
      <c r="E5" s="10"/>
      <c r="F5" s="10">
        <f t="shared" ref="F5:F9" si="0">B5/D5</f>
        <v>0.3856</v>
      </c>
      <c r="G5" s="30">
        <f t="shared" ref="G5:G9" si="1">F5/$F$11</f>
        <v>0.95501946607341492</v>
      </c>
      <c r="H5">
        <f t="shared" ref="H5:H9" si="2">B5/C5</f>
        <v>0.84710017574692442</v>
      </c>
      <c r="I5" s="30">
        <f t="shared" ref="I5:I9" si="3">H5/$H$11</f>
        <v>0.96298103220473896</v>
      </c>
    </row>
    <row r="6" spans="1:9" x14ac:dyDescent="0.2">
      <c r="A6" t="s">
        <v>226</v>
      </c>
      <c r="B6" s="49">
        <v>5280000</v>
      </c>
      <c r="C6" s="5">
        <v>6610000</v>
      </c>
      <c r="D6" s="49">
        <v>15000000</v>
      </c>
      <c r="E6" s="10"/>
      <c r="F6" s="10">
        <f t="shared" si="0"/>
        <v>0.35199999999999998</v>
      </c>
      <c r="G6" s="30">
        <f t="shared" si="1"/>
        <v>0.87180200222469406</v>
      </c>
      <c r="H6">
        <f t="shared" si="2"/>
        <v>0.79878971255673226</v>
      </c>
      <c r="I6" s="30">
        <f t="shared" si="3"/>
        <v>0.90806183723684764</v>
      </c>
    </row>
    <row r="7" spans="1:9" x14ac:dyDescent="0.2">
      <c r="A7" t="s">
        <v>227</v>
      </c>
      <c r="B7" s="49">
        <v>5110000</v>
      </c>
      <c r="C7" s="5">
        <v>6300000</v>
      </c>
      <c r="D7" s="49">
        <v>11600000</v>
      </c>
      <c r="E7" s="10"/>
      <c r="F7" s="10">
        <f t="shared" si="0"/>
        <v>0.44051724137931036</v>
      </c>
      <c r="G7" s="30">
        <f t="shared" si="1"/>
        <v>1.0910335597982432</v>
      </c>
      <c r="H7">
        <f t="shared" si="2"/>
        <v>0.81111111111111112</v>
      </c>
      <c r="I7" s="30">
        <f t="shared" si="3"/>
        <v>0.92206876751240763</v>
      </c>
    </row>
    <row r="8" spans="1:9" x14ac:dyDescent="0.2">
      <c r="A8" t="s">
        <v>228</v>
      </c>
      <c r="B8" s="49">
        <v>4720000</v>
      </c>
      <c r="C8" s="5">
        <v>5550000</v>
      </c>
      <c r="D8" s="49">
        <v>13200000</v>
      </c>
      <c r="E8" s="10"/>
      <c r="F8" s="10">
        <f t="shared" si="0"/>
        <v>0.3575757575757576</v>
      </c>
      <c r="G8" s="30">
        <f t="shared" si="1"/>
        <v>0.88561153807260595</v>
      </c>
      <c r="H8">
        <f t="shared" si="2"/>
        <v>0.85045045045045042</v>
      </c>
      <c r="I8" s="30">
        <f t="shared" si="3"/>
        <v>0.9667896148075299</v>
      </c>
    </row>
    <row r="9" spans="1:9" x14ac:dyDescent="0.2">
      <c r="A9" t="s">
        <v>229</v>
      </c>
      <c r="B9" s="49">
        <v>5600000</v>
      </c>
      <c r="C9" s="5">
        <v>8020000</v>
      </c>
      <c r="D9" s="49">
        <v>15100000</v>
      </c>
      <c r="E9" s="10"/>
      <c r="F9" s="10">
        <f t="shared" si="0"/>
        <v>0.37086092715231789</v>
      </c>
      <c r="G9" s="30">
        <f t="shared" si="1"/>
        <v>0.91851505351788965</v>
      </c>
      <c r="H9">
        <f t="shared" si="2"/>
        <v>0.69825436408977559</v>
      </c>
      <c r="I9" s="30">
        <f t="shared" si="3"/>
        <v>0.79377354358325669</v>
      </c>
    </row>
    <row r="10" spans="1:9" x14ac:dyDescent="0.2">
      <c r="A10" s="10"/>
      <c r="B10" s="51"/>
      <c r="C10" s="51"/>
      <c r="D10" s="50"/>
      <c r="E10" s="10"/>
      <c r="F10" s="10"/>
    </row>
    <row r="11" spans="1:9" x14ac:dyDescent="0.2">
      <c r="A11" s="10"/>
      <c r="B11" s="50"/>
      <c r="C11" s="50"/>
      <c r="D11" s="50"/>
      <c r="E11" s="10" t="s">
        <v>168</v>
      </c>
      <c r="F11" s="10">
        <f>AVERAGE(F4:F6)</f>
        <v>0.40376140350877193</v>
      </c>
      <c r="H11" s="10">
        <f>AVERAGE(H4:H6)</f>
        <v>0.87966444552650636</v>
      </c>
    </row>
    <row r="12" spans="1:9" x14ac:dyDescent="0.2">
      <c r="A12" s="10"/>
      <c r="B12" s="50"/>
      <c r="C12" s="50"/>
      <c r="D12" s="50"/>
      <c r="E12" s="10"/>
      <c r="F12" s="10"/>
    </row>
    <row r="13" spans="1:9" x14ac:dyDescent="0.2">
      <c r="A13" s="60" t="s">
        <v>358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">
      <c r="B14" s="49" t="s">
        <v>440</v>
      </c>
      <c r="C14" s="49" t="s">
        <v>441</v>
      </c>
      <c r="D14" s="49" t="s">
        <v>442</v>
      </c>
      <c r="E14" s="10"/>
      <c r="F14" s="10" t="s">
        <v>166</v>
      </c>
      <c r="G14" s="34" t="s">
        <v>438</v>
      </c>
      <c r="H14" s="49" t="s">
        <v>167</v>
      </c>
      <c r="I14" s="34" t="s">
        <v>439</v>
      </c>
    </row>
    <row r="15" spans="1:9" x14ac:dyDescent="0.2">
      <c r="A15" t="s">
        <v>224</v>
      </c>
      <c r="B15" s="5">
        <v>6810000</v>
      </c>
      <c r="C15" s="5">
        <v>826000</v>
      </c>
      <c r="D15" s="5">
        <v>6240000</v>
      </c>
      <c r="E15" s="10"/>
      <c r="F15" s="10">
        <f>B15/D15</f>
        <v>1.0913461538461537</v>
      </c>
      <c r="G15" s="30">
        <f>F15/$F$20</f>
        <v>1.0628680276143683</v>
      </c>
      <c r="H15">
        <f>B15/C15</f>
        <v>8.2445520581113794</v>
      </c>
      <c r="I15" s="30">
        <f>H15/$H$20</f>
        <v>1.0409324064139684</v>
      </c>
    </row>
    <row r="16" spans="1:9" x14ac:dyDescent="0.2">
      <c r="A16" t="s">
        <v>225</v>
      </c>
      <c r="B16" s="5">
        <v>7900000</v>
      </c>
      <c r="C16" s="5">
        <v>1040000</v>
      </c>
      <c r="D16" s="5">
        <v>8210000</v>
      </c>
      <c r="E16" s="10"/>
      <c r="F16" s="10">
        <f t="shared" ref="F16:F18" si="4">B16/D16</f>
        <v>0.96224116930572468</v>
      </c>
      <c r="G16" s="30">
        <f>F16/$F$20</f>
        <v>0.93713197238563162</v>
      </c>
      <c r="H16">
        <f t="shared" ref="H16:H18" si="5">B16/C16</f>
        <v>7.5961538461538458</v>
      </c>
      <c r="I16" s="30">
        <f t="shared" ref="I16:I18" si="6">H16/$H$20</f>
        <v>0.95906759358603166</v>
      </c>
    </row>
    <row r="17" spans="1:9" x14ac:dyDescent="0.2">
      <c r="A17" t="s">
        <v>227</v>
      </c>
      <c r="B17" s="5">
        <v>6910000</v>
      </c>
      <c r="C17" s="5">
        <v>646000</v>
      </c>
      <c r="D17" s="5">
        <v>5850000</v>
      </c>
      <c r="E17" s="10"/>
      <c r="F17" s="10">
        <f t="shared" si="4"/>
        <v>1.1811965811965812</v>
      </c>
      <c r="G17" s="30">
        <f t="shared" ref="G17:G18" si="7">F17/$F$20</f>
        <v>1.1503738534806125</v>
      </c>
      <c r="H17">
        <f t="shared" si="5"/>
        <v>10.696594427244582</v>
      </c>
      <c r="I17" s="30">
        <f t="shared" si="6"/>
        <v>1.3505199189847275</v>
      </c>
    </row>
    <row r="18" spans="1:9" x14ac:dyDescent="0.2">
      <c r="A18" t="s">
        <v>228</v>
      </c>
      <c r="B18" s="5">
        <v>7130000</v>
      </c>
      <c r="C18" s="5">
        <v>718000</v>
      </c>
      <c r="D18" s="5">
        <v>6280000</v>
      </c>
      <c r="E18" s="10"/>
      <c r="F18" s="10">
        <f t="shared" si="4"/>
        <v>1.1353503184713376</v>
      </c>
      <c r="G18" s="30">
        <f t="shared" si="7"/>
        <v>1.1057239258068499</v>
      </c>
      <c r="H18">
        <f t="shared" si="5"/>
        <v>9.9303621169916436</v>
      </c>
      <c r="I18" s="30">
        <f t="shared" si="6"/>
        <v>1.2537777264481405</v>
      </c>
    </row>
    <row r="19" spans="1:9" x14ac:dyDescent="0.2">
      <c r="A19" s="10"/>
      <c r="D19" s="10"/>
      <c r="E19" s="10"/>
      <c r="F19" s="10"/>
    </row>
    <row r="20" spans="1:9" x14ac:dyDescent="0.2">
      <c r="A20" s="10"/>
      <c r="B20" s="10"/>
      <c r="C20" s="10"/>
      <c r="D20" s="10"/>
      <c r="E20" s="10" t="s">
        <v>168</v>
      </c>
      <c r="F20" s="10">
        <f>AVERAGE(F15:F16)</f>
        <v>1.0267936615759392</v>
      </c>
      <c r="H20" s="10">
        <f>AVERAGE(H15:H16)</f>
        <v>7.9203529521326121</v>
      </c>
    </row>
    <row r="21" spans="1:9" x14ac:dyDescent="0.2">
      <c r="A21" s="10"/>
      <c r="B21" s="10"/>
      <c r="C21" s="10"/>
      <c r="D21" s="10"/>
      <c r="E21" s="10"/>
      <c r="F21" s="10"/>
    </row>
    <row r="22" spans="1:9" x14ac:dyDescent="0.2">
      <c r="A22" s="10"/>
      <c r="B22" s="10"/>
      <c r="C22" s="10"/>
      <c r="D22" s="10"/>
      <c r="E22" s="10"/>
      <c r="F22" s="10"/>
    </row>
    <row r="23" spans="1:9" x14ac:dyDescent="0.2">
      <c r="A23" s="53" t="s">
        <v>444</v>
      </c>
      <c r="B23" s="53"/>
      <c r="C23" s="53"/>
      <c r="D23" s="53"/>
      <c r="E23" s="53"/>
      <c r="F23" s="53"/>
      <c r="G23" s="53"/>
    </row>
    <row r="24" spans="1:9" x14ac:dyDescent="0.2">
      <c r="A24" s="10"/>
      <c r="B24" t="s">
        <v>166</v>
      </c>
      <c r="E24" t="s">
        <v>167</v>
      </c>
    </row>
    <row r="25" spans="1:9" x14ac:dyDescent="0.2">
      <c r="A25" s="10"/>
      <c r="B25" t="s">
        <v>6</v>
      </c>
      <c r="C25" t="s">
        <v>7</v>
      </c>
      <c r="E25" t="s">
        <v>6</v>
      </c>
      <c r="F25" t="s">
        <v>7</v>
      </c>
    </row>
    <row r="26" spans="1:9" x14ac:dyDescent="0.2">
      <c r="A26" s="10"/>
      <c r="B26" s="30">
        <v>1.173178531701891</v>
      </c>
      <c r="C26" s="30">
        <v>1.0910335597982432</v>
      </c>
      <c r="D26" s="30"/>
      <c r="E26" s="30">
        <v>1.128957130558413</v>
      </c>
      <c r="F26" s="30">
        <v>0.92206876751240763</v>
      </c>
    </row>
    <row r="27" spans="1:9" x14ac:dyDescent="0.2">
      <c r="A27" s="10"/>
      <c r="B27" s="30">
        <v>0.95501946607341492</v>
      </c>
      <c r="C27" s="30">
        <v>0.88561153807260595</v>
      </c>
      <c r="D27" s="30"/>
      <c r="E27" s="30">
        <v>0.96298103220473896</v>
      </c>
      <c r="F27" s="30">
        <v>0.9667896148075299</v>
      </c>
    </row>
    <row r="28" spans="1:9" x14ac:dyDescent="0.2">
      <c r="A28" s="10"/>
      <c r="B28" s="30">
        <v>0.87180200222469406</v>
      </c>
      <c r="C28" s="30">
        <v>0.91851505351788965</v>
      </c>
      <c r="D28" s="30"/>
      <c r="E28" s="30">
        <v>0.90806183723684764</v>
      </c>
      <c r="F28" s="30">
        <v>0.79377354358325669</v>
      </c>
    </row>
    <row r="29" spans="1:9" x14ac:dyDescent="0.2">
      <c r="A29" s="10"/>
      <c r="B29" s="30">
        <v>1.0628680276143683</v>
      </c>
      <c r="C29" s="30">
        <v>1.1503738534806125</v>
      </c>
      <c r="D29" s="30"/>
      <c r="E29" s="30">
        <v>1.0409324064139684</v>
      </c>
      <c r="F29" s="30">
        <v>1.3505199189847275</v>
      </c>
    </row>
    <row r="30" spans="1:9" x14ac:dyDescent="0.2">
      <c r="A30" s="10"/>
      <c r="B30" s="30">
        <v>0.93713197238563162</v>
      </c>
      <c r="C30" s="30">
        <v>1.1057239258068499</v>
      </c>
      <c r="D30" s="30"/>
      <c r="E30" s="30">
        <v>0.95906759358603166</v>
      </c>
      <c r="F30" s="30">
        <v>1.2537777264481405</v>
      </c>
    </row>
    <row r="31" spans="1:9" x14ac:dyDescent="0.2">
      <c r="A31" s="10"/>
    </row>
    <row r="32" spans="1:9" x14ac:dyDescent="0.2">
      <c r="A32" s="10"/>
      <c r="B32" s="10"/>
      <c r="C32" s="10"/>
      <c r="D32" s="10"/>
      <c r="E32" s="10"/>
      <c r="F32" s="10"/>
    </row>
  </sheetData>
  <mergeCells count="4">
    <mergeCell ref="A2:I2"/>
    <mergeCell ref="A13:I13"/>
    <mergeCell ref="A1:I1"/>
    <mergeCell ref="A23:G23"/>
  </mergeCells>
  <pageMargins left="0.7" right="0.7" top="0.75" bottom="0.75" header="0.3" footer="0.3"/>
  <pageSetup paperSize="9" orientation="portrait" horizontalDpi="0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workbookViewId="0">
      <selection activeCell="C43" sqref="C43"/>
    </sheetView>
  </sheetViews>
  <sheetFormatPr baseColWidth="10" defaultRowHeight="16" x14ac:dyDescent="0.2"/>
  <sheetData>
    <row r="1" spans="1:13" x14ac:dyDescent="0.2">
      <c r="A1" s="53" t="s">
        <v>208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x14ac:dyDescent="0.2">
      <c r="A2" s="61" t="s">
        <v>9</v>
      </c>
      <c r="B2" s="61"/>
      <c r="C2" s="61"/>
      <c r="D2" s="61"/>
      <c r="E2" s="61"/>
      <c r="F2" s="61"/>
      <c r="H2" s="62" t="s">
        <v>10</v>
      </c>
      <c r="I2" s="62"/>
      <c r="J2" s="62"/>
      <c r="K2" s="62"/>
      <c r="L2" s="62"/>
      <c r="M2" s="62"/>
    </row>
    <row r="3" spans="1:13" x14ac:dyDescent="0.2">
      <c r="A3" t="s">
        <v>188</v>
      </c>
      <c r="B3" t="s">
        <v>169</v>
      </c>
      <c r="C3" t="s">
        <v>206</v>
      </c>
      <c r="D3" t="s">
        <v>207</v>
      </c>
      <c r="E3" t="s">
        <v>170</v>
      </c>
      <c r="F3" t="s">
        <v>171</v>
      </c>
      <c r="H3" t="s">
        <v>174</v>
      </c>
      <c r="I3" t="s">
        <v>169</v>
      </c>
      <c r="J3" s="22" t="s">
        <v>206</v>
      </c>
      <c r="K3" s="22" t="s">
        <v>207</v>
      </c>
      <c r="L3" s="22" t="s">
        <v>170</v>
      </c>
      <c r="M3" t="s">
        <v>171</v>
      </c>
    </row>
    <row r="4" spans="1:13" x14ac:dyDescent="0.2">
      <c r="B4" t="s">
        <v>172</v>
      </c>
      <c r="C4">
        <v>61176.800000000003</v>
      </c>
      <c r="D4">
        <v>1522333</v>
      </c>
      <c r="E4">
        <f>D4/C4</f>
        <v>24.884155431470752</v>
      </c>
      <c r="F4" s="31">
        <f>E4/E5</f>
        <v>1.6543491272978004</v>
      </c>
      <c r="I4" t="s">
        <v>172</v>
      </c>
      <c r="J4">
        <v>124947.15</v>
      </c>
      <c r="K4">
        <v>4947829</v>
      </c>
      <c r="L4">
        <f>K4/J4</f>
        <v>39.599374615587472</v>
      </c>
      <c r="M4" s="36">
        <f>L4/L5</f>
        <v>1.9586679359406152</v>
      </c>
    </row>
    <row r="5" spans="1:13" x14ac:dyDescent="0.2">
      <c r="B5" t="s">
        <v>173</v>
      </c>
      <c r="C5">
        <v>1002008.09</v>
      </c>
      <c r="D5">
        <v>15071864</v>
      </c>
      <c r="E5">
        <f>D5/C5</f>
        <v>15.041658994988753</v>
      </c>
      <c r="I5" t="s">
        <v>173</v>
      </c>
      <c r="J5">
        <v>2134896.89</v>
      </c>
      <c r="K5">
        <v>43162284</v>
      </c>
      <c r="L5">
        <f>K5/J5</f>
        <v>20.217502869658496</v>
      </c>
    </row>
    <row r="7" spans="1:13" x14ac:dyDescent="0.2">
      <c r="A7" t="s">
        <v>189</v>
      </c>
      <c r="B7" t="s">
        <v>169</v>
      </c>
      <c r="C7" t="s">
        <v>206</v>
      </c>
      <c r="D7" t="s">
        <v>207</v>
      </c>
      <c r="E7" t="s">
        <v>170</v>
      </c>
      <c r="H7" t="s">
        <v>175</v>
      </c>
      <c r="I7" t="s">
        <v>169</v>
      </c>
      <c r="J7" s="22" t="s">
        <v>206</v>
      </c>
      <c r="K7" s="22" t="s">
        <v>207</v>
      </c>
      <c r="L7" s="22" t="s">
        <v>170</v>
      </c>
    </row>
    <row r="8" spans="1:13" x14ac:dyDescent="0.2">
      <c r="B8" t="s">
        <v>172</v>
      </c>
      <c r="C8">
        <v>126727.33</v>
      </c>
      <c r="D8">
        <v>4994630</v>
      </c>
      <c r="E8">
        <f>D8/C8</f>
        <v>39.412414038865961</v>
      </c>
      <c r="F8" s="31">
        <f>E8/E9</f>
        <v>1.8299847302818402</v>
      </c>
      <c r="I8" t="s">
        <v>172</v>
      </c>
      <c r="J8">
        <v>149437.03</v>
      </c>
      <c r="K8">
        <v>5300877</v>
      </c>
      <c r="L8">
        <f>K8/J8</f>
        <v>35.472312317770232</v>
      </c>
      <c r="M8" s="36">
        <f>L8/L9</f>
        <v>2.0379904553823351</v>
      </c>
    </row>
    <row r="9" spans="1:13" x14ac:dyDescent="0.2">
      <c r="B9" t="s">
        <v>173</v>
      </c>
      <c r="C9">
        <v>2033777.38</v>
      </c>
      <c r="D9">
        <v>43801500</v>
      </c>
      <c r="E9">
        <f>D9/C9</f>
        <v>21.53701797981449</v>
      </c>
      <c r="I9" t="s">
        <v>173</v>
      </c>
      <c r="J9">
        <v>3150529.18</v>
      </c>
      <c r="K9">
        <v>54836643</v>
      </c>
      <c r="L9">
        <f>K9/J9</f>
        <v>17.405534076024651</v>
      </c>
    </row>
    <row r="11" spans="1:13" x14ac:dyDescent="0.2">
      <c r="A11" t="s">
        <v>190</v>
      </c>
      <c r="B11" t="s">
        <v>169</v>
      </c>
      <c r="C11" t="s">
        <v>206</v>
      </c>
      <c r="D11" t="s">
        <v>207</v>
      </c>
      <c r="E11" t="s">
        <v>170</v>
      </c>
      <c r="H11" t="s">
        <v>176</v>
      </c>
      <c r="I11" t="s">
        <v>169</v>
      </c>
      <c r="J11" s="22" t="s">
        <v>206</v>
      </c>
      <c r="K11" s="22" t="s">
        <v>207</v>
      </c>
      <c r="L11" s="22" t="s">
        <v>170</v>
      </c>
    </row>
    <row r="12" spans="1:13" x14ac:dyDescent="0.2">
      <c r="B12" t="s">
        <v>172</v>
      </c>
      <c r="C12">
        <v>104799.86</v>
      </c>
      <c r="D12">
        <v>3471613</v>
      </c>
      <c r="E12">
        <f>D12/C12</f>
        <v>33.126122496728527</v>
      </c>
      <c r="F12" s="31">
        <f>E12/E13</f>
        <v>1.9143680255455138</v>
      </c>
      <c r="I12" t="s">
        <v>172</v>
      </c>
      <c r="J12">
        <v>73565.38</v>
      </c>
      <c r="K12">
        <v>2894029</v>
      </c>
      <c r="L12">
        <f>K12/J12</f>
        <v>39.339550750638409</v>
      </c>
      <c r="M12" s="36">
        <f>L12/L13</f>
        <v>2.2750959626117759</v>
      </c>
    </row>
    <row r="13" spans="1:13" x14ac:dyDescent="0.2">
      <c r="B13" t="s">
        <v>173</v>
      </c>
      <c r="C13">
        <v>1623818.04</v>
      </c>
      <c r="D13">
        <v>28098461</v>
      </c>
      <c r="E13">
        <f>D13/C13</f>
        <v>17.303946814139348</v>
      </c>
      <c r="I13" t="s">
        <v>173</v>
      </c>
      <c r="J13">
        <v>1372341.99</v>
      </c>
      <c r="K13">
        <v>23729688</v>
      </c>
      <c r="L13">
        <f>K13/J13</f>
        <v>17.291380845965371</v>
      </c>
    </row>
    <row r="15" spans="1:13" x14ac:dyDescent="0.2">
      <c r="A15" t="s">
        <v>191</v>
      </c>
      <c r="B15" t="s">
        <v>169</v>
      </c>
      <c r="C15" t="s">
        <v>206</v>
      </c>
      <c r="D15" t="s">
        <v>207</v>
      </c>
      <c r="E15" t="s">
        <v>170</v>
      </c>
      <c r="H15" t="s">
        <v>177</v>
      </c>
      <c r="I15" t="s">
        <v>169</v>
      </c>
      <c r="J15" s="22" t="s">
        <v>206</v>
      </c>
      <c r="K15" s="22" t="s">
        <v>207</v>
      </c>
      <c r="L15" s="22" t="s">
        <v>170</v>
      </c>
    </row>
    <row r="16" spans="1:13" x14ac:dyDescent="0.2">
      <c r="B16" t="s">
        <v>172</v>
      </c>
      <c r="C16">
        <v>122001.72</v>
      </c>
      <c r="D16">
        <v>3939101</v>
      </c>
      <c r="E16">
        <f>D16/C16</f>
        <v>32.287257917347397</v>
      </c>
      <c r="F16" s="31">
        <f>E16/E17</f>
        <v>1.8238542251149159</v>
      </c>
      <c r="I16" t="s">
        <v>172</v>
      </c>
      <c r="J16">
        <v>97756.44</v>
      </c>
      <c r="K16">
        <v>4232863</v>
      </c>
      <c r="L16">
        <f>K16/J16</f>
        <v>43.300093579512513</v>
      </c>
      <c r="M16" s="36">
        <f>L16/L17</f>
        <v>2.0397764682487574</v>
      </c>
    </row>
    <row r="17" spans="1:13" x14ac:dyDescent="0.2">
      <c r="B17" t="s">
        <v>173</v>
      </c>
      <c r="C17">
        <v>2171458.06</v>
      </c>
      <c r="D17">
        <v>38440806</v>
      </c>
      <c r="E17">
        <f>D17/C17</f>
        <v>17.702762354986493</v>
      </c>
      <c r="I17" t="s">
        <v>173</v>
      </c>
      <c r="J17">
        <v>1919346.32</v>
      </c>
      <c r="K17">
        <v>40743619</v>
      </c>
      <c r="L17">
        <f>K17/J17</f>
        <v>21.227862098383579</v>
      </c>
    </row>
    <row r="19" spans="1:13" x14ac:dyDescent="0.2">
      <c r="A19" t="s">
        <v>192</v>
      </c>
      <c r="B19" t="s">
        <v>169</v>
      </c>
      <c r="C19" t="s">
        <v>206</v>
      </c>
      <c r="D19" t="s">
        <v>207</v>
      </c>
      <c r="E19" t="s">
        <v>170</v>
      </c>
      <c r="H19" t="s">
        <v>178</v>
      </c>
      <c r="I19" t="s">
        <v>169</v>
      </c>
      <c r="J19" s="22" t="s">
        <v>206</v>
      </c>
      <c r="K19" s="22" t="s">
        <v>207</v>
      </c>
      <c r="L19" s="22" t="s">
        <v>170</v>
      </c>
    </row>
    <row r="20" spans="1:13" x14ac:dyDescent="0.2">
      <c r="B20" t="s">
        <v>172</v>
      </c>
      <c r="C20">
        <v>126043.18</v>
      </c>
      <c r="D20">
        <v>4363616</v>
      </c>
      <c r="E20">
        <f>D20/C20</f>
        <v>34.62000879381177</v>
      </c>
      <c r="F20" s="31">
        <f>E20/E21</f>
        <v>1.5766340650670132</v>
      </c>
      <c r="I20" t="s">
        <v>172</v>
      </c>
      <c r="J20">
        <v>103678.45</v>
      </c>
      <c r="K20">
        <v>3304471</v>
      </c>
      <c r="L20">
        <f>K20/J20</f>
        <v>31.872303260706541</v>
      </c>
      <c r="M20" s="36">
        <f>L20/L21</f>
        <v>1.7952137479323433</v>
      </c>
    </row>
    <row r="21" spans="1:13" x14ac:dyDescent="0.2">
      <c r="B21" t="s">
        <v>173</v>
      </c>
      <c r="C21">
        <v>2048647.59</v>
      </c>
      <c r="D21">
        <v>44984565</v>
      </c>
      <c r="E21">
        <f>D21/C21</f>
        <v>21.95817632060378</v>
      </c>
      <c r="I21" t="s">
        <v>173</v>
      </c>
      <c r="J21">
        <v>1955677.91</v>
      </c>
      <c r="K21">
        <v>34721191</v>
      </c>
      <c r="L21">
        <f>K21/J21</f>
        <v>17.754043660492133</v>
      </c>
    </row>
    <row r="23" spans="1:13" x14ac:dyDescent="0.2">
      <c r="A23" t="s">
        <v>193</v>
      </c>
      <c r="B23" t="s">
        <v>169</v>
      </c>
      <c r="C23" t="s">
        <v>206</v>
      </c>
      <c r="D23" t="s">
        <v>207</v>
      </c>
      <c r="E23" t="s">
        <v>170</v>
      </c>
      <c r="H23" t="s">
        <v>179</v>
      </c>
      <c r="I23" t="s">
        <v>169</v>
      </c>
      <c r="J23" t="s">
        <v>213</v>
      </c>
      <c r="K23" t="s">
        <v>207</v>
      </c>
    </row>
    <row r="24" spans="1:13" x14ac:dyDescent="0.2">
      <c r="B24" t="s">
        <v>172</v>
      </c>
      <c r="C24">
        <v>147471.1</v>
      </c>
      <c r="D24">
        <v>6057644</v>
      </c>
      <c r="E24">
        <f>D24/C24</f>
        <v>41.076821153432775</v>
      </c>
      <c r="F24" s="31">
        <f>E24/E25</f>
        <v>2.1099240998494859</v>
      </c>
      <c r="I24" t="s">
        <v>172</v>
      </c>
      <c r="J24">
        <v>107242.27</v>
      </c>
      <c r="K24">
        <v>4260108</v>
      </c>
      <c r="L24">
        <f>K24/J24</f>
        <v>39.724149815180148</v>
      </c>
      <c r="M24" s="36">
        <f>L24/L25</f>
        <v>1.882397738255208</v>
      </c>
    </row>
    <row r="25" spans="1:13" x14ac:dyDescent="0.2">
      <c r="B25" t="s">
        <v>173</v>
      </c>
      <c r="C25">
        <v>2259041.06</v>
      </c>
      <c r="D25">
        <v>43979888</v>
      </c>
      <c r="E25">
        <f>D25/C25</f>
        <v>19.46838806019754</v>
      </c>
      <c r="I25" t="s">
        <v>173</v>
      </c>
      <c r="J25">
        <v>1934564.95</v>
      </c>
      <c r="K25">
        <v>40825032</v>
      </c>
      <c r="L25">
        <f>K25/J25</f>
        <v>21.102952371798114</v>
      </c>
    </row>
    <row r="27" spans="1:13" x14ac:dyDescent="0.2">
      <c r="A27" t="s">
        <v>194</v>
      </c>
      <c r="B27" t="s">
        <v>169</v>
      </c>
      <c r="C27" t="s">
        <v>206</v>
      </c>
      <c r="D27" t="s">
        <v>207</v>
      </c>
      <c r="E27" t="s">
        <v>170</v>
      </c>
      <c r="H27" t="s">
        <v>180</v>
      </c>
      <c r="I27" t="s">
        <v>169</v>
      </c>
      <c r="J27" t="s">
        <v>206</v>
      </c>
      <c r="K27" t="s">
        <v>207</v>
      </c>
      <c r="L27" t="s">
        <v>170</v>
      </c>
    </row>
    <row r="28" spans="1:13" x14ac:dyDescent="0.2">
      <c r="B28" t="s">
        <v>172</v>
      </c>
      <c r="C28">
        <v>94970.22</v>
      </c>
      <c r="D28">
        <v>3516554</v>
      </c>
      <c r="E28">
        <f>D28/C28</f>
        <v>37.027965187402955</v>
      </c>
      <c r="F28" s="31">
        <f>E28/E29</f>
        <v>2.4127517868565613</v>
      </c>
      <c r="I28" t="s">
        <v>172</v>
      </c>
      <c r="J28">
        <v>100718.02</v>
      </c>
      <c r="K28">
        <v>3491449</v>
      </c>
      <c r="L28">
        <f>K28/J28</f>
        <v>34.66558417252444</v>
      </c>
      <c r="M28" s="36">
        <f>L28/L29</f>
        <v>1.614020612452467</v>
      </c>
    </row>
    <row r="29" spans="1:13" x14ac:dyDescent="0.2">
      <c r="B29" t="s">
        <v>173</v>
      </c>
      <c r="C29">
        <v>1708280.24</v>
      </c>
      <c r="D29">
        <v>26216597</v>
      </c>
      <c r="E29">
        <f>D29/C29</f>
        <v>15.346777645803595</v>
      </c>
      <c r="I29" t="s">
        <v>173</v>
      </c>
      <c r="J29">
        <v>1753755</v>
      </c>
      <c r="K29">
        <v>37666769</v>
      </c>
      <c r="L29">
        <f>K29/J29</f>
        <v>21.477782814589268</v>
      </c>
    </row>
    <row r="31" spans="1:13" x14ac:dyDescent="0.2">
      <c r="A31" t="s">
        <v>195</v>
      </c>
      <c r="B31" t="s">
        <v>169</v>
      </c>
      <c r="C31" t="s">
        <v>206</v>
      </c>
      <c r="D31" t="s">
        <v>207</v>
      </c>
      <c r="E31" t="s">
        <v>170</v>
      </c>
      <c r="H31" t="s">
        <v>181</v>
      </c>
      <c r="I31" t="s">
        <v>169</v>
      </c>
      <c r="J31" t="s">
        <v>206</v>
      </c>
      <c r="K31" t="s">
        <v>207</v>
      </c>
      <c r="L31" t="s">
        <v>170</v>
      </c>
    </row>
    <row r="32" spans="1:13" x14ac:dyDescent="0.2">
      <c r="B32" t="s">
        <v>172</v>
      </c>
      <c r="C32">
        <v>143506.94</v>
      </c>
      <c r="D32">
        <v>4272055</v>
      </c>
      <c r="E32">
        <f>D32/C32</f>
        <v>29.768978420137728</v>
      </c>
      <c r="F32" s="31">
        <f>E32/E33</f>
        <v>1.6424513445833453</v>
      </c>
      <c r="I32" t="s">
        <v>172</v>
      </c>
      <c r="J32">
        <v>63072.35</v>
      </c>
      <c r="K32">
        <v>2203920</v>
      </c>
      <c r="L32">
        <f>K32/J32</f>
        <v>34.942728469765278</v>
      </c>
      <c r="M32" s="36">
        <f>L32/L33</f>
        <v>1.8118162551837502</v>
      </c>
    </row>
    <row r="33" spans="1:13" x14ac:dyDescent="0.2">
      <c r="B33" t="s">
        <v>173</v>
      </c>
      <c r="C33">
        <v>2285087.29</v>
      </c>
      <c r="D33">
        <v>41416578</v>
      </c>
      <c r="E33">
        <f>D33/C33</f>
        <v>18.124724679554802</v>
      </c>
      <c r="I33" t="s">
        <v>173</v>
      </c>
      <c r="J33">
        <v>1307067.2</v>
      </c>
      <c r="K33">
        <v>25208127</v>
      </c>
      <c r="L33">
        <f>K33/J33</f>
        <v>19.28602217238716</v>
      </c>
    </row>
    <row r="35" spans="1:13" x14ac:dyDescent="0.2">
      <c r="A35" t="s">
        <v>196</v>
      </c>
      <c r="B35" t="s">
        <v>169</v>
      </c>
      <c r="C35" t="s">
        <v>206</v>
      </c>
      <c r="D35" t="s">
        <v>207</v>
      </c>
      <c r="E35" t="s">
        <v>170</v>
      </c>
      <c r="H35" t="s">
        <v>182</v>
      </c>
      <c r="I35" t="s">
        <v>169</v>
      </c>
      <c r="J35" t="s">
        <v>206</v>
      </c>
      <c r="K35" t="s">
        <v>207</v>
      </c>
      <c r="L35" t="s">
        <v>170</v>
      </c>
    </row>
    <row r="36" spans="1:13" x14ac:dyDescent="0.2">
      <c r="B36" t="s">
        <v>172</v>
      </c>
      <c r="C36">
        <v>113626.92</v>
      </c>
      <c r="D36">
        <v>3380867</v>
      </c>
      <c r="E36">
        <f>D36/C36</f>
        <v>29.754102284916286</v>
      </c>
      <c r="F36" s="31">
        <f>E36/E37</f>
        <v>1.7487259453209347</v>
      </c>
      <c r="I36" t="s">
        <v>172</v>
      </c>
      <c r="J36">
        <v>87009.600000000006</v>
      </c>
      <c r="K36">
        <v>2788094</v>
      </c>
      <c r="L36">
        <f>K36/J36</f>
        <v>32.043521634394367</v>
      </c>
      <c r="M36" s="36">
        <f>L36/L37</f>
        <v>1.8183597457867606</v>
      </c>
    </row>
    <row r="37" spans="1:13" x14ac:dyDescent="0.2">
      <c r="B37" t="s">
        <v>173</v>
      </c>
      <c r="C37">
        <v>1813737.71</v>
      </c>
      <c r="D37">
        <v>30860260</v>
      </c>
      <c r="E37">
        <f>D37/C37</f>
        <v>17.014731418910621</v>
      </c>
      <c r="I37" t="s">
        <v>173</v>
      </c>
      <c r="J37">
        <v>1754172.65</v>
      </c>
      <c r="K37">
        <v>30912403</v>
      </c>
      <c r="L37">
        <f>K37/J37</f>
        <v>17.622212385992906</v>
      </c>
    </row>
    <row r="39" spans="1:13" x14ac:dyDescent="0.2">
      <c r="A39" t="s">
        <v>197</v>
      </c>
      <c r="B39" t="s">
        <v>169</v>
      </c>
      <c r="C39" t="s">
        <v>206</v>
      </c>
      <c r="D39" t="s">
        <v>207</v>
      </c>
      <c r="E39" t="s">
        <v>170</v>
      </c>
      <c r="H39" t="s">
        <v>183</v>
      </c>
      <c r="I39" t="s">
        <v>169</v>
      </c>
      <c r="J39" t="s">
        <v>206</v>
      </c>
      <c r="K39" t="s">
        <v>207</v>
      </c>
      <c r="L39" t="s">
        <v>170</v>
      </c>
    </row>
    <row r="40" spans="1:13" x14ac:dyDescent="0.2">
      <c r="B40" t="s">
        <v>172</v>
      </c>
      <c r="C40">
        <v>172992.39</v>
      </c>
      <c r="D40">
        <v>5258668</v>
      </c>
      <c r="E40">
        <f>D40/C40</f>
        <v>30.398262027595546</v>
      </c>
      <c r="F40" s="31">
        <f>E40/E41</f>
        <v>1.5228404483538169</v>
      </c>
      <c r="I40" t="s">
        <v>172</v>
      </c>
      <c r="J40">
        <v>126793.09</v>
      </c>
      <c r="K40">
        <v>5059820</v>
      </c>
      <c r="L40">
        <f>K40/J40</f>
        <v>39.906117912261621</v>
      </c>
      <c r="M40" s="36">
        <f>L40/L41</f>
        <v>1.8546242607943653</v>
      </c>
    </row>
    <row r="41" spans="1:13" x14ac:dyDescent="0.2">
      <c r="B41" t="s">
        <v>173</v>
      </c>
      <c r="C41">
        <v>2042179.87</v>
      </c>
      <c r="D41">
        <v>40765084</v>
      </c>
      <c r="E41">
        <f>D41/C41</f>
        <v>19.961554121087286</v>
      </c>
      <c r="I41" t="s">
        <v>173</v>
      </c>
      <c r="J41">
        <v>2322094.9500000002</v>
      </c>
      <c r="K41">
        <v>49964727</v>
      </c>
      <c r="L41">
        <f>K41/J41</f>
        <v>21.517090418718663</v>
      </c>
    </row>
    <row r="43" spans="1:13" x14ac:dyDescent="0.2">
      <c r="A43" t="s">
        <v>198</v>
      </c>
      <c r="B43" t="s">
        <v>169</v>
      </c>
      <c r="C43" t="s">
        <v>206</v>
      </c>
      <c r="D43" t="s">
        <v>207</v>
      </c>
      <c r="E43" t="s">
        <v>170</v>
      </c>
      <c r="H43" t="s">
        <v>184</v>
      </c>
      <c r="I43" t="s">
        <v>169</v>
      </c>
      <c r="J43" t="s">
        <v>206</v>
      </c>
      <c r="K43" t="s">
        <v>207</v>
      </c>
      <c r="L43" t="s">
        <v>170</v>
      </c>
    </row>
    <row r="44" spans="1:13" x14ac:dyDescent="0.2">
      <c r="B44" t="s">
        <v>172</v>
      </c>
      <c r="C44">
        <v>70705.320000000007</v>
      </c>
      <c r="D44">
        <v>1257259</v>
      </c>
      <c r="E44">
        <f>D44/C44</f>
        <v>17.781674702837069</v>
      </c>
      <c r="F44" s="31">
        <f>E44/E45</f>
        <v>1.3969729536821451</v>
      </c>
      <c r="I44" t="s">
        <v>172</v>
      </c>
      <c r="J44">
        <v>104651.03</v>
      </c>
      <c r="K44">
        <v>4341858</v>
      </c>
      <c r="L44">
        <f>K44/J44</f>
        <v>41.488917978160366</v>
      </c>
      <c r="M44" s="36">
        <f>L44/L45</f>
        <v>2.0066161943985241</v>
      </c>
    </row>
    <row r="45" spans="1:13" x14ac:dyDescent="0.2">
      <c r="B45" t="s">
        <v>173</v>
      </c>
      <c r="C45">
        <v>1096884.8600000001</v>
      </c>
      <c r="D45">
        <v>13961938</v>
      </c>
      <c r="E45">
        <f>D45/C45</f>
        <v>12.728717944014651</v>
      </c>
      <c r="I45" t="s">
        <v>173</v>
      </c>
      <c r="J45">
        <v>2003447.41</v>
      </c>
      <c r="K45">
        <v>41423400</v>
      </c>
      <c r="L45">
        <f>K45/J45</f>
        <v>20.676060571013441</v>
      </c>
    </row>
    <row r="47" spans="1:13" x14ac:dyDescent="0.2">
      <c r="A47" t="s">
        <v>199</v>
      </c>
      <c r="B47" t="s">
        <v>169</v>
      </c>
      <c r="C47" t="s">
        <v>206</v>
      </c>
      <c r="D47" t="s">
        <v>207</v>
      </c>
      <c r="E47" t="s">
        <v>170</v>
      </c>
      <c r="H47" t="s">
        <v>185</v>
      </c>
      <c r="I47" t="s">
        <v>169</v>
      </c>
      <c r="J47" t="s">
        <v>206</v>
      </c>
      <c r="K47" t="s">
        <v>207</v>
      </c>
      <c r="L47" t="s">
        <v>170</v>
      </c>
    </row>
    <row r="48" spans="1:13" x14ac:dyDescent="0.2">
      <c r="B48" t="s">
        <v>172</v>
      </c>
      <c r="C48">
        <v>147444.56</v>
      </c>
      <c r="D48">
        <v>3942789</v>
      </c>
      <c r="E48">
        <f>D48/C48</f>
        <v>26.740823805232285</v>
      </c>
      <c r="F48" s="31">
        <f>E48/E49</f>
        <v>1.7706303324713411</v>
      </c>
      <c r="I48" t="s">
        <v>172</v>
      </c>
      <c r="J48">
        <v>62780.46</v>
      </c>
      <c r="K48">
        <v>2668506</v>
      </c>
      <c r="L48">
        <f>K48/J48</f>
        <v>42.50535915155767</v>
      </c>
      <c r="M48" s="36">
        <f>L48/L49</f>
        <v>1.8974966036195313</v>
      </c>
    </row>
    <row r="49" spans="1:13" x14ac:dyDescent="0.2">
      <c r="B49" t="s">
        <v>173</v>
      </c>
      <c r="C49">
        <v>2365609.56</v>
      </c>
      <c r="D49">
        <v>35726457</v>
      </c>
      <c r="E49">
        <f>D49/C49</f>
        <v>15.102431780838762</v>
      </c>
      <c r="I49" t="s">
        <v>173</v>
      </c>
      <c r="J49">
        <v>1198464.71</v>
      </c>
      <c r="K49">
        <v>26846516</v>
      </c>
      <c r="L49">
        <f>K49/J49</f>
        <v>22.400756381053558</v>
      </c>
    </row>
    <row r="51" spans="1:13" x14ac:dyDescent="0.2">
      <c r="A51" t="s">
        <v>200</v>
      </c>
      <c r="B51" t="s">
        <v>169</v>
      </c>
      <c r="C51" t="s">
        <v>206</v>
      </c>
      <c r="D51" t="s">
        <v>207</v>
      </c>
      <c r="E51" t="s">
        <v>170</v>
      </c>
      <c r="H51" t="s">
        <v>186</v>
      </c>
      <c r="I51" t="s">
        <v>169</v>
      </c>
      <c r="J51" t="s">
        <v>206</v>
      </c>
      <c r="K51" t="s">
        <v>207</v>
      </c>
      <c r="L51" t="s">
        <v>170</v>
      </c>
    </row>
    <row r="52" spans="1:13" x14ac:dyDescent="0.2">
      <c r="B52" t="s">
        <v>172</v>
      </c>
      <c r="C52">
        <v>83194.27</v>
      </c>
      <c r="D52">
        <v>2899282</v>
      </c>
      <c r="E52">
        <f>D52/C52</f>
        <v>34.849539517565333</v>
      </c>
      <c r="F52" s="31">
        <f>E52/E53</f>
        <v>2.0035099681205248</v>
      </c>
      <c r="I52" t="s">
        <v>172</v>
      </c>
      <c r="J52">
        <v>101509.47</v>
      </c>
      <c r="K52">
        <v>3653989</v>
      </c>
      <c r="L52">
        <f>K52/J52</f>
        <v>35.996533131342325</v>
      </c>
      <c r="M52" s="36">
        <f>L52/L53</f>
        <v>1.9804629194367638</v>
      </c>
    </row>
    <row r="53" spans="1:13" x14ac:dyDescent="0.2">
      <c r="B53" t="s">
        <v>173</v>
      </c>
      <c r="C53">
        <v>1437872.91</v>
      </c>
      <c r="D53">
        <v>25010711</v>
      </c>
      <c r="E53">
        <f>D53/C53</f>
        <v>17.394243139332808</v>
      </c>
      <c r="I53" t="s">
        <v>173</v>
      </c>
      <c r="J53">
        <v>1564636.01</v>
      </c>
      <c r="K53">
        <v>28438539</v>
      </c>
      <c r="L53">
        <f>K53/J53</f>
        <v>18.175817773745344</v>
      </c>
    </row>
    <row r="55" spans="1:13" x14ac:dyDescent="0.2">
      <c r="A55" t="s">
        <v>201</v>
      </c>
      <c r="B55" t="s">
        <v>169</v>
      </c>
      <c r="C55" t="s">
        <v>206</v>
      </c>
      <c r="D55" t="s">
        <v>207</v>
      </c>
      <c r="E55" t="s">
        <v>170</v>
      </c>
      <c r="H55" t="s">
        <v>187</v>
      </c>
      <c r="I55" t="s">
        <v>169</v>
      </c>
      <c r="J55" t="s">
        <v>206</v>
      </c>
      <c r="K55" t="s">
        <v>207</v>
      </c>
      <c r="L55" t="s">
        <v>170</v>
      </c>
    </row>
    <row r="56" spans="1:13" x14ac:dyDescent="0.2">
      <c r="B56" t="s">
        <v>172</v>
      </c>
      <c r="C56">
        <v>87439.93</v>
      </c>
      <c r="D56">
        <v>2417188</v>
      </c>
      <c r="E56">
        <f>D56/C56</f>
        <v>27.643983704012573</v>
      </c>
      <c r="F56" s="31">
        <f>E56/E57</f>
        <v>1.6147691106228081</v>
      </c>
      <c r="I56" t="s">
        <v>172</v>
      </c>
      <c r="J56">
        <v>83442.320000000007</v>
      </c>
      <c r="K56">
        <v>2077395</v>
      </c>
      <c r="L56">
        <f>K56/J56</f>
        <v>24.896179780236213</v>
      </c>
      <c r="M56" s="36">
        <f>L56/L57</f>
        <v>1.6936376700424014</v>
      </c>
    </row>
    <row r="57" spans="1:13" x14ac:dyDescent="0.2">
      <c r="B57" t="s">
        <v>173</v>
      </c>
      <c r="C57">
        <v>1200354.49</v>
      </c>
      <c r="D57">
        <v>20549427</v>
      </c>
      <c r="E57">
        <f>D57/C57</f>
        <v>17.11946526729783</v>
      </c>
      <c r="I57" t="s">
        <v>173</v>
      </c>
      <c r="J57">
        <v>1630192.31</v>
      </c>
      <c r="K57">
        <v>23963544</v>
      </c>
      <c r="L57">
        <f>K57/J57</f>
        <v>14.699826427226858</v>
      </c>
    </row>
    <row r="59" spans="1:13" x14ac:dyDescent="0.2">
      <c r="A59" t="s">
        <v>202</v>
      </c>
      <c r="B59" t="s">
        <v>169</v>
      </c>
      <c r="C59" t="s">
        <v>206</v>
      </c>
      <c r="D59" t="s">
        <v>207</v>
      </c>
      <c r="E59" t="s">
        <v>170</v>
      </c>
    </row>
    <row r="60" spans="1:13" x14ac:dyDescent="0.2">
      <c r="B60" t="s">
        <v>172</v>
      </c>
      <c r="C60">
        <v>141187.97</v>
      </c>
      <c r="D60">
        <v>4304465</v>
      </c>
      <c r="E60">
        <f>D60/C60</f>
        <v>30.48747708462697</v>
      </c>
      <c r="F60" s="31">
        <f>E60/E61</f>
        <v>1.5000597652839478</v>
      </c>
    </row>
    <row r="61" spans="1:13" x14ac:dyDescent="0.2">
      <c r="B61" t="s">
        <v>173</v>
      </c>
      <c r="C61">
        <v>1399533.86</v>
      </c>
      <c r="D61">
        <v>28444371</v>
      </c>
      <c r="E61">
        <f>D61/C61</f>
        <v>20.324174936360595</v>
      </c>
    </row>
    <row r="63" spans="1:13" x14ac:dyDescent="0.2">
      <c r="A63" t="s">
        <v>203</v>
      </c>
      <c r="B63" t="s">
        <v>169</v>
      </c>
      <c r="C63" t="s">
        <v>206</v>
      </c>
      <c r="D63" t="s">
        <v>207</v>
      </c>
      <c r="E63" t="s">
        <v>170</v>
      </c>
    </row>
    <row r="64" spans="1:13" x14ac:dyDescent="0.2">
      <c r="B64" t="s">
        <v>172</v>
      </c>
      <c r="C64">
        <v>177643.01</v>
      </c>
      <c r="D64">
        <v>4871384</v>
      </c>
      <c r="E64">
        <f>D64/C64</f>
        <v>27.422323006123346</v>
      </c>
      <c r="F64" s="31">
        <f>E64/E65</f>
        <v>1.5911308649023526</v>
      </c>
    </row>
    <row r="65" spans="1:13" x14ac:dyDescent="0.2">
      <c r="B65" t="s">
        <v>173</v>
      </c>
      <c r="C65">
        <v>2275790.67</v>
      </c>
      <c r="D65">
        <v>39222083</v>
      </c>
      <c r="E65">
        <f>D65/C65</f>
        <v>17.234486245608874</v>
      </c>
    </row>
    <row r="67" spans="1:13" x14ac:dyDescent="0.2">
      <c r="A67" t="s">
        <v>204</v>
      </c>
      <c r="B67" t="s">
        <v>169</v>
      </c>
      <c r="C67" t="s">
        <v>206</v>
      </c>
      <c r="D67" t="s">
        <v>207</v>
      </c>
      <c r="E67" t="s">
        <v>170</v>
      </c>
    </row>
    <row r="68" spans="1:13" x14ac:dyDescent="0.2">
      <c r="B68" t="s">
        <v>172</v>
      </c>
      <c r="C68">
        <v>99543.54</v>
      </c>
      <c r="D68">
        <v>2996266</v>
      </c>
      <c r="E68">
        <f>D68/C68</f>
        <v>30.100054709728028</v>
      </c>
      <c r="F68" s="31">
        <f>E68/E69</f>
        <v>2.0667451473499026</v>
      </c>
    </row>
    <row r="69" spans="1:13" x14ac:dyDescent="0.2">
      <c r="B69" t="s">
        <v>173</v>
      </c>
      <c r="C69">
        <v>1577647.59</v>
      </c>
      <c r="D69">
        <v>22976843</v>
      </c>
      <c r="E69">
        <f>D69/C69</f>
        <v>14.563989540908816</v>
      </c>
    </row>
    <row r="71" spans="1:13" x14ac:dyDescent="0.2">
      <c r="A71" t="s">
        <v>205</v>
      </c>
      <c r="B71" t="s">
        <v>169</v>
      </c>
      <c r="C71" t="s">
        <v>206</v>
      </c>
      <c r="D71" t="s">
        <v>207</v>
      </c>
      <c r="E71" t="s">
        <v>170</v>
      </c>
    </row>
    <row r="72" spans="1:13" x14ac:dyDescent="0.2">
      <c r="B72" t="s">
        <v>172</v>
      </c>
      <c r="C72">
        <v>104168.78</v>
      </c>
      <c r="D72">
        <v>2316103</v>
      </c>
      <c r="E72">
        <f>D72/C72</f>
        <v>22.234137713814061</v>
      </c>
      <c r="F72" s="31">
        <f>E72/E73</f>
        <v>1.6692016318421508</v>
      </c>
    </row>
    <row r="73" spans="1:13" x14ac:dyDescent="0.2">
      <c r="B73" t="s">
        <v>173</v>
      </c>
      <c r="C73">
        <v>1743083.15</v>
      </c>
      <c r="D73">
        <v>23218256</v>
      </c>
      <c r="E73">
        <f>D73/C73</f>
        <v>13.320222847659334</v>
      </c>
    </row>
    <row r="77" spans="1:13" x14ac:dyDescent="0.2">
      <c r="A77" s="53" t="s">
        <v>214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1:13" x14ac:dyDescent="0.2">
      <c r="A78" s="61" t="s">
        <v>9</v>
      </c>
      <c r="B78" s="61"/>
      <c r="C78" s="61"/>
      <c r="D78" s="61"/>
      <c r="E78" s="61"/>
      <c r="F78" s="61"/>
      <c r="H78" s="62" t="s">
        <v>10</v>
      </c>
      <c r="I78" s="62"/>
      <c r="J78" s="62"/>
      <c r="K78" s="62"/>
      <c r="L78" s="62"/>
      <c r="M78" s="62"/>
    </row>
    <row r="79" spans="1:13" x14ac:dyDescent="0.2">
      <c r="A79" t="s">
        <v>188</v>
      </c>
      <c r="B79" t="s">
        <v>169</v>
      </c>
      <c r="C79" t="s">
        <v>206</v>
      </c>
      <c r="D79" t="s">
        <v>207</v>
      </c>
      <c r="E79" t="s">
        <v>170</v>
      </c>
      <c r="F79" t="s">
        <v>171</v>
      </c>
      <c r="H79" t="s">
        <v>174</v>
      </c>
      <c r="I79" t="s">
        <v>169</v>
      </c>
      <c r="J79" t="s">
        <v>206</v>
      </c>
      <c r="K79" t="s">
        <v>207</v>
      </c>
      <c r="L79" t="s">
        <v>170</v>
      </c>
      <c r="M79" t="s">
        <v>171</v>
      </c>
    </row>
    <row r="80" spans="1:13" x14ac:dyDescent="0.2">
      <c r="B80" t="s">
        <v>172</v>
      </c>
      <c r="C80">
        <v>106507.35</v>
      </c>
      <c r="D80">
        <v>2630961</v>
      </c>
      <c r="E80">
        <f>D80/C80</f>
        <v>24.702154358361181</v>
      </c>
      <c r="F80" s="31">
        <f>E80/E81</f>
        <v>1.9538487873265635</v>
      </c>
      <c r="I80" t="s">
        <v>172</v>
      </c>
      <c r="J80">
        <v>124349.53</v>
      </c>
      <c r="K80">
        <v>4209672</v>
      </c>
      <c r="L80">
        <f>K80/J80</f>
        <v>33.853541706188999</v>
      </c>
      <c r="M80" s="36">
        <f>L80/L81</f>
        <v>1.5514539225552906</v>
      </c>
    </row>
    <row r="81" spans="1:13" x14ac:dyDescent="0.2">
      <c r="B81" t="s">
        <v>173</v>
      </c>
      <c r="C81">
        <v>2488805.37</v>
      </c>
      <c r="D81">
        <v>31465513</v>
      </c>
      <c r="E81">
        <f>D81/C81</f>
        <v>12.642817867272601</v>
      </c>
      <c r="I81" t="s">
        <v>173</v>
      </c>
      <c r="J81">
        <v>3373724.25</v>
      </c>
      <c r="K81">
        <v>73616440</v>
      </c>
      <c r="L81">
        <f>K81/J81</f>
        <v>21.820526677602654</v>
      </c>
    </row>
    <row r="83" spans="1:13" x14ac:dyDescent="0.2">
      <c r="A83" t="s">
        <v>189</v>
      </c>
      <c r="B83" t="s">
        <v>169</v>
      </c>
      <c r="C83" t="s">
        <v>206</v>
      </c>
      <c r="D83" t="s">
        <v>207</v>
      </c>
      <c r="E83" t="s">
        <v>170</v>
      </c>
      <c r="F83" t="s">
        <v>171</v>
      </c>
      <c r="H83" t="s">
        <v>175</v>
      </c>
      <c r="I83" t="s">
        <v>169</v>
      </c>
      <c r="J83" t="s">
        <v>206</v>
      </c>
      <c r="K83" t="s">
        <v>207</v>
      </c>
      <c r="L83" t="s">
        <v>170</v>
      </c>
      <c r="M83" t="s">
        <v>171</v>
      </c>
    </row>
    <row r="84" spans="1:13" x14ac:dyDescent="0.2">
      <c r="B84" t="s">
        <v>172</v>
      </c>
      <c r="C84">
        <v>75774.740000000005</v>
      </c>
      <c r="D84">
        <v>4043262</v>
      </c>
      <c r="E84">
        <f>D84/C84</f>
        <v>53.358968965119509</v>
      </c>
      <c r="F84" s="31">
        <f>E84/E85</f>
        <v>2.4479286005717125</v>
      </c>
      <c r="I84" t="s">
        <v>172</v>
      </c>
      <c r="J84">
        <v>100638.41</v>
      </c>
      <c r="K84">
        <v>3666076</v>
      </c>
      <c r="L84">
        <f>K84/J84</f>
        <v>36.428198736446653</v>
      </c>
      <c r="M84" s="36">
        <f>L84/L85</f>
        <v>1.4209764060923824</v>
      </c>
    </row>
    <row r="85" spans="1:13" x14ac:dyDescent="0.2">
      <c r="B85" t="s">
        <v>173</v>
      </c>
      <c r="C85">
        <v>1607153.8</v>
      </c>
      <c r="D85">
        <v>35032096</v>
      </c>
      <c r="E85">
        <f>D85/C85</f>
        <v>21.797600204784384</v>
      </c>
      <c r="I85" t="s">
        <v>173</v>
      </c>
      <c r="J85">
        <v>2327305.12</v>
      </c>
      <c r="K85">
        <v>59662872</v>
      </c>
      <c r="L85">
        <f>K85/J85</f>
        <v>25.636033490958848</v>
      </c>
    </row>
    <row r="87" spans="1:13" x14ac:dyDescent="0.2">
      <c r="A87" t="s">
        <v>190</v>
      </c>
      <c r="B87" t="s">
        <v>169</v>
      </c>
      <c r="C87" t="s">
        <v>206</v>
      </c>
      <c r="D87" t="s">
        <v>207</v>
      </c>
      <c r="E87" t="s">
        <v>170</v>
      </c>
      <c r="F87" t="s">
        <v>171</v>
      </c>
      <c r="H87" t="s">
        <v>176</v>
      </c>
      <c r="I87" t="s">
        <v>169</v>
      </c>
      <c r="J87" t="s">
        <v>206</v>
      </c>
      <c r="K87" t="s">
        <v>207</v>
      </c>
      <c r="L87" t="s">
        <v>170</v>
      </c>
      <c r="M87" t="s">
        <v>171</v>
      </c>
    </row>
    <row r="88" spans="1:13" x14ac:dyDescent="0.2">
      <c r="B88" t="s">
        <v>172</v>
      </c>
      <c r="C88">
        <v>106137.01</v>
      </c>
      <c r="D88">
        <v>3697190</v>
      </c>
      <c r="E88">
        <f>D88/C88</f>
        <v>34.834126192173684</v>
      </c>
      <c r="F88" s="31">
        <f>E88/E89</f>
        <v>2.2849155942761681</v>
      </c>
      <c r="I88" t="s">
        <v>172</v>
      </c>
      <c r="J88">
        <v>98514.43</v>
      </c>
      <c r="K88">
        <v>5840494</v>
      </c>
      <c r="L88">
        <f>K88/J88</f>
        <v>59.285670129746478</v>
      </c>
      <c r="M88" s="36">
        <f>L88/L89</f>
        <v>2.2922446617726062</v>
      </c>
    </row>
    <row r="89" spans="1:13" x14ac:dyDescent="0.2">
      <c r="B89" t="s">
        <v>173</v>
      </c>
      <c r="C89">
        <v>1768671.36</v>
      </c>
      <c r="D89">
        <v>26963850</v>
      </c>
      <c r="E89">
        <f>D89/C89</f>
        <v>15.245257321292295</v>
      </c>
      <c r="I89" t="s">
        <v>173</v>
      </c>
      <c r="J89">
        <v>2679251.14</v>
      </c>
      <c r="K89">
        <v>69295046</v>
      </c>
      <c r="L89">
        <f>K89/J89</f>
        <v>25.863587390318326</v>
      </c>
    </row>
    <row r="91" spans="1:13" x14ac:dyDescent="0.2">
      <c r="A91" t="s">
        <v>191</v>
      </c>
      <c r="B91" t="s">
        <v>169</v>
      </c>
      <c r="C91" t="s">
        <v>206</v>
      </c>
      <c r="D91" t="s">
        <v>207</v>
      </c>
      <c r="E91" t="s">
        <v>170</v>
      </c>
      <c r="F91" t="s">
        <v>171</v>
      </c>
      <c r="H91" t="s">
        <v>177</v>
      </c>
      <c r="I91" t="s">
        <v>169</v>
      </c>
      <c r="J91" t="s">
        <v>206</v>
      </c>
      <c r="K91" t="s">
        <v>207</v>
      </c>
      <c r="L91" t="s">
        <v>170</v>
      </c>
      <c r="M91" t="s">
        <v>171</v>
      </c>
    </row>
    <row r="92" spans="1:13" x14ac:dyDescent="0.2">
      <c r="B92" t="s">
        <v>172</v>
      </c>
      <c r="C92">
        <v>97837.2</v>
      </c>
      <c r="D92">
        <v>5580634</v>
      </c>
      <c r="E92">
        <f>D92/C92</f>
        <v>57.040001144758847</v>
      </c>
      <c r="F92" s="31">
        <f>E92/E93</f>
        <v>2.2969479985140864</v>
      </c>
      <c r="I92" t="s">
        <v>172</v>
      </c>
      <c r="J92">
        <v>164936.01</v>
      </c>
      <c r="K92">
        <v>7822118</v>
      </c>
      <c r="L92">
        <f>K92/J92</f>
        <v>47.425168100040736</v>
      </c>
      <c r="M92" s="36">
        <f>L92/L93</f>
        <v>1.7694929596030964</v>
      </c>
    </row>
    <row r="93" spans="1:13" x14ac:dyDescent="0.2">
      <c r="B93" t="s">
        <v>173</v>
      </c>
      <c r="C93">
        <v>2240545.88</v>
      </c>
      <c r="D93">
        <v>55639370</v>
      </c>
      <c r="E93">
        <f>D93/C93</f>
        <v>24.83295276238664</v>
      </c>
      <c r="I93" t="s">
        <v>173</v>
      </c>
      <c r="J93">
        <v>4178861.55</v>
      </c>
      <c r="K93" s="32">
        <v>112000000</v>
      </c>
      <c r="L93">
        <f>K93/J93</f>
        <v>26.801557950633708</v>
      </c>
    </row>
    <row r="95" spans="1:13" x14ac:dyDescent="0.2">
      <c r="A95" t="s">
        <v>192</v>
      </c>
      <c r="B95" t="s">
        <v>169</v>
      </c>
      <c r="C95" t="s">
        <v>206</v>
      </c>
      <c r="D95" t="s">
        <v>207</v>
      </c>
      <c r="E95" t="s">
        <v>170</v>
      </c>
      <c r="F95" t="s">
        <v>171</v>
      </c>
      <c r="H95" t="s">
        <v>178</v>
      </c>
      <c r="I95" t="s">
        <v>169</v>
      </c>
      <c r="J95" t="s">
        <v>206</v>
      </c>
      <c r="K95" t="s">
        <v>207</v>
      </c>
      <c r="L95" t="s">
        <v>170</v>
      </c>
      <c r="M95" t="s">
        <v>171</v>
      </c>
    </row>
    <row r="96" spans="1:13" x14ac:dyDescent="0.2">
      <c r="B96" t="s">
        <v>172</v>
      </c>
      <c r="C96">
        <v>141182.21</v>
      </c>
      <c r="D96">
        <v>8202807</v>
      </c>
      <c r="E96">
        <f>D96/C96</f>
        <v>58.100854208189546</v>
      </c>
      <c r="F96" s="31">
        <f>E96/E97</f>
        <v>2.2355290062368955</v>
      </c>
      <c r="I96" t="s">
        <v>172</v>
      </c>
      <c r="J96">
        <v>71316.789999999994</v>
      </c>
      <c r="K96">
        <v>4066270</v>
      </c>
      <c r="L96">
        <f>K96/J96</f>
        <v>57.017008196807517</v>
      </c>
      <c r="M96" s="36">
        <f>L96/L97</f>
        <v>2.1017529364479004</v>
      </c>
    </row>
    <row r="97" spans="1:13" x14ac:dyDescent="0.2">
      <c r="B97" t="s">
        <v>173</v>
      </c>
      <c r="C97">
        <v>2780189.51</v>
      </c>
      <c r="D97">
        <v>72256448</v>
      </c>
      <c r="E97">
        <f>D97/C97</f>
        <v>25.989756360169853</v>
      </c>
      <c r="I97" t="s">
        <v>173</v>
      </c>
      <c r="J97">
        <v>2323298.27</v>
      </c>
      <c r="K97">
        <v>63027159</v>
      </c>
      <c r="L97">
        <f>K97/J97</f>
        <v>27.128311424258065</v>
      </c>
    </row>
    <row r="99" spans="1:13" x14ac:dyDescent="0.2">
      <c r="A99" t="s">
        <v>193</v>
      </c>
      <c r="B99" t="s">
        <v>169</v>
      </c>
      <c r="C99" t="s">
        <v>206</v>
      </c>
      <c r="D99" t="s">
        <v>207</v>
      </c>
      <c r="E99" t="s">
        <v>170</v>
      </c>
      <c r="F99" t="s">
        <v>171</v>
      </c>
      <c r="H99" t="s">
        <v>179</v>
      </c>
      <c r="I99" t="s">
        <v>169</v>
      </c>
      <c r="J99" t="s">
        <v>206</v>
      </c>
      <c r="K99" t="s">
        <v>207</v>
      </c>
      <c r="L99" t="s">
        <v>170</v>
      </c>
      <c r="M99" t="s">
        <v>171</v>
      </c>
    </row>
    <row r="100" spans="1:13" x14ac:dyDescent="0.2">
      <c r="B100" t="s">
        <v>172</v>
      </c>
      <c r="C100">
        <v>58090.62</v>
      </c>
      <c r="D100">
        <v>3711376</v>
      </c>
      <c r="E100">
        <f>D100/C100</f>
        <v>63.889419668786452</v>
      </c>
      <c r="F100" s="31">
        <f>E100/E101</f>
        <v>1.9091094723830171</v>
      </c>
      <c r="I100" t="s">
        <v>172</v>
      </c>
      <c r="J100">
        <v>63651.519999999997</v>
      </c>
      <c r="K100">
        <v>2231673</v>
      </c>
      <c r="L100">
        <f>K100/J100</f>
        <v>35.060796662829105</v>
      </c>
      <c r="M100" s="36">
        <f>L100/L101</f>
        <v>2.0948081553883453</v>
      </c>
    </row>
    <row r="101" spans="1:13" x14ac:dyDescent="0.2">
      <c r="B101" t="s">
        <v>173</v>
      </c>
      <c r="C101">
        <v>1355328.18</v>
      </c>
      <c r="D101">
        <v>45356818</v>
      </c>
      <c r="E101">
        <f>D101/C101</f>
        <v>33.465561086466899</v>
      </c>
      <c r="I101" t="s">
        <v>173</v>
      </c>
      <c r="J101">
        <v>1426671.51</v>
      </c>
      <c r="K101">
        <v>23878196</v>
      </c>
      <c r="L101">
        <f>K101/J101</f>
        <v>16.736996451271391</v>
      </c>
    </row>
    <row r="103" spans="1:13" x14ac:dyDescent="0.2">
      <c r="A103" t="s">
        <v>194</v>
      </c>
      <c r="B103" t="s">
        <v>169</v>
      </c>
      <c r="C103" t="s">
        <v>206</v>
      </c>
      <c r="D103" t="s">
        <v>207</v>
      </c>
      <c r="E103" t="s">
        <v>170</v>
      </c>
      <c r="F103" t="s">
        <v>171</v>
      </c>
      <c r="H103" t="s">
        <v>180</v>
      </c>
      <c r="I103" t="s">
        <v>169</v>
      </c>
      <c r="J103" t="s">
        <v>206</v>
      </c>
      <c r="K103" t="s">
        <v>207</v>
      </c>
      <c r="L103" t="s">
        <v>170</v>
      </c>
      <c r="M103" t="s">
        <v>171</v>
      </c>
    </row>
    <row r="104" spans="1:13" x14ac:dyDescent="0.2">
      <c r="B104" t="s">
        <v>172</v>
      </c>
      <c r="C104">
        <v>99060.13</v>
      </c>
      <c r="D104">
        <v>5091015</v>
      </c>
      <c r="E104">
        <f>D104/C104</f>
        <v>51.393179072145372</v>
      </c>
      <c r="F104" s="31">
        <f>E104/E105</f>
        <v>2.0754721119728505</v>
      </c>
      <c r="I104" t="s">
        <v>172</v>
      </c>
      <c r="J104">
        <v>78040.63</v>
      </c>
      <c r="K104">
        <v>4426202</v>
      </c>
      <c r="L104">
        <f>K104/J104</f>
        <v>56.716635936947199</v>
      </c>
      <c r="M104" s="36">
        <f>L104/L105</f>
        <v>2.0835936499407377</v>
      </c>
    </row>
    <row r="105" spans="1:13" x14ac:dyDescent="0.2">
      <c r="B105" t="s">
        <v>173</v>
      </c>
      <c r="C105">
        <v>2019285.58</v>
      </c>
      <c r="D105">
        <v>50001879</v>
      </c>
      <c r="E105">
        <f>D105/C105</f>
        <v>24.762163160695675</v>
      </c>
      <c r="I105" t="s">
        <v>173</v>
      </c>
      <c r="J105">
        <v>1923092.43</v>
      </c>
      <c r="K105">
        <v>52347699</v>
      </c>
      <c r="L105">
        <f>K105/J105</f>
        <v>27.220583984098987</v>
      </c>
    </row>
    <row r="107" spans="1:13" x14ac:dyDescent="0.2">
      <c r="A107" t="s">
        <v>195</v>
      </c>
      <c r="B107" t="s">
        <v>169</v>
      </c>
      <c r="C107" t="s">
        <v>206</v>
      </c>
      <c r="D107" t="s">
        <v>207</v>
      </c>
      <c r="E107" t="s">
        <v>170</v>
      </c>
      <c r="F107" t="s">
        <v>171</v>
      </c>
      <c r="H107" t="s">
        <v>181</v>
      </c>
      <c r="I107" t="s">
        <v>169</v>
      </c>
      <c r="J107" t="s">
        <v>206</v>
      </c>
      <c r="K107" t="s">
        <v>207</v>
      </c>
      <c r="L107" t="s">
        <v>170</v>
      </c>
      <c r="M107" t="s">
        <v>171</v>
      </c>
    </row>
    <row r="108" spans="1:13" x14ac:dyDescent="0.2">
      <c r="B108" t="s">
        <v>172</v>
      </c>
      <c r="C108">
        <v>97782.97</v>
      </c>
      <c r="D108">
        <v>3567086</v>
      </c>
      <c r="E108">
        <f>D108/C108</f>
        <v>36.479624212682431</v>
      </c>
      <c r="F108" s="31">
        <f>E108/E109</f>
        <v>1.9476877064949021</v>
      </c>
      <c r="I108" t="s">
        <v>172</v>
      </c>
      <c r="J108">
        <v>83978.79</v>
      </c>
      <c r="K108">
        <v>2881880</v>
      </c>
      <c r="L108">
        <f>K108/J108</f>
        <v>34.316760220050803</v>
      </c>
      <c r="M108" s="36">
        <f>L108/L109</f>
        <v>1.7520110801895239</v>
      </c>
    </row>
    <row r="109" spans="1:13" x14ac:dyDescent="0.2">
      <c r="B109" t="s">
        <v>173</v>
      </c>
      <c r="C109">
        <v>2214114.31</v>
      </c>
      <c r="D109">
        <v>41469717</v>
      </c>
      <c r="E109">
        <f>D109/C109</f>
        <v>18.729709126896886</v>
      </c>
      <c r="I109" t="s">
        <v>173</v>
      </c>
      <c r="J109">
        <v>1949415.55</v>
      </c>
      <c r="K109">
        <v>38183335</v>
      </c>
      <c r="L109">
        <f>K109/J109</f>
        <v>19.587068031749311</v>
      </c>
    </row>
    <row r="111" spans="1:13" x14ac:dyDescent="0.2">
      <c r="A111" t="s">
        <v>196</v>
      </c>
      <c r="B111" t="s">
        <v>169</v>
      </c>
      <c r="C111" t="s">
        <v>206</v>
      </c>
      <c r="D111" t="s">
        <v>207</v>
      </c>
      <c r="E111" t="s">
        <v>170</v>
      </c>
      <c r="F111" t="s">
        <v>171</v>
      </c>
      <c r="H111" t="s">
        <v>182</v>
      </c>
      <c r="I111" t="s">
        <v>169</v>
      </c>
      <c r="J111" t="s">
        <v>206</v>
      </c>
      <c r="K111" t="s">
        <v>207</v>
      </c>
      <c r="L111" t="s">
        <v>170</v>
      </c>
      <c r="M111" t="s">
        <v>171</v>
      </c>
    </row>
    <row r="112" spans="1:13" x14ac:dyDescent="0.2">
      <c r="B112" t="s">
        <v>172</v>
      </c>
      <c r="C112">
        <v>125086.75</v>
      </c>
      <c r="D112">
        <v>6495015</v>
      </c>
      <c r="E112">
        <f>D112/C112</f>
        <v>51.924084685228451</v>
      </c>
      <c r="F112" s="31">
        <f>E112/E113</f>
        <v>2.0520643470038622</v>
      </c>
      <c r="I112" t="s">
        <v>172</v>
      </c>
      <c r="J112">
        <v>91578.3</v>
      </c>
      <c r="K112">
        <v>3143400</v>
      </c>
      <c r="L112">
        <f>K112/J112</f>
        <v>34.324725398920926</v>
      </c>
      <c r="M112" s="36">
        <f>L112/L113</f>
        <v>1.5518211025662052</v>
      </c>
    </row>
    <row r="113" spans="1:13" x14ac:dyDescent="0.2">
      <c r="B113" t="s">
        <v>173</v>
      </c>
      <c r="C113">
        <v>2897238.35</v>
      </c>
      <c r="D113">
        <v>73309811</v>
      </c>
      <c r="E113">
        <f>D113/C113</f>
        <v>25.30334136989454</v>
      </c>
      <c r="I113" t="s">
        <v>173</v>
      </c>
      <c r="J113">
        <v>1884612.63</v>
      </c>
      <c r="K113">
        <v>41685740</v>
      </c>
      <c r="L113">
        <f>K113/J113</f>
        <v>22.118996411480062</v>
      </c>
    </row>
    <row r="115" spans="1:13" x14ac:dyDescent="0.2">
      <c r="A115" t="s">
        <v>197</v>
      </c>
      <c r="B115" t="s">
        <v>169</v>
      </c>
      <c r="C115" t="s">
        <v>206</v>
      </c>
      <c r="D115" t="s">
        <v>207</v>
      </c>
      <c r="E115" t="s">
        <v>170</v>
      </c>
      <c r="F115" t="s">
        <v>171</v>
      </c>
      <c r="H115" t="s">
        <v>183</v>
      </c>
      <c r="I115" t="s">
        <v>169</v>
      </c>
      <c r="J115" t="s">
        <v>206</v>
      </c>
      <c r="K115" t="s">
        <v>207</v>
      </c>
      <c r="L115" t="s">
        <v>170</v>
      </c>
      <c r="M115" t="s">
        <v>171</v>
      </c>
    </row>
    <row r="116" spans="1:13" x14ac:dyDescent="0.2">
      <c r="B116" t="s">
        <v>172</v>
      </c>
      <c r="C116">
        <v>98673.64</v>
      </c>
      <c r="D116">
        <v>4143043</v>
      </c>
      <c r="E116">
        <f>D116/C116</f>
        <v>41.987333192532475</v>
      </c>
      <c r="F116" s="31">
        <f>E116/E117</f>
        <v>1.7615531877004076</v>
      </c>
      <c r="I116" t="s">
        <v>172</v>
      </c>
      <c r="J116">
        <v>95775.51</v>
      </c>
      <c r="K116">
        <v>2904941</v>
      </c>
      <c r="L116">
        <f>K116/J116</f>
        <v>30.330728596485681</v>
      </c>
      <c r="M116" s="36">
        <f>L116/L117</f>
        <v>1.6014137546288496</v>
      </c>
    </row>
    <row r="117" spans="1:13" x14ac:dyDescent="0.2">
      <c r="B117" t="s">
        <v>173</v>
      </c>
      <c r="C117">
        <v>2173494.37</v>
      </c>
      <c r="D117">
        <v>51806118</v>
      </c>
      <c r="E117">
        <f>D117/C117</f>
        <v>23.835404735830991</v>
      </c>
      <c r="I117" t="s">
        <v>173</v>
      </c>
      <c r="J117">
        <v>2044551.91</v>
      </c>
      <c r="K117">
        <v>38723752</v>
      </c>
      <c r="L117">
        <f>K117/J117</f>
        <v>18.939970078822796</v>
      </c>
    </row>
    <row r="119" spans="1:13" x14ac:dyDescent="0.2">
      <c r="A119" t="s">
        <v>198</v>
      </c>
      <c r="B119" t="s">
        <v>169</v>
      </c>
      <c r="C119" t="s">
        <v>206</v>
      </c>
      <c r="D119" t="s">
        <v>207</v>
      </c>
      <c r="E119" t="s">
        <v>170</v>
      </c>
      <c r="F119" t="s">
        <v>171</v>
      </c>
      <c r="H119" t="s">
        <v>183</v>
      </c>
      <c r="I119" t="s">
        <v>169</v>
      </c>
      <c r="J119" t="s">
        <v>206</v>
      </c>
      <c r="K119" t="s">
        <v>207</v>
      </c>
      <c r="L119" t="s">
        <v>170</v>
      </c>
      <c r="M119" t="s">
        <v>171</v>
      </c>
    </row>
    <row r="120" spans="1:13" x14ac:dyDescent="0.2">
      <c r="B120" t="s">
        <v>172</v>
      </c>
      <c r="C120">
        <v>97564.92</v>
      </c>
      <c r="D120">
        <v>3240291</v>
      </c>
      <c r="E120">
        <f>D120/C120</f>
        <v>33.211640003394663</v>
      </c>
      <c r="F120" s="31">
        <f>E120/E121</f>
        <v>1.7244557190862302</v>
      </c>
      <c r="I120" t="s">
        <v>172</v>
      </c>
      <c r="J120">
        <v>112422.44</v>
      </c>
      <c r="K120">
        <v>4372291</v>
      </c>
      <c r="L120">
        <f>K120/J120</f>
        <v>38.891621637103768</v>
      </c>
      <c r="M120" s="36">
        <f>L120/L121</f>
        <v>1.9664832431998915</v>
      </c>
    </row>
    <row r="121" spans="1:13" x14ac:dyDescent="0.2">
      <c r="B121" t="s">
        <v>173</v>
      </c>
      <c r="C121">
        <v>2305049.9900000002</v>
      </c>
      <c r="D121">
        <v>44393422</v>
      </c>
      <c r="E121">
        <f>D121/C121</f>
        <v>19.259201402395615</v>
      </c>
      <c r="I121" t="s">
        <v>173</v>
      </c>
      <c r="J121">
        <v>2605885.35</v>
      </c>
      <c r="K121">
        <v>51537234</v>
      </c>
      <c r="L121">
        <f>K121/J121</f>
        <v>19.777245380346454</v>
      </c>
    </row>
    <row r="123" spans="1:13" x14ac:dyDescent="0.2">
      <c r="A123" t="s">
        <v>199</v>
      </c>
      <c r="B123" t="s">
        <v>169</v>
      </c>
      <c r="C123" t="s">
        <v>206</v>
      </c>
      <c r="D123" t="s">
        <v>207</v>
      </c>
      <c r="E123" t="s">
        <v>170</v>
      </c>
      <c r="F123" t="s">
        <v>171</v>
      </c>
      <c r="H123" t="s">
        <v>184</v>
      </c>
      <c r="I123" t="s">
        <v>169</v>
      </c>
      <c r="J123" t="s">
        <v>206</v>
      </c>
      <c r="K123" t="s">
        <v>207</v>
      </c>
      <c r="L123" t="s">
        <v>170</v>
      </c>
      <c r="M123" t="s">
        <v>171</v>
      </c>
    </row>
    <row r="124" spans="1:13" x14ac:dyDescent="0.2">
      <c r="B124" t="s">
        <v>172</v>
      </c>
      <c r="C124">
        <v>86604.64</v>
      </c>
      <c r="D124">
        <v>5587478</v>
      </c>
      <c r="E124">
        <f>D124/C124</f>
        <v>64.517074373844167</v>
      </c>
      <c r="F124" s="31">
        <f>E124/E125</f>
        <v>2.2695220060512784</v>
      </c>
      <c r="I124" t="s">
        <v>172</v>
      </c>
      <c r="J124">
        <v>102210.92</v>
      </c>
      <c r="K124">
        <v>3746035</v>
      </c>
      <c r="L124">
        <f>K124/J124</f>
        <v>36.650046785607643</v>
      </c>
      <c r="M124" s="36">
        <f>L124/L125</f>
        <v>1.6557346659407599</v>
      </c>
    </row>
    <row r="125" spans="1:13" x14ac:dyDescent="0.2">
      <c r="B125" t="s">
        <v>173</v>
      </c>
      <c r="C125">
        <v>1743417.73</v>
      </c>
      <c r="D125">
        <v>49561190</v>
      </c>
      <c r="E125">
        <f>D125/C125</f>
        <v>28.427604668216837</v>
      </c>
      <c r="I125" t="s">
        <v>173</v>
      </c>
      <c r="J125">
        <v>2287816.9700000002</v>
      </c>
      <c r="K125">
        <v>50641326</v>
      </c>
      <c r="L125">
        <f>K125/J125</f>
        <v>22.135217398968763</v>
      </c>
    </row>
    <row r="127" spans="1:13" x14ac:dyDescent="0.2">
      <c r="A127" t="s">
        <v>200</v>
      </c>
      <c r="B127" t="s">
        <v>169</v>
      </c>
      <c r="C127" t="s">
        <v>206</v>
      </c>
      <c r="D127" t="s">
        <v>207</v>
      </c>
      <c r="E127" t="s">
        <v>170</v>
      </c>
      <c r="F127" t="s">
        <v>171</v>
      </c>
      <c r="H127" t="s">
        <v>185</v>
      </c>
      <c r="I127" t="s">
        <v>169</v>
      </c>
      <c r="J127" t="s">
        <v>206</v>
      </c>
      <c r="K127" t="s">
        <v>207</v>
      </c>
      <c r="L127" t="s">
        <v>170</v>
      </c>
      <c r="M127" t="s">
        <v>171</v>
      </c>
    </row>
    <row r="128" spans="1:13" x14ac:dyDescent="0.2">
      <c r="B128" t="s">
        <v>172</v>
      </c>
      <c r="C128">
        <v>117385.72</v>
      </c>
      <c r="D128">
        <v>6881835</v>
      </c>
      <c r="E128">
        <f>D128/C128</f>
        <v>58.625827741227809</v>
      </c>
      <c r="F128" s="31">
        <f>E128/E129</f>
        <v>2.0555002151590571</v>
      </c>
      <c r="I128" t="s">
        <v>172</v>
      </c>
      <c r="J128">
        <v>99333.56</v>
      </c>
      <c r="K128">
        <v>3209783</v>
      </c>
      <c r="L128">
        <f>K128/J128</f>
        <v>32.313177943083886</v>
      </c>
      <c r="M128" s="36">
        <f>L128/L129</f>
        <v>1.7607601537900888</v>
      </c>
    </row>
    <row r="129" spans="1:13" x14ac:dyDescent="0.2">
      <c r="B129" t="s">
        <v>173</v>
      </c>
      <c r="C129">
        <v>2541585.4500000002</v>
      </c>
      <c r="D129">
        <v>72489679</v>
      </c>
      <c r="E129">
        <f>D129/C129</f>
        <v>28.521440819548285</v>
      </c>
      <c r="I129" t="s">
        <v>173</v>
      </c>
      <c r="J129">
        <v>2486014.54</v>
      </c>
      <c r="K129">
        <v>45622926</v>
      </c>
      <c r="L129">
        <f>K129/J129</f>
        <v>18.351833935774163</v>
      </c>
    </row>
    <row r="131" spans="1:13" x14ac:dyDescent="0.2">
      <c r="A131" t="s">
        <v>201</v>
      </c>
      <c r="B131" t="s">
        <v>169</v>
      </c>
      <c r="C131" t="s">
        <v>206</v>
      </c>
      <c r="D131" t="s">
        <v>207</v>
      </c>
      <c r="E131" t="s">
        <v>170</v>
      </c>
      <c r="F131" t="s">
        <v>171</v>
      </c>
      <c r="H131" t="s">
        <v>186</v>
      </c>
      <c r="I131" t="s">
        <v>169</v>
      </c>
      <c r="J131" t="s">
        <v>206</v>
      </c>
      <c r="K131" t="s">
        <v>207</v>
      </c>
      <c r="L131" t="s">
        <v>170</v>
      </c>
      <c r="M131" t="s">
        <v>171</v>
      </c>
    </row>
    <row r="132" spans="1:13" x14ac:dyDescent="0.2">
      <c r="B132" t="s">
        <v>172</v>
      </c>
      <c r="C132">
        <v>104318.76</v>
      </c>
      <c r="D132">
        <v>6601304</v>
      </c>
      <c r="E132">
        <f>D132/C132</f>
        <v>63.280123345024428</v>
      </c>
      <c r="F132" s="31">
        <f>E132/E133</f>
        <v>2.8358535032173582</v>
      </c>
      <c r="I132" t="s">
        <v>172</v>
      </c>
      <c r="J132">
        <v>98667.87</v>
      </c>
      <c r="K132">
        <v>2864915</v>
      </c>
      <c r="L132">
        <f>K132/J132</f>
        <v>29.035946554841004</v>
      </c>
      <c r="M132" s="36">
        <f>L132/L133</f>
        <v>1.6157361878699141</v>
      </c>
    </row>
    <row r="133" spans="1:13" x14ac:dyDescent="0.2">
      <c r="B133" t="s">
        <v>173</v>
      </c>
      <c r="C133">
        <v>2281132.36</v>
      </c>
      <c r="D133">
        <v>50901902</v>
      </c>
      <c r="E133">
        <f>D133/C133</f>
        <v>22.314313229943398</v>
      </c>
      <c r="I133" t="s">
        <v>173</v>
      </c>
      <c r="J133">
        <v>2342282.63</v>
      </c>
      <c r="K133">
        <v>42092511</v>
      </c>
      <c r="L133">
        <f>K133/J133</f>
        <v>17.970722431562411</v>
      </c>
    </row>
    <row r="135" spans="1:13" x14ac:dyDescent="0.2">
      <c r="A135" t="s">
        <v>202</v>
      </c>
      <c r="B135" t="s">
        <v>169</v>
      </c>
      <c r="C135" t="s">
        <v>206</v>
      </c>
      <c r="D135" t="s">
        <v>207</v>
      </c>
      <c r="E135" t="s">
        <v>170</v>
      </c>
      <c r="F135" t="s">
        <v>171</v>
      </c>
      <c r="H135" t="s">
        <v>187</v>
      </c>
      <c r="I135" t="s">
        <v>169</v>
      </c>
      <c r="J135" t="s">
        <v>206</v>
      </c>
      <c r="K135" t="s">
        <v>207</v>
      </c>
      <c r="L135" t="s">
        <v>170</v>
      </c>
      <c r="M135" t="s">
        <v>171</v>
      </c>
    </row>
    <row r="136" spans="1:13" x14ac:dyDescent="0.2">
      <c r="B136" t="s">
        <v>172</v>
      </c>
      <c r="C136">
        <v>68635.56</v>
      </c>
      <c r="D136">
        <v>3707895</v>
      </c>
      <c r="E136">
        <f>D136/C136</f>
        <v>54.022943791818705</v>
      </c>
      <c r="F136" s="31">
        <f>E136/E137</f>
        <v>2.5228353480584294</v>
      </c>
      <c r="I136" t="s">
        <v>172</v>
      </c>
      <c r="J136">
        <v>72776.240000000005</v>
      </c>
      <c r="K136">
        <v>2234158</v>
      </c>
      <c r="L136">
        <f>K136/J136</f>
        <v>30.699002861373437</v>
      </c>
      <c r="M136" s="36">
        <f>L136/L137</f>
        <v>1.8392788045173518</v>
      </c>
    </row>
    <row r="137" spans="1:13" x14ac:dyDescent="0.2">
      <c r="B137" t="s">
        <v>173</v>
      </c>
      <c r="C137">
        <v>1323414.17</v>
      </c>
      <c r="D137">
        <v>28339039</v>
      </c>
      <c r="E137">
        <f>D137/C137</f>
        <v>21.413582869526024</v>
      </c>
      <c r="I137" t="s">
        <v>173</v>
      </c>
      <c r="J137">
        <v>1771144.92</v>
      </c>
      <c r="K137">
        <v>29561795</v>
      </c>
      <c r="L137">
        <f>K137/J137</f>
        <v>16.690782705686217</v>
      </c>
    </row>
    <row r="139" spans="1:13" x14ac:dyDescent="0.2">
      <c r="A139" t="s">
        <v>203</v>
      </c>
      <c r="B139" t="s">
        <v>169</v>
      </c>
      <c r="C139" t="s">
        <v>206</v>
      </c>
      <c r="D139" t="s">
        <v>207</v>
      </c>
      <c r="E139" t="s">
        <v>170</v>
      </c>
      <c r="F139" t="s">
        <v>171</v>
      </c>
      <c r="H139" t="s">
        <v>212</v>
      </c>
      <c r="I139" t="s">
        <v>169</v>
      </c>
      <c r="J139" t="s">
        <v>206</v>
      </c>
      <c r="K139" t="s">
        <v>207</v>
      </c>
      <c r="L139" t="s">
        <v>170</v>
      </c>
      <c r="M139" t="s">
        <v>171</v>
      </c>
    </row>
    <row r="140" spans="1:13" x14ac:dyDescent="0.2">
      <c r="B140" t="s">
        <v>172</v>
      </c>
      <c r="C140">
        <v>88101.01</v>
      </c>
      <c r="D140">
        <v>4361922</v>
      </c>
      <c r="E140">
        <f>D140/C140</f>
        <v>49.510465317026451</v>
      </c>
      <c r="F140" s="31">
        <f>E140/E141</f>
        <v>2.5271904173860729</v>
      </c>
      <c r="I140" t="s">
        <v>172</v>
      </c>
      <c r="J140">
        <v>60208.84</v>
      </c>
      <c r="K140">
        <v>1707561</v>
      </c>
      <c r="L140">
        <f>K140/J140</f>
        <v>28.360636079353132</v>
      </c>
      <c r="M140" s="36">
        <f>L140/L141</f>
        <v>1.869163095866512</v>
      </c>
    </row>
    <row r="141" spans="1:13" x14ac:dyDescent="0.2">
      <c r="B141" t="s">
        <v>173</v>
      </c>
      <c r="C141">
        <v>1705597.85</v>
      </c>
      <c r="D141">
        <v>33414555</v>
      </c>
      <c r="E141">
        <f>D141/C141</f>
        <v>19.59110994423451</v>
      </c>
      <c r="I141" t="s">
        <v>173</v>
      </c>
      <c r="J141">
        <v>1388010.57</v>
      </c>
      <c r="K141">
        <v>21060154</v>
      </c>
      <c r="L141">
        <f>K141/J141</f>
        <v>15.172906067999179</v>
      </c>
    </row>
    <row r="143" spans="1:13" x14ac:dyDescent="0.2">
      <c r="A143" t="s">
        <v>204</v>
      </c>
      <c r="B143" t="s">
        <v>169</v>
      </c>
      <c r="C143" t="s">
        <v>206</v>
      </c>
      <c r="D143" t="s">
        <v>207</v>
      </c>
      <c r="E143" t="s">
        <v>170</v>
      </c>
      <c r="F143" t="s">
        <v>171</v>
      </c>
    </row>
    <row r="144" spans="1:13" x14ac:dyDescent="0.2">
      <c r="B144" t="s">
        <v>172</v>
      </c>
      <c r="C144">
        <v>99421.25</v>
      </c>
      <c r="D144">
        <v>3517647</v>
      </c>
      <c r="E144">
        <f>D144/C144</f>
        <v>35.381238920250951</v>
      </c>
      <c r="F144" s="31">
        <f>E144/E145</f>
        <v>1.7250460500651947</v>
      </c>
    </row>
    <row r="145" spans="1:6" x14ac:dyDescent="0.2">
      <c r="B145" t="s">
        <v>173</v>
      </c>
      <c r="C145">
        <v>2114699.98</v>
      </c>
      <c r="D145">
        <v>43373164</v>
      </c>
      <c r="E145">
        <f>D145/C145</f>
        <v>20.510315605147923</v>
      </c>
    </row>
    <row r="147" spans="1:6" x14ac:dyDescent="0.2">
      <c r="A147" t="s">
        <v>205</v>
      </c>
      <c r="B147" t="s">
        <v>169</v>
      </c>
      <c r="C147" t="s">
        <v>206</v>
      </c>
      <c r="D147" t="s">
        <v>207</v>
      </c>
      <c r="E147" t="s">
        <v>170</v>
      </c>
      <c r="F147" t="s">
        <v>171</v>
      </c>
    </row>
    <row r="148" spans="1:6" x14ac:dyDescent="0.2">
      <c r="B148" t="s">
        <v>172</v>
      </c>
      <c r="C148">
        <v>66093.929999999993</v>
      </c>
      <c r="D148">
        <v>2338327</v>
      </c>
      <c r="E148">
        <f>D148/C148</f>
        <v>35.378846438697174</v>
      </c>
      <c r="F148" s="31">
        <f>E148/E149</f>
        <v>1.6551515988842096</v>
      </c>
    </row>
    <row r="149" spans="1:6" x14ac:dyDescent="0.2">
      <c r="B149" t="s">
        <v>173</v>
      </c>
      <c r="C149">
        <v>1021423.94</v>
      </c>
      <c r="D149">
        <v>21832925</v>
      </c>
      <c r="E149">
        <f>D149/C149</f>
        <v>21.374988528269665</v>
      </c>
    </row>
    <row r="151" spans="1:6" x14ac:dyDescent="0.2">
      <c r="A151" t="s">
        <v>209</v>
      </c>
      <c r="B151" t="s">
        <v>169</v>
      </c>
      <c r="C151" t="s">
        <v>206</v>
      </c>
      <c r="D151" t="s">
        <v>207</v>
      </c>
      <c r="E151" t="s">
        <v>170</v>
      </c>
      <c r="F151" t="s">
        <v>171</v>
      </c>
    </row>
    <row r="152" spans="1:6" x14ac:dyDescent="0.2">
      <c r="B152" t="s">
        <v>172</v>
      </c>
      <c r="C152">
        <v>88079.09</v>
      </c>
      <c r="D152">
        <v>5791111</v>
      </c>
      <c r="E152">
        <f>D152/C152</f>
        <v>65.748987642810576</v>
      </c>
      <c r="F152" s="31">
        <f>E152/E153</f>
        <v>1.9700718624678351</v>
      </c>
    </row>
    <row r="153" spans="1:6" x14ac:dyDescent="0.2">
      <c r="B153" t="s">
        <v>173</v>
      </c>
      <c r="C153">
        <v>2222692.16</v>
      </c>
      <c r="D153">
        <v>74179913</v>
      </c>
      <c r="E153">
        <f>D153/C153</f>
        <v>33.373903203941651</v>
      </c>
    </row>
    <row r="155" spans="1:6" x14ac:dyDescent="0.2">
      <c r="A155" t="s">
        <v>210</v>
      </c>
      <c r="B155" t="s">
        <v>169</v>
      </c>
      <c r="C155" t="s">
        <v>206</v>
      </c>
      <c r="D155" t="s">
        <v>207</v>
      </c>
      <c r="E155" t="s">
        <v>170</v>
      </c>
      <c r="F155" t="s">
        <v>171</v>
      </c>
    </row>
    <row r="156" spans="1:6" x14ac:dyDescent="0.2">
      <c r="B156" t="s">
        <v>172</v>
      </c>
      <c r="C156">
        <v>121228.73</v>
      </c>
      <c r="D156">
        <v>5231164</v>
      </c>
      <c r="E156">
        <f>D156/C156</f>
        <v>43.151190316024923</v>
      </c>
      <c r="F156" s="31">
        <f>E156/E157</f>
        <v>2.0044184165781784</v>
      </c>
    </row>
    <row r="157" spans="1:6" x14ac:dyDescent="0.2">
      <c r="B157" t="s">
        <v>173</v>
      </c>
      <c r="C157">
        <v>2381325.44</v>
      </c>
      <c r="D157">
        <v>51265258</v>
      </c>
      <c r="E157">
        <f>D157/C157</f>
        <v>21.528035244103386</v>
      </c>
    </row>
    <row r="159" spans="1:6" x14ac:dyDescent="0.2">
      <c r="A159" t="s">
        <v>211</v>
      </c>
      <c r="B159" t="s">
        <v>169</v>
      </c>
      <c r="C159" t="s">
        <v>206</v>
      </c>
      <c r="D159" t="s">
        <v>207</v>
      </c>
      <c r="E159" t="s">
        <v>170</v>
      </c>
      <c r="F159" t="s">
        <v>171</v>
      </c>
    </row>
    <row r="160" spans="1:6" x14ac:dyDescent="0.2">
      <c r="B160" t="s">
        <v>172</v>
      </c>
      <c r="C160">
        <v>112725.87</v>
      </c>
      <c r="D160">
        <v>6599999</v>
      </c>
      <c r="E160">
        <f>D160/C160</f>
        <v>58.549106784449748</v>
      </c>
      <c r="F160" s="31">
        <f>E160/E161</f>
        <v>2.0557082987401052</v>
      </c>
    </row>
    <row r="161" spans="2:5" x14ac:dyDescent="0.2">
      <c r="B161" t="s">
        <v>173</v>
      </c>
      <c r="C161">
        <v>2119809.7799999998</v>
      </c>
      <c r="D161">
        <v>60374796</v>
      </c>
      <c r="E161">
        <f>D161/C161</f>
        <v>28.481232877414126</v>
      </c>
    </row>
  </sheetData>
  <mergeCells count="6">
    <mergeCell ref="A1:M1"/>
    <mergeCell ref="A2:F2"/>
    <mergeCell ref="H2:M2"/>
    <mergeCell ref="A77:M77"/>
    <mergeCell ref="A78:F78"/>
    <mergeCell ref="H78:M78"/>
  </mergeCells>
  <pageMargins left="0.7" right="0.7" top="0.75" bottom="0.75" header="0.3" footer="0.3"/>
  <pageSetup paperSize="9" orientation="portrait" horizontalDpi="0" verticalDpi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zoomScale="90" zoomScaleNormal="90" workbookViewId="0">
      <selection activeCell="D39" sqref="D39"/>
    </sheetView>
  </sheetViews>
  <sheetFormatPr baseColWidth="10" defaultRowHeight="16" x14ac:dyDescent="0.2"/>
  <cols>
    <col min="1" max="1" width="7.83203125" customWidth="1"/>
    <col min="2" max="2" width="15.6640625" bestFit="1" customWidth="1"/>
    <col min="3" max="3" width="11.1640625" customWidth="1"/>
    <col min="4" max="4" width="10.6640625" customWidth="1"/>
    <col min="5" max="5" width="20.6640625" bestFit="1" customWidth="1"/>
    <col min="6" max="6" width="21.6640625" bestFit="1" customWidth="1"/>
    <col min="7" max="7" width="16.5" bestFit="1" customWidth="1"/>
  </cols>
  <sheetData>
    <row r="2" spans="1:9" x14ac:dyDescent="0.2">
      <c r="A2" s="52" t="s">
        <v>215</v>
      </c>
      <c r="B2" s="52"/>
      <c r="C2" s="52"/>
      <c r="D2" s="52"/>
      <c r="E2" s="52"/>
      <c r="F2" s="52"/>
      <c r="G2" s="52"/>
      <c r="H2" s="9"/>
      <c r="I2" s="9"/>
    </row>
    <row r="3" spans="1:9" x14ac:dyDescent="0.2">
      <c r="A3" s="9"/>
      <c r="B3" s="9"/>
      <c r="C3" s="9"/>
      <c r="D3" s="9"/>
      <c r="E3" s="9"/>
      <c r="F3" s="9"/>
      <c r="G3" s="9"/>
      <c r="H3" s="9"/>
      <c r="I3" s="9"/>
    </row>
    <row r="4" spans="1:9" x14ac:dyDescent="0.2">
      <c r="A4" s="3" t="s">
        <v>220</v>
      </c>
      <c r="B4" s="3"/>
      <c r="C4" s="3" t="s">
        <v>216</v>
      </c>
      <c r="D4" s="3"/>
      <c r="E4" s="3"/>
      <c r="F4" s="3" t="s">
        <v>221</v>
      </c>
      <c r="G4" s="3"/>
      <c r="H4" s="9"/>
      <c r="I4" s="9"/>
    </row>
    <row r="5" spans="1:9" x14ac:dyDescent="0.2">
      <c r="A5" s="3"/>
      <c r="B5" s="3"/>
      <c r="C5" s="3"/>
      <c r="D5" s="3"/>
      <c r="E5" s="3"/>
      <c r="F5" s="3" t="s">
        <v>222</v>
      </c>
      <c r="G5" s="3"/>
      <c r="H5" s="9"/>
      <c r="I5" s="9"/>
    </row>
    <row r="6" spans="1:9" x14ac:dyDescent="0.2">
      <c r="A6" s="3"/>
      <c r="B6" s="3"/>
      <c r="C6" s="3"/>
      <c r="D6" s="3"/>
      <c r="E6" s="3"/>
      <c r="F6" s="3"/>
      <c r="G6" s="3"/>
      <c r="H6" s="9"/>
      <c r="I6" s="9"/>
    </row>
    <row r="7" spans="1:9" x14ac:dyDescent="0.2">
      <c r="A7" s="3"/>
      <c r="B7" s="3"/>
      <c r="C7" s="3"/>
      <c r="D7" s="3"/>
      <c r="E7" s="3"/>
      <c r="F7" s="3"/>
      <c r="G7" s="3"/>
      <c r="H7" s="9"/>
      <c r="I7" s="9"/>
    </row>
    <row r="8" spans="1:9" x14ac:dyDescent="0.2">
      <c r="A8" s="3" t="s">
        <v>230</v>
      </c>
      <c r="B8" s="3" t="s">
        <v>217</v>
      </c>
      <c r="C8" s="3" t="s">
        <v>218</v>
      </c>
      <c r="D8" s="3" t="s">
        <v>240</v>
      </c>
      <c r="E8" s="3" t="s">
        <v>241</v>
      </c>
      <c r="F8" s="3" t="s">
        <v>219</v>
      </c>
      <c r="G8" s="3" t="s">
        <v>242</v>
      </c>
      <c r="H8" s="9"/>
      <c r="I8" s="9"/>
    </row>
    <row r="9" spans="1:9" x14ac:dyDescent="0.2">
      <c r="A9" s="3" t="s">
        <v>224</v>
      </c>
      <c r="B9" s="37">
        <v>0.47599999999999998</v>
      </c>
      <c r="C9" s="37">
        <v>0.46100000000000002</v>
      </c>
      <c r="D9" s="37">
        <v>2.7010000000000001</v>
      </c>
      <c r="E9" s="37">
        <v>54.027999999999999</v>
      </c>
      <c r="F9" s="37">
        <v>9.1999999999999998E-2</v>
      </c>
      <c r="G9" s="37">
        <v>4.9489999999999998</v>
      </c>
      <c r="H9" s="9"/>
      <c r="I9" s="9"/>
    </row>
    <row r="10" spans="1:9" x14ac:dyDescent="0.2">
      <c r="A10" s="3" t="s">
        <v>225</v>
      </c>
      <c r="B10" s="37">
        <v>0.45600000000000002</v>
      </c>
      <c r="C10" s="37">
        <v>0.441</v>
      </c>
      <c r="D10" s="37">
        <v>2.569</v>
      </c>
      <c r="E10" s="37">
        <v>51.378999999999998</v>
      </c>
      <c r="F10" s="37">
        <v>9.1999999999999998E-2</v>
      </c>
      <c r="G10" s="37">
        <v>4.7009999999999996</v>
      </c>
      <c r="H10" s="9"/>
      <c r="I10" s="9"/>
    </row>
    <row r="11" spans="1:9" x14ac:dyDescent="0.2">
      <c r="A11" s="3" t="s">
        <v>226</v>
      </c>
      <c r="B11" s="37">
        <v>0.48699999999999999</v>
      </c>
      <c r="C11" s="37">
        <v>0.47299999999999998</v>
      </c>
      <c r="D11" s="37">
        <v>2.7759999999999998</v>
      </c>
      <c r="E11" s="37">
        <v>55.529000000000003</v>
      </c>
      <c r="F11" s="37">
        <v>8.6999999999999994E-2</v>
      </c>
      <c r="G11" s="37">
        <v>4.8259999999999996</v>
      </c>
      <c r="H11" s="9"/>
      <c r="I11" s="9"/>
    </row>
    <row r="12" spans="1:9" x14ac:dyDescent="0.2">
      <c r="A12" s="3" t="s">
        <v>227</v>
      </c>
      <c r="B12" s="37">
        <v>0.47799999999999998</v>
      </c>
      <c r="C12" s="37">
        <v>0.46300000000000002</v>
      </c>
      <c r="D12" s="37">
        <v>2.7149999999999999</v>
      </c>
      <c r="E12" s="37">
        <v>54.292999999999999</v>
      </c>
      <c r="F12" s="37">
        <v>8.5000000000000006E-2</v>
      </c>
      <c r="G12" s="37">
        <v>4.62</v>
      </c>
      <c r="H12" s="9"/>
      <c r="I12" s="9"/>
    </row>
    <row r="13" spans="1:9" x14ac:dyDescent="0.2">
      <c r="A13" s="3" t="s">
        <v>228</v>
      </c>
      <c r="B13" s="37">
        <v>0.45400000000000001</v>
      </c>
      <c r="C13" s="37">
        <v>0.44</v>
      </c>
      <c r="D13" s="37">
        <v>2.56</v>
      </c>
      <c r="E13" s="37">
        <v>51.203000000000003</v>
      </c>
      <c r="F13" s="37">
        <v>8.6999999999999994E-2</v>
      </c>
      <c r="G13" s="37">
        <v>4.4290000000000003</v>
      </c>
      <c r="H13" s="9"/>
      <c r="I13" s="9"/>
    </row>
    <row r="14" spans="1:9" x14ac:dyDescent="0.2">
      <c r="A14" s="3" t="s">
        <v>229</v>
      </c>
      <c r="B14" s="37">
        <v>0.47899999999999998</v>
      </c>
      <c r="C14" s="37">
        <v>0.46500000000000002</v>
      </c>
      <c r="D14" s="37">
        <v>2.7229999999999999</v>
      </c>
      <c r="E14" s="37">
        <v>54.47</v>
      </c>
      <c r="F14" s="37">
        <v>8.4000000000000005E-2</v>
      </c>
      <c r="G14" s="37">
        <v>4.5860000000000003</v>
      </c>
      <c r="H14" s="9"/>
      <c r="I14" s="9"/>
    </row>
    <row r="15" spans="1:9" x14ac:dyDescent="0.2">
      <c r="A15" s="9"/>
      <c r="B15" s="9"/>
      <c r="C15" s="9"/>
      <c r="D15" s="9"/>
      <c r="E15" s="9"/>
      <c r="F15" s="9"/>
      <c r="G15" s="9"/>
      <c r="H15" s="9"/>
      <c r="I15" s="9"/>
    </row>
    <row r="16" spans="1:9" x14ac:dyDescent="0.2">
      <c r="A16" s="9"/>
      <c r="B16" s="9"/>
      <c r="C16" s="9"/>
      <c r="D16" s="9"/>
      <c r="E16" s="9" t="s">
        <v>223</v>
      </c>
      <c r="F16" s="9"/>
      <c r="G16" s="9"/>
      <c r="H16" s="9"/>
      <c r="I16" s="9"/>
    </row>
    <row r="19" spans="1:7" x14ac:dyDescent="0.2">
      <c r="A19" s="52" t="s">
        <v>239</v>
      </c>
      <c r="B19" s="52"/>
      <c r="C19" s="52"/>
      <c r="D19" s="52"/>
      <c r="E19" s="52"/>
      <c r="F19" s="52"/>
      <c r="G19" s="52"/>
    </row>
    <row r="21" spans="1:7" x14ac:dyDescent="0.2">
      <c r="A21" s="3" t="s">
        <v>220</v>
      </c>
      <c r="B21" s="9"/>
      <c r="C21" s="9" t="s">
        <v>237</v>
      </c>
      <c r="D21" s="9"/>
      <c r="E21" s="9"/>
      <c r="F21" s="3" t="s">
        <v>221</v>
      </c>
      <c r="G21" s="9"/>
    </row>
    <row r="22" spans="1:7" x14ac:dyDescent="0.2">
      <c r="A22" s="9"/>
      <c r="B22" s="9"/>
      <c r="C22" s="9"/>
      <c r="D22" s="9"/>
      <c r="E22" s="9"/>
      <c r="F22" s="3" t="s">
        <v>222</v>
      </c>
      <c r="G22" s="9"/>
    </row>
    <row r="23" spans="1:7" x14ac:dyDescent="0.2">
      <c r="A23" s="9"/>
      <c r="B23" s="9"/>
      <c r="C23" s="9"/>
      <c r="D23" s="9"/>
      <c r="E23" s="9"/>
      <c r="F23" s="9"/>
      <c r="G23" s="9"/>
    </row>
    <row r="24" spans="1:7" x14ac:dyDescent="0.2">
      <c r="A24" s="9"/>
      <c r="B24" s="9"/>
      <c r="C24" s="9"/>
      <c r="D24" s="9"/>
      <c r="E24" s="9"/>
      <c r="F24" s="9"/>
      <c r="G24" s="9"/>
    </row>
    <row r="25" spans="1:7" x14ac:dyDescent="0.2">
      <c r="A25" s="3" t="s">
        <v>230</v>
      </c>
      <c r="B25" s="3" t="s">
        <v>217</v>
      </c>
      <c r="C25" s="3" t="s">
        <v>218</v>
      </c>
      <c r="D25" s="3" t="s">
        <v>240</v>
      </c>
      <c r="E25" s="3" t="s">
        <v>241</v>
      </c>
      <c r="F25" s="3" t="s">
        <v>219</v>
      </c>
      <c r="G25" s="3" t="s">
        <v>242</v>
      </c>
    </row>
    <row r="26" spans="1:7" x14ac:dyDescent="0.2">
      <c r="A26" s="9" t="s">
        <v>231</v>
      </c>
      <c r="B26" s="38">
        <v>7.775E-2</v>
      </c>
      <c r="C26" s="38"/>
      <c r="D26" s="38"/>
      <c r="E26" s="38"/>
      <c r="F26" s="38"/>
      <c r="G26" s="38"/>
    </row>
    <row r="27" spans="1:7" x14ac:dyDescent="0.2">
      <c r="A27" s="9" t="s">
        <v>224</v>
      </c>
      <c r="B27" s="38">
        <v>0.67733333333333334</v>
      </c>
      <c r="C27" s="38">
        <f>B27-$K$16</f>
        <v>0.67733333333333334</v>
      </c>
      <c r="D27" s="38">
        <f xml:space="preserve"> C27/0.1045 - 0.1376/0.1045</f>
        <v>5.1649122807017545</v>
      </c>
      <c r="E27" s="38">
        <f t="shared" ref="E27:E38" si="0">D27*10</f>
        <v>51.649122807017548</v>
      </c>
      <c r="F27" s="38">
        <v>0.52500000000000002</v>
      </c>
      <c r="G27" s="38">
        <f>E27*F27</f>
        <v>27.115789473684213</v>
      </c>
    </row>
    <row r="28" spans="1:7" x14ac:dyDescent="0.2">
      <c r="A28" s="9" t="s">
        <v>225</v>
      </c>
      <c r="B28" s="38">
        <v>0.98133333333333328</v>
      </c>
      <c r="C28" s="38">
        <f t="shared" ref="C28:C38" si="1">B28-$K$16</f>
        <v>0.98133333333333328</v>
      </c>
      <c r="D28" s="38">
        <f t="shared" ref="D28:D38" si="2" xml:space="preserve"> C28/0.1045 - 0.1376/0.1045</f>
        <v>8.0740031897926645</v>
      </c>
      <c r="E28" s="38">
        <f t="shared" si="0"/>
        <v>80.740031897926642</v>
      </c>
      <c r="F28" s="38">
        <v>0.53400000000000003</v>
      </c>
      <c r="G28" s="38">
        <f t="shared" ref="G28:G38" si="3">E28*F28</f>
        <v>43.115177033492827</v>
      </c>
    </row>
    <row r="29" spans="1:7" x14ac:dyDescent="0.2">
      <c r="A29" s="9" t="s">
        <v>226</v>
      </c>
      <c r="B29" s="38">
        <v>0.78699999999999992</v>
      </c>
      <c r="C29" s="38">
        <f t="shared" si="1"/>
        <v>0.78699999999999992</v>
      </c>
      <c r="D29" s="38">
        <f t="shared" si="2"/>
        <v>6.2143540669856456</v>
      </c>
      <c r="E29" s="38">
        <f t="shared" si="0"/>
        <v>62.143540669856456</v>
      </c>
      <c r="F29" s="38">
        <v>0.52400000000000002</v>
      </c>
      <c r="G29" s="38">
        <f t="shared" si="3"/>
        <v>32.563215311004782</v>
      </c>
    </row>
    <row r="30" spans="1:7" x14ac:dyDescent="0.2">
      <c r="A30" s="9" t="s">
        <v>232</v>
      </c>
      <c r="B30" s="38">
        <v>1.1136666666666668</v>
      </c>
      <c r="C30" s="38">
        <f t="shared" si="1"/>
        <v>1.1136666666666668</v>
      </c>
      <c r="D30" s="38">
        <f t="shared" si="2"/>
        <v>9.340350877192984</v>
      </c>
      <c r="E30" s="38">
        <f t="shared" si="0"/>
        <v>93.403508771929836</v>
      </c>
      <c r="F30" s="38">
        <v>0.53500000000000003</v>
      </c>
      <c r="G30" s="38">
        <f t="shared" si="3"/>
        <v>49.970877192982464</v>
      </c>
    </row>
    <row r="31" spans="1:7" x14ac:dyDescent="0.2">
      <c r="A31" s="9" t="s">
        <v>233</v>
      </c>
      <c r="B31" s="38">
        <v>0.85933333333333328</v>
      </c>
      <c r="C31" s="38">
        <f>B31-$K$16</f>
        <v>0.85933333333333328</v>
      </c>
      <c r="D31" s="38">
        <f t="shared" si="2"/>
        <v>6.9065390749601265</v>
      </c>
      <c r="E31" s="38">
        <f t="shared" si="0"/>
        <v>69.065390749601264</v>
      </c>
      <c r="F31" s="38">
        <v>0.53700000000000003</v>
      </c>
      <c r="G31" s="38">
        <f t="shared" si="3"/>
        <v>37.088114832535879</v>
      </c>
    </row>
    <row r="32" spans="1:7" x14ac:dyDescent="0.2">
      <c r="A32" s="9" t="s">
        <v>234</v>
      </c>
      <c r="B32" s="38">
        <v>0.82299999999999995</v>
      </c>
      <c r="C32" s="38">
        <f>B32-$K$16</f>
        <v>0.82299999999999995</v>
      </c>
      <c r="D32" s="38">
        <f t="shared" si="2"/>
        <v>6.558851674641148</v>
      </c>
      <c r="E32" s="38">
        <f t="shared" si="0"/>
        <v>65.588516746411486</v>
      </c>
      <c r="F32" s="38">
        <v>0.503</v>
      </c>
      <c r="G32" s="38">
        <f t="shared" si="3"/>
        <v>32.991023923444978</v>
      </c>
    </row>
    <row r="33" spans="1:7" x14ac:dyDescent="0.2">
      <c r="A33" s="9" t="s">
        <v>227</v>
      </c>
      <c r="B33" s="38">
        <v>0.78974999999999995</v>
      </c>
      <c r="C33" s="38">
        <f t="shared" si="1"/>
        <v>0.78974999999999995</v>
      </c>
      <c r="D33" s="38">
        <f t="shared" si="2"/>
        <v>6.2406698564593297</v>
      </c>
      <c r="E33" s="38">
        <f t="shared" si="0"/>
        <v>62.406698564593299</v>
      </c>
      <c r="F33" s="38">
        <v>0.45800000000000002</v>
      </c>
      <c r="G33" s="38">
        <f t="shared" si="3"/>
        <v>28.582267942583734</v>
      </c>
    </row>
    <row r="34" spans="1:7" x14ac:dyDescent="0.2">
      <c r="A34" s="9" t="s">
        <v>228</v>
      </c>
      <c r="B34" s="38">
        <v>0.74633333333333329</v>
      </c>
      <c r="C34" s="38">
        <f t="shared" si="1"/>
        <v>0.74633333333333329</v>
      </c>
      <c r="D34" s="38">
        <f t="shared" si="2"/>
        <v>5.8251993620414666</v>
      </c>
      <c r="E34" s="38">
        <f t="shared" si="0"/>
        <v>58.251993620414666</v>
      </c>
      <c r="F34" s="38">
        <v>0.45400000000000001</v>
      </c>
      <c r="G34" s="38">
        <f t="shared" si="3"/>
        <v>26.446405103668258</v>
      </c>
    </row>
    <row r="35" spans="1:7" x14ac:dyDescent="0.2">
      <c r="A35" s="9" t="s">
        <v>229</v>
      </c>
      <c r="B35" s="38">
        <v>0.70166666666666666</v>
      </c>
      <c r="C35" s="38">
        <f t="shared" si="1"/>
        <v>0.70166666666666666</v>
      </c>
      <c r="D35" s="38">
        <f t="shared" si="2"/>
        <v>5.3977671451355658</v>
      </c>
      <c r="E35" s="38">
        <f t="shared" si="0"/>
        <v>53.977671451355661</v>
      </c>
      <c r="F35" s="38">
        <v>0.42699999999999999</v>
      </c>
      <c r="G35" s="38">
        <f t="shared" si="3"/>
        <v>23.048465709728866</v>
      </c>
    </row>
    <row r="36" spans="1:7" x14ac:dyDescent="0.2">
      <c r="A36" s="9" t="s">
        <v>235</v>
      </c>
      <c r="B36" s="38">
        <v>0.72675000000000001</v>
      </c>
      <c r="C36" s="38">
        <f t="shared" si="1"/>
        <v>0.72675000000000001</v>
      </c>
      <c r="D36" s="38">
        <f t="shared" si="2"/>
        <v>5.6377990430622011</v>
      </c>
      <c r="E36" s="38">
        <f t="shared" si="0"/>
        <v>56.377990430622013</v>
      </c>
      <c r="F36" s="38">
        <v>0.47899999999999998</v>
      </c>
      <c r="G36" s="38">
        <f t="shared" si="3"/>
        <v>27.005057416267942</v>
      </c>
    </row>
    <row r="37" spans="1:7" x14ac:dyDescent="0.2">
      <c r="A37" s="9" t="s">
        <v>238</v>
      </c>
      <c r="B37" s="38">
        <v>0.95633333333333326</v>
      </c>
      <c r="C37" s="38">
        <f t="shared" si="1"/>
        <v>0.95633333333333326</v>
      </c>
      <c r="D37" s="38">
        <f t="shared" si="2"/>
        <v>7.8347687400318966</v>
      </c>
      <c r="E37" s="38">
        <f t="shared" si="0"/>
        <v>78.347687400318961</v>
      </c>
      <c r="F37" s="38">
        <v>0.45500000000000002</v>
      </c>
      <c r="G37" s="38">
        <f t="shared" si="3"/>
        <v>35.648197767145128</v>
      </c>
    </row>
    <row r="38" spans="1:7" x14ac:dyDescent="0.2">
      <c r="A38" s="9" t="s">
        <v>236</v>
      </c>
      <c r="B38" s="38">
        <v>0.93100000000000005</v>
      </c>
      <c r="C38" s="38">
        <f t="shared" si="1"/>
        <v>0.93100000000000005</v>
      </c>
      <c r="D38" s="38">
        <f t="shared" si="2"/>
        <v>7.5923444976076562</v>
      </c>
      <c r="E38" s="38">
        <f t="shared" si="0"/>
        <v>75.923444976076567</v>
      </c>
      <c r="F38" s="38">
        <v>0.46</v>
      </c>
      <c r="G38" s="38">
        <f t="shared" si="3"/>
        <v>34.924784688995224</v>
      </c>
    </row>
    <row r="40" spans="1:7" x14ac:dyDescent="0.2">
      <c r="E40" s="9" t="s">
        <v>223</v>
      </c>
    </row>
  </sheetData>
  <mergeCells count="2">
    <mergeCell ref="A2:G2"/>
    <mergeCell ref="A19:G19"/>
  </mergeCells>
  <pageMargins left="0.7" right="0.7" top="0.75" bottom="0.75" header="0.3" footer="0.3"/>
  <pageSetup paperSize="9" orientation="portrait" horizontalDpi="0" verticalDpi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B1" sqref="B1:I1"/>
    </sheetView>
  </sheetViews>
  <sheetFormatPr baseColWidth="10" defaultRowHeight="16" x14ac:dyDescent="0.2"/>
  <cols>
    <col min="2" max="2" width="14" bestFit="1" customWidth="1"/>
    <col min="3" max="3" width="14.33203125" bestFit="1" customWidth="1"/>
    <col min="4" max="4" width="12.5" bestFit="1" customWidth="1"/>
    <col min="5" max="5" width="13" bestFit="1" customWidth="1"/>
    <col min="6" max="6" width="15.6640625" bestFit="1" customWidth="1"/>
    <col min="7" max="7" width="16" bestFit="1" customWidth="1"/>
    <col min="8" max="8" width="14.1640625" bestFit="1" customWidth="1"/>
    <col min="9" max="9" width="14.6640625" bestFit="1" customWidth="1"/>
  </cols>
  <sheetData>
    <row r="1" spans="1:9" x14ac:dyDescent="0.2">
      <c r="B1" s="52" t="s">
        <v>282</v>
      </c>
      <c r="C1" s="52"/>
      <c r="D1" s="52"/>
      <c r="E1" s="52"/>
      <c r="F1" s="52"/>
      <c r="G1" s="52"/>
      <c r="H1" s="52"/>
      <c r="I1" s="52"/>
    </row>
    <row r="2" spans="1:9" x14ac:dyDescent="0.2">
      <c r="B2" s="2" t="s">
        <v>243</v>
      </c>
      <c r="C2" s="2" t="s">
        <v>244</v>
      </c>
      <c r="D2" s="2" t="s">
        <v>245</v>
      </c>
      <c r="E2" s="2" t="s">
        <v>246</v>
      </c>
      <c r="F2" s="2" t="s">
        <v>247</v>
      </c>
      <c r="G2" s="2" t="s">
        <v>248</v>
      </c>
      <c r="H2" s="2" t="s">
        <v>249</v>
      </c>
      <c r="I2" s="2" t="s">
        <v>250</v>
      </c>
    </row>
    <row r="3" spans="1:9" x14ac:dyDescent="0.2">
      <c r="B3" s="3">
        <v>2.177</v>
      </c>
      <c r="C3" s="3">
        <v>1.6879999999999999</v>
      </c>
      <c r="D3" s="3">
        <v>2.0910000000000002</v>
      </c>
      <c r="E3" s="3">
        <v>1.5960000000000001</v>
      </c>
      <c r="F3" s="3">
        <v>1.974</v>
      </c>
      <c r="G3" s="3">
        <v>1.542</v>
      </c>
      <c r="H3" s="3">
        <v>1.9419999999999999</v>
      </c>
      <c r="I3" s="3">
        <v>1.591</v>
      </c>
    </row>
    <row r="5" spans="1:9" x14ac:dyDescent="0.2">
      <c r="A5" s="30" t="s">
        <v>12</v>
      </c>
      <c r="B5">
        <f>B3/C3</f>
        <v>1.2896919431279621</v>
      </c>
      <c r="D5" s="30">
        <f>D3/E3</f>
        <v>1.3101503759398496</v>
      </c>
      <c r="F5" s="30">
        <f>F3/G3</f>
        <v>1.2801556420233462</v>
      </c>
      <c r="H5" s="30">
        <f>H3/I3</f>
        <v>1.2206159648020114</v>
      </c>
    </row>
  </sheetData>
  <mergeCells count="1">
    <mergeCell ref="B1:I1"/>
  </mergeCells>
  <pageMargins left="0.7" right="0.7" top="0.75" bottom="0.75" header="0.3" footer="0.3"/>
  <pageSetup paperSize="9" orientation="portrait" horizontalDpi="0" verticalDpi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sqref="A1:H1"/>
    </sheetView>
  </sheetViews>
  <sheetFormatPr baseColWidth="10" defaultRowHeight="16" x14ac:dyDescent="0.2"/>
  <cols>
    <col min="1" max="1" width="21.5" bestFit="1" customWidth="1"/>
    <col min="2" max="2" width="15.1640625" customWidth="1"/>
    <col min="3" max="3" width="15.6640625" bestFit="1" customWidth="1"/>
    <col min="4" max="4" width="14" customWidth="1"/>
    <col min="5" max="5" width="14.33203125" customWidth="1"/>
    <col min="6" max="6" width="16.83203125" customWidth="1"/>
    <col min="7" max="7" width="17.33203125" bestFit="1" customWidth="1"/>
    <col min="8" max="8" width="15.6640625" customWidth="1"/>
    <col min="9" max="9" width="16" bestFit="1" customWidth="1"/>
  </cols>
  <sheetData>
    <row r="1" spans="1:10" x14ac:dyDescent="0.2">
      <c r="A1" s="52" t="s">
        <v>19</v>
      </c>
      <c r="B1" s="52"/>
      <c r="C1" s="52"/>
      <c r="D1" s="52"/>
      <c r="E1" s="52"/>
      <c r="F1" s="52"/>
      <c r="G1" s="52"/>
      <c r="H1" s="52"/>
      <c r="I1" s="23"/>
      <c r="J1" s="23"/>
    </row>
    <row r="2" spans="1:10" x14ac:dyDescent="0.2">
      <c r="A2" s="2" t="s">
        <v>253</v>
      </c>
      <c r="B2" s="2" t="s">
        <v>254</v>
      </c>
      <c r="C2" s="2" t="s">
        <v>243</v>
      </c>
      <c r="D2" s="2" t="s">
        <v>244</v>
      </c>
      <c r="E2" s="2" t="s">
        <v>251</v>
      </c>
      <c r="F2" s="2" t="s">
        <v>252</v>
      </c>
      <c r="G2" s="2" t="s">
        <v>247</v>
      </c>
      <c r="H2" s="2" t="s">
        <v>248</v>
      </c>
    </row>
    <row r="3" spans="1:10" x14ac:dyDescent="0.2">
      <c r="A3" s="3">
        <v>1.782</v>
      </c>
      <c r="B3" s="3">
        <v>1.425</v>
      </c>
      <c r="C3" s="3">
        <v>1.7270000000000001</v>
      </c>
      <c r="D3" s="3">
        <v>1.516</v>
      </c>
      <c r="E3" s="3">
        <v>1.8420000000000001</v>
      </c>
      <c r="F3" s="3">
        <v>1.5009999999999999</v>
      </c>
      <c r="G3" s="3">
        <v>1.9870000000000001</v>
      </c>
      <c r="H3" s="3">
        <v>1.607</v>
      </c>
    </row>
    <row r="4" spans="1:10" x14ac:dyDescent="0.2">
      <c r="A4" s="3">
        <v>1.7749999999999999</v>
      </c>
      <c r="B4" s="3">
        <v>1.3049999999999999</v>
      </c>
      <c r="C4" s="3">
        <v>1.7989999999999999</v>
      </c>
      <c r="D4" s="3">
        <v>1.423</v>
      </c>
      <c r="E4" s="3">
        <v>1.895</v>
      </c>
      <c r="F4" s="3">
        <v>1.4179999999999999</v>
      </c>
      <c r="G4" s="3">
        <v>1.9330000000000001</v>
      </c>
      <c r="H4" s="3">
        <v>1.651</v>
      </c>
    </row>
    <row r="5" spans="1:10" x14ac:dyDescent="0.2">
      <c r="A5" s="3">
        <v>1.879</v>
      </c>
      <c r="B5" s="3">
        <v>1.4470000000000001</v>
      </c>
      <c r="C5" s="3">
        <v>1.96</v>
      </c>
      <c r="D5" s="3">
        <v>1.4530000000000001</v>
      </c>
      <c r="E5" s="3">
        <v>1.8740000000000001</v>
      </c>
      <c r="F5" s="3">
        <v>1.4430000000000001</v>
      </c>
      <c r="G5" s="3">
        <v>1.9510000000000001</v>
      </c>
      <c r="H5" s="3">
        <v>1.5589999999999999</v>
      </c>
    </row>
    <row r="6" spans="1:10" x14ac:dyDescent="0.2">
      <c r="A6" s="3">
        <v>2.0310000000000001</v>
      </c>
      <c r="B6" s="3">
        <v>1.5649999999999999</v>
      </c>
      <c r="C6" s="3">
        <v>1.9470000000000001</v>
      </c>
      <c r="D6" s="3">
        <v>1.4930000000000001</v>
      </c>
      <c r="E6" s="3">
        <v>1.8340000000000001</v>
      </c>
      <c r="F6" s="3">
        <v>1.3149999999999999</v>
      </c>
      <c r="G6" s="3">
        <v>1.9350000000000001</v>
      </c>
      <c r="H6" s="3">
        <v>1.6519999999999999</v>
      </c>
    </row>
    <row r="7" spans="1:10" x14ac:dyDescent="0.2">
      <c r="A7" s="3"/>
      <c r="B7" s="3"/>
      <c r="C7" s="3">
        <v>1.7709999999999999</v>
      </c>
      <c r="D7" s="3">
        <v>1.5229999999999999</v>
      </c>
      <c r="E7" s="3">
        <v>1.8779999999999999</v>
      </c>
      <c r="F7" s="3"/>
      <c r="G7" s="3">
        <v>1.6850000000000001</v>
      </c>
      <c r="H7" s="3">
        <v>1.5780000000000001</v>
      </c>
    </row>
    <row r="8" spans="1:10" x14ac:dyDescent="0.2">
      <c r="A8" s="3"/>
      <c r="B8" s="3"/>
      <c r="C8" s="3"/>
      <c r="D8" s="3">
        <v>1.5</v>
      </c>
      <c r="E8" s="3">
        <v>1.7689999999999999</v>
      </c>
      <c r="F8" s="3"/>
      <c r="G8" s="3">
        <v>2.0369999999999999</v>
      </c>
      <c r="H8" s="3">
        <v>1.609</v>
      </c>
    </row>
    <row r="9" spans="1:10" x14ac:dyDescent="0.2">
      <c r="E9" s="3">
        <v>1.8109999999999999</v>
      </c>
      <c r="F9" s="3"/>
      <c r="G9" s="3">
        <v>2.081</v>
      </c>
      <c r="H9" s="3"/>
    </row>
    <row r="10" spans="1:10" x14ac:dyDescent="0.2">
      <c r="E10" s="3">
        <v>1.853</v>
      </c>
      <c r="F10" s="3"/>
      <c r="G10" s="3">
        <v>1.88</v>
      </c>
      <c r="H10" s="3"/>
    </row>
    <row r="11" spans="1:10" x14ac:dyDescent="0.2">
      <c r="E11" s="3">
        <v>1.8</v>
      </c>
      <c r="F11" s="3"/>
      <c r="G11" s="3">
        <v>1.9139999999999999</v>
      </c>
      <c r="H11" s="3"/>
    </row>
    <row r="12" spans="1:10" x14ac:dyDescent="0.2">
      <c r="E12" s="3">
        <v>1.8069999999999999</v>
      </c>
      <c r="F12" s="3"/>
      <c r="G12" s="3">
        <v>1.94</v>
      </c>
      <c r="H12" s="3"/>
    </row>
    <row r="13" spans="1:10" x14ac:dyDescent="0.2">
      <c r="E13" s="3">
        <v>1.907</v>
      </c>
      <c r="F13" s="3"/>
      <c r="G13" s="3"/>
      <c r="H13" s="3"/>
    </row>
    <row r="17" spans="1:9" x14ac:dyDescent="0.2">
      <c r="A17" s="52" t="s">
        <v>60</v>
      </c>
      <c r="B17" s="52"/>
      <c r="C17" s="52"/>
      <c r="D17" s="52"/>
      <c r="E17" s="52"/>
      <c r="F17" s="52"/>
      <c r="G17" s="52"/>
      <c r="H17" s="52"/>
      <c r="I17" s="52"/>
    </row>
    <row r="18" spans="1:9" x14ac:dyDescent="0.2">
      <c r="A18" s="2"/>
      <c r="B18" s="2" t="s">
        <v>253</v>
      </c>
      <c r="C18" s="2" t="s">
        <v>254</v>
      </c>
      <c r="D18" s="2" t="s">
        <v>243</v>
      </c>
      <c r="E18" s="2" t="s">
        <v>244</v>
      </c>
      <c r="F18" s="2" t="s">
        <v>251</v>
      </c>
      <c r="G18" s="2" t="s">
        <v>252</v>
      </c>
      <c r="H18" s="2" t="s">
        <v>247</v>
      </c>
      <c r="I18" s="2" t="s">
        <v>248</v>
      </c>
    </row>
    <row r="19" spans="1:9" x14ac:dyDescent="0.2">
      <c r="A19" s="13" t="s">
        <v>53</v>
      </c>
      <c r="B19" s="3">
        <v>4</v>
      </c>
      <c r="C19" s="3">
        <v>4</v>
      </c>
      <c r="D19" s="3">
        <v>5</v>
      </c>
      <c r="E19" s="3">
        <v>6</v>
      </c>
      <c r="F19" s="3">
        <v>11</v>
      </c>
      <c r="G19" s="3">
        <v>4</v>
      </c>
      <c r="H19" s="3">
        <v>10</v>
      </c>
      <c r="I19" s="3">
        <v>6</v>
      </c>
    </row>
    <row r="20" spans="1:9" x14ac:dyDescent="0.2">
      <c r="A20" s="13"/>
      <c r="B20" s="3"/>
      <c r="C20" s="3"/>
      <c r="D20" s="3"/>
      <c r="E20" s="3"/>
      <c r="F20" s="3"/>
      <c r="G20" s="3"/>
      <c r="H20" s="3"/>
      <c r="I20" s="3"/>
    </row>
    <row r="21" spans="1:9" x14ac:dyDescent="0.2">
      <c r="A21" s="13" t="s">
        <v>54</v>
      </c>
      <c r="B21" s="3">
        <v>1.867</v>
      </c>
      <c r="C21" s="3">
        <v>1.4359999999999999</v>
      </c>
      <c r="D21" s="3">
        <v>1.841</v>
      </c>
      <c r="E21" s="3">
        <v>1.4850000000000001</v>
      </c>
      <c r="F21" s="3">
        <v>1.843</v>
      </c>
      <c r="G21" s="3">
        <v>1.419</v>
      </c>
      <c r="H21" s="3">
        <v>1.9339999999999999</v>
      </c>
      <c r="I21" s="3">
        <v>1.609</v>
      </c>
    </row>
    <row r="22" spans="1:9" x14ac:dyDescent="0.2">
      <c r="A22" s="13" t="s">
        <v>55</v>
      </c>
      <c r="B22" s="3">
        <v>0.1193</v>
      </c>
      <c r="C22" s="3">
        <v>0.1065</v>
      </c>
      <c r="D22" s="3">
        <v>0.1061</v>
      </c>
      <c r="E22" s="3">
        <v>3.8890000000000001E-2</v>
      </c>
      <c r="F22" s="3">
        <v>4.3369999999999999E-2</v>
      </c>
      <c r="G22" s="3">
        <v>7.7710000000000001E-2</v>
      </c>
      <c r="H22" s="3">
        <v>0.10580000000000001</v>
      </c>
      <c r="I22" s="3">
        <v>3.7620000000000001E-2</v>
      </c>
    </row>
    <row r="23" spans="1:9" x14ac:dyDescent="0.2">
      <c r="A23" s="13" t="s">
        <v>56</v>
      </c>
      <c r="B23" s="3">
        <v>5.9670000000000001E-2</v>
      </c>
      <c r="C23" s="3">
        <v>5.3260000000000002E-2</v>
      </c>
      <c r="D23" s="3">
        <v>4.7460000000000002E-2</v>
      </c>
      <c r="E23" s="3">
        <v>1.5879999999999998E-2</v>
      </c>
      <c r="F23" s="3">
        <v>1.308E-2</v>
      </c>
      <c r="G23" s="3">
        <v>3.8859999999999999E-2</v>
      </c>
      <c r="H23" s="3">
        <v>3.3439999999999998E-2</v>
      </c>
      <c r="I23" s="3">
        <v>1.536E-2</v>
      </c>
    </row>
    <row r="24" spans="1:9" x14ac:dyDescent="0.2">
      <c r="A24" s="13"/>
      <c r="B24" s="3"/>
      <c r="C24" s="3"/>
      <c r="D24" s="3"/>
      <c r="E24" s="3"/>
      <c r="F24" s="3"/>
      <c r="G24" s="3"/>
      <c r="H24" s="3"/>
      <c r="I24" s="3"/>
    </row>
    <row r="25" spans="1:9" x14ac:dyDescent="0.2">
      <c r="A25" s="13" t="s">
        <v>57</v>
      </c>
      <c r="B25" s="3">
        <v>1.677</v>
      </c>
      <c r="C25" s="3">
        <v>1.266</v>
      </c>
      <c r="D25" s="3">
        <v>1.7090000000000001</v>
      </c>
      <c r="E25" s="3">
        <v>1.444</v>
      </c>
      <c r="F25" s="3">
        <v>1.8140000000000001</v>
      </c>
      <c r="G25" s="3">
        <v>1.296</v>
      </c>
      <c r="H25" s="3">
        <v>1.859</v>
      </c>
      <c r="I25" s="3">
        <v>1.57</v>
      </c>
    </row>
    <row r="26" spans="1:9" x14ac:dyDescent="0.2">
      <c r="A26" s="13" t="s">
        <v>58</v>
      </c>
      <c r="B26" s="3">
        <v>2.0569999999999999</v>
      </c>
      <c r="C26" s="3">
        <v>1.605</v>
      </c>
      <c r="D26" s="3">
        <v>1.9730000000000001</v>
      </c>
      <c r="E26" s="3">
        <v>1.5249999999999999</v>
      </c>
      <c r="F26" s="3">
        <v>1.8720000000000001</v>
      </c>
      <c r="G26" s="3">
        <v>1.5429999999999999</v>
      </c>
      <c r="H26" s="3">
        <v>2.0099999999999998</v>
      </c>
      <c r="I26" s="3">
        <v>1.649</v>
      </c>
    </row>
    <row r="28" spans="1:9" x14ac:dyDescent="0.2">
      <c r="A28" s="13" t="s">
        <v>81</v>
      </c>
      <c r="B28" s="30">
        <f>B21/C21</f>
        <v>1.3001392757660168</v>
      </c>
      <c r="D28">
        <f>D21/E21</f>
        <v>1.2397306397306396</v>
      </c>
      <c r="F28" s="30">
        <f>F21/G21</f>
        <v>1.2988019732205778</v>
      </c>
      <c r="H28" s="30">
        <f>H21/I21</f>
        <v>1.201988812927284</v>
      </c>
    </row>
    <row r="29" spans="1:9" x14ac:dyDescent="0.2">
      <c r="A29" s="13" t="s">
        <v>255</v>
      </c>
      <c r="B29">
        <f>B28*SQRT((B23/B21)^2+(C23/C21)^2)</f>
        <v>6.3654650670844179E-2</v>
      </c>
      <c r="D29">
        <f>D28*SQRT((D23/D21)^2+(E23/E21)^2)</f>
        <v>3.4600126858495131E-2</v>
      </c>
      <c r="F29">
        <f>F28*SQRT((F23/F21)^2+(G23/G21)^2)</f>
        <v>3.674333134209537E-2</v>
      </c>
      <c r="H29">
        <f>H28*SQRT((H23/H21)^2+(I23/I21)^2)</f>
        <v>2.3740309592070376E-2</v>
      </c>
    </row>
  </sheetData>
  <mergeCells count="2">
    <mergeCell ref="A1:H1"/>
    <mergeCell ref="A17:I17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1" sqref="B1:I1"/>
    </sheetView>
  </sheetViews>
  <sheetFormatPr baseColWidth="10" defaultRowHeight="16" x14ac:dyDescent="0.2"/>
  <cols>
    <col min="1" max="1" width="15.33203125" customWidth="1"/>
  </cols>
  <sheetData>
    <row r="1" spans="1:9" x14ac:dyDescent="0.2">
      <c r="B1" s="52" t="s">
        <v>11</v>
      </c>
      <c r="C1" s="52"/>
      <c r="D1" s="52"/>
      <c r="E1" s="52"/>
      <c r="F1" s="52"/>
      <c r="G1" s="52"/>
      <c r="H1" s="52"/>
      <c r="I1" s="52"/>
    </row>
    <row r="2" spans="1:9" x14ac:dyDescent="0.2">
      <c r="A2" s="2" t="s">
        <v>0</v>
      </c>
      <c r="B2" s="54" t="s">
        <v>1</v>
      </c>
      <c r="C2" s="54"/>
      <c r="D2" s="54"/>
      <c r="E2" s="54"/>
      <c r="F2" s="55" t="s">
        <v>2</v>
      </c>
      <c r="G2" s="55"/>
      <c r="H2" s="55"/>
      <c r="I2" s="55"/>
    </row>
    <row r="3" spans="1:9" x14ac:dyDescent="0.2">
      <c r="A3" s="3">
        <v>0</v>
      </c>
      <c r="B3" s="3">
        <v>1.0500000000000001E-2</v>
      </c>
      <c r="C3" s="3">
        <v>1.008E-2</v>
      </c>
      <c r="D3" s="3">
        <v>1.0460000000000001E-2</v>
      </c>
      <c r="E3" s="3">
        <v>1.0500000000000001E-2</v>
      </c>
      <c r="F3" s="3">
        <v>9.7099999999999999E-3</v>
      </c>
      <c r="G3" s="3">
        <v>1.039E-2</v>
      </c>
      <c r="H3" s="3">
        <v>9.5600000000000008E-3</v>
      </c>
      <c r="I3" s="3">
        <v>1.042E-2</v>
      </c>
    </row>
    <row r="4" spans="1:9" x14ac:dyDescent="0.2">
      <c r="A4" s="3">
        <v>3</v>
      </c>
      <c r="B4" s="3">
        <v>1.077E-2</v>
      </c>
      <c r="C4" s="3"/>
      <c r="D4" s="3"/>
      <c r="E4" s="3"/>
      <c r="F4" s="3">
        <v>1.047E-2</v>
      </c>
      <c r="G4" s="3"/>
      <c r="H4" s="3"/>
      <c r="I4" s="3"/>
    </row>
    <row r="5" spans="1:9" x14ac:dyDescent="0.2">
      <c r="A5" s="3">
        <v>6</v>
      </c>
      <c r="B5" s="3">
        <v>1.265E-2</v>
      </c>
      <c r="C5" s="3"/>
      <c r="D5" s="3"/>
      <c r="E5" s="3"/>
      <c r="F5" s="3">
        <v>1.291E-2</v>
      </c>
      <c r="G5" s="3"/>
      <c r="H5" s="3"/>
      <c r="I5" s="3"/>
    </row>
    <row r="6" spans="1:9" x14ac:dyDescent="0.2">
      <c r="A6" s="3">
        <v>9</v>
      </c>
      <c r="B6" s="3">
        <v>1.584E-2</v>
      </c>
      <c r="C6" s="3"/>
      <c r="D6" s="3"/>
      <c r="E6" s="3"/>
      <c r="F6" s="3">
        <v>1.6330000000000001E-2</v>
      </c>
      <c r="G6" s="3"/>
      <c r="H6" s="3"/>
      <c r="I6" s="3"/>
    </row>
    <row r="7" spans="1:9" x14ac:dyDescent="0.2">
      <c r="A7" s="3">
        <v>12</v>
      </c>
      <c r="B7" s="3">
        <v>1.8780000000000002E-2</v>
      </c>
      <c r="C7" s="3"/>
      <c r="D7" s="3"/>
      <c r="E7" s="3"/>
      <c r="F7" s="3">
        <v>1.8239999999999999E-2</v>
      </c>
      <c r="G7" s="3"/>
      <c r="H7" s="3"/>
      <c r="I7" s="3"/>
    </row>
    <row r="8" spans="1:9" x14ac:dyDescent="0.2">
      <c r="A8" s="3">
        <v>15</v>
      </c>
      <c r="B8" s="3">
        <v>2.2749999999999999E-2</v>
      </c>
      <c r="C8" s="3"/>
      <c r="D8" s="3"/>
      <c r="E8" s="3"/>
      <c r="F8" s="3">
        <v>2.4899999999999999E-2</v>
      </c>
      <c r="G8" s="3"/>
      <c r="H8" s="3"/>
      <c r="I8" s="3"/>
    </row>
    <row r="9" spans="1:9" x14ac:dyDescent="0.2">
      <c r="A9" s="3">
        <v>18</v>
      </c>
      <c r="B9" s="3">
        <v>2.9360000000000001E-2</v>
      </c>
      <c r="C9" s="3"/>
      <c r="D9" s="3"/>
      <c r="E9" s="3"/>
      <c r="F9" s="3">
        <v>3.0370000000000001E-2</v>
      </c>
      <c r="G9" s="3"/>
      <c r="H9" s="3"/>
      <c r="I9" s="3"/>
    </row>
    <row r="10" spans="1:9" x14ac:dyDescent="0.2">
      <c r="A10" s="3">
        <v>21</v>
      </c>
      <c r="B10" s="3">
        <v>4.122E-2</v>
      </c>
      <c r="C10" s="3"/>
      <c r="D10" s="3"/>
      <c r="E10" s="3"/>
      <c r="F10" s="3">
        <v>4.1919999999999999E-2</v>
      </c>
      <c r="G10" s="3"/>
      <c r="H10" s="3"/>
      <c r="I10" s="3"/>
    </row>
    <row r="11" spans="1:9" x14ac:dyDescent="0.2">
      <c r="A11" s="3">
        <v>24</v>
      </c>
      <c r="B11" s="3">
        <v>5.5599999999999997E-2</v>
      </c>
      <c r="C11" s="3">
        <v>5.6140000000000002E-2</v>
      </c>
      <c r="D11" s="3"/>
      <c r="E11" s="3"/>
      <c r="F11" s="3">
        <v>5.6340000000000001E-2</v>
      </c>
      <c r="G11" s="3">
        <v>5.4460000000000001E-2</v>
      </c>
      <c r="H11" s="3"/>
      <c r="I11" s="3"/>
    </row>
    <row r="12" spans="1:9" x14ac:dyDescent="0.2">
      <c r="A12" s="3">
        <v>27</v>
      </c>
      <c r="B12" s="3">
        <v>6.2560000000000004E-2</v>
      </c>
      <c r="C12" s="3">
        <v>5.7779999999999998E-2</v>
      </c>
      <c r="D12" s="3"/>
      <c r="E12" s="3"/>
      <c r="F12" s="3">
        <v>6.0580000000000002E-2</v>
      </c>
      <c r="G12" s="3">
        <v>5.8029999999999998E-2</v>
      </c>
      <c r="H12" s="3"/>
      <c r="I12" s="3"/>
    </row>
  </sheetData>
  <mergeCells count="3">
    <mergeCell ref="B2:E2"/>
    <mergeCell ref="F2:I2"/>
    <mergeCell ref="B1:I1"/>
  </mergeCells>
  <pageMargins left="0.7" right="0.7" top="0.75" bottom="0.75" header="0.3" footer="0.3"/>
  <pageSetup paperSize="9" orientation="portrait" horizontalDpi="0" verticalDpi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J1" sqref="J1:R1"/>
    </sheetView>
  </sheetViews>
  <sheetFormatPr baseColWidth="10" defaultRowHeight="16" x14ac:dyDescent="0.2"/>
  <cols>
    <col min="1" max="1" width="13.33203125" bestFit="1" customWidth="1"/>
    <col min="2" max="2" width="13.6640625" bestFit="1" customWidth="1"/>
    <col min="3" max="3" width="23.5" bestFit="1" customWidth="1"/>
    <col min="4" max="4" width="24" bestFit="1" customWidth="1"/>
    <col min="5" max="5" width="25.33203125" bestFit="1" customWidth="1"/>
    <col min="6" max="6" width="25.6640625" bestFit="1" customWidth="1"/>
    <col min="7" max="7" width="25.33203125" bestFit="1" customWidth="1"/>
    <col min="8" max="8" width="25.6640625" bestFit="1" customWidth="1"/>
    <col min="10" max="10" width="21.5" bestFit="1" customWidth="1"/>
    <col min="11" max="11" width="13.33203125" bestFit="1" customWidth="1"/>
    <col min="12" max="12" width="13.6640625" bestFit="1" customWidth="1"/>
    <col min="13" max="13" width="23.5" bestFit="1" customWidth="1"/>
    <col min="14" max="14" width="24" bestFit="1" customWidth="1"/>
    <col min="15" max="15" width="25.33203125" bestFit="1" customWidth="1"/>
    <col min="16" max="16" width="25.6640625" bestFit="1" customWidth="1"/>
    <col min="17" max="17" width="25.33203125" bestFit="1" customWidth="1"/>
    <col min="18" max="18" width="25.6640625" bestFit="1" customWidth="1"/>
  </cols>
  <sheetData>
    <row r="1" spans="1:18" x14ac:dyDescent="0.2">
      <c r="A1" s="52" t="s">
        <v>19</v>
      </c>
      <c r="B1" s="52"/>
      <c r="C1" s="52"/>
      <c r="D1" s="52"/>
      <c r="E1" s="52"/>
      <c r="F1" s="52"/>
      <c r="G1" s="52"/>
      <c r="H1" s="52"/>
      <c r="J1" s="52" t="s">
        <v>60</v>
      </c>
      <c r="K1" s="52"/>
      <c r="L1" s="52"/>
      <c r="M1" s="52"/>
      <c r="N1" s="52"/>
      <c r="O1" s="52"/>
      <c r="P1" s="52"/>
      <c r="Q1" s="52"/>
      <c r="R1" s="52"/>
    </row>
    <row r="2" spans="1:18" x14ac:dyDescent="0.2">
      <c r="A2" s="2" t="s">
        <v>256</v>
      </c>
      <c r="B2" s="2" t="s">
        <v>257</v>
      </c>
      <c r="C2" s="2" t="s">
        <v>258</v>
      </c>
      <c r="D2" s="2" t="s">
        <v>259</v>
      </c>
      <c r="E2" s="2" t="s">
        <v>260</v>
      </c>
      <c r="F2" s="2" t="s">
        <v>261</v>
      </c>
      <c r="G2" s="2" t="s">
        <v>262</v>
      </c>
      <c r="H2" s="2" t="s">
        <v>263</v>
      </c>
      <c r="J2" s="2"/>
      <c r="K2" s="2" t="s">
        <v>256</v>
      </c>
      <c r="L2" s="2" t="s">
        <v>257</v>
      </c>
      <c r="M2" s="2" t="s">
        <v>258</v>
      </c>
      <c r="N2" s="2" t="s">
        <v>259</v>
      </c>
      <c r="O2" s="2" t="s">
        <v>260</v>
      </c>
      <c r="P2" s="2" t="s">
        <v>261</v>
      </c>
      <c r="Q2" s="2" t="s">
        <v>262</v>
      </c>
      <c r="R2" s="2" t="s">
        <v>263</v>
      </c>
    </row>
    <row r="3" spans="1:18" x14ac:dyDescent="0.2">
      <c r="A3" s="3">
        <v>1.978</v>
      </c>
      <c r="B3" s="3">
        <v>1.595</v>
      </c>
      <c r="C3" s="3">
        <v>1.6160000000000001</v>
      </c>
      <c r="D3" s="3">
        <v>1.4330000000000001</v>
      </c>
      <c r="E3" s="3">
        <v>2.0070000000000001</v>
      </c>
      <c r="F3" s="3">
        <v>1.365</v>
      </c>
      <c r="G3" s="3">
        <v>1.982</v>
      </c>
      <c r="H3" s="3">
        <v>1.5289999999999999</v>
      </c>
      <c r="J3" s="13" t="s">
        <v>53</v>
      </c>
      <c r="K3" s="3">
        <v>34</v>
      </c>
      <c r="L3" s="3">
        <v>43</v>
      </c>
      <c r="M3" s="3">
        <v>38</v>
      </c>
      <c r="N3" s="3">
        <v>36</v>
      </c>
      <c r="O3" s="3">
        <v>26</v>
      </c>
      <c r="P3" s="3">
        <v>47</v>
      </c>
      <c r="Q3" s="3">
        <v>46</v>
      </c>
      <c r="R3" s="3">
        <v>33</v>
      </c>
    </row>
    <row r="4" spans="1:18" x14ac:dyDescent="0.2">
      <c r="A4" s="3">
        <v>1.954</v>
      </c>
      <c r="B4" s="3">
        <v>1.462</v>
      </c>
      <c r="C4" s="3">
        <v>2.0129999999999999</v>
      </c>
      <c r="D4" s="3">
        <v>1.3959999999999999</v>
      </c>
      <c r="E4" s="3">
        <v>1.8</v>
      </c>
      <c r="F4" s="3">
        <v>1.4139999999999999</v>
      </c>
      <c r="G4" s="3">
        <v>1.881</v>
      </c>
      <c r="H4" s="3">
        <v>1.518</v>
      </c>
      <c r="J4" s="13"/>
      <c r="K4" s="3"/>
      <c r="L4" s="3"/>
      <c r="M4" s="3"/>
      <c r="N4" s="3"/>
      <c r="O4" s="3"/>
      <c r="P4" s="3"/>
      <c r="Q4" s="3"/>
      <c r="R4" s="3"/>
    </row>
    <row r="5" spans="1:18" x14ac:dyDescent="0.2">
      <c r="A5" s="3">
        <v>1.9259999999999999</v>
      </c>
      <c r="B5" s="3">
        <v>1.544</v>
      </c>
      <c r="C5" s="3">
        <v>1.665</v>
      </c>
      <c r="D5" s="3">
        <v>1.5429999999999999</v>
      </c>
      <c r="E5" s="3">
        <v>1.891</v>
      </c>
      <c r="F5" s="3">
        <v>1.345</v>
      </c>
      <c r="G5" s="3">
        <v>1.766</v>
      </c>
      <c r="H5" s="3">
        <v>1.6839999999999999</v>
      </c>
      <c r="J5" s="13" t="s">
        <v>54</v>
      </c>
      <c r="K5" s="3">
        <v>1.9350000000000001</v>
      </c>
      <c r="L5" s="3">
        <v>1.4770000000000001</v>
      </c>
      <c r="M5" s="3">
        <v>1.853</v>
      </c>
      <c r="N5" s="3">
        <v>1.478</v>
      </c>
      <c r="O5" s="3">
        <v>1.9259999999999999</v>
      </c>
      <c r="P5" s="3">
        <v>1.492</v>
      </c>
      <c r="Q5" s="3">
        <v>1.919</v>
      </c>
      <c r="R5" s="3">
        <v>1.5309999999999999</v>
      </c>
    </row>
    <row r="6" spans="1:18" x14ac:dyDescent="0.2">
      <c r="A6" s="3">
        <v>2.0059999999999998</v>
      </c>
      <c r="B6" s="3">
        <v>1.3859999999999999</v>
      </c>
      <c r="C6" s="3">
        <v>1.722</v>
      </c>
      <c r="D6" s="3">
        <v>1.647</v>
      </c>
      <c r="E6" s="3">
        <v>1.931</v>
      </c>
      <c r="F6" s="3">
        <v>1.4630000000000001</v>
      </c>
      <c r="G6" s="3">
        <v>1.8779999999999999</v>
      </c>
      <c r="H6" s="3">
        <v>1.577</v>
      </c>
      <c r="J6" s="13" t="s">
        <v>55</v>
      </c>
      <c r="K6" s="3">
        <v>0.1268</v>
      </c>
      <c r="L6" s="3">
        <v>8.899E-2</v>
      </c>
      <c r="M6" s="3">
        <v>0.1241</v>
      </c>
      <c r="N6" s="3">
        <v>6.6540000000000002E-2</v>
      </c>
      <c r="O6" s="3">
        <v>0.12790000000000001</v>
      </c>
      <c r="P6" s="3">
        <v>8.8859999999999995E-2</v>
      </c>
      <c r="Q6" s="3">
        <v>9.4439999999999996E-2</v>
      </c>
      <c r="R6" s="3">
        <v>0.1138</v>
      </c>
    </row>
    <row r="7" spans="1:18" x14ac:dyDescent="0.2">
      <c r="A7" s="3">
        <v>1.994</v>
      </c>
      <c r="B7" s="3">
        <v>1.536</v>
      </c>
      <c r="C7" s="3">
        <v>1.806</v>
      </c>
      <c r="D7" s="3">
        <v>1.573</v>
      </c>
      <c r="E7" s="3">
        <v>1.8320000000000001</v>
      </c>
      <c r="F7" s="3">
        <v>1.5289999999999999</v>
      </c>
      <c r="G7" s="3">
        <v>1.923</v>
      </c>
      <c r="H7" s="3">
        <v>1.389</v>
      </c>
      <c r="J7" s="13" t="s">
        <v>56</v>
      </c>
      <c r="K7" s="3">
        <v>2.1739999999999999E-2</v>
      </c>
      <c r="L7" s="3">
        <v>1.357E-2</v>
      </c>
      <c r="M7" s="3">
        <v>2.0129999999999999E-2</v>
      </c>
      <c r="N7" s="3">
        <v>1.1089999999999999E-2</v>
      </c>
      <c r="O7" s="3">
        <v>2.5090000000000001E-2</v>
      </c>
      <c r="P7" s="3">
        <v>1.2959999999999999E-2</v>
      </c>
      <c r="Q7" s="3">
        <v>1.392E-2</v>
      </c>
      <c r="R7" s="3">
        <v>1.9820000000000001E-2</v>
      </c>
    </row>
    <row r="8" spans="1:18" x14ac:dyDescent="0.2">
      <c r="A8" s="3">
        <v>1.992</v>
      </c>
      <c r="B8" s="3">
        <v>1.367</v>
      </c>
      <c r="C8" s="3">
        <v>1.891</v>
      </c>
      <c r="D8" s="3">
        <v>1.47</v>
      </c>
      <c r="E8" s="3">
        <v>1.9219999999999999</v>
      </c>
      <c r="F8" s="3">
        <v>1.4870000000000001</v>
      </c>
      <c r="G8" s="3">
        <v>1.853</v>
      </c>
      <c r="H8" s="3">
        <v>1.556</v>
      </c>
      <c r="J8" s="13"/>
      <c r="K8" s="3"/>
      <c r="L8" s="3"/>
      <c r="M8" s="3"/>
      <c r="N8" s="3"/>
      <c r="O8" s="3"/>
      <c r="P8" s="3"/>
      <c r="Q8" s="3"/>
      <c r="R8" s="3"/>
    </row>
    <row r="9" spans="1:18" x14ac:dyDescent="0.2">
      <c r="A9" s="3">
        <v>1.9850000000000001</v>
      </c>
      <c r="B9" s="3">
        <v>1.379</v>
      </c>
      <c r="C9" s="3">
        <v>1.931</v>
      </c>
      <c r="D9" s="3">
        <v>1.448</v>
      </c>
      <c r="E9" s="3">
        <v>1.9710000000000001</v>
      </c>
      <c r="F9" s="3">
        <v>1.478</v>
      </c>
      <c r="G9" s="3">
        <v>1.843</v>
      </c>
      <c r="H9" s="3">
        <v>1.476</v>
      </c>
      <c r="J9" s="13" t="s">
        <v>57</v>
      </c>
      <c r="K9" s="3">
        <v>1.89</v>
      </c>
      <c r="L9" s="3">
        <v>1.45</v>
      </c>
      <c r="M9" s="3">
        <v>1.8120000000000001</v>
      </c>
      <c r="N9" s="3">
        <v>1.456</v>
      </c>
      <c r="O9" s="3">
        <v>1.875</v>
      </c>
      <c r="P9" s="3">
        <v>1.466</v>
      </c>
      <c r="Q9" s="3">
        <v>1.891</v>
      </c>
      <c r="R9" s="3">
        <v>1.4910000000000001</v>
      </c>
    </row>
    <row r="10" spans="1:18" x14ac:dyDescent="0.2">
      <c r="A10" s="3">
        <v>2.0089999999999999</v>
      </c>
      <c r="B10" s="3">
        <v>1.5880000000000001</v>
      </c>
      <c r="C10" s="3">
        <v>1.855</v>
      </c>
      <c r="D10" s="3">
        <v>1.446</v>
      </c>
      <c r="E10" s="3">
        <v>1.732</v>
      </c>
      <c r="F10" s="3">
        <v>1.617</v>
      </c>
      <c r="G10" s="3">
        <v>1.8120000000000001</v>
      </c>
      <c r="H10" s="3">
        <v>1.4910000000000001</v>
      </c>
      <c r="J10" s="13" t="s">
        <v>58</v>
      </c>
      <c r="K10" s="3">
        <v>1.9790000000000001</v>
      </c>
      <c r="L10" s="3">
        <v>1.504</v>
      </c>
      <c r="M10" s="3">
        <v>1.8939999999999999</v>
      </c>
      <c r="N10" s="3">
        <v>1.5009999999999999</v>
      </c>
      <c r="O10" s="3">
        <v>1.978</v>
      </c>
      <c r="P10" s="3">
        <v>1.518</v>
      </c>
      <c r="Q10" s="3">
        <v>1.9470000000000001</v>
      </c>
      <c r="R10" s="3">
        <v>1.5720000000000001</v>
      </c>
    </row>
    <row r="11" spans="1:18" x14ac:dyDescent="0.2">
      <c r="A11" s="3">
        <v>2.0619999999999998</v>
      </c>
      <c r="B11" s="3">
        <v>1.488</v>
      </c>
      <c r="C11" s="3">
        <v>1.7450000000000001</v>
      </c>
      <c r="D11" s="3">
        <v>1.4450000000000001</v>
      </c>
      <c r="E11" s="3">
        <v>1.9279999999999999</v>
      </c>
      <c r="F11" s="3">
        <v>1.5820000000000001</v>
      </c>
      <c r="G11" s="3">
        <v>1.819</v>
      </c>
      <c r="H11" s="3">
        <v>1.51</v>
      </c>
    </row>
    <row r="12" spans="1:18" x14ac:dyDescent="0.2">
      <c r="A12" s="3">
        <v>1.7889999999999999</v>
      </c>
      <c r="B12" s="3">
        <v>1.5089999999999999</v>
      </c>
      <c r="C12" s="3">
        <v>1.8069999999999999</v>
      </c>
      <c r="D12" s="3">
        <v>1.44</v>
      </c>
      <c r="E12" s="3">
        <v>2.0470000000000002</v>
      </c>
      <c r="F12" s="3">
        <v>1.528</v>
      </c>
      <c r="G12" s="3">
        <v>1.6890000000000001</v>
      </c>
      <c r="H12" s="3">
        <v>1.42</v>
      </c>
      <c r="J12" s="13" t="s">
        <v>81</v>
      </c>
      <c r="K12">
        <f>K5/L5</f>
        <v>1.3100880162491537</v>
      </c>
      <c r="M12">
        <f>M5/N5</f>
        <v>1.253721244925575</v>
      </c>
      <c r="O12">
        <f>O5/P5</f>
        <v>1.2908847184986594</v>
      </c>
      <c r="Q12">
        <f>Q5/R5</f>
        <v>1.2534291312867407</v>
      </c>
    </row>
    <row r="13" spans="1:18" x14ac:dyDescent="0.2">
      <c r="A13" s="3">
        <v>1.8080000000000001</v>
      </c>
      <c r="B13" s="3">
        <v>1.3859999999999999</v>
      </c>
      <c r="C13" s="3">
        <v>1.847</v>
      </c>
      <c r="D13" s="3">
        <v>1.58</v>
      </c>
      <c r="E13" s="3">
        <v>1.885</v>
      </c>
      <c r="F13" s="3">
        <v>1.127</v>
      </c>
      <c r="G13" s="3">
        <v>1.948</v>
      </c>
      <c r="H13" s="3">
        <v>1.4990000000000001</v>
      </c>
      <c r="J13" s="13" t="s">
        <v>82</v>
      </c>
      <c r="K13">
        <f>K12*SQRT((K7/K5)^2+(L7/L5)^2)</f>
        <v>1.9013857261761812E-2</v>
      </c>
      <c r="M13">
        <f>M12*SQRT((M7/M5)^2+(N7/N5)^2)</f>
        <v>1.6552711191996059E-2</v>
      </c>
      <c r="O13">
        <f>O12*SQRT((O7/O5)^2+(P7/P5)^2)</f>
        <v>2.0211931587586617E-2</v>
      </c>
      <c r="Q13">
        <f>Q12*SQRT((Q7/Q5)^2+(R7/R5)^2)</f>
        <v>1.8600258973206513E-2</v>
      </c>
    </row>
    <row r="14" spans="1:18" x14ac:dyDescent="0.2">
      <c r="A14" s="3">
        <v>1.9550000000000001</v>
      </c>
      <c r="B14" s="3">
        <v>1.508</v>
      </c>
      <c r="C14" s="3">
        <v>1.883</v>
      </c>
      <c r="D14" s="3">
        <v>1.4119999999999999</v>
      </c>
      <c r="E14" s="3">
        <v>2.0779999999999998</v>
      </c>
      <c r="F14" s="3">
        <v>1.5289999999999999</v>
      </c>
      <c r="G14" s="3">
        <v>1.881</v>
      </c>
      <c r="H14" s="3">
        <v>1.5469999999999999</v>
      </c>
    </row>
    <row r="15" spans="1:18" x14ac:dyDescent="0.2">
      <c r="A15" s="3">
        <v>1.9350000000000001</v>
      </c>
      <c r="B15" s="3">
        <v>1.343</v>
      </c>
      <c r="C15" s="3">
        <v>2.008</v>
      </c>
      <c r="D15" s="3">
        <v>1.4</v>
      </c>
      <c r="E15" s="3">
        <v>1.847</v>
      </c>
      <c r="F15" s="3">
        <v>1.5049999999999999</v>
      </c>
      <c r="G15" s="3">
        <v>1.8240000000000001</v>
      </c>
      <c r="H15" s="3">
        <v>1.5760000000000001</v>
      </c>
    </row>
    <row r="16" spans="1:18" x14ac:dyDescent="0.2">
      <c r="A16" s="3">
        <v>2.0499999999999998</v>
      </c>
      <c r="B16" s="3">
        <v>1.56</v>
      </c>
      <c r="C16" s="3">
        <v>2.0310000000000001</v>
      </c>
      <c r="D16" s="3">
        <v>1.546</v>
      </c>
      <c r="E16" s="3">
        <v>1.9910000000000001</v>
      </c>
      <c r="F16" s="3">
        <v>1.637</v>
      </c>
      <c r="G16" s="3">
        <v>2.044</v>
      </c>
      <c r="H16" s="3">
        <v>1.5580000000000001</v>
      </c>
    </row>
    <row r="17" spans="1:8" x14ac:dyDescent="0.2">
      <c r="A17" s="3">
        <v>1.946</v>
      </c>
      <c r="B17" s="3">
        <v>1.5569999999999999</v>
      </c>
      <c r="C17" s="3">
        <v>1.837</v>
      </c>
      <c r="D17" s="3">
        <v>1.522</v>
      </c>
      <c r="E17" s="3">
        <v>2.0870000000000002</v>
      </c>
      <c r="F17" s="3">
        <v>1.488</v>
      </c>
      <c r="G17" s="3">
        <v>1.8839999999999999</v>
      </c>
      <c r="H17" s="3">
        <v>1.7110000000000001</v>
      </c>
    </row>
    <row r="18" spans="1:8" x14ac:dyDescent="0.2">
      <c r="A18" s="3">
        <v>1.9430000000000001</v>
      </c>
      <c r="B18" s="3">
        <v>1.6040000000000001</v>
      </c>
      <c r="C18" s="3">
        <v>1.931</v>
      </c>
      <c r="D18" s="3">
        <v>1.4810000000000001</v>
      </c>
      <c r="E18" s="3">
        <v>2.016</v>
      </c>
      <c r="F18" s="3">
        <v>1.595</v>
      </c>
      <c r="G18" s="3">
        <v>1.883</v>
      </c>
      <c r="H18" s="3">
        <v>1.3460000000000001</v>
      </c>
    </row>
    <row r="19" spans="1:8" x14ac:dyDescent="0.2">
      <c r="A19" s="3">
        <v>1.9</v>
      </c>
      <c r="B19" s="3">
        <v>1.431</v>
      </c>
      <c r="C19" s="3">
        <v>2.0259999999999998</v>
      </c>
      <c r="D19" s="3">
        <v>1.538</v>
      </c>
      <c r="E19" s="3">
        <v>2.0430000000000001</v>
      </c>
      <c r="F19" s="3">
        <v>1.427</v>
      </c>
      <c r="G19" s="3">
        <v>2.16</v>
      </c>
      <c r="H19" s="3">
        <v>1.4259999999999999</v>
      </c>
    </row>
    <row r="20" spans="1:8" x14ac:dyDescent="0.2">
      <c r="A20" s="3">
        <v>2.2629999999999999</v>
      </c>
      <c r="B20" s="3">
        <v>1.5209999999999999</v>
      </c>
      <c r="C20" s="3">
        <v>1.9419999999999999</v>
      </c>
      <c r="D20" s="3">
        <v>1.5189999999999999</v>
      </c>
      <c r="E20" s="3">
        <v>1.4850000000000001</v>
      </c>
      <c r="F20" s="3">
        <v>1.4450000000000001</v>
      </c>
      <c r="G20" s="3">
        <v>1.93</v>
      </c>
      <c r="H20" s="3">
        <v>1.4530000000000001</v>
      </c>
    </row>
    <row r="21" spans="1:8" x14ac:dyDescent="0.2">
      <c r="A21" s="3">
        <v>1.8480000000000001</v>
      </c>
      <c r="B21" s="3">
        <v>1.419</v>
      </c>
      <c r="C21" s="3">
        <v>1.9630000000000001</v>
      </c>
      <c r="D21" s="3">
        <v>1.4750000000000001</v>
      </c>
      <c r="E21" s="3">
        <v>1.9350000000000001</v>
      </c>
      <c r="F21" s="3">
        <v>1.5029999999999999</v>
      </c>
      <c r="G21" s="3">
        <v>2.0249999999999999</v>
      </c>
      <c r="H21" s="3">
        <v>1.425</v>
      </c>
    </row>
    <row r="22" spans="1:8" x14ac:dyDescent="0.2">
      <c r="A22" s="3">
        <v>1.9670000000000001</v>
      </c>
      <c r="B22" s="3">
        <v>1.266</v>
      </c>
      <c r="C22" s="3">
        <v>1.9550000000000001</v>
      </c>
      <c r="D22" s="3">
        <v>1.5029999999999999</v>
      </c>
      <c r="E22" s="3">
        <v>1.91</v>
      </c>
      <c r="F22" s="3">
        <v>1.387</v>
      </c>
      <c r="G22" s="3">
        <v>1.8979999999999999</v>
      </c>
      <c r="H22" s="3">
        <v>1.57</v>
      </c>
    </row>
    <row r="23" spans="1:8" x14ac:dyDescent="0.2">
      <c r="A23" s="3">
        <v>2.073</v>
      </c>
      <c r="B23" s="3">
        <v>1.5369999999999999</v>
      </c>
      <c r="C23" s="3">
        <v>1.9750000000000001</v>
      </c>
      <c r="D23" s="3">
        <v>1.571</v>
      </c>
      <c r="E23" s="3">
        <v>1.873</v>
      </c>
      <c r="F23" s="3">
        <v>1.552</v>
      </c>
      <c r="G23" s="3">
        <v>1.964</v>
      </c>
      <c r="H23" s="3">
        <v>1.6279999999999999</v>
      </c>
    </row>
    <row r="24" spans="1:8" x14ac:dyDescent="0.2">
      <c r="A24" s="3">
        <v>1.9450000000000001</v>
      </c>
      <c r="B24" s="3">
        <v>1.5009999999999999</v>
      </c>
      <c r="C24" s="3">
        <v>1.927</v>
      </c>
      <c r="D24" s="3">
        <v>1.486</v>
      </c>
      <c r="E24" s="3">
        <v>1.9830000000000001</v>
      </c>
      <c r="F24" s="3">
        <v>1.4219999999999999</v>
      </c>
      <c r="G24" s="3">
        <v>1.956</v>
      </c>
      <c r="H24" s="3">
        <v>1.3939999999999999</v>
      </c>
    </row>
    <row r="25" spans="1:8" x14ac:dyDescent="0.2">
      <c r="A25" s="3">
        <v>1.9910000000000001</v>
      </c>
      <c r="B25" s="3">
        <v>1.4690000000000001</v>
      </c>
      <c r="C25" s="3">
        <v>1.9710000000000001</v>
      </c>
      <c r="D25" s="3">
        <v>1.478</v>
      </c>
      <c r="E25" s="3">
        <v>2.1190000000000002</v>
      </c>
      <c r="F25" s="3">
        <v>1.478</v>
      </c>
      <c r="G25" s="3">
        <v>1.9179999999999999</v>
      </c>
      <c r="H25" s="3">
        <v>1.3919999999999999</v>
      </c>
    </row>
    <row r="26" spans="1:8" x14ac:dyDescent="0.2">
      <c r="A26" s="3">
        <v>2.0510000000000002</v>
      </c>
      <c r="B26" s="3">
        <v>1.633</v>
      </c>
      <c r="C26" s="3">
        <v>1.88</v>
      </c>
      <c r="D26" s="3">
        <v>1.4490000000000001</v>
      </c>
      <c r="E26" s="3">
        <v>1.927</v>
      </c>
      <c r="F26" s="3">
        <v>1.4510000000000001</v>
      </c>
      <c r="G26" s="3">
        <v>2.0680000000000001</v>
      </c>
      <c r="H26" s="3">
        <v>1.659</v>
      </c>
    </row>
    <row r="27" spans="1:8" x14ac:dyDescent="0.2">
      <c r="A27" s="3">
        <v>1.927</v>
      </c>
      <c r="B27" s="3">
        <v>1.5820000000000001</v>
      </c>
      <c r="C27" s="3">
        <v>1.8540000000000001</v>
      </c>
      <c r="D27" s="3">
        <v>1.371</v>
      </c>
      <c r="E27" s="3">
        <v>1.899</v>
      </c>
      <c r="F27" s="3">
        <v>1.496</v>
      </c>
      <c r="G27" s="3">
        <v>1.8660000000000001</v>
      </c>
      <c r="H27" s="3">
        <v>1.651</v>
      </c>
    </row>
    <row r="28" spans="1:8" x14ac:dyDescent="0.2">
      <c r="A28" s="3">
        <v>1.5580000000000001</v>
      </c>
      <c r="B28" s="3">
        <v>1.4690000000000001</v>
      </c>
      <c r="C28" s="3">
        <v>1.821</v>
      </c>
      <c r="D28" s="3">
        <v>1.4610000000000001</v>
      </c>
      <c r="E28" s="3">
        <v>1.9490000000000001</v>
      </c>
      <c r="F28" s="3">
        <v>1.4239999999999999</v>
      </c>
      <c r="G28" s="3">
        <v>1.954</v>
      </c>
      <c r="H28" s="3">
        <v>1.526</v>
      </c>
    </row>
    <row r="29" spans="1:8" x14ac:dyDescent="0.2">
      <c r="A29" s="3">
        <v>1.9039999999999999</v>
      </c>
      <c r="B29" s="3">
        <v>1.393</v>
      </c>
      <c r="C29" s="3">
        <v>1.9410000000000001</v>
      </c>
      <c r="D29" s="3">
        <v>1.508</v>
      </c>
      <c r="F29" s="3">
        <v>1.5940000000000001</v>
      </c>
      <c r="G29" s="3">
        <v>1.853</v>
      </c>
      <c r="H29" s="3">
        <v>1.538</v>
      </c>
    </row>
    <row r="30" spans="1:8" x14ac:dyDescent="0.2">
      <c r="A30" s="3">
        <v>1.954</v>
      </c>
      <c r="B30" s="3">
        <v>1.3740000000000001</v>
      </c>
      <c r="C30" s="3">
        <v>1.7170000000000001</v>
      </c>
      <c r="D30" s="3">
        <v>1.335</v>
      </c>
      <c r="E30" s="3"/>
      <c r="F30" s="3">
        <v>1.494</v>
      </c>
      <c r="G30" s="3">
        <v>1.847</v>
      </c>
      <c r="H30" s="3">
        <v>1.552</v>
      </c>
    </row>
    <row r="31" spans="1:8" x14ac:dyDescent="0.2">
      <c r="A31" s="3">
        <v>1.835</v>
      </c>
      <c r="B31" s="3">
        <v>1.5069999999999999</v>
      </c>
      <c r="C31" s="3">
        <v>1.8129999999999999</v>
      </c>
      <c r="D31" s="3">
        <v>1.4570000000000001</v>
      </c>
      <c r="E31" s="3"/>
      <c r="F31" s="3">
        <v>1.6060000000000001</v>
      </c>
      <c r="G31" s="3">
        <v>1.863</v>
      </c>
      <c r="H31" s="3">
        <v>1.7050000000000001</v>
      </c>
    </row>
    <row r="32" spans="1:8" x14ac:dyDescent="0.2">
      <c r="A32" s="3">
        <v>1.7030000000000001</v>
      </c>
      <c r="B32" s="3">
        <v>1.4650000000000001</v>
      </c>
      <c r="C32" s="3">
        <v>1.758</v>
      </c>
      <c r="D32" s="3">
        <v>1.474</v>
      </c>
      <c r="E32" s="3"/>
      <c r="F32" s="3">
        <v>1.55</v>
      </c>
      <c r="G32" s="3">
        <v>1.806</v>
      </c>
      <c r="H32" s="3">
        <v>1.2549999999999999</v>
      </c>
    </row>
    <row r="33" spans="1:8" x14ac:dyDescent="0.2">
      <c r="A33" s="3">
        <v>1.9219999999999999</v>
      </c>
      <c r="B33" s="3">
        <v>1.5109999999999999</v>
      </c>
      <c r="C33" s="3">
        <v>1.4930000000000001</v>
      </c>
      <c r="D33" s="3">
        <v>1.5089999999999999</v>
      </c>
      <c r="E33" s="3"/>
      <c r="F33" s="3">
        <v>1.4750000000000001</v>
      </c>
      <c r="G33" s="3">
        <v>1.9670000000000001</v>
      </c>
      <c r="H33" s="3">
        <v>1.7270000000000001</v>
      </c>
    </row>
    <row r="34" spans="1:8" x14ac:dyDescent="0.2">
      <c r="A34" s="3">
        <v>1.8340000000000001</v>
      </c>
      <c r="B34" s="3">
        <v>1.4330000000000001</v>
      </c>
      <c r="C34" s="3">
        <v>1.611</v>
      </c>
      <c r="D34" s="3">
        <v>1.5129999999999999</v>
      </c>
      <c r="E34" s="3"/>
      <c r="F34" s="3">
        <v>1.6180000000000001</v>
      </c>
      <c r="G34" s="3">
        <v>2.0009999999999999</v>
      </c>
      <c r="H34" s="3">
        <v>1.6930000000000001</v>
      </c>
    </row>
    <row r="35" spans="1:8" x14ac:dyDescent="0.2">
      <c r="A35" s="3">
        <v>1.704</v>
      </c>
      <c r="B35" s="3">
        <v>1.4870000000000001</v>
      </c>
      <c r="C35" s="3">
        <v>1.9219999999999999</v>
      </c>
      <c r="D35" s="3">
        <v>1.518</v>
      </c>
      <c r="E35" s="3"/>
      <c r="F35" s="3">
        <v>1.4139999999999999</v>
      </c>
      <c r="G35" s="3">
        <v>2.153</v>
      </c>
      <c r="H35" s="3">
        <v>1.55</v>
      </c>
    </row>
    <row r="36" spans="1:8" x14ac:dyDescent="0.2">
      <c r="A36" s="3">
        <v>2.0649999999999999</v>
      </c>
      <c r="B36" s="3">
        <v>1.4950000000000001</v>
      </c>
      <c r="C36" s="3">
        <v>1.925</v>
      </c>
      <c r="D36" s="3">
        <v>1.343</v>
      </c>
      <c r="E36" s="3"/>
      <c r="F36" s="3">
        <v>1.575</v>
      </c>
      <c r="G36" s="3">
        <v>2.004</v>
      </c>
    </row>
    <row r="37" spans="1:8" x14ac:dyDescent="0.2">
      <c r="B37" s="3">
        <v>1.5109999999999999</v>
      </c>
      <c r="C37" s="3">
        <v>1.79</v>
      </c>
      <c r="D37" s="3">
        <v>1.44</v>
      </c>
      <c r="E37" s="3"/>
      <c r="F37" s="3">
        <v>1.5009999999999999</v>
      </c>
      <c r="G37" s="3">
        <v>2.0830000000000002</v>
      </c>
      <c r="H37" s="3"/>
    </row>
    <row r="38" spans="1:8" x14ac:dyDescent="0.2">
      <c r="A38" s="3"/>
      <c r="B38" s="3">
        <v>1.3680000000000001</v>
      </c>
      <c r="C38" s="3">
        <v>1.9410000000000001</v>
      </c>
      <c r="D38" s="3">
        <v>1.4830000000000001</v>
      </c>
      <c r="E38" s="3"/>
      <c r="F38" s="3">
        <v>1.5069999999999999</v>
      </c>
      <c r="G38" s="3">
        <v>1.8979999999999999</v>
      </c>
      <c r="H38" s="3"/>
    </row>
    <row r="39" spans="1:8" x14ac:dyDescent="0.2">
      <c r="A39" s="3"/>
      <c r="B39" s="3">
        <v>1.532</v>
      </c>
      <c r="C39" s="3">
        <v>1.823</v>
      </c>
      <c r="E39" s="3"/>
      <c r="F39" s="3">
        <v>1.5029999999999999</v>
      </c>
      <c r="G39" s="3">
        <v>1.8520000000000001</v>
      </c>
      <c r="H39" s="3"/>
    </row>
    <row r="40" spans="1:8" x14ac:dyDescent="0.2">
      <c r="A40" s="3"/>
      <c r="B40" s="3">
        <v>1.339</v>
      </c>
      <c r="C40" s="3">
        <v>1.784</v>
      </c>
      <c r="D40" s="3"/>
      <c r="E40" s="3"/>
      <c r="F40" s="3">
        <v>1.492</v>
      </c>
      <c r="G40" s="3">
        <v>2.0009999999999999</v>
      </c>
      <c r="H40" s="3"/>
    </row>
    <row r="41" spans="1:8" x14ac:dyDescent="0.2">
      <c r="A41" s="3"/>
      <c r="B41" s="3">
        <v>1.6559999999999999</v>
      </c>
      <c r="D41" s="3"/>
      <c r="E41" s="3"/>
      <c r="F41" s="3">
        <v>1.5940000000000001</v>
      </c>
      <c r="G41" s="3">
        <v>1.857</v>
      </c>
      <c r="H41" s="3"/>
    </row>
    <row r="42" spans="1:8" x14ac:dyDescent="0.2">
      <c r="A42" s="3"/>
      <c r="B42" s="3">
        <v>1.5760000000000001</v>
      </c>
      <c r="C42" s="3"/>
      <c r="D42" s="3"/>
      <c r="E42" s="3"/>
      <c r="F42" s="3">
        <v>1.4610000000000001</v>
      </c>
      <c r="G42" s="3">
        <v>1.86</v>
      </c>
      <c r="H42" s="3"/>
    </row>
    <row r="43" spans="1:8" x14ac:dyDescent="0.2">
      <c r="A43" s="3"/>
      <c r="B43" s="3">
        <v>1.41</v>
      </c>
      <c r="C43" s="3"/>
      <c r="D43" s="3"/>
      <c r="E43" s="3"/>
      <c r="F43" s="3">
        <v>1.615</v>
      </c>
      <c r="G43" s="3">
        <v>1.859</v>
      </c>
      <c r="H43" s="3"/>
    </row>
    <row r="44" spans="1:8" x14ac:dyDescent="0.2">
      <c r="A44" s="3"/>
      <c r="B44" s="3">
        <v>1.4610000000000001</v>
      </c>
      <c r="C44" s="3"/>
      <c r="D44" s="3"/>
      <c r="E44" s="3"/>
      <c r="F44" s="3">
        <v>1.506</v>
      </c>
      <c r="G44" s="3">
        <v>1.89</v>
      </c>
      <c r="H44" s="3"/>
    </row>
    <row r="45" spans="1:8" x14ac:dyDescent="0.2">
      <c r="A45" s="3"/>
      <c r="B45" s="3">
        <v>1.355</v>
      </c>
      <c r="C45" s="3"/>
      <c r="D45" s="3"/>
      <c r="E45" s="3"/>
      <c r="F45" s="3">
        <v>1.4339999999999999</v>
      </c>
      <c r="G45" s="3">
        <v>1.972</v>
      </c>
      <c r="H45" s="3"/>
    </row>
    <row r="46" spans="1:8" x14ac:dyDescent="0.2">
      <c r="A46" s="3"/>
      <c r="C46" s="3"/>
      <c r="D46" s="3"/>
      <c r="E46" s="3"/>
      <c r="F46" s="3">
        <v>1.4970000000000001</v>
      </c>
      <c r="G46" s="3">
        <v>1.9810000000000001</v>
      </c>
      <c r="H46" s="3"/>
    </row>
    <row r="47" spans="1:8" x14ac:dyDescent="0.2">
      <c r="A47" s="3"/>
      <c r="B47" s="3"/>
      <c r="C47" s="3"/>
      <c r="D47" s="3"/>
      <c r="E47" s="3"/>
      <c r="F47" s="3">
        <v>1.53</v>
      </c>
      <c r="G47" s="3">
        <v>1.91</v>
      </c>
      <c r="H47" s="3"/>
    </row>
    <row r="48" spans="1:8" x14ac:dyDescent="0.2">
      <c r="A48" s="3"/>
      <c r="B48" s="3"/>
      <c r="C48" s="3"/>
      <c r="D48" s="3"/>
      <c r="E48" s="3"/>
      <c r="F48" s="3">
        <v>1.4319999999999999</v>
      </c>
      <c r="G48" s="3">
        <v>1.9810000000000001</v>
      </c>
      <c r="H48" s="3"/>
    </row>
    <row r="49" spans="1:8" x14ac:dyDescent="0.2">
      <c r="A49" s="3"/>
      <c r="B49" s="3"/>
      <c r="C49" s="3"/>
      <c r="D49" s="3"/>
      <c r="E49" s="3"/>
      <c r="F49" s="3">
        <v>1.4530000000000001</v>
      </c>
      <c r="H49" s="3"/>
    </row>
    <row r="50" spans="1:8" x14ac:dyDescent="0.2">
      <c r="A50" s="3"/>
      <c r="B50" s="3"/>
      <c r="C50" s="3"/>
      <c r="D50" s="3"/>
      <c r="E50" s="3"/>
      <c r="G50" s="3"/>
      <c r="H50" s="3"/>
    </row>
    <row r="51" spans="1:8" x14ac:dyDescent="0.2">
      <c r="A51" s="3"/>
      <c r="B51" s="3"/>
      <c r="C51" s="3"/>
      <c r="D51" s="3"/>
      <c r="E51" s="3"/>
      <c r="F51" s="3"/>
      <c r="G51" s="3"/>
      <c r="H51" s="3"/>
    </row>
    <row r="52" spans="1:8" x14ac:dyDescent="0.2">
      <c r="A52" s="3"/>
      <c r="B52" s="3"/>
      <c r="C52" s="3"/>
      <c r="D52" s="3"/>
      <c r="E52" s="3"/>
      <c r="F52" s="3"/>
      <c r="G52" s="3"/>
      <c r="H52" s="3"/>
    </row>
  </sheetData>
  <mergeCells count="2">
    <mergeCell ref="A1:H1"/>
    <mergeCell ref="J1:R1"/>
  </mergeCells>
  <pageMargins left="0.7" right="0.7" top="0.75" bottom="0.75" header="0.3" footer="0.3"/>
  <pageSetup paperSize="9" orientation="portrait" horizontalDpi="0" verticalDpi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D1"/>
    </sheetView>
  </sheetViews>
  <sheetFormatPr baseColWidth="10" defaultRowHeight="16" x14ac:dyDescent="0.2"/>
  <cols>
    <col min="1" max="1" width="15.33203125" customWidth="1"/>
    <col min="2" max="2" width="17.83203125" customWidth="1"/>
    <col min="3" max="3" width="18.6640625" customWidth="1"/>
    <col min="4" max="4" width="20.33203125" customWidth="1"/>
  </cols>
  <sheetData>
    <row r="1" spans="1:8" x14ac:dyDescent="0.2">
      <c r="A1" s="52" t="s">
        <v>283</v>
      </c>
      <c r="B1" s="52"/>
      <c r="C1" s="52"/>
      <c r="D1" s="52"/>
      <c r="E1" s="23"/>
      <c r="F1" s="23"/>
      <c r="G1" s="23"/>
      <c r="H1" s="23"/>
    </row>
    <row r="2" spans="1:8" x14ac:dyDescent="0.2">
      <c r="A2" s="2" t="s">
        <v>245</v>
      </c>
      <c r="B2" s="2" t="s">
        <v>246</v>
      </c>
      <c r="C2" s="2" t="s">
        <v>264</v>
      </c>
      <c r="D2" s="2" t="s">
        <v>265</v>
      </c>
    </row>
    <row r="3" spans="1:8" x14ac:dyDescent="0.2">
      <c r="A3" s="3">
        <v>1.8420000000000001</v>
      </c>
      <c r="B3" s="3">
        <v>1.496</v>
      </c>
      <c r="C3" s="3">
        <v>1.7669999999999999</v>
      </c>
      <c r="D3" s="3">
        <v>1.5840000000000001</v>
      </c>
    </row>
    <row r="4" spans="1:8" x14ac:dyDescent="0.2">
      <c r="A4" s="3">
        <v>1.8979999999999999</v>
      </c>
      <c r="B4" s="3">
        <v>1.5229999999999999</v>
      </c>
      <c r="C4" s="3">
        <v>1.804</v>
      </c>
      <c r="D4" s="3">
        <v>1.52</v>
      </c>
    </row>
    <row r="5" spans="1:8" x14ac:dyDescent="0.2">
      <c r="A5" s="3">
        <v>1.82</v>
      </c>
      <c r="B5" s="3">
        <v>1.4850000000000001</v>
      </c>
      <c r="C5" s="3"/>
      <c r="D5" s="3"/>
    </row>
    <row r="6" spans="1:8" x14ac:dyDescent="0.2">
      <c r="A6" s="9"/>
      <c r="B6" s="9"/>
      <c r="C6" s="9"/>
      <c r="D6" s="9"/>
    </row>
    <row r="7" spans="1:8" x14ac:dyDescent="0.2">
      <c r="A7" s="52" t="s">
        <v>267</v>
      </c>
      <c r="B7" s="52"/>
      <c r="C7" s="9"/>
      <c r="D7" s="9"/>
    </row>
    <row r="8" spans="1:8" x14ac:dyDescent="0.2">
      <c r="A8" s="2" t="s">
        <v>266</v>
      </c>
      <c r="B8" s="2" t="s">
        <v>268</v>
      </c>
      <c r="C8" s="9"/>
      <c r="D8" s="9"/>
    </row>
    <row r="9" spans="1:8" x14ac:dyDescent="0.2">
      <c r="A9" s="3">
        <v>1.23</v>
      </c>
      <c r="B9" s="3">
        <v>1.1200000000000001</v>
      </c>
      <c r="C9" s="9"/>
      <c r="D9" s="9"/>
    </row>
    <row r="10" spans="1:8" x14ac:dyDescent="0.2">
      <c r="A10" s="3">
        <v>1.25</v>
      </c>
      <c r="B10" s="3">
        <v>1.19</v>
      </c>
      <c r="C10" s="9"/>
      <c r="D10" s="9"/>
    </row>
    <row r="11" spans="1:8" x14ac:dyDescent="0.2">
      <c r="A11" s="3">
        <v>1.23</v>
      </c>
      <c r="B11" s="3"/>
      <c r="C11" s="3"/>
      <c r="D11" s="9"/>
    </row>
  </sheetData>
  <mergeCells count="2">
    <mergeCell ref="A1:D1"/>
    <mergeCell ref="A7:B7"/>
  </mergeCells>
  <pageMargins left="0.7" right="0.7" top="0.75" bottom="0.75" header="0.3" footer="0.3"/>
  <pageSetup paperSize="9" orientation="portrait" horizontalDpi="0" verticalDpi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3" sqref="G13"/>
    </sheetView>
  </sheetViews>
  <sheetFormatPr baseColWidth="10" defaultRowHeight="16" x14ac:dyDescent="0.2"/>
  <cols>
    <col min="1" max="1" width="13.33203125" bestFit="1" customWidth="1"/>
    <col min="2" max="2" width="13.6640625" bestFit="1" customWidth="1"/>
    <col min="3" max="3" width="15.33203125" bestFit="1" customWidth="1"/>
    <col min="4" max="4" width="15.83203125" bestFit="1" customWidth="1"/>
    <col min="6" max="6" width="21.5" bestFit="1" customWidth="1"/>
    <col min="7" max="7" width="13.33203125" bestFit="1" customWidth="1"/>
    <col min="8" max="8" width="13.6640625" bestFit="1" customWidth="1"/>
    <col min="9" max="9" width="15.33203125" bestFit="1" customWidth="1"/>
    <col min="10" max="10" width="15.83203125" bestFit="1" customWidth="1"/>
  </cols>
  <sheetData>
    <row r="1" spans="1:14" x14ac:dyDescent="0.2">
      <c r="A1" s="52" t="s">
        <v>19</v>
      </c>
      <c r="B1" s="52"/>
      <c r="C1" s="52"/>
      <c r="D1" s="52"/>
      <c r="E1" s="23"/>
      <c r="F1" s="52" t="s">
        <v>60</v>
      </c>
      <c r="G1" s="52"/>
      <c r="H1" s="52"/>
      <c r="I1" s="52"/>
      <c r="J1" s="52"/>
      <c r="K1" s="23"/>
      <c r="L1" s="23"/>
      <c r="M1" s="23"/>
      <c r="N1" s="23"/>
    </row>
    <row r="2" spans="1:14" x14ac:dyDescent="0.2">
      <c r="A2" s="2" t="s">
        <v>256</v>
      </c>
      <c r="B2" s="2" t="s">
        <v>257</v>
      </c>
      <c r="C2" s="2" t="s">
        <v>269</v>
      </c>
      <c r="D2" s="2" t="s">
        <v>270</v>
      </c>
      <c r="F2" s="2"/>
      <c r="G2" s="2" t="s">
        <v>256</v>
      </c>
      <c r="H2" s="2" t="s">
        <v>257</v>
      </c>
      <c r="I2" s="2" t="s">
        <v>269</v>
      </c>
      <c r="J2" s="2" t="s">
        <v>270</v>
      </c>
    </row>
    <row r="3" spans="1:14" x14ac:dyDescent="0.2">
      <c r="A3" s="3">
        <v>1.7829999999999999</v>
      </c>
      <c r="B3" s="3">
        <v>1.4990000000000001</v>
      </c>
      <c r="C3" s="3">
        <v>1.94</v>
      </c>
      <c r="D3" s="3">
        <v>1.4470000000000001</v>
      </c>
      <c r="F3" s="13" t="s">
        <v>53</v>
      </c>
      <c r="G3" s="3">
        <v>15</v>
      </c>
      <c r="H3" s="3">
        <v>32</v>
      </c>
      <c r="I3" s="3">
        <v>16</v>
      </c>
      <c r="J3" s="3">
        <v>12</v>
      </c>
    </row>
    <row r="4" spans="1:14" x14ac:dyDescent="0.2">
      <c r="A4" s="3">
        <v>1.8759999999999999</v>
      </c>
      <c r="B4" s="3">
        <v>1.423</v>
      </c>
      <c r="C4" s="3">
        <v>1.8089999999999999</v>
      </c>
      <c r="D4" s="3">
        <v>1.5580000000000001</v>
      </c>
      <c r="F4" s="13"/>
      <c r="G4" s="3"/>
      <c r="H4" s="3"/>
      <c r="I4" s="3"/>
      <c r="J4" s="3"/>
    </row>
    <row r="5" spans="1:14" x14ac:dyDescent="0.2">
      <c r="A5" s="3">
        <v>1.98</v>
      </c>
      <c r="B5" s="3">
        <v>1.389</v>
      </c>
      <c r="C5" s="3">
        <v>2.0270000000000001</v>
      </c>
      <c r="D5" s="3">
        <v>1.427</v>
      </c>
      <c r="F5" s="13" t="s">
        <v>54</v>
      </c>
      <c r="G5" s="3">
        <v>1.8979999999999999</v>
      </c>
      <c r="H5" s="3">
        <v>1.4830000000000001</v>
      </c>
      <c r="I5" s="3">
        <v>1.8779999999999999</v>
      </c>
      <c r="J5" s="3">
        <v>1.464</v>
      </c>
    </row>
    <row r="6" spans="1:14" x14ac:dyDescent="0.2">
      <c r="A6" s="3">
        <v>2.0179999999999998</v>
      </c>
      <c r="B6" s="3">
        <v>1.409</v>
      </c>
      <c r="C6" s="3">
        <v>1.7589999999999999</v>
      </c>
      <c r="D6" s="3">
        <v>1.343</v>
      </c>
      <c r="F6" s="13" t="s">
        <v>55</v>
      </c>
      <c r="G6" s="3">
        <v>8.6290000000000006E-2</v>
      </c>
      <c r="H6" s="3">
        <v>8.4400000000000003E-2</v>
      </c>
      <c r="I6" s="3">
        <v>0.11210000000000001</v>
      </c>
      <c r="J6" s="3">
        <v>8.6010000000000003E-2</v>
      </c>
    </row>
    <row r="7" spans="1:14" x14ac:dyDescent="0.2">
      <c r="A7" s="3">
        <v>1.91</v>
      </c>
      <c r="B7" s="3">
        <v>1.4239999999999999</v>
      </c>
      <c r="C7" s="3">
        <v>2.0350000000000001</v>
      </c>
      <c r="D7" s="3">
        <v>1.5309999999999999</v>
      </c>
      <c r="F7" s="13" t="s">
        <v>56</v>
      </c>
      <c r="G7" s="3">
        <v>2.2280000000000001E-2</v>
      </c>
      <c r="H7" s="3">
        <v>1.4919999999999999E-2</v>
      </c>
      <c r="I7" s="3">
        <v>2.802E-2</v>
      </c>
      <c r="J7" s="3">
        <v>2.4830000000000001E-2</v>
      </c>
    </row>
    <row r="8" spans="1:14" x14ac:dyDescent="0.2">
      <c r="A8" s="3">
        <v>1.9039999999999999</v>
      </c>
      <c r="B8" s="3">
        <v>1.4419999999999999</v>
      </c>
      <c r="C8" s="3">
        <v>2.0880000000000001</v>
      </c>
      <c r="D8" s="3">
        <v>1.484</v>
      </c>
      <c r="F8" s="13"/>
      <c r="G8" s="3"/>
      <c r="H8" s="3"/>
      <c r="I8" s="3"/>
      <c r="J8" s="3"/>
    </row>
    <row r="9" spans="1:14" x14ac:dyDescent="0.2">
      <c r="A9" s="3">
        <v>1.911</v>
      </c>
      <c r="B9" s="3">
        <v>1.405</v>
      </c>
      <c r="C9" s="3">
        <v>1.772</v>
      </c>
      <c r="D9" s="3">
        <v>1.3120000000000001</v>
      </c>
      <c r="F9" s="13" t="s">
        <v>57</v>
      </c>
      <c r="G9" s="3">
        <v>1.851</v>
      </c>
      <c r="H9" s="3">
        <v>1.452</v>
      </c>
      <c r="I9" s="3">
        <v>1.8180000000000001</v>
      </c>
      <c r="J9" s="3">
        <v>1.409</v>
      </c>
    </row>
    <row r="10" spans="1:14" x14ac:dyDescent="0.2">
      <c r="A10" s="3">
        <v>1.8220000000000001</v>
      </c>
      <c r="B10" s="3">
        <v>1.554</v>
      </c>
      <c r="C10" s="3">
        <v>1.8839999999999999</v>
      </c>
      <c r="D10" s="3">
        <v>1.573</v>
      </c>
      <c r="F10" s="13" t="s">
        <v>58</v>
      </c>
      <c r="G10" s="3">
        <v>1.946</v>
      </c>
      <c r="H10" s="3">
        <v>1.5129999999999999</v>
      </c>
      <c r="I10" s="3">
        <v>1.9379999999999999</v>
      </c>
      <c r="J10" s="3">
        <v>1.518</v>
      </c>
    </row>
    <row r="11" spans="1:14" x14ac:dyDescent="0.2">
      <c r="A11" s="3">
        <v>1.9350000000000001</v>
      </c>
      <c r="B11" s="3">
        <v>1.4359999999999999</v>
      </c>
      <c r="C11" s="3">
        <v>1.8080000000000001</v>
      </c>
      <c r="D11" s="3">
        <v>1.5449999999999999</v>
      </c>
      <c r="F11" s="22"/>
      <c r="G11" s="22"/>
      <c r="H11" s="22"/>
      <c r="I11" s="22"/>
      <c r="J11" s="22"/>
    </row>
    <row r="12" spans="1:14" x14ac:dyDescent="0.2">
      <c r="A12" s="3">
        <v>1.728</v>
      </c>
      <c r="B12" s="3">
        <v>1.4330000000000001</v>
      </c>
      <c r="C12" s="3">
        <v>1.871</v>
      </c>
      <c r="D12" s="3">
        <v>1.5209999999999999</v>
      </c>
      <c r="F12" s="13" t="s">
        <v>81</v>
      </c>
      <c r="G12" s="39">
        <f>G5/H5</f>
        <v>1.2798381658799729</v>
      </c>
      <c r="H12" s="22"/>
      <c r="I12" s="39">
        <v>1.2827868849999999</v>
      </c>
      <c r="J12" s="22"/>
    </row>
    <row r="13" spans="1:14" x14ac:dyDescent="0.2">
      <c r="A13" s="3">
        <v>1.8069999999999999</v>
      </c>
      <c r="B13" s="3">
        <v>1.474</v>
      </c>
      <c r="C13" s="3">
        <v>1.8779999999999999</v>
      </c>
      <c r="D13" s="3">
        <v>1.4359999999999999</v>
      </c>
      <c r="F13" s="13" t="s">
        <v>82</v>
      </c>
      <c r="G13" s="22"/>
      <c r="H13" s="22"/>
      <c r="I13" s="22">
        <v>2.8976926E-2</v>
      </c>
      <c r="J13" s="22"/>
    </row>
    <row r="14" spans="1:14" x14ac:dyDescent="0.2">
      <c r="A14" s="3">
        <v>1.9650000000000001</v>
      </c>
      <c r="B14" s="3">
        <v>1.6519999999999999</v>
      </c>
      <c r="C14" s="3">
        <v>1.9630000000000001</v>
      </c>
      <c r="D14" s="3">
        <v>1.3879999999999999</v>
      </c>
    </row>
    <row r="15" spans="1:14" x14ac:dyDescent="0.2">
      <c r="A15" s="3">
        <v>2.036</v>
      </c>
      <c r="B15" s="3">
        <v>1.3340000000000001</v>
      </c>
      <c r="C15" s="3">
        <v>1.9490000000000001</v>
      </c>
      <c r="D15" s="3"/>
    </row>
    <row r="16" spans="1:14" x14ac:dyDescent="0.2">
      <c r="A16" s="3">
        <v>1.925</v>
      </c>
      <c r="B16" s="3">
        <v>1.383</v>
      </c>
      <c r="C16" s="3">
        <v>1.7609999999999999</v>
      </c>
      <c r="D16" s="3"/>
    </row>
    <row r="17" spans="1:4" x14ac:dyDescent="0.2">
      <c r="A17" s="3">
        <v>1.8759999999999999</v>
      </c>
      <c r="B17" s="3">
        <v>1.5880000000000001</v>
      </c>
      <c r="C17" s="3">
        <v>1.7330000000000001</v>
      </c>
      <c r="D17" s="3"/>
    </row>
    <row r="18" spans="1:4" x14ac:dyDescent="0.2">
      <c r="A18" s="3"/>
      <c r="B18" s="3">
        <v>1.526</v>
      </c>
      <c r="C18" s="3">
        <v>1.7709999999999999</v>
      </c>
      <c r="D18" s="3"/>
    </row>
    <row r="19" spans="1:4" x14ac:dyDescent="0.2">
      <c r="A19" s="3"/>
      <c r="B19" s="3">
        <v>1.5580000000000001</v>
      </c>
      <c r="C19" s="3"/>
      <c r="D19" s="3"/>
    </row>
    <row r="20" spans="1:4" x14ac:dyDescent="0.2">
      <c r="A20" s="3"/>
      <c r="B20" s="3">
        <v>1.4259999999999999</v>
      </c>
      <c r="C20" s="3"/>
      <c r="D20" s="3"/>
    </row>
    <row r="21" spans="1:4" x14ac:dyDescent="0.2">
      <c r="A21" s="3"/>
      <c r="B21" s="3">
        <v>1.5209999999999999</v>
      </c>
      <c r="C21" s="3"/>
      <c r="D21" s="3"/>
    </row>
    <row r="22" spans="1:4" x14ac:dyDescent="0.2">
      <c r="A22" s="3"/>
      <c r="B22" s="3">
        <v>1.5880000000000001</v>
      </c>
      <c r="C22" s="3"/>
      <c r="D22" s="3"/>
    </row>
    <row r="23" spans="1:4" x14ac:dyDescent="0.2">
      <c r="A23" s="3"/>
      <c r="B23" s="3">
        <v>1.4039999999999999</v>
      </c>
      <c r="C23" s="3"/>
      <c r="D23" s="3"/>
    </row>
    <row r="24" spans="1:4" x14ac:dyDescent="0.2">
      <c r="A24" s="3"/>
      <c r="B24" s="3">
        <v>1.403</v>
      </c>
      <c r="C24" s="3"/>
      <c r="D24" s="3"/>
    </row>
    <row r="25" spans="1:4" x14ac:dyDescent="0.2">
      <c r="A25" s="3"/>
      <c r="B25" s="3">
        <v>1.49</v>
      </c>
      <c r="C25" s="3"/>
      <c r="D25" s="3"/>
    </row>
    <row r="26" spans="1:4" x14ac:dyDescent="0.2">
      <c r="A26" s="3"/>
      <c r="B26" s="3">
        <v>1.452</v>
      </c>
      <c r="C26" s="3"/>
      <c r="D26" s="3"/>
    </row>
    <row r="27" spans="1:4" x14ac:dyDescent="0.2">
      <c r="A27" s="3"/>
      <c r="B27" s="3">
        <v>1.4970000000000001</v>
      </c>
      <c r="C27" s="3"/>
      <c r="D27" s="3"/>
    </row>
    <row r="28" spans="1:4" x14ac:dyDescent="0.2">
      <c r="A28" s="3"/>
      <c r="B28" s="3">
        <v>1.4419999999999999</v>
      </c>
      <c r="C28" s="3"/>
      <c r="D28" s="3"/>
    </row>
    <row r="29" spans="1:4" x14ac:dyDescent="0.2">
      <c r="A29" s="3"/>
      <c r="B29" s="3">
        <v>1.5720000000000001</v>
      </c>
      <c r="C29" s="3"/>
      <c r="D29" s="3"/>
    </row>
    <row r="30" spans="1:4" x14ac:dyDescent="0.2">
      <c r="A30" s="3"/>
      <c r="B30" s="3">
        <v>1.431</v>
      </c>
      <c r="C30" s="3"/>
      <c r="D30" s="3"/>
    </row>
    <row r="31" spans="1:4" x14ac:dyDescent="0.2">
      <c r="A31" s="3"/>
      <c r="B31" s="3">
        <v>1.575</v>
      </c>
      <c r="C31" s="3"/>
      <c r="D31" s="3"/>
    </row>
    <row r="32" spans="1:4" x14ac:dyDescent="0.2">
      <c r="A32" s="3"/>
      <c r="B32" s="3">
        <v>1.45</v>
      </c>
      <c r="C32" s="3"/>
      <c r="D32" s="3"/>
    </row>
    <row r="33" spans="1:4" x14ac:dyDescent="0.2">
      <c r="A33" s="3"/>
      <c r="B33" s="3">
        <v>1.575</v>
      </c>
      <c r="C33" s="3"/>
      <c r="D33" s="3"/>
    </row>
    <row r="34" spans="1:4" x14ac:dyDescent="0.2">
      <c r="A34" s="3"/>
      <c r="B34" s="3">
        <v>1.6890000000000001</v>
      </c>
      <c r="C34" s="3"/>
      <c r="D34" s="3"/>
    </row>
  </sheetData>
  <mergeCells count="2">
    <mergeCell ref="A1:D1"/>
    <mergeCell ref="F1:J1"/>
  </mergeCells>
  <pageMargins left="0.7" right="0.7" top="0.75" bottom="0.75" header="0.3" footer="0.3"/>
  <pageSetup paperSize="9" orientation="portrait" horizontalDpi="0" verticalDpi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E1" workbookViewId="0">
      <selection activeCell="J1" sqref="J1:R1"/>
    </sheetView>
  </sheetViews>
  <sheetFormatPr baseColWidth="10" defaultRowHeight="16" x14ac:dyDescent="0.2"/>
  <cols>
    <col min="1" max="1" width="11" customWidth="1"/>
    <col min="2" max="2" width="11.33203125" customWidth="1"/>
    <col min="3" max="3" width="14.6640625" bestFit="1" customWidth="1"/>
    <col min="4" max="4" width="15.1640625" bestFit="1" customWidth="1"/>
    <col min="5" max="5" width="10" customWidth="1"/>
    <col min="6" max="6" width="10.5" customWidth="1"/>
    <col min="7" max="7" width="13.83203125" bestFit="1" customWidth="1"/>
    <col min="8" max="8" width="14.33203125" bestFit="1" customWidth="1"/>
    <col min="10" max="10" width="21.5" bestFit="1" customWidth="1"/>
    <col min="11" max="11" width="11" bestFit="1" customWidth="1"/>
    <col min="12" max="12" width="11.33203125" bestFit="1" customWidth="1"/>
    <col min="13" max="13" width="14.6640625" bestFit="1" customWidth="1"/>
    <col min="14" max="14" width="15.1640625" bestFit="1" customWidth="1"/>
    <col min="15" max="15" width="10" customWidth="1"/>
    <col min="16" max="16" width="10.5" customWidth="1"/>
    <col min="17" max="17" width="13.83203125" bestFit="1" customWidth="1"/>
    <col min="18" max="18" width="14.33203125" bestFit="1" customWidth="1"/>
  </cols>
  <sheetData>
    <row r="1" spans="1:18" x14ac:dyDescent="0.2">
      <c r="A1" s="52" t="s">
        <v>19</v>
      </c>
      <c r="B1" s="52"/>
      <c r="C1" s="52"/>
      <c r="D1" s="52"/>
      <c r="E1" s="52"/>
      <c r="F1" s="52"/>
      <c r="G1" s="52"/>
      <c r="H1" s="52"/>
      <c r="J1" s="52" t="s">
        <v>60</v>
      </c>
      <c r="K1" s="52"/>
      <c r="L1" s="52"/>
      <c r="M1" s="52"/>
      <c r="N1" s="52"/>
      <c r="O1" s="52"/>
      <c r="P1" s="52"/>
      <c r="Q1" s="52"/>
      <c r="R1" s="52"/>
    </row>
    <row r="2" spans="1:18" x14ac:dyDescent="0.2">
      <c r="A2" s="2" t="s">
        <v>273</v>
      </c>
      <c r="B2" s="2" t="s">
        <v>274</v>
      </c>
      <c r="C2" s="2" t="s">
        <v>124</v>
      </c>
      <c r="D2" s="2" t="s">
        <v>125</v>
      </c>
      <c r="E2" s="2" t="s">
        <v>275</v>
      </c>
      <c r="F2" s="2" t="s">
        <v>276</v>
      </c>
      <c r="G2" s="2" t="s">
        <v>271</v>
      </c>
      <c r="H2" s="2" t="s">
        <v>272</v>
      </c>
      <c r="J2" s="2"/>
      <c r="K2" s="2" t="s">
        <v>273</v>
      </c>
      <c r="L2" s="2" t="s">
        <v>274</v>
      </c>
      <c r="M2" s="2" t="s">
        <v>124</v>
      </c>
      <c r="N2" s="2" t="s">
        <v>125</v>
      </c>
      <c r="O2" s="2" t="s">
        <v>275</v>
      </c>
      <c r="P2" s="2" t="s">
        <v>276</v>
      </c>
      <c r="Q2" s="2" t="s">
        <v>271</v>
      </c>
      <c r="R2" s="2" t="s">
        <v>272</v>
      </c>
    </row>
    <row r="3" spans="1:18" x14ac:dyDescent="0.2">
      <c r="A3" s="3">
        <v>2.0790000000000002</v>
      </c>
      <c r="B3" s="3">
        <v>1.681</v>
      </c>
      <c r="C3" s="3">
        <v>2.081</v>
      </c>
      <c r="D3" s="3">
        <v>1.5860000000000001</v>
      </c>
      <c r="E3" s="3">
        <v>1.994</v>
      </c>
      <c r="F3" s="3">
        <v>1.595</v>
      </c>
      <c r="G3" s="3">
        <v>2.0590000000000002</v>
      </c>
      <c r="H3" s="3">
        <v>1.61</v>
      </c>
      <c r="J3" s="13" t="s">
        <v>53</v>
      </c>
      <c r="K3" s="3">
        <v>27</v>
      </c>
      <c r="L3" s="3">
        <v>27</v>
      </c>
      <c r="M3" s="3">
        <v>27</v>
      </c>
      <c r="N3" s="3">
        <v>27</v>
      </c>
      <c r="O3" s="3">
        <v>27</v>
      </c>
      <c r="P3" s="3">
        <v>30</v>
      </c>
      <c r="Q3" s="3">
        <v>30</v>
      </c>
      <c r="R3" s="3">
        <v>30</v>
      </c>
    </row>
    <row r="4" spans="1:18" x14ac:dyDescent="0.2">
      <c r="A4" s="3">
        <v>2.085</v>
      </c>
      <c r="B4" s="3">
        <v>1.542</v>
      </c>
      <c r="C4" s="3">
        <v>2.077</v>
      </c>
      <c r="D4" s="3">
        <v>1.474</v>
      </c>
      <c r="E4" s="3">
        <v>1.4119999999999999</v>
      </c>
      <c r="F4" s="3">
        <v>1.5369999999999999</v>
      </c>
      <c r="G4" s="3">
        <v>1.5509999999999999</v>
      </c>
      <c r="H4" s="3">
        <v>1.6579999999999999</v>
      </c>
      <c r="J4" s="13"/>
      <c r="K4" s="3"/>
      <c r="L4" s="3"/>
      <c r="M4" s="3"/>
      <c r="N4" s="3"/>
      <c r="O4" s="3"/>
      <c r="P4" s="3"/>
      <c r="Q4" s="3"/>
      <c r="R4" s="3"/>
    </row>
    <row r="5" spans="1:18" x14ac:dyDescent="0.2">
      <c r="A5" s="3">
        <v>2.0910000000000002</v>
      </c>
      <c r="B5" s="3">
        <v>1.3149999999999999</v>
      </c>
      <c r="C5" s="3">
        <v>2.161</v>
      </c>
      <c r="D5" s="3">
        <v>1.431</v>
      </c>
      <c r="E5" s="3">
        <v>1.956</v>
      </c>
      <c r="F5" s="3">
        <v>1.534</v>
      </c>
      <c r="G5" s="3">
        <v>1.984</v>
      </c>
      <c r="H5" s="3">
        <v>1.591</v>
      </c>
      <c r="J5" s="13" t="s">
        <v>54</v>
      </c>
      <c r="K5" s="3">
        <v>2.0619999999999998</v>
      </c>
      <c r="L5" s="3">
        <v>1.4970000000000001</v>
      </c>
      <c r="M5" s="3">
        <v>2.0710000000000002</v>
      </c>
      <c r="N5" s="3">
        <v>1.548</v>
      </c>
      <c r="O5" s="3">
        <v>1.8540000000000001</v>
      </c>
      <c r="P5" s="3">
        <v>1.5149999999999999</v>
      </c>
      <c r="Q5" s="3">
        <v>1.83</v>
      </c>
      <c r="R5" s="3">
        <v>1.5660000000000001</v>
      </c>
    </row>
    <row r="6" spans="1:18" x14ac:dyDescent="0.2">
      <c r="A6" s="3">
        <v>1.901</v>
      </c>
      <c r="B6" s="3">
        <v>1.6259999999999999</v>
      </c>
      <c r="C6" s="3">
        <v>2.2029999999999998</v>
      </c>
      <c r="D6" s="3">
        <v>1.681</v>
      </c>
      <c r="E6" s="3">
        <v>1.976</v>
      </c>
      <c r="F6" s="3">
        <v>1.5069999999999999</v>
      </c>
      <c r="G6" s="3">
        <v>1.869</v>
      </c>
      <c r="H6" s="3">
        <v>1.474</v>
      </c>
      <c r="J6" s="13" t="s">
        <v>55</v>
      </c>
      <c r="K6" s="3">
        <v>8.788E-2</v>
      </c>
      <c r="L6" s="3">
        <v>0.1231</v>
      </c>
      <c r="M6" s="3">
        <v>0.1308</v>
      </c>
      <c r="N6" s="3">
        <v>0.10920000000000001</v>
      </c>
      <c r="O6" s="3">
        <v>0.15210000000000001</v>
      </c>
      <c r="P6" s="3">
        <v>9.8970000000000002E-2</v>
      </c>
      <c r="Q6" s="3">
        <v>0.1487</v>
      </c>
      <c r="R6" s="3">
        <v>9.6839999999999996E-2</v>
      </c>
    </row>
    <row r="7" spans="1:18" x14ac:dyDescent="0.2">
      <c r="A7" s="3">
        <v>2.0249999999999999</v>
      </c>
      <c r="B7" s="3">
        <v>1.585</v>
      </c>
      <c r="C7" s="3">
        <v>2.0720000000000001</v>
      </c>
      <c r="D7" s="3">
        <v>1.5680000000000001</v>
      </c>
      <c r="E7" s="3">
        <v>1.99</v>
      </c>
      <c r="F7" s="3">
        <v>1.609</v>
      </c>
      <c r="G7" s="3">
        <v>1.7330000000000001</v>
      </c>
      <c r="H7" s="3">
        <v>1.5329999999999999</v>
      </c>
      <c r="J7" s="13" t="s">
        <v>56</v>
      </c>
      <c r="K7" s="3">
        <v>1.6910000000000001E-2</v>
      </c>
      <c r="L7" s="3">
        <v>2.3689999999999999E-2</v>
      </c>
      <c r="M7" s="3">
        <v>2.5159999999999998E-2</v>
      </c>
      <c r="N7" s="3">
        <v>2.1010000000000001E-2</v>
      </c>
      <c r="O7" s="3">
        <v>2.9270000000000001E-2</v>
      </c>
      <c r="P7" s="3">
        <v>1.8069999999999999E-2</v>
      </c>
      <c r="Q7" s="3">
        <v>2.7150000000000001E-2</v>
      </c>
      <c r="R7" s="3">
        <v>1.7680000000000001E-2</v>
      </c>
    </row>
    <row r="8" spans="1:18" x14ac:dyDescent="0.2">
      <c r="A8" s="3">
        <v>2.14</v>
      </c>
      <c r="B8" s="3">
        <v>1.486</v>
      </c>
      <c r="C8" s="3">
        <v>2.1389999999999998</v>
      </c>
      <c r="D8" s="3">
        <v>1.476</v>
      </c>
      <c r="E8" s="3">
        <v>2.0939999999999999</v>
      </c>
      <c r="F8" s="3">
        <v>1.6479999999999999</v>
      </c>
      <c r="G8" s="3">
        <v>1.8340000000000001</v>
      </c>
      <c r="H8" s="3">
        <v>1.637</v>
      </c>
      <c r="J8" s="13"/>
      <c r="K8" s="3"/>
      <c r="L8" s="3"/>
      <c r="M8" s="3"/>
      <c r="N8" s="3"/>
      <c r="O8" s="3"/>
      <c r="P8" s="3"/>
      <c r="Q8" s="3"/>
      <c r="R8" s="3"/>
    </row>
    <row r="9" spans="1:18" x14ac:dyDescent="0.2">
      <c r="A9" s="3">
        <v>2.165</v>
      </c>
      <c r="B9" s="3">
        <v>1.4910000000000001</v>
      </c>
      <c r="C9" s="3">
        <v>2.0059999999999998</v>
      </c>
      <c r="D9" s="3">
        <v>1.61</v>
      </c>
      <c r="E9" s="3">
        <v>1.9119999999999999</v>
      </c>
      <c r="F9" s="3">
        <v>1.484</v>
      </c>
      <c r="G9" s="3">
        <v>1.901</v>
      </c>
      <c r="H9" s="3">
        <v>1.7430000000000001</v>
      </c>
      <c r="J9" s="13" t="s">
        <v>57</v>
      </c>
      <c r="K9" s="3">
        <v>2.0270000000000001</v>
      </c>
      <c r="L9" s="3">
        <v>1.4490000000000001</v>
      </c>
      <c r="M9" s="3">
        <v>2.02</v>
      </c>
      <c r="N9" s="3">
        <v>1.5049999999999999</v>
      </c>
      <c r="O9" s="3">
        <v>1.794</v>
      </c>
      <c r="P9" s="3">
        <v>1.478</v>
      </c>
      <c r="Q9" s="3">
        <v>1.774</v>
      </c>
      <c r="R9" s="3">
        <v>1.5289999999999999</v>
      </c>
    </row>
    <row r="10" spans="1:18" x14ac:dyDescent="0.2">
      <c r="A10" s="3">
        <v>2.11</v>
      </c>
      <c r="B10" s="3">
        <v>1.526</v>
      </c>
      <c r="C10" s="3">
        <v>2.1280000000000001</v>
      </c>
      <c r="D10" s="3">
        <v>1.536</v>
      </c>
      <c r="E10" s="3">
        <v>1.5309999999999999</v>
      </c>
      <c r="F10" s="3">
        <v>1.5289999999999999</v>
      </c>
      <c r="G10" s="3">
        <v>1.742</v>
      </c>
      <c r="H10" s="3">
        <v>1.5429999999999999</v>
      </c>
      <c r="J10" s="13" t="s">
        <v>58</v>
      </c>
      <c r="K10" s="3">
        <v>2.0960000000000001</v>
      </c>
      <c r="L10" s="3">
        <v>1.546</v>
      </c>
      <c r="M10" s="3">
        <v>2.1230000000000002</v>
      </c>
      <c r="N10" s="3">
        <v>1.591</v>
      </c>
      <c r="O10" s="3">
        <v>1.9139999999999999</v>
      </c>
      <c r="P10" s="3">
        <v>1.552</v>
      </c>
      <c r="Q10" s="3">
        <v>1.885</v>
      </c>
      <c r="R10" s="3">
        <v>1.6020000000000001</v>
      </c>
    </row>
    <row r="11" spans="1:18" x14ac:dyDescent="0.2">
      <c r="A11" s="3">
        <v>2.181</v>
      </c>
      <c r="B11" s="3">
        <v>1.4239999999999999</v>
      </c>
      <c r="C11" s="3">
        <v>2.1070000000000002</v>
      </c>
      <c r="D11" s="3">
        <v>1.5640000000000001</v>
      </c>
      <c r="E11" s="3">
        <v>1.89</v>
      </c>
      <c r="F11" s="3">
        <v>1.4179999999999999</v>
      </c>
      <c r="G11" s="3">
        <v>1.8029999999999999</v>
      </c>
      <c r="H11" s="3">
        <v>1.498</v>
      </c>
    </row>
    <row r="12" spans="1:18" x14ac:dyDescent="0.2">
      <c r="A12" s="3">
        <v>2.121</v>
      </c>
      <c r="B12" s="3">
        <v>1.6439999999999999</v>
      </c>
      <c r="C12" s="3">
        <v>2.1</v>
      </c>
      <c r="D12" s="3">
        <v>1.681</v>
      </c>
      <c r="E12" s="3">
        <v>2.0049999999999999</v>
      </c>
      <c r="F12" s="3">
        <v>1.5169999999999999</v>
      </c>
      <c r="G12" s="3">
        <v>1.8720000000000001</v>
      </c>
      <c r="H12" s="3">
        <v>1.681</v>
      </c>
      <c r="J12" s="13" t="s">
        <v>81</v>
      </c>
      <c r="K12" s="22">
        <f>K5/L5</f>
        <v>1.3774215096860385</v>
      </c>
      <c r="L12" s="22"/>
      <c r="M12" s="39">
        <f>M5/N5</f>
        <v>1.3378552971576227</v>
      </c>
      <c r="O12" s="39">
        <f>O5/P5</f>
        <v>1.223762376237624</v>
      </c>
      <c r="Q12" s="39">
        <f>Q5/R5</f>
        <v>1.1685823754789273</v>
      </c>
    </row>
    <row r="13" spans="1:18" x14ac:dyDescent="0.2">
      <c r="A13" s="3">
        <v>2.2509999999999999</v>
      </c>
      <c r="B13" s="3">
        <v>1.486</v>
      </c>
      <c r="C13" s="3">
        <v>2.105</v>
      </c>
      <c r="D13" s="3">
        <v>1.6950000000000001</v>
      </c>
      <c r="E13" s="3">
        <v>1.998</v>
      </c>
      <c r="F13" s="3">
        <v>1.718</v>
      </c>
      <c r="G13" s="3">
        <v>1.9770000000000001</v>
      </c>
      <c r="H13" s="3">
        <v>1.5469999999999999</v>
      </c>
      <c r="J13" s="13" t="s">
        <v>82</v>
      </c>
      <c r="K13">
        <f>K12*SQRT((K7/K5)^2+(L7/L5)^2)</f>
        <v>2.4550691380884934E-2</v>
      </c>
      <c r="L13" s="22"/>
      <c r="M13">
        <f>M12*SQRT((M7/M5)^2+(N7/N5)^2)</f>
        <v>2.4369544918624045E-2</v>
      </c>
      <c r="O13">
        <f>O12*SQRT((O7/O5)^2+(P7/P5)^2)</f>
        <v>2.4214031336843703E-2</v>
      </c>
      <c r="Q13">
        <f>Q12*SQRT((Q7/Q5)^2+(R7/R5)^2)</f>
        <v>2.1786178151358662E-2</v>
      </c>
    </row>
    <row r="14" spans="1:18" x14ac:dyDescent="0.2">
      <c r="A14" s="3">
        <v>2.048</v>
      </c>
      <c r="B14" s="3">
        <v>1.506</v>
      </c>
      <c r="C14" s="3">
        <v>2.1429999999999998</v>
      </c>
      <c r="D14" s="3">
        <v>1.6990000000000001</v>
      </c>
      <c r="E14" s="3">
        <v>1.911</v>
      </c>
      <c r="F14" s="3">
        <v>1.5960000000000001</v>
      </c>
      <c r="G14" s="3">
        <v>1.927</v>
      </c>
      <c r="H14" s="3">
        <v>1.5109999999999999</v>
      </c>
    </row>
    <row r="15" spans="1:18" x14ac:dyDescent="0.2">
      <c r="A15" s="3">
        <v>1.847</v>
      </c>
      <c r="B15" s="3">
        <v>1.3240000000000001</v>
      </c>
      <c r="C15" s="3">
        <v>2.1440000000000001</v>
      </c>
      <c r="D15" s="3">
        <v>1.5209999999999999</v>
      </c>
      <c r="E15" s="3">
        <v>1.732</v>
      </c>
      <c r="F15" s="3">
        <v>1.468</v>
      </c>
      <c r="G15" s="3">
        <v>1.804</v>
      </c>
      <c r="H15" s="3">
        <v>1.464</v>
      </c>
    </row>
    <row r="16" spans="1:18" x14ac:dyDescent="0.2">
      <c r="A16" s="3">
        <v>2.161</v>
      </c>
      <c r="B16" s="3">
        <v>1.44</v>
      </c>
      <c r="C16" s="3">
        <v>2.137</v>
      </c>
      <c r="D16" s="3">
        <v>1.524</v>
      </c>
      <c r="E16" s="3">
        <v>1.897</v>
      </c>
      <c r="F16" s="3">
        <v>1.2749999999999999</v>
      </c>
      <c r="G16" s="3">
        <v>1.758</v>
      </c>
      <c r="H16" s="3">
        <v>1.6990000000000001</v>
      </c>
    </row>
    <row r="17" spans="1:8" x14ac:dyDescent="0.2">
      <c r="A17" s="3">
        <v>2.0129999999999999</v>
      </c>
      <c r="B17" s="3">
        <v>1.6539999999999999</v>
      </c>
      <c r="C17" s="3">
        <v>1.958</v>
      </c>
      <c r="D17" s="3">
        <v>1.458</v>
      </c>
      <c r="E17" s="3">
        <v>1.929</v>
      </c>
      <c r="F17" s="3">
        <v>1.681</v>
      </c>
      <c r="G17" s="3">
        <v>1.46</v>
      </c>
      <c r="H17" s="3">
        <v>1.4810000000000001</v>
      </c>
    </row>
    <row r="18" spans="1:8" x14ac:dyDescent="0.2">
      <c r="A18" s="3">
        <v>2.1389999999999998</v>
      </c>
      <c r="B18" s="3">
        <v>1.415</v>
      </c>
      <c r="C18" s="3">
        <v>1.8420000000000001</v>
      </c>
      <c r="D18" s="3">
        <v>1.474</v>
      </c>
      <c r="E18" s="3">
        <v>1.8160000000000001</v>
      </c>
      <c r="F18" s="3">
        <v>1.363</v>
      </c>
      <c r="G18" s="3">
        <v>1.865</v>
      </c>
      <c r="H18" s="3">
        <v>1.345</v>
      </c>
    </row>
    <row r="19" spans="1:8" x14ac:dyDescent="0.2">
      <c r="A19" s="3">
        <v>2.032</v>
      </c>
      <c r="B19" s="3">
        <v>1.5920000000000001</v>
      </c>
      <c r="C19" s="3">
        <v>2.1150000000000002</v>
      </c>
      <c r="D19" s="3">
        <v>1.448</v>
      </c>
      <c r="E19" s="3">
        <v>1.782</v>
      </c>
      <c r="F19" s="3">
        <v>1.43</v>
      </c>
      <c r="G19" s="3">
        <v>1.9570000000000001</v>
      </c>
      <c r="H19" s="3">
        <v>1.615</v>
      </c>
    </row>
    <row r="20" spans="1:8" x14ac:dyDescent="0.2">
      <c r="A20" s="3">
        <v>1.9770000000000001</v>
      </c>
      <c r="B20" s="3">
        <v>1.5580000000000001</v>
      </c>
      <c r="C20" s="3">
        <v>2.0819999999999999</v>
      </c>
      <c r="D20" s="3">
        <v>1.502</v>
      </c>
      <c r="E20" s="3">
        <v>1.8380000000000001</v>
      </c>
      <c r="F20" s="3">
        <v>1.6160000000000001</v>
      </c>
      <c r="G20" s="3">
        <v>1.4970000000000001</v>
      </c>
      <c r="H20" s="3">
        <v>1.554</v>
      </c>
    </row>
    <row r="21" spans="1:8" x14ac:dyDescent="0.2">
      <c r="A21" s="3">
        <v>2.0830000000000002</v>
      </c>
      <c r="B21" s="3">
        <v>1.3240000000000001</v>
      </c>
      <c r="C21" s="3">
        <v>2.085</v>
      </c>
      <c r="D21" s="3">
        <v>1.629</v>
      </c>
      <c r="E21" s="3">
        <v>1.8009999999999999</v>
      </c>
      <c r="F21" s="3">
        <v>1.397</v>
      </c>
      <c r="G21" s="3">
        <v>1.833</v>
      </c>
      <c r="H21" s="3">
        <v>1.5049999999999999</v>
      </c>
    </row>
    <row r="22" spans="1:8" x14ac:dyDescent="0.2">
      <c r="A22" s="3">
        <v>2.0030000000000001</v>
      </c>
      <c r="B22" s="3">
        <v>1.637</v>
      </c>
      <c r="C22" s="3">
        <v>1.9770000000000001</v>
      </c>
      <c r="D22" s="3">
        <v>1.532</v>
      </c>
      <c r="E22" s="3">
        <v>1.8220000000000001</v>
      </c>
      <c r="F22" s="3">
        <v>1.5660000000000001</v>
      </c>
      <c r="G22" s="3">
        <v>1.762</v>
      </c>
      <c r="H22" s="3">
        <v>1.482</v>
      </c>
    </row>
    <row r="23" spans="1:8" x14ac:dyDescent="0.2">
      <c r="A23" s="3">
        <v>1.994</v>
      </c>
      <c r="B23" s="3">
        <v>1.5449999999999999</v>
      </c>
      <c r="C23" s="3">
        <v>1.5349999999999999</v>
      </c>
      <c r="D23" s="3">
        <v>1.4239999999999999</v>
      </c>
      <c r="E23" s="3">
        <v>1.8879999999999999</v>
      </c>
      <c r="F23" s="3">
        <v>1.387</v>
      </c>
      <c r="G23" s="3">
        <v>1.905</v>
      </c>
      <c r="H23" s="3">
        <v>1.613</v>
      </c>
    </row>
    <row r="24" spans="1:8" x14ac:dyDescent="0.2">
      <c r="A24" s="3">
        <v>2.0579999999999998</v>
      </c>
      <c r="B24" s="3">
        <v>1.1850000000000001</v>
      </c>
      <c r="C24" s="3">
        <v>2.1179999999999999</v>
      </c>
      <c r="D24" s="3">
        <v>1.639</v>
      </c>
      <c r="E24" s="3">
        <v>1.9039999999999999</v>
      </c>
      <c r="F24" s="3">
        <v>1.569</v>
      </c>
      <c r="G24" s="3">
        <v>2.0449999999999999</v>
      </c>
      <c r="H24" s="3">
        <v>1.6439999999999999</v>
      </c>
    </row>
    <row r="25" spans="1:8" x14ac:dyDescent="0.2">
      <c r="A25" s="3">
        <v>2.024</v>
      </c>
      <c r="B25" s="3">
        <v>1.365</v>
      </c>
      <c r="C25" s="3">
        <v>2.19</v>
      </c>
      <c r="D25" s="3">
        <v>1.716</v>
      </c>
      <c r="E25" s="3">
        <v>1.585</v>
      </c>
      <c r="F25" s="3">
        <v>1.49</v>
      </c>
      <c r="G25" s="3">
        <v>1.9610000000000001</v>
      </c>
      <c r="H25" s="3">
        <v>1.73</v>
      </c>
    </row>
    <row r="26" spans="1:8" x14ac:dyDescent="0.2">
      <c r="A26" s="3">
        <v>2.1030000000000002</v>
      </c>
      <c r="B26" s="3">
        <v>1.427</v>
      </c>
      <c r="C26" s="3">
        <v>2.0630000000000002</v>
      </c>
      <c r="D26" s="3">
        <v>1.2589999999999999</v>
      </c>
      <c r="E26" s="3">
        <v>1.8959999999999999</v>
      </c>
      <c r="F26" s="3">
        <v>1.427</v>
      </c>
      <c r="G26" s="3">
        <v>1.954</v>
      </c>
      <c r="H26" s="3">
        <v>1.548</v>
      </c>
    </row>
    <row r="27" spans="1:8" x14ac:dyDescent="0.2">
      <c r="A27" s="3">
        <v>2.024</v>
      </c>
      <c r="B27" s="3">
        <v>1.573</v>
      </c>
      <c r="C27" s="3">
        <v>2.1160000000000001</v>
      </c>
      <c r="D27" s="3">
        <v>1.556</v>
      </c>
      <c r="E27" s="3">
        <v>1.7290000000000001</v>
      </c>
      <c r="F27" s="3">
        <v>1.538</v>
      </c>
      <c r="G27" s="3">
        <v>1.8580000000000001</v>
      </c>
      <c r="H27" s="3">
        <v>1.4530000000000001</v>
      </c>
    </row>
    <row r="28" spans="1:8" x14ac:dyDescent="0.2">
      <c r="A28" s="3">
        <v>1.9450000000000001</v>
      </c>
      <c r="B28" s="3">
        <v>1.4550000000000001</v>
      </c>
      <c r="C28" s="3">
        <v>2.0990000000000002</v>
      </c>
      <c r="D28" s="3">
        <v>1.4330000000000001</v>
      </c>
      <c r="E28" s="3">
        <v>1.857</v>
      </c>
      <c r="F28" s="3">
        <v>1.593</v>
      </c>
      <c r="G28" s="3">
        <v>1.901</v>
      </c>
      <c r="H28" s="3">
        <v>1.466</v>
      </c>
    </row>
    <row r="29" spans="1:8" x14ac:dyDescent="0.2">
      <c r="A29" s="3">
        <v>2.0619999999999998</v>
      </c>
      <c r="B29" s="3">
        <v>1.6240000000000001</v>
      </c>
      <c r="C29" s="3">
        <v>2.1469999999999998</v>
      </c>
      <c r="D29" s="3">
        <v>1.679</v>
      </c>
      <c r="E29" s="3">
        <v>1.9079999999999999</v>
      </c>
      <c r="F29" s="3">
        <v>1.41</v>
      </c>
      <c r="G29" s="3">
        <v>1.742</v>
      </c>
      <c r="H29" s="3">
        <v>1.6930000000000001</v>
      </c>
    </row>
    <row r="30" spans="1:8" x14ac:dyDescent="0.2">
      <c r="B30" s="3"/>
      <c r="C30" s="3"/>
      <c r="D30" s="3"/>
      <c r="E30" s="3"/>
      <c r="F30" s="3">
        <v>1.524</v>
      </c>
      <c r="G30" s="3">
        <v>1.617</v>
      </c>
      <c r="H30" s="3">
        <v>1.657</v>
      </c>
    </row>
    <row r="31" spans="1:8" x14ac:dyDescent="0.2">
      <c r="B31" s="3"/>
      <c r="C31" s="3"/>
      <c r="D31" s="3"/>
      <c r="E31" s="3"/>
      <c r="F31" s="3">
        <v>1.48</v>
      </c>
      <c r="G31" s="3">
        <v>1.927</v>
      </c>
      <c r="H31" s="3">
        <v>1.538</v>
      </c>
    </row>
    <row r="32" spans="1:8" x14ac:dyDescent="0.2">
      <c r="B32" s="3"/>
      <c r="C32" s="3"/>
      <c r="D32" s="3"/>
      <c r="E32" s="3"/>
      <c r="F32" s="3">
        <v>1.544</v>
      </c>
      <c r="G32" s="3">
        <v>1.7869999999999999</v>
      </c>
      <c r="H32" s="3">
        <v>1.4550000000000001</v>
      </c>
    </row>
  </sheetData>
  <mergeCells count="2">
    <mergeCell ref="A1:H1"/>
    <mergeCell ref="J1:R1"/>
  </mergeCells>
  <pageMargins left="0.7" right="0.7" top="0.75" bottom="0.75" header="0.3" footer="0.3"/>
  <pageSetup paperSize="9" orientation="portrait" horizontalDpi="0" verticalDpi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F1" sqref="F1:J1"/>
    </sheetView>
  </sheetViews>
  <sheetFormatPr baseColWidth="10" defaultRowHeight="16" x14ac:dyDescent="0.2"/>
  <cols>
    <col min="1" max="1" width="14.33203125" bestFit="1" customWidth="1"/>
    <col min="2" max="2" width="14.83203125" bestFit="1" customWidth="1"/>
    <col min="3" max="3" width="19.83203125" bestFit="1" customWidth="1"/>
    <col min="4" max="4" width="20.33203125" bestFit="1" customWidth="1"/>
    <col min="6" max="6" width="21.5" bestFit="1" customWidth="1"/>
    <col min="7" max="7" width="14.33203125" bestFit="1" customWidth="1"/>
    <col min="8" max="8" width="14.83203125" bestFit="1" customWidth="1"/>
    <col min="9" max="9" width="19.83203125" bestFit="1" customWidth="1"/>
    <col min="10" max="10" width="20.33203125" bestFit="1" customWidth="1"/>
  </cols>
  <sheetData>
    <row r="1" spans="1:14" x14ac:dyDescent="0.2">
      <c r="A1" s="52" t="s">
        <v>19</v>
      </c>
      <c r="B1" s="52"/>
      <c r="C1" s="52"/>
      <c r="D1" s="52"/>
      <c r="E1" s="23"/>
      <c r="F1" s="52" t="s">
        <v>60</v>
      </c>
      <c r="G1" s="52"/>
      <c r="H1" s="52"/>
      <c r="I1" s="52"/>
      <c r="J1" s="52"/>
      <c r="K1" s="23"/>
      <c r="L1" s="23"/>
      <c r="M1" s="23"/>
      <c r="N1" s="23"/>
    </row>
    <row r="2" spans="1:14" x14ac:dyDescent="0.2">
      <c r="A2" s="2" t="s">
        <v>277</v>
      </c>
      <c r="B2" s="2" t="s">
        <v>280</v>
      </c>
      <c r="C2" s="2" t="s">
        <v>278</v>
      </c>
      <c r="D2" s="2" t="s">
        <v>279</v>
      </c>
      <c r="F2" s="2"/>
      <c r="G2" s="2" t="s">
        <v>277</v>
      </c>
      <c r="H2" s="2" t="s">
        <v>280</v>
      </c>
      <c r="I2" s="2" t="s">
        <v>278</v>
      </c>
      <c r="J2" s="2" t="s">
        <v>279</v>
      </c>
    </row>
    <row r="3" spans="1:14" x14ac:dyDescent="0.2">
      <c r="A3" s="3">
        <v>2.12</v>
      </c>
      <c r="B3" s="3">
        <v>1.76</v>
      </c>
      <c r="C3" s="3">
        <v>2.2400000000000002</v>
      </c>
      <c r="D3" s="3">
        <v>1.73</v>
      </c>
      <c r="F3" s="13" t="s">
        <v>53</v>
      </c>
      <c r="G3" s="3">
        <v>8</v>
      </c>
      <c r="H3" s="3">
        <v>3</v>
      </c>
      <c r="I3" s="3">
        <v>6</v>
      </c>
      <c r="J3" s="3">
        <v>6</v>
      </c>
    </row>
    <row r="4" spans="1:14" x14ac:dyDescent="0.2">
      <c r="A4" s="3">
        <v>1.98</v>
      </c>
      <c r="B4" s="3">
        <v>1.71</v>
      </c>
      <c r="C4" s="3">
        <v>2.0699999999999998</v>
      </c>
      <c r="D4" s="3">
        <v>1.81</v>
      </c>
      <c r="F4" s="13"/>
      <c r="G4" s="3"/>
      <c r="H4" s="3"/>
      <c r="I4" s="3"/>
      <c r="J4" s="3"/>
    </row>
    <row r="5" spans="1:14" x14ac:dyDescent="0.2">
      <c r="A5" s="3">
        <v>2.09</v>
      </c>
      <c r="B5" s="3">
        <v>1.48</v>
      </c>
      <c r="C5" s="3">
        <v>2.2000000000000002</v>
      </c>
      <c r="D5" s="3">
        <v>1.83</v>
      </c>
      <c r="F5" s="13" t="s">
        <v>54</v>
      </c>
      <c r="G5" s="3">
        <v>2.0680000000000001</v>
      </c>
      <c r="H5" s="3">
        <v>1.65</v>
      </c>
      <c r="I5" s="3">
        <v>2.13</v>
      </c>
      <c r="J5" s="3">
        <v>1.7569999999999999</v>
      </c>
    </row>
    <row r="6" spans="1:14" x14ac:dyDescent="0.2">
      <c r="A6" s="3">
        <v>1.92</v>
      </c>
      <c r="B6" s="3"/>
      <c r="C6" s="3">
        <v>2.0699999999999998</v>
      </c>
      <c r="D6" s="3">
        <v>1.78</v>
      </c>
      <c r="F6" s="13" t="s">
        <v>55</v>
      </c>
      <c r="G6" s="3">
        <v>7.5170000000000001E-2</v>
      </c>
      <c r="H6" s="3">
        <v>0.14929999999999999</v>
      </c>
      <c r="I6" s="3">
        <v>7.2389999999999996E-2</v>
      </c>
      <c r="J6" s="3">
        <v>6.8019999999999997E-2</v>
      </c>
    </row>
    <row r="7" spans="1:14" x14ac:dyDescent="0.2">
      <c r="A7" s="3">
        <v>2.11</v>
      </c>
      <c r="B7" s="3"/>
      <c r="C7" s="3">
        <v>2.09</v>
      </c>
      <c r="D7" s="3">
        <v>1.64</v>
      </c>
      <c r="F7" s="13" t="s">
        <v>56</v>
      </c>
      <c r="G7" s="3">
        <v>2.6579999999999999E-2</v>
      </c>
      <c r="H7" s="3">
        <v>8.6220000000000005E-2</v>
      </c>
      <c r="I7" s="3">
        <v>2.955E-2</v>
      </c>
      <c r="J7" s="3">
        <v>2.777E-2</v>
      </c>
    </row>
    <row r="8" spans="1:14" x14ac:dyDescent="0.2">
      <c r="A8" s="3">
        <v>2.12</v>
      </c>
      <c r="B8" s="3"/>
      <c r="C8" s="3">
        <v>2.11</v>
      </c>
      <c r="D8" s="3">
        <v>1.75</v>
      </c>
      <c r="F8" s="13"/>
      <c r="G8" s="3"/>
      <c r="H8" s="3"/>
      <c r="I8" s="3"/>
      <c r="J8" s="3"/>
    </row>
    <row r="9" spans="1:14" x14ac:dyDescent="0.2">
      <c r="A9" s="3">
        <v>2.09</v>
      </c>
      <c r="B9" s="3"/>
      <c r="C9" s="3"/>
      <c r="D9" s="3"/>
      <c r="F9" s="13" t="s">
        <v>57</v>
      </c>
      <c r="G9" s="3">
        <v>2.0049999999999999</v>
      </c>
      <c r="H9" s="3">
        <v>1.2789999999999999</v>
      </c>
      <c r="I9" s="3">
        <v>2.0539999999999998</v>
      </c>
      <c r="J9" s="3">
        <v>1.6850000000000001</v>
      </c>
    </row>
    <row r="10" spans="1:14" x14ac:dyDescent="0.2">
      <c r="A10" s="3">
        <v>2.11</v>
      </c>
      <c r="B10" s="3"/>
      <c r="C10" s="3"/>
      <c r="D10" s="3"/>
      <c r="F10" s="13" t="s">
        <v>58</v>
      </c>
      <c r="G10" s="3">
        <v>2.13</v>
      </c>
      <c r="H10" s="3">
        <v>2.0209999999999999</v>
      </c>
      <c r="I10" s="3">
        <v>2.206</v>
      </c>
      <c r="J10" s="3">
        <v>1.8280000000000001</v>
      </c>
    </row>
    <row r="12" spans="1:14" x14ac:dyDescent="0.2">
      <c r="F12" s="13" t="s">
        <v>81</v>
      </c>
      <c r="G12" s="39">
        <f>G5/H5</f>
        <v>1.2533333333333334</v>
      </c>
      <c r="H12" s="22"/>
      <c r="I12" s="39">
        <f>I5/J5</f>
        <v>1.2122936824132042</v>
      </c>
    </row>
    <row r="13" spans="1:14" x14ac:dyDescent="0.2">
      <c r="F13" s="13" t="s">
        <v>82</v>
      </c>
      <c r="G13">
        <f>G12*SQRT((G7/G5)^2+(H7/H5)^2)</f>
        <v>6.7444440131081543E-2</v>
      </c>
      <c r="H13" s="22"/>
      <c r="I13">
        <f>I12*SQRT((I7/I5)^2+(J7/J5)^2)</f>
        <v>2.5494967386274169E-2</v>
      </c>
    </row>
  </sheetData>
  <mergeCells count="2">
    <mergeCell ref="A1:D1"/>
    <mergeCell ref="F1:J1"/>
  </mergeCells>
  <pageMargins left="0.7" right="0.7" top="0.75" bottom="0.75" header="0.3" footer="0.3"/>
  <pageSetup paperSize="9" orientation="portrait" horizontalDpi="0" verticalDpi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25" sqref="E25"/>
    </sheetView>
  </sheetViews>
  <sheetFormatPr baseColWidth="10" defaultRowHeight="16" x14ac:dyDescent="0.2"/>
  <cols>
    <col min="1" max="1" width="14.6640625" bestFit="1" customWidth="1"/>
    <col min="2" max="2" width="15.1640625" bestFit="1" customWidth="1"/>
    <col min="3" max="4" width="16.33203125" bestFit="1" customWidth="1"/>
    <col min="6" max="6" width="21.5" bestFit="1" customWidth="1"/>
    <col min="7" max="7" width="14.6640625" bestFit="1" customWidth="1"/>
    <col min="8" max="8" width="15.1640625" bestFit="1" customWidth="1"/>
    <col min="9" max="10" width="15.83203125" bestFit="1" customWidth="1"/>
  </cols>
  <sheetData>
    <row r="1" spans="1:10" x14ac:dyDescent="0.2">
      <c r="A1" s="52" t="s">
        <v>282</v>
      </c>
      <c r="B1" s="52"/>
      <c r="C1" s="52"/>
      <c r="D1" s="52"/>
      <c r="F1" s="52" t="s">
        <v>60</v>
      </c>
      <c r="G1" s="52"/>
      <c r="H1" s="52"/>
      <c r="I1" s="52"/>
      <c r="J1" s="52"/>
    </row>
    <row r="2" spans="1:10" x14ac:dyDescent="0.2">
      <c r="A2" s="2" t="s">
        <v>124</v>
      </c>
      <c r="B2" s="2" t="s">
        <v>125</v>
      </c>
      <c r="C2" s="2" t="s">
        <v>281</v>
      </c>
      <c r="D2" s="2" t="s">
        <v>281</v>
      </c>
      <c r="F2" s="2"/>
      <c r="G2" s="2" t="s">
        <v>124</v>
      </c>
      <c r="H2" s="2" t="s">
        <v>125</v>
      </c>
      <c r="I2" s="2" t="s">
        <v>281</v>
      </c>
      <c r="J2" s="2" t="s">
        <v>281</v>
      </c>
    </row>
    <row r="3" spans="1:10" x14ac:dyDescent="0.2">
      <c r="A3" s="3">
        <v>2</v>
      </c>
      <c r="B3" s="3">
        <v>1.5760000000000001</v>
      </c>
      <c r="C3" s="3">
        <v>1.972</v>
      </c>
      <c r="D3" s="3">
        <v>1.502</v>
      </c>
      <c r="F3" s="13" t="s">
        <v>53</v>
      </c>
      <c r="G3" s="3">
        <v>16</v>
      </c>
      <c r="H3" s="3">
        <v>16</v>
      </c>
      <c r="I3" s="3">
        <v>3</v>
      </c>
      <c r="J3" s="3">
        <v>3</v>
      </c>
    </row>
    <row r="4" spans="1:10" x14ac:dyDescent="0.2">
      <c r="A4" s="3">
        <v>1.9550000000000001</v>
      </c>
      <c r="B4" s="3">
        <v>1.5123</v>
      </c>
      <c r="C4" s="3">
        <v>1.95</v>
      </c>
      <c r="D4" s="3">
        <v>1.4890000000000001</v>
      </c>
      <c r="F4" s="13"/>
      <c r="G4" s="3"/>
      <c r="H4" s="3"/>
      <c r="I4" s="3"/>
      <c r="J4" s="3"/>
    </row>
    <row r="5" spans="1:10" x14ac:dyDescent="0.2">
      <c r="A5" s="3">
        <v>1.9630000000000001</v>
      </c>
      <c r="B5" s="3">
        <v>1.577</v>
      </c>
      <c r="C5" s="3">
        <v>1.952</v>
      </c>
      <c r="D5" s="3">
        <v>1.4450000000000001</v>
      </c>
      <c r="F5" s="13"/>
      <c r="G5" s="3"/>
      <c r="H5" s="3"/>
      <c r="I5" s="3"/>
      <c r="J5" s="3"/>
    </row>
    <row r="6" spans="1:10" x14ac:dyDescent="0.2">
      <c r="A6" s="3">
        <v>1.978</v>
      </c>
      <c r="B6" s="3">
        <v>1.554</v>
      </c>
      <c r="C6" s="3"/>
      <c r="D6" s="3"/>
      <c r="F6" s="13" t="s">
        <v>54</v>
      </c>
      <c r="G6" s="3">
        <v>1.992</v>
      </c>
      <c r="H6" s="3">
        <v>1.5549999999999999</v>
      </c>
      <c r="I6" s="3">
        <v>1.958</v>
      </c>
      <c r="J6" s="3">
        <v>1.4790000000000001</v>
      </c>
    </row>
    <row r="7" spans="1:10" x14ac:dyDescent="0.2">
      <c r="A7" s="3">
        <v>1.9590000000000001</v>
      </c>
      <c r="B7" s="3">
        <v>1.4990000000000001</v>
      </c>
      <c r="C7" s="3"/>
      <c r="D7" s="3"/>
      <c r="F7" s="13" t="s">
        <v>55</v>
      </c>
      <c r="G7" s="3">
        <v>5.7459999999999997E-2</v>
      </c>
      <c r="H7" s="3">
        <v>6.7949999999999997E-2</v>
      </c>
      <c r="I7" s="3">
        <v>1.217E-2</v>
      </c>
      <c r="J7" s="3">
        <v>2.9870000000000001E-2</v>
      </c>
    </row>
    <row r="8" spans="1:10" x14ac:dyDescent="0.2">
      <c r="A8" s="3">
        <v>1.9239999999999999</v>
      </c>
      <c r="B8" s="3">
        <v>1.4650000000000001</v>
      </c>
      <c r="C8" s="3"/>
      <c r="D8" s="3"/>
      <c r="F8" s="13" t="s">
        <v>56</v>
      </c>
      <c r="G8" s="3">
        <v>1.4370000000000001E-2</v>
      </c>
      <c r="H8" s="3">
        <v>1.6990000000000002E-2</v>
      </c>
      <c r="I8" s="3">
        <v>7.0239999999999999E-3</v>
      </c>
      <c r="J8" s="3">
        <v>1.7250000000000001E-2</v>
      </c>
    </row>
    <row r="9" spans="1:10" x14ac:dyDescent="0.2">
      <c r="A9" s="3">
        <v>2.052</v>
      </c>
      <c r="B9" s="3">
        <v>1.4550000000000001</v>
      </c>
      <c r="C9" s="3"/>
      <c r="D9" s="3"/>
      <c r="F9" s="13"/>
      <c r="G9" s="3"/>
      <c r="H9" s="3"/>
      <c r="I9" s="3"/>
      <c r="J9" s="3"/>
    </row>
    <row r="10" spans="1:10" x14ac:dyDescent="0.2">
      <c r="A10" s="3">
        <v>2.048</v>
      </c>
      <c r="B10" s="3">
        <v>1.5009999999999999</v>
      </c>
      <c r="C10" s="3"/>
      <c r="D10" s="3"/>
      <c r="F10" s="13" t="s">
        <v>57</v>
      </c>
      <c r="G10" s="3">
        <v>1.9610000000000001</v>
      </c>
      <c r="H10" s="3">
        <v>1.5189999999999999</v>
      </c>
      <c r="I10" s="3">
        <v>1.9279999999999999</v>
      </c>
      <c r="J10" s="3">
        <v>1.4039999999999999</v>
      </c>
    </row>
    <row r="11" spans="1:10" x14ac:dyDescent="0.2">
      <c r="A11" s="3">
        <v>1.98</v>
      </c>
      <c r="B11" s="3">
        <v>1.544</v>
      </c>
      <c r="C11" s="3"/>
      <c r="D11" s="3"/>
      <c r="F11" s="13" t="s">
        <v>58</v>
      </c>
      <c r="G11" s="3">
        <v>2.0219999999999998</v>
      </c>
      <c r="H11" s="3">
        <v>1.591</v>
      </c>
      <c r="I11" s="3">
        <v>1.988</v>
      </c>
      <c r="J11" s="3">
        <v>1.5529999999999999</v>
      </c>
    </row>
    <row r="12" spans="1:10" x14ac:dyDescent="0.2">
      <c r="A12" s="3">
        <v>2.0680000000000001</v>
      </c>
      <c r="B12" s="3">
        <v>1.4970000000000001</v>
      </c>
      <c r="C12" s="3"/>
      <c r="D12" s="3"/>
    </row>
    <row r="13" spans="1:10" x14ac:dyDescent="0.2">
      <c r="A13" s="3">
        <v>2.008</v>
      </c>
      <c r="B13" s="3">
        <v>1.6579999999999999</v>
      </c>
      <c r="C13" s="3"/>
      <c r="D13" s="3"/>
      <c r="F13" s="13" t="s">
        <v>81</v>
      </c>
      <c r="G13" s="30">
        <f>G6/H6</f>
        <v>1.2810289389067524</v>
      </c>
      <c r="I13" s="30">
        <f>I6/J6</f>
        <v>1.3238674780256929</v>
      </c>
    </row>
    <row r="14" spans="1:10" x14ac:dyDescent="0.2">
      <c r="A14" s="3">
        <v>2.0339999999999998</v>
      </c>
      <c r="B14" s="3">
        <v>1.694</v>
      </c>
      <c r="C14" s="3"/>
      <c r="D14" s="3"/>
      <c r="F14" s="13" t="s">
        <v>82</v>
      </c>
      <c r="G14">
        <f>G13*SQRT((G8/G6)^2+(H8/H6)^2)</f>
        <v>1.6772097083316912E-2</v>
      </c>
      <c r="I14">
        <f>I13*SQRT((I8/I6)^2+(J8/J6)^2)</f>
        <v>1.6154503722229267E-2</v>
      </c>
    </row>
    <row r="15" spans="1:10" x14ac:dyDescent="0.2">
      <c r="A15" s="3">
        <v>2.0990000000000002</v>
      </c>
      <c r="B15" s="3">
        <v>1.6419999999999999</v>
      </c>
      <c r="C15" s="3"/>
      <c r="D15" s="3"/>
    </row>
    <row r="16" spans="1:10" x14ac:dyDescent="0.2">
      <c r="A16" s="3">
        <v>1.986</v>
      </c>
      <c r="B16" s="3">
        <v>1.5649999999999999</v>
      </c>
      <c r="C16" s="3"/>
      <c r="D16" s="3"/>
    </row>
    <row r="17" spans="1:4" x14ac:dyDescent="0.2">
      <c r="A17" s="3">
        <v>1.9</v>
      </c>
      <c r="B17" s="3">
        <v>1.548</v>
      </c>
      <c r="C17" s="3"/>
      <c r="D17" s="3"/>
    </row>
    <row r="18" spans="1:4" x14ac:dyDescent="0.2">
      <c r="A18" s="3">
        <v>1.91</v>
      </c>
      <c r="B18" s="3">
        <v>1.59</v>
      </c>
      <c r="C18" s="3"/>
      <c r="D18" s="3"/>
    </row>
  </sheetData>
  <mergeCells count="2">
    <mergeCell ref="A1:D1"/>
    <mergeCell ref="F1:J1"/>
  </mergeCells>
  <pageMargins left="0.7" right="0.7" top="0.75" bottom="0.75" header="0.3" footer="0.3"/>
  <pageSetup paperSize="9" orientation="portrait" horizontalDpi="0" verticalDpi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workbookViewId="0">
      <selection activeCell="B2" sqref="B2:C2"/>
    </sheetView>
  </sheetViews>
  <sheetFormatPr baseColWidth="10" defaultRowHeight="16" x14ac:dyDescent="0.2"/>
  <cols>
    <col min="1" max="1" width="17" customWidth="1"/>
  </cols>
  <sheetData>
    <row r="2" spans="1:6" ht="18" x14ac:dyDescent="0.2">
      <c r="B2" s="64" t="s">
        <v>292</v>
      </c>
      <c r="C2" s="64"/>
      <c r="D2" s="30"/>
      <c r="E2" s="64" t="s">
        <v>293</v>
      </c>
      <c r="F2" s="64"/>
    </row>
    <row r="3" spans="1:6" x14ac:dyDescent="0.2">
      <c r="A3" s="30" t="s">
        <v>285</v>
      </c>
      <c r="B3" s="7" t="s">
        <v>9</v>
      </c>
      <c r="C3" s="8" t="s">
        <v>10</v>
      </c>
      <c r="E3" s="7" t="s">
        <v>9</v>
      </c>
      <c r="F3" s="8" t="s">
        <v>10</v>
      </c>
    </row>
    <row r="5" spans="1:6" x14ac:dyDescent="0.2">
      <c r="A5" t="s">
        <v>284</v>
      </c>
      <c r="B5" s="63" t="s">
        <v>286</v>
      </c>
      <c r="C5" s="63"/>
      <c r="D5" s="63"/>
      <c r="E5" s="63"/>
      <c r="F5" s="63"/>
    </row>
    <row r="6" spans="1:6" x14ac:dyDescent="0.2">
      <c r="B6" s="3">
        <v>8.3400000000000002E-2</v>
      </c>
      <c r="C6" s="3">
        <v>7.8399999999999997E-2</v>
      </c>
      <c r="E6" s="3">
        <v>8.7800000000000003E-2</v>
      </c>
      <c r="F6" s="3">
        <v>9.4E-2</v>
      </c>
    </row>
    <row r="7" spans="1:6" x14ac:dyDescent="0.2">
      <c r="B7" s="3">
        <v>8.3299999999999999E-2</v>
      </c>
      <c r="C7" s="3">
        <v>7.9100000000000004E-2</v>
      </c>
      <c r="E7" s="3">
        <v>9.4200000000000006E-2</v>
      </c>
      <c r="F7" s="3">
        <v>8.7300000000000003E-2</v>
      </c>
    </row>
    <row r="8" spans="1:6" x14ac:dyDescent="0.2">
      <c r="B8" s="3">
        <v>8.5099999999999995E-2</v>
      </c>
      <c r="C8" s="3">
        <v>7.6999999999999999E-2</v>
      </c>
      <c r="E8" s="3">
        <v>8.5800000000000001E-2</v>
      </c>
      <c r="F8" s="3">
        <v>8.8499999999999995E-2</v>
      </c>
    </row>
    <row r="11" spans="1:6" x14ac:dyDescent="0.2">
      <c r="A11" t="s">
        <v>287</v>
      </c>
      <c r="B11" s="63" t="s">
        <v>286</v>
      </c>
      <c r="C11" s="63"/>
      <c r="D11" s="63"/>
      <c r="E11" s="63"/>
      <c r="F11" s="63"/>
    </row>
    <row r="12" spans="1:6" x14ac:dyDescent="0.2">
      <c r="B12" s="3">
        <v>0.11899999999999999</v>
      </c>
      <c r="C12" s="3">
        <v>0.11799999999999999</v>
      </c>
      <c r="E12" s="3">
        <v>9.7000000000000003E-2</v>
      </c>
      <c r="F12" s="3">
        <v>0.1094</v>
      </c>
    </row>
    <row r="13" spans="1:6" x14ac:dyDescent="0.2">
      <c r="B13" s="3">
        <v>0.1222</v>
      </c>
      <c r="C13" s="3">
        <v>0.1082</v>
      </c>
      <c r="E13" s="3">
        <v>9.5000000000000001E-2</v>
      </c>
      <c r="F13" s="3">
        <v>0.1016</v>
      </c>
    </row>
    <row r="14" spans="1:6" x14ac:dyDescent="0.2">
      <c r="B14" s="3">
        <v>0.13719999999999999</v>
      </c>
      <c r="C14" s="3">
        <v>0.11700000000000001</v>
      </c>
      <c r="E14" s="3">
        <v>9.74E-2</v>
      </c>
      <c r="F14" s="3">
        <v>0.1028</v>
      </c>
    </row>
    <row r="15" spans="1:6" x14ac:dyDescent="0.2">
      <c r="B15" s="3">
        <v>0.1273</v>
      </c>
      <c r="C15" s="3"/>
      <c r="E15" s="3">
        <v>9.5000000000000001E-2</v>
      </c>
      <c r="F15" s="3">
        <v>0.1004</v>
      </c>
    </row>
    <row r="16" spans="1:6" x14ac:dyDescent="0.2">
      <c r="B16" s="3"/>
      <c r="C16" s="3"/>
      <c r="E16" s="3">
        <v>0.1022</v>
      </c>
      <c r="F16" s="3">
        <v>9.64E-2</v>
      </c>
    </row>
    <row r="17" spans="1:6" x14ac:dyDescent="0.2">
      <c r="B17" s="3"/>
      <c r="C17" s="3"/>
      <c r="E17" s="3">
        <v>9.8599999999999993E-2</v>
      </c>
      <c r="F17" s="3"/>
    </row>
    <row r="18" spans="1:6" x14ac:dyDescent="0.2">
      <c r="B18" s="3"/>
      <c r="C18" s="3"/>
      <c r="E18" s="3">
        <v>9.7000000000000003E-2</v>
      </c>
      <c r="F18" s="3"/>
    </row>
    <row r="21" spans="1:6" x14ac:dyDescent="0.2">
      <c r="A21" t="s">
        <v>288</v>
      </c>
      <c r="B21" s="63" t="s">
        <v>286</v>
      </c>
      <c r="C21" s="63"/>
      <c r="D21" s="63"/>
      <c r="E21" s="63"/>
      <c r="F21" s="63"/>
    </row>
    <row r="22" spans="1:6" x14ac:dyDescent="0.2">
      <c r="B22" s="3">
        <v>0.1837</v>
      </c>
      <c r="C22" s="3">
        <v>0.1643</v>
      </c>
      <c r="E22" s="3">
        <v>0.1714</v>
      </c>
      <c r="F22" s="3">
        <v>0.16819999999999999</v>
      </c>
    </row>
    <row r="23" spans="1:6" x14ac:dyDescent="0.2">
      <c r="B23" s="3">
        <v>0.186</v>
      </c>
      <c r="C23" s="3">
        <v>0.1673</v>
      </c>
      <c r="E23" s="3">
        <v>0.15620000000000001</v>
      </c>
      <c r="F23" s="3">
        <v>0.1628</v>
      </c>
    </row>
    <row r="24" spans="1:6" x14ac:dyDescent="0.2">
      <c r="B24" s="3">
        <v>0.19350000000000001</v>
      </c>
      <c r="C24" s="3">
        <v>0.17480000000000001</v>
      </c>
      <c r="E24" s="3">
        <v>0.17760000000000001</v>
      </c>
      <c r="F24" s="3">
        <v>0.1646</v>
      </c>
    </row>
    <row r="25" spans="1:6" x14ac:dyDescent="0.2">
      <c r="B25" s="3">
        <v>0.1817</v>
      </c>
      <c r="C25" s="3"/>
      <c r="E25" s="3">
        <v>0.16739999999999999</v>
      </c>
      <c r="F25" s="3">
        <v>0.16420000000000001</v>
      </c>
    </row>
    <row r="26" spans="1:6" x14ac:dyDescent="0.2">
      <c r="B26" s="3">
        <v>0.193</v>
      </c>
      <c r="C26" s="3"/>
      <c r="E26" s="3">
        <v>0.1704</v>
      </c>
      <c r="F26" s="3">
        <v>0.17080000000000001</v>
      </c>
    </row>
    <row r="27" spans="1:6" x14ac:dyDescent="0.2">
      <c r="B27" s="3">
        <v>0.1835</v>
      </c>
      <c r="C27" s="3"/>
      <c r="D27" s="3"/>
      <c r="E27" s="3"/>
    </row>
    <row r="30" spans="1:6" x14ac:dyDescent="0.2">
      <c r="A30" t="s">
        <v>289</v>
      </c>
      <c r="B30" s="63" t="s">
        <v>290</v>
      </c>
      <c r="C30" s="63"/>
      <c r="D30" s="63"/>
      <c r="E30" s="63"/>
      <c r="F30" s="63"/>
    </row>
    <row r="31" spans="1:6" x14ac:dyDescent="0.2">
      <c r="B31" s="3">
        <v>0.34599999999999997</v>
      </c>
      <c r="C31" s="3">
        <v>0.38500000000000001</v>
      </c>
      <c r="E31" s="3">
        <v>0.31</v>
      </c>
      <c r="F31" s="3">
        <v>0.28199999999999997</v>
      </c>
    </row>
    <row r="32" spans="1:6" x14ac:dyDescent="0.2">
      <c r="B32" s="3">
        <v>0.42599999999999999</v>
      </c>
      <c r="C32" s="3">
        <v>0.36099999999999999</v>
      </c>
      <c r="E32" s="3">
        <v>0.26900000000000002</v>
      </c>
      <c r="F32" s="3">
        <v>0.26500000000000001</v>
      </c>
    </row>
    <row r="33" spans="2:6" x14ac:dyDescent="0.2">
      <c r="B33" s="3">
        <v>0.45</v>
      </c>
      <c r="C33" s="3">
        <v>0.372</v>
      </c>
      <c r="E33" s="3">
        <v>0.25900000000000001</v>
      </c>
      <c r="F33" s="3">
        <v>0.28599999999999998</v>
      </c>
    </row>
    <row r="34" spans="2:6" x14ac:dyDescent="0.2">
      <c r="B34" s="3">
        <v>0.38200000000000001</v>
      </c>
      <c r="C34" s="3">
        <v>0.34599999999999997</v>
      </c>
      <c r="E34" s="3">
        <v>0.32200000000000001</v>
      </c>
      <c r="F34" s="3">
        <v>0.27500000000000002</v>
      </c>
    </row>
    <row r="35" spans="2:6" x14ac:dyDescent="0.2">
      <c r="B35" s="3">
        <v>0.42099999999999999</v>
      </c>
      <c r="C35" s="3">
        <v>0.442</v>
      </c>
      <c r="E35" s="3">
        <v>0.29599999999999999</v>
      </c>
      <c r="F35" s="3">
        <v>0.26500000000000001</v>
      </c>
    </row>
    <row r="36" spans="2:6" x14ac:dyDescent="0.2">
      <c r="B36" s="3">
        <v>0.39800000000000002</v>
      </c>
      <c r="C36" s="3">
        <v>0.32700000000000001</v>
      </c>
      <c r="E36" s="3">
        <v>0.26300000000000001</v>
      </c>
      <c r="F36" s="3">
        <v>0.313</v>
      </c>
    </row>
    <row r="37" spans="2:6" x14ac:dyDescent="0.2">
      <c r="B37" s="3">
        <v>0.32400000000000001</v>
      </c>
      <c r="C37" s="3">
        <v>0.373</v>
      </c>
      <c r="E37" s="3">
        <v>0.28899999999999998</v>
      </c>
      <c r="F37" s="3">
        <v>0.27</v>
      </c>
    </row>
    <row r="38" spans="2:6" x14ac:dyDescent="0.2">
      <c r="B38" s="3">
        <v>0.42599999999999999</v>
      </c>
      <c r="C38" s="3">
        <v>0.36599999999999999</v>
      </c>
      <c r="E38" s="3">
        <v>0.29499999999999998</v>
      </c>
      <c r="F38" s="3">
        <v>0.23200000000000001</v>
      </c>
    </row>
    <row r="39" spans="2:6" x14ac:dyDescent="0.2">
      <c r="B39" s="3">
        <v>0.45600000000000002</v>
      </c>
      <c r="C39" s="3">
        <v>0.316</v>
      </c>
      <c r="E39" s="3">
        <v>0.23799999999999999</v>
      </c>
      <c r="F39" s="3">
        <v>0.29099999999999998</v>
      </c>
    </row>
    <row r="40" spans="2:6" x14ac:dyDescent="0.2">
      <c r="B40" s="3">
        <v>0.36099999999999999</v>
      </c>
      <c r="C40" s="3">
        <v>0.33300000000000002</v>
      </c>
      <c r="E40" s="3"/>
      <c r="F40" s="3">
        <v>0.28999999999999998</v>
      </c>
    </row>
    <row r="41" spans="2:6" x14ac:dyDescent="0.2">
      <c r="B41" s="3">
        <v>0.435</v>
      </c>
      <c r="C41" s="3">
        <v>0.27800000000000002</v>
      </c>
      <c r="E41" s="3"/>
      <c r="F41" s="3">
        <v>0.29899999999999999</v>
      </c>
    </row>
    <row r="42" spans="2:6" x14ac:dyDescent="0.2">
      <c r="B42" s="3">
        <v>0.42699999999999999</v>
      </c>
      <c r="C42" s="3">
        <v>0.436</v>
      </c>
      <c r="E42" s="3"/>
      <c r="F42" s="3">
        <v>0.29599999999999999</v>
      </c>
    </row>
    <row r="43" spans="2:6" x14ac:dyDescent="0.2">
      <c r="B43" s="3">
        <v>0.42399999999999999</v>
      </c>
      <c r="C43" s="3">
        <v>0.377</v>
      </c>
      <c r="E43" s="3"/>
      <c r="F43" s="3">
        <v>0.28399999999999997</v>
      </c>
    </row>
    <row r="44" spans="2:6" x14ac:dyDescent="0.2">
      <c r="B44" s="3">
        <v>0.45</v>
      </c>
      <c r="C44" s="3">
        <v>0.38200000000000001</v>
      </c>
      <c r="E44" s="3"/>
      <c r="F44" s="3">
        <v>0.24299999999999999</v>
      </c>
    </row>
    <row r="45" spans="2:6" x14ac:dyDescent="0.2">
      <c r="B45" s="3">
        <v>0.432</v>
      </c>
      <c r="C45" s="3">
        <v>0.42</v>
      </c>
      <c r="E45" s="3"/>
      <c r="F45" s="3">
        <v>0.24099999999999999</v>
      </c>
    </row>
    <row r="46" spans="2:6" x14ac:dyDescent="0.2">
      <c r="B46" s="3">
        <v>0.502</v>
      </c>
      <c r="C46" s="3">
        <v>0.41399999999999998</v>
      </c>
      <c r="E46" s="3"/>
      <c r="F46" s="3">
        <v>0.23599999999999999</v>
      </c>
    </row>
    <row r="47" spans="2:6" x14ac:dyDescent="0.2">
      <c r="B47" s="3">
        <v>0.378</v>
      </c>
      <c r="C47" s="3">
        <v>0.38100000000000001</v>
      </c>
      <c r="D47" s="3"/>
      <c r="E47" s="3"/>
    </row>
    <row r="48" spans="2:6" x14ac:dyDescent="0.2">
      <c r="B48" s="3">
        <v>0.377</v>
      </c>
      <c r="C48" s="3">
        <v>0.39300000000000002</v>
      </c>
      <c r="D48" s="3"/>
      <c r="E48" s="3"/>
    </row>
    <row r="49" spans="1:6" x14ac:dyDescent="0.2">
      <c r="B49" s="3">
        <v>0.40500000000000003</v>
      </c>
      <c r="C49" s="3">
        <v>0.36599999999999999</v>
      </c>
      <c r="D49" s="3"/>
      <c r="E49" s="3"/>
    </row>
    <row r="50" spans="1:6" x14ac:dyDescent="0.2">
      <c r="B50" s="3">
        <v>0.46600000000000003</v>
      </c>
      <c r="C50" s="3">
        <v>0.437</v>
      </c>
      <c r="D50" s="3"/>
      <c r="E50" s="3"/>
    </row>
    <row r="51" spans="1:6" x14ac:dyDescent="0.2">
      <c r="B51" s="3">
        <v>0.42699999999999999</v>
      </c>
      <c r="C51" s="3"/>
      <c r="D51" s="3"/>
      <c r="E51" s="3"/>
    </row>
    <row r="52" spans="1:6" x14ac:dyDescent="0.2">
      <c r="B52" s="3">
        <v>0.437</v>
      </c>
      <c r="C52" s="3"/>
      <c r="D52" s="3"/>
      <c r="E52" s="3"/>
    </row>
    <row r="53" spans="1:6" x14ac:dyDescent="0.2">
      <c r="B53" s="3">
        <v>0.46600000000000003</v>
      </c>
      <c r="C53" s="3"/>
      <c r="D53" s="3"/>
      <c r="E53" s="3"/>
    </row>
    <row r="54" spans="1:6" x14ac:dyDescent="0.2">
      <c r="B54" s="3">
        <v>0.42299999999999999</v>
      </c>
      <c r="C54" s="3"/>
      <c r="D54" s="3"/>
      <c r="E54" s="3"/>
    </row>
    <row r="55" spans="1:6" x14ac:dyDescent="0.2">
      <c r="B55" s="3">
        <v>0.434</v>
      </c>
      <c r="C55" s="3"/>
      <c r="D55" s="3"/>
      <c r="E55" s="3"/>
    </row>
    <row r="56" spans="1:6" x14ac:dyDescent="0.2">
      <c r="B56" s="3">
        <v>0.35699999999999998</v>
      </c>
      <c r="C56" s="3"/>
      <c r="D56" s="3"/>
      <c r="E56" s="3"/>
    </row>
    <row r="57" spans="1:6" x14ac:dyDescent="0.2">
      <c r="B57" s="3">
        <v>0.45300000000000001</v>
      </c>
      <c r="C57" s="3"/>
      <c r="D57" s="3"/>
      <c r="E57" s="3"/>
    </row>
    <row r="58" spans="1:6" x14ac:dyDescent="0.2">
      <c r="B58" s="3">
        <v>0.45500000000000002</v>
      </c>
      <c r="C58" s="3"/>
      <c r="D58" s="3"/>
      <c r="E58" s="3"/>
    </row>
    <row r="61" spans="1:6" x14ac:dyDescent="0.2">
      <c r="A61" t="s">
        <v>291</v>
      </c>
      <c r="B61" s="63" t="s">
        <v>290</v>
      </c>
      <c r="C61" s="63"/>
      <c r="D61" s="63"/>
      <c r="E61" s="63"/>
      <c r="F61" s="63"/>
    </row>
    <row r="62" spans="1:6" x14ac:dyDescent="0.2">
      <c r="B62" s="3">
        <v>0.441</v>
      </c>
      <c r="C62" s="3">
        <v>0.41199999999999998</v>
      </c>
      <c r="E62" s="3">
        <v>0.45500000000000002</v>
      </c>
      <c r="F62" s="3">
        <v>0.56299999999999994</v>
      </c>
    </row>
    <row r="63" spans="1:6" x14ac:dyDescent="0.2">
      <c r="B63" s="3">
        <v>0.45</v>
      </c>
      <c r="C63" s="3">
        <v>0.35899999999999999</v>
      </c>
      <c r="E63" s="3">
        <v>0.625</v>
      </c>
      <c r="F63" s="3">
        <v>0.53600000000000003</v>
      </c>
    </row>
    <row r="64" spans="1:6" x14ac:dyDescent="0.2">
      <c r="B64" s="3">
        <v>0.45</v>
      </c>
      <c r="C64" s="3">
        <v>0.40600000000000003</v>
      </c>
      <c r="E64" s="3">
        <v>0.51600000000000001</v>
      </c>
      <c r="F64" s="3">
        <v>0.54</v>
      </c>
    </row>
    <row r="65" spans="2:6" x14ac:dyDescent="0.2">
      <c r="B65" s="3">
        <v>0.46</v>
      </c>
      <c r="C65" s="3">
        <v>0.37</v>
      </c>
      <c r="E65" s="3">
        <v>0.53700000000000003</v>
      </c>
      <c r="F65" s="3">
        <v>0.60099999999999998</v>
      </c>
    </row>
    <row r="66" spans="2:6" x14ac:dyDescent="0.2">
      <c r="B66" s="3">
        <v>0.41799999999999998</v>
      </c>
      <c r="C66" s="3">
        <v>0.36199999999999999</v>
      </c>
      <c r="E66" s="3">
        <v>0.56599999999999995</v>
      </c>
      <c r="F66" s="3">
        <v>0.48199999999999998</v>
      </c>
    </row>
    <row r="67" spans="2:6" x14ac:dyDescent="0.2">
      <c r="B67" s="3">
        <v>0.42399999999999999</v>
      </c>
      <c r="C67" s="3">
        <v>0.42199999999999999</v>
      </c>
      <c r="E67" s="3">
        <v>0.64500000000000002</v>
      </c>
      <c r="F67" s="3">
        <v>0.64300000000000002</v>
      </c>
    </row>
    <row r="68" spans="2:6" x14ac:dyDescent="0.2">
      <c r="B68" s="3">
        <v>0.46200000000000002</v>
      </c>
      <c r="C68" s="3">
        <v>0.40500000000000003</v>
      </c>
      <c r="E68" s="3">
        <v>0.54</v>
      </c>
      <c r="F68" s="3">
        <v>0.51600000000000001</v>
      </c>
    </row>
    <row r="69" spans="2:6" x14ac:dyDescent="0.2">
      <c r="B69" s="3">
        <v>0.40200000000000002</v>
      </c>
      <c r="C69" s="3">
        <v>0.435</v>
      </c>
      <c r="E69" s="3">
        <v>0.58799999999999997</v>
      </c>
      <c r="F69" s="3">
        <v>0.55600000000000005</v>
      </c>
    </row>
    <row r="70" spans="2:6" x14ac:dyDescent="0.2">
      <c r="B70" s="3">
        <v>0.56200000000000006</v>
      </c>
      <c r="C70" s="3">
        <v>0.34399999999999997</v>
      </c>
      <c r="E70" s="3">
        <v>0.40300000000000002</v>
      </c>
      <c r="F70" s="3">
        <v>0.42899999999999999</v>
      </c>
    </row>
    <row r="71" spans="2:6" x14ac:dyDescent="0.2">
      <c r="B71" s="3">
        <v>0.40600000000000003</v>
      </c>
      <c r="C71" s="3">
        <v>0.35699999999999998</v>
      </c>
      <c r="E71" s="3">
        <v>0.44600000000000001</v>
      </c>
      <c r="F71" s="3">
        <v>0.41399999999999998</v>
      </c>
    </row>
    <row r="72" spans="2:6" x14ac:dyDescent="0.2">
      <c r="B72" s="3">
        <v>0.46500000000000002</v>
      </c>
      <c r="C72" s="3">
        <v>0.32800000000000001</v>
      </c>
      <c r="E72" s="3">
        <v>0.39600000000000002</v>
      </c>
      <c r="F72" s="3">
        <v>0.38700000000000001</v>
      </c>
    </row>
    <row r="73" spans="2:6" x14ac:dyDescent="0.2">
      <c r="B73" s="3">
        <v>0.30399999999999999</v>
      </c>
      <c r="C73" s="3">
        <v>0.42199999999999999</v>
      </c>
      <c r="E73" s="3">
        <v>0.50800000000000001</v>
      </c>
      <c r="F73" s="3">
        <v>0.54</v>
      </c>
    </row>
    <row r="74" spans="2:6" x14ac:dyDescent="0.2">
      <c r="B74" s="3">
        <v>0.49099999999999999</v>
      </c>
      <c r="C74" s="3">
        <v>0.36199999999999999</v>
      </c>
      <c r="E74" s="3">
        <v>0.438</v>
      </c>
      <c r="F74" s="3">
        <v>0.55300000000000005</v>
      </c>
    </row>
    <row r="75" spans="2:6" x14ac:dyDescent="0.2">
      <c r="B75" s="3">
        <v>0.57599999999999996</v>
      </c>
      <c r="C75" s="3">
        <v>0.40200000000000002</v>
      </c>
      <c r="E75" s="3"/>
      <c r="F75" s="3">
        <v>0.49399999999999999</v>
      </c>
    </row>
    <row r="76" spans="2:6" x14ac:dyDescent="0.2">
      <c r="B76" s="3">
        <v>0.39200000000000002</v>
      </c>
      <c r="C76" s="3">
        <v>0.33400000000000002</v>
      </c>
      <c r="E76" s="3"/>
      <c r="F76" s="3">
        <v>0.52800000000000002</v>
      </c>
    </row>
    <row r="77" spans="2:6" x14ac:dyDescent="0.2">
      <c r="B77" s="3">
        <v>0.42399999999999999</v>
      </c>
      <c r="C77" s="3">
        <v>0.39500000000000002</v>
      </c>
      <c r="D77" s="3"/>
      <c r="E77" s="3"/>
    </row>
    <row r="78" spans="2:6" x14ac:dyDescent="0.2">
      <c r="B78" s="3">
        <v>0.42099999999999999</v>
      </c>
      <c r="C78" s="3">
        <v>0.41099999999999998</v>
      </c>
      <c r="D78" s="3"/>
      <c r="E78" s="3"/>
    </row>
    <row r="79" spans="2:6" x14ac:dyDescent="0.2">
      <c r="B79" s="3">
        <v>0.36099999999999999</v>
      </c>
      <c r="C79" s="3">
        <v>0.379</v>
      </c>
      <c r="D79" s="3"/>
      <c r="E79" s="3"/>
    </row>
    <row r="80" spans="2:6" x14ac:dyDescent="0.2">
      <c r="B80" s="3">
        <v>0.40799999999999997</v>
      </c>
      <c r="C80" s="3">
        <v>0.40500000000000003</v>
      </c>
      <c r="D80" s="3"/>
      <c r="E80" s="3"/>
    </row>
    <row r="81" spans="2:5" x14ac:dyDescent="0.2">
      <c r="B81" s="3"/>
      <c r="C81" s="3">
        <v>0.39800000000000002</v>
      </c>
      <c r="D81" s="3"/>
      <c r="E81" s="3"/>
    </row>
    <row r="82" spans="2:5" x14ac:dyDescent="0.2">
      <c r="B82" s="3"/>
      <c r="C82" s="3">
        <v>0.38300000000000001</v>
      </c>
      <c r="D82" s="3"/>
      <c r="E82" s="3"/>
    </row>
    <row r="83" spans="2:5" x14ac:dyDescent="0.2">
      <c r="B83" s="3"/>
      <c r="C83" s="3">
        <v>0.40500000000000003</v>
      </c>
      <c r="D83" s="3"/>
      <c r="E83" s="3"/>
    </row>
    <row r="84" spans="2:5" x14ac:dyDescent="0.2">
      <c r="B84" s="3"/>
      <c r="C84" s="3">
        <v>0.318</v>
      </c>
      <c r="D84" s="3"/>
      <c r="E84" s="3"/>
    </row>
    <row r="85" spans="2:5" x14ac:dyDescent="0.2">
      <c r="B85" s="3"/>
      <c r="C85" s="3">
        <v>0.39100000000000001</v>
      </c>
      <c r="D85" s="3"/>
      <c r="E85" s="3"/>
    </row>
    <row r="86" spans="2:5" x14ac:dyDescent="0.2">
      <c r="B86" s="3"/>
      <c r="C86" s="3">
        <v>0.42599999999999999</v>
      </c>
      <c r="D86" s="3"/>
      <c r="E86" s="3"/>
    </row>
    <row r="87" spans="2:5" x14ac:dyDescent="0.2">
      <c r="B87" s="3"/>
      <c r="C87" s="3">
        <v>0.38700000000000001</v>
      </c>
      <c r="D87" s="3"/>
      <c r="E87" s="3"/>
    </row>
    <row r="88" spans="2:5" x14ac:dyDescent="0.2">
      <c r="B88" s="3"/>
      <c r="C88" s="3">
        <v>0.42799999999999999</v>
      </c>
      <c r="D88" s="3"/>
      <c r="E88" s="3"/>
    </row>
    <row r="89" spans="2:5" x14ac:dyDescent="0.2">
      <c r="B89" s="3"/>
      <c r="C89" s="3">
        <v>0.33300000000000002</v>
      </c>
      <c r="D89" s="3"/>
      <c r="E89" s="3"/>
    </row>
    <row r="90" spans="2:5" x14ac:dyDescent="0.2">
      <c r="B90" s="3"/>
      <c r="C90" s="3">
        <v>0.33700000000000002</v>
      </c>
      <c r="D90" s="3"/>
      <c r="E90" s="3"/>
    </row>
    <row r="91" spans="2:5" x14ac:dyDescent="0.2">
      <c r="B91" s="3"/>
      <c r="C91" s="3">
        <v>0.41299999999999998</v>
      </c>
      <c r="D91" s="3"/>
      <c r="E91" s="3"/>
    </row>
    <row r="92" spans="2:5" x14ac:dyDescent="0.2">
      <c r="B92" s="3"/>
      <c r="C92" s="3">
        <v>0.372</v>
      </c>
      <c r="D92" s="3"/>
      <c r="E92" s="3"/>
    </row>
    <row r="93" spans="2:5" x14ac:dyDescent="0.2">
      <c r="B93" s="3"/>
      <c r="C93" s="3">
        <v>0.35799999999999998</v>
      </c>
      <c r="D93" s="3"/>
      <c r="E93" s="3"/>
    </row>
    <row r="94" spans="2:5" x14ac:dyDescent="0.2">
      <c r="B94" s="3"/>
      <c r="C94" s="3">
        <v>0.39400000000000002</v>
      </c>
      <c r="D94" s="3"/>
      <c r="E94" s="3"/>
    </row>
  </sheetData>
  <mergeCells count="7">
    <mergeCell ref="B61:F61"/>
    <mergeCell ref="B2:C2"/>
    <mergeCell ref="E2:F2"/>
    <mergeCell ref="B5:F5"/>
    <mergeCell ref="B11:F11"/>
    <mergeCell ref="B21:F21"/>
    <mergeCell ref="B30:F30"/>
  </mergeCells>
  <pageMargins left="0.7" right="0.7" top="0.75" bottom="0.75" header="0.3" footer="0.3"/>
  <pageSetup paperSize="9" orientation="portrait" horizontalDpi="0" verticalDpi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D75" sqref="D75"/>
    </sheetView>
  </sheetViews>
  <sheetFormatPr baseColWidth="10" defaultRowHeight="16" x14ac:dyDescent="0.2"/>
  <cols>
    <col min="1" max="1" width="21.5" bestFit="1" customWidth="1"/>
    <col min="2" max="2" width="18" bestFit="1" customWidth="1"/>
    <col min="3" max="3" width="18.33203125" bestFit="1" customWidth="1"/>
    <col min="4" max="4" width="20" bestFit="1" customWidth="1"/>
    <col min="5" max="5" width="19" bestFit="1" customWidth="1"/>
  </cols>
  <sheetData>
    <row r="1" spans="1:5" x14ac:dyDescent="0.2">
      <c r="A1" s="53" t="s">
        <v>296</v>
      </c>
      <c r="B1" s="53"/>
      <c r="C1" s="53"/>
      <c r="D1" s="53"/>
      <c r="E1" s="53"/>
    </row>
    <row r="3" spans="1:5" x14ac:dyDescent="0.2">
      <c r="A3" s="65" t="s">
        <v>295</v>
      </c>
      <c r="B3" s="65"/>
      <c r="C3" s="65"/>
      <c r="D3" s="65"/>
      <c r="E3" s="65"/>
    </row>
    <row r="4" spans="1:5" ht="18" x14ac:dyDescent="0.2">
      <c r="A4" s="2"/>
      <c r="B4" s="40" t="s">
        <v>294</v>
      </c>
      <c r="C4" s="40" t="s">
        <v>294</v>
      </c>
      <c r="D4" s="40" t="s">
        <v>70</v>
      </c>
      <c r="E4" s="40" t="s">
        <v>70</v>
      </c>
    </row>
    <row r="5" spans="1:5" x14ac:dyDescent="0.2">
      <c r="A5" s="13" t="s">
        <v>53</v>
      </c>
      <c r="B5" s="3">
        <v>3</v>
      </c>
      <c r="C5" s="3">
        <v>3</v>
      </c>
      <c r="D5" s="3">
        <v>3</v>
      </c>
      <c r="E5" s="3">
        <v>3</v>
      </c>
    </row>
    <row r="6" spans="1:5" x14ac:dyDescent="0.2">
      <c r="A6" s="13"/>
      <c r="B6" s="3"/>
      <c r="C6" s="3"/>
      <c r="D6" s="3"/>
      <c r="E6" s="3"/>
    </row>
    <row r="7" spans="1:5" x14ac:dyDescent="0.2">
      <c r="A7" s="13" t="s">
        <v>54</v>
      </c>
      <c r="B7" s="3">
        <v>8.3930000000000005E-2</v>
      </c>
      <c r="C7" s="3">
        <v>7.8170000000000003E-2</v>
      </c>
      <c r="D7" s="3">
        <v>8.9270000000000002E-2</v>
      </c>
      <c r="E7" s="3">
        <v>8.9929999999999996E-2</v>
      </c>
    </row>
    <row r="8" spans="1:5" x14ac:dyDescent="0.2">
      <c r="A8" s="13" t="s">
        <v>55</v>
      </c>
      <c r="B8" s="3">
        <v>1.0120000000000001E-3</v>
      </c>
      <c r="C8" s="3">
        <v>1.0690000000000001E-3</v>
      </c>
      <c r="D8" s="3">
        <v>4.3880000000000004E-3</v>
      </c>
      <c r="E8" s="3">
        <v>3.5729999999999998E-3</v>
      </c>
    </row>
    <row r="9" spans="1:5" x14ac:dyDescent="0.2">
      <c r="A9" s="13" t="s">
        <v>56</v>
      </c>
      <c r="B9" s="3">
        <v>5.8399999999999999E-4</v>
      </c>
      <c r="C9" s="3">
        <v>6.1729999999999999E-4</v>
      </c>
      <c r="D9" s="3">
        <v>2.5330000000000001E-3</v>
      </c>
      <c r="E9" s="3">
        <v>2.0630000000000002E-3</v>
      </c>
    </row>
    <row r="10" spans="1:5" x14ac:dyDescent="0.2">
      <c r="A10" s="13"/>
      <c r="B10" s="3"/>
      <c r="C10" s="3"/>
      <c r="D10" s="3"/>
      <c r="E10" s="3"/>
    </row>
    <row r="11" spans="1:5" x14ac:dyDescent="0.2">
      <c r="A11" s="13" t="s">
        <v>57</v>
      </c>
      <c r="B11" s="3">
        <v>8.1420000000000006E-2</v>
      </c>
      <c r="C11" s="3">
        <v>7.5509999999999994E-2</v>
      </c>
      <c r="D11" s="3">
        <v>7.8369999999999995E-2</v>
      </c>
      <c r="E11" s="3">
        <v>8.1059999999999993E-2</v>
      </c>
    </row>
    <row r="12" spans="1:5" x14ac:dyDescent="0.2">
      <c r="A12" s="13" t="s">
        <v>58</v>
      </c>
      <c r="B12" s="3">
        <v>8.6449999999999999E-2</v>
      </c>
      <c r="C12" s="3">
        <v>8.0820000000000003E-2</v>
      </c>
      <c r="D12" s="3">
        <v>0.1002</v>
      </c>
      <c r="E12" s="3">
        <v>9.8809999999999995E-2</v>
      </c>
    </row>
    <row r="14" spans="1:5" x14ac:dyDescent="0.2">
      <c r="A14" s="13" t="s">
        <v>81</v>
      </c>
      <c r="B14">
        <f>B7/C7</f>
        <v>1.0736855571190995</v>
      </c>
      <c r="D14">
        <f>D7/E7</f>
        <v>0.99266095852329594</v>
      </c>
    </row>
    <row r="15" spans="1:5" x14ac:dyDescent="0.2">
      <c r="A15" s="13" t="s">
        <v>82</v>
      </c>
      <c r="B15">
        <f>B14*SQRT((B9/B7)^2+(C9/C7)^2)</f>
        <v>1.130061851231399E-2</v>
      </c>
      <c r="D15">
        <f>D14*SQRT((D9/D7)^2+(E9/E7)^2)</f>
        <v>3.6220076969167722E-2</v>
      </c>
    </row>
    <row r="17" spans="1:5" x14ac:dyDescent="0.2">
      <c r="A17" s="65" t="s">
        <v>297</v>
      </c>
      <c r="B17" s="65"/>
      <c r="C17" s="65"/>
      <c r="D17" s="65"/>
      <c r="E17" s="65"/>
    </row>
    <row r="18" spans="1:5" ht="18" x14ac:dyDescent="0.2">
      <c r="A18" s="2"/>
      <c r="B18" s="40" t="s">
        <v>294</v>
      </c>
      <c r="C18" s="40" t="s">
        <v>294</v>
      </c>
      <c r="D18" s="40" t="s">
        <v>70</v>
      </c>
      <c r="E18" s="40" t="s">
        <v>70</v>
      </c>
    </row>
    <row r="19" spans="1:5" x14ac:dyDescent="0.2">
      <c r="A19" s="13" t="s">
        <v>53</v>
      </c>
      <c r="B19" s="3">
        <v>4</v>
      </c>
      <c r="C19" s="3">
        <v>3</v>
      </c>
      <c r="D19" s="3">
        <v>7</v>
      </c>
      <c r="E19" s="3">
        <v>5</v>
      </c>
    </row>
    <row r="20" spans="1:5" x14ac:dyDescent="0.2">
      <c r="A20" s="13"/>
      <c r="B20" s="3"/>
      <c r="C20" s="3"/>
      <c r="D20" s="3"/>
      <c r="E20" s="3"/>
    </row>
    <row r="21" spans="1:5" x14ac:dyDescent="0.2">
      <c r="A21" s="13" t="s">
        <v>54</v>
      </c>
      <c r="B21" s="3">
        <v>0.12640000000000001</v>
      </c>
      <c r="C21" s="3">
        <v>0.1144</v>
      </c>
      <c r="D21" s="3">
        <v>9.7460000000000005E-2</v>
      </c>
      <c r="E21" s="3">
        <v>0.1021</v>
      </c>
    </row>
    <row r="22" spans="1:5" x14ac:dyDescent="0.2">
      <c r="A22" s="13" t="s">
        <v>55</v>
      </c>
      <c r="B22" s="3">
        <v>7.9550000000000003E-3</v>
      </c>
      <c r="C22" s="3">
        <v>5.3930000000000002E-3</v>
      </c>
      <c r="D22" s="3">
        <v>2.4599999999999999E-3</v>
      </c>
      <c r="E22" s="3">
        <v>4.7280000000000004E-3</v>
      </c>
    </row>
    <row r="23" spans="1:5" x14ac:dyDescent="0.2">
      <c r="A23" s="13" t="s">
        <v>56</v>
      </c>
      <c r="B23" s="3">
        <v>3.9779999999999998E-3</v>
      </c>
      <c r="C23" s="3">
        <v>3.1129999999999999E-3</v>
      </c>
      <c r="D23" s="3">
        <v>9.2960000000000004E-4</v>
      </c>
      <c r="E23" s="3">
        <v>2.114E-3</v>
      </c>
    </row>
    <row r="24" spans="1:5" x14ac:dyDescent="0.2">
      <c r="A24" s="13"/>
      <c r="B24" s="3"/>
      <c r="C24" s="3"/>
      <c r="D24" s="3"/>
      <c r="E24" s="3"/>
    </row>
    <row r="25" spans="1:5" x14ac:dyDescent="0.2">
      <c r="A25" s="13" t="s">
        <v>57</v>
      </c>
      <c r="B25" s="3">
        <v>0.1138</v>
      </c>
      <c r="C25" s="3">
        <v>0.10100000000000001</v>
      </c>
      <c r="D25" s="3">
        <v>9.5180000000000001E-2</v>
      </c>
      <c r="E25" s="3">
        <v>9.6250000000000002E-2</v>
      </c>
    </row>
    <row r="26" spans="1:5" x14ac:dyDescent="0.2">
      <c r="A26" s="13" t="s">
        <v>58</v>
      </c>
      <c r="B26" s="3">
        <v>0.1391</v>
      </c>
      <c r="C26" s="3">
        <v>0.1278</v>
      </c>
      <c r="D26" s="3">
        <v>9.9729999999999999E-2</v>
      </c>
      <c r="E26" s="3">
        <v>0.108</v>
      </c>
    </row>
    <row r="28" spans="1:5" x14ac:dyDescent="0.2">
      <c r="A28" s="13" t="s">
        <v>81</v>
      </c>
      <c r="B28">
        <f>B21/C21</f>
        <v>1.104895104895105</v>
      </c>
      <c r="D28">
        <f>D21/E21</f>
        <v>0.95455435847208625</v>
      </c>
    </row>
    <row r="29" spans="1:5" x14ac:dyDescent="0.2">
      <c r="A29" s="13" t="s">
        <v>82</v>
      </c>
      <c r="B29">
        <f>B28*SQRT((B23/B21)^2+(C23/C21)^2)</f>
        <v>4.5968474444866417E-2</v>
      </c>
      <c r="D29">
        <f>D28*SQRT((D23/D21)^2+(E23/E21)^2)</f>
        <v>2.1760564519172559E-2</v>
      </c>
    </row>
    <row r="31" spans="1:5" x14ac:dyDescent="0.2">
      <c r="A31" s="65" t="s">
        <v>298</v>
      </c>
      <c r="B31" s="65"/>
      <c r="C31" s="65"/>
      <c r="D31" s="65"/>
      <c r="E31" s="65"/>
    </row>
    <row r="32" spans="1:5" ht="18" x14ac:dyDescent="0.2">
      <c r="A32" s="2"/>
      <c r="B32" s="40" t="s">
        <v>294</v>
      </c>
      <c r="C32" s="40" t="s">
        <v>294</v>
      </c>
      <c r="D32" s="40" t="s">
        <v>70</v>
      </c>
      <c r="E32" s="40" t="s">
        <v>70</v>
      </c>
    </row>
    <row r="33" spans="1:5" x14ac:dyDescent="0.2">
      <c r="A33" s="13" t="s">
        <v>53</v>
      </c>
      <c r="B33" s="3">
        <v>7</v>
      </c>
      <c r="C33" s="3">
        <v>3</v>
      </c>
      <c r="D33" s="3">
        <v>5</v>
      </c>
      <c r="E33" s="3">
        <v>5</v>
      </c>
    </row>
    <row r="34" spans="1:5" x14ac:dyDescent="0.2">
      <c r="A34" s="13"/>
      <c r="B34" s="3"/>
      <c r="C34" s="3"/>
      <c r="D34" s="3"/>
      <c r="E34" s="3"/>
    </row>
    <row r="35" spans="1:5" x14ac:dyDescent="0.2">
      <c r="A35" s="13" t="s">
        <v>54</v>
      </c>
      <c r="B35" s="3">
        <v>0.18459999999999999</v>
      </c>
      <c r="C35" s="3">
        <v>0.16880000000000001</v>
      </c>
      <c r="D35" s="3">
        <v>0.1686</v>
      </c>
      <c r="E35" s="3">
        <v>0.1661</v>
      </c>
    </row>
    <row r="36" spans="1:5" x14ac:dyDescent="0.2">
      <c r="A36" s="13" t="s">
        <v>55</v>
      </c>
      <c r="B36" s="3">
        <v>7.7260000000000002E-3</v>
      </c>
      <c r="C36" s="3">
        <v>5.4079999999999996E-3</v>
      </c>
      <c r="D36" s="3">
        <v>7.8630000000000002E-3</v>
      </c>
      <c r="E36" s="3">
        <v>3.2880000000000001E-3</v>
      </c>
    </row>
    <row r="37" spans="1:5" x14ac:dyDescent="0.2">
      <c r="A37" s="13" t="s">
        <v>56</v>
      </c>
      <c r="B37" s="3">
        <v>2.9199999999999999E-3</v>
      </c>
      <c r="C37" s="3">
        <v>3.1220000000000002E-3</v>
      </c>
      <c r="D37" s="3">
        <v>3.516E-3</v>
      </c>
      <c r="E37" s="3">
        <v>1.4710000000000001E-3</v>
      </c>
    </row>
    <row r="38" spans="1:5" x14ac:dyDescent="0.2">
      <c r="A38" s="13"/>
      <c r="B38" s="3"/>
      <c r="C38" s="3"/>
      <c r="D38" s="3"/>
      <c r="E38" s="3"/>
    </row>
    <row r="39" spans="1:5" x14ac:dyDescent="0.2">
      <c r="A39" s="13" t="s">
        <v>57</v>
      </c>
      <c r="B39" s="3">
        <v>0.1774</v>
      </c>
      <c r="C39" s="3">
        <v>0.15540000000000001</v>
      </c>
      <c r="D39" s="3">
        <v>0.1588</v>
      </c>
      <c r="E39" s="3">
        <v>0.16200000000000001</v>
      </c>
    </row>
    <row r="40" spans="1:5" x14ac:dyDescent="0.2">
      <c r="A40" s="13" t="s">
        <v>58</v>
      </c>
      <c r="B40" s="3">
        <v>0.19170000000000001</v>
      </c>
      <c r="C40" s="3">
        <v>0.1822</v>
      </c>
      <c r="D40" s="3">
        <v>0.1784</v>
      </c>
      <c r="E40" s="3">
        <v>0.17019999999999999</v>
      </c>
    </row>
    <row r="42" spans="1:5" x14ac:dyDescent="0.2">
      <c r="A42" s="13" t="s">
        <v>81</v>
      </c>
      <c r="B42">
        <f>B35/C35</f>
        <v>1.093601895734597</v>
      </c>
      <c r="D42">
        <f>D35/E35</f>
        <v>1.0150511739915713</v>
      </c>
    </row>
    <row r="43" spans="1:5" x14ac:dyDescent="0.2">
      <c r="A43" s="13" t="s">
        <v>82</v>
      </c>
      <c r="B43">
        <f>B42*SQRT((B37/B35)^2+(C37/C35)^2)</f>
        <v>2.6614848735653816E-2</v>
      </c>
      <c r="D43">
        <f>D42*SQRT((D37/D35)^2+(E37/E35)^2)</f>
        <v>2.2997661062371298E-2</v>
      </c>
    </row>
    <row r="45" spans="1:5" x14ac:dyDescent="0.2">
      <c r="A45" s="65" t="s">
        <v>299</v>
      </c>
      <c r="B45" s="65"/>
      <c r="C45" s="65"/>
      <c r="D45" s="65"/>
      <c r="E45" s="65"/>
    </row>
    <row r="46" spans="1:5" ht="18" x14ac:dyDescent="0.2">
      <c r="A46" s="2"/>
      <c r="B46" s="40" t="s">
        <v>294</v>
      </c>
      <c r="C46" s="40" t="s">
        <v>294</v>
      </c>
      <c r="D46" s="40" t="s">
        <v>70</v>
      </c>
      <c r="E46" s="40" t="s">
        <v>70</v>
      </c>
    </row>
    <row r="47" spans="1:5" x14ac:dyDescent="0.2">
      <c r="A47" s="13" t="s">
        <v>53</v>
      </c>
      <c r="B47" s="3">
        <v>28</v>
      </c>
      <c r="C47" s="3">
        <v>20</v>
      </c>
      <c r="D47" s="3">
        <v>9</v>
      </c>
      <c r="E47" s="3">
        <v>16</v>
      </c>
    </row>
    <row r="48" spans="1:5" x14ac:dyDescent="0.2">
      <c r="A48" s="13"/>
      <c r="B48" s="3"/>
      <c r="C48" s="3"/>
      <c r="D48" s="3"/>
      <c r="E48" s="3"/>
    </row>
    <row r="49" spans="1:5" x14ac:dyDescent="0.2">
      <c r="A49" s="13" t="s">
        <v>54</v>
      </c>
      <c r="B49" s="3">
        <v>0.41920000000000002</v>
      </c>
      <c r="C49" s="3">
        <v>0.37530000000000002</v>
      </c>
      <c r="D49" s="3">
        <v>0.2823</v>
      </c>
      <c r="E49" s="3">
        <v>0.27300000000000002</v>
      </c>
    </row>
    <row r="50" spans="1:5" x14ac:dyDescent="0.2">
      <c r="A50" s="13" t="s">
        <v>55</v>
      </c>
      <c r="B50" s="3">
        <v>4.0960000000000003E-2</v>
      </c>
      <c r="C50" s="3">
        <v>4.2479999999999997E-2</v>
      </c>
      <c r="D50" s="3">
        <v>2.691E-2</v>
      </c>
      <c r="E50" s="3">
        <v>2.436E-2</v>
      </c>
    </row>
    <row r="51" spans="1:5" x14ac:dyDescent="0.2">
      <c r="A51" s="13" t="s">
        <v>56</v>
      </c>
      <c r="B51" s="3">
        <v>7.7409999999999996E-3</v>
      </c>
      <c r="C51" s="3">
        <v>9.4979999999999995E-3</v>
      </c>
      <c r="D51" s="3">
        <v>8.9689999999999995E-3</v>
      </c>
      <c r="E51" s="3">
        <v>6.0910000000000001E-3</v>
      </c>
    </row>
    <row r="52" spans="1:5" x14ac:dyDescent="0.2">
      <c r="A52" s="13"/>
      <c r="B52" s="3"/>
      <c r="C52" s="3"/>
      <c r="D52" s="3"/>
      <c r="E52" s="3"/>
    </row>
    <row r="53" spans="1:5" x14ac:dyDescent="0.2">
      <c r="A53" s="13" t="s">
        <v>57</v>
      </c>
      <c r="B53" s="3">
        <v>0.40329999999999999</v>
      </c>
      <c r="C53" s="3">
        <v>0.35539999999999999</v>
      </c>
      <c r="D53" s="3">
        <v>0.26169999999999999</v>
      </c>
      <c r="E53" s="3">
        <v>0.26</v>
      </c>
    </row>
    <row r="54" spans="1:5" x14ac:dyDescent="0.2">
      <c r="A54" s="13" t="s">
        <v>58</v>
      </c>
      <c r="B54" s="3">
        <v>0.43509999999999999</v>
      </c>
      <c r="C54" s="3">
        <v>0.39510000000000001</v>
      </c>
      <c r="D54" s="3">
        <v>0.30299999999999999</v>
      </c>
      <c r="E54" s="3">
        <v>0.28599999999999998</v>
      </c>
    </row>
    <row r="56" spans="1:5" x14ac:dyDescent="0.2">
      <c r="A56" s="13" t="s">
        <v>81</v>
      </c>
      <c r="B56">
        <f>B49/C49</f>
        <v>1.1169730881961097</v>
      </c>
      <c r="D56">
        <f>D49/E49</f>
        <v>1.0340659340659339</v>
      </c>
    </row>
    <row r="57" spans="1:5" x14ac:dyDescent="0.2">
      <c r="A57" s="13" t="s">
        <v>82</v>
      </c>
      <c r="B57">
        <f>B56*SQRT((B51/B49)^2+(C51/C49)^2)</f>
        <v>3.4993185835364357E-2</v>
      </c>
      <c r="D57">
        <f>D56*SQRT((D51/D49)^2+(E51/E49)^2)</f>
        <v>4.0145251423528865E-2</v>
      </c>
    </row>
    <row r="59" spans="1:5" x14ac:dyDescent="0.2">
      <c r="A59" s="65" t="s">
        <v>300</v>
      </c>
      <c r="B59" s="65"/>
      <c r="C59" s="65"/>
      <c r="D59" s="65"/>
      <c r="E59" s="65"/>
    </row>
    <row r="60" spans="1:5" ht="18" x14ac:dyDescent="0.2">
      <c r="A60" s="2"/>
      <c r="B60" s="40" t="s">
        <v>294</v>
      </c>
      <c r="C60" s="40" t="s">
        <v>294</v>
      </c>
      <c r="D60" s="40" t="s">
        <v>70</v>
      </c>
      <c r="E60" s="40" t="s">
        <v>70</v>
      </c>
    </row>
    <row r="61" spans="1:5" x14ac:dyDescent="0.2">
      <c r="A61" s="13" t="s">
        <v>53</v>
      </c>
      <c r="B61" s="3">
        <v>19</v>
      </c>
      <c r="C61" s="3">
        <v>33</v>
      </c>
      <c r="D61" s="3">
        <v>13</v>
      </c>
      <c r="E61" s="3">
        <v>15</v>
      </c>
    </row>
    <row r="62" spans="1:5" x14ac:dyDescent="0.2">
      <c r="A62" s="13"/>
      <c r="B62" s="3"/>
      <c r="C62" s="3"/>
      <c r="D62" s="3"/>
      <c r="E62" s="3"/>
    </row>
    <row r="63" spans="1:5" x14ac:dyDescent="0.2">
      <c r="A63" s="13" t="s">
        <v>54</v>
      </c>
      <c r="B63" s="3">
        <v>0.43769999999999998</v>
      </c>
      <c r="C63" s="3">
        <v>0.38340000000000002</v>
      </c>
      <c r="D63" s="3">
        <v>0.51249999999999996</v>
      </c>
      <c r="E63" s="3">
        <v>0.51880000000000004</v>
      </c>
    </row>
    <row r="64" spans="1:5" x14ac:dyDescent="0.2">
      <c r="A64" s="13" t="s">
        <v>55</v>
      </c>
      <c r="B64" s="3">
        <v>6.2190000000000002E-2</v>
      </c>
      <c r="C64" s="3">
        <v>3.2550000000000003E-2</v>
      </c>
      <c r="D64" s="3">
        <v>8.1140000000000004E-2</v>
      </c>
      <c r="E64" s="3">
        <v>6.8849999999999995E-2</v>
      </c>
    </row>
    <row r="65" spans="1:5" x14ac:dyDescent="0.2">
      <c r="A65" s="13" t="s">
        <v>56</v>
      </c>
      <c r="B65" s="3">
        <v>1.427E-2</v>
      </c>
      <c r="C65" s="3">
        <v>5.666E-3</v>
      </c>
      <c r="D65" s="3">
        <v>2.2499999999999999E-2</v>
      </c>
      <c r="E65" s="3">
        <v>1.7780000000000001E-2</v>
      </c>
    </row>
    <row r="66" spans="1:5" x14ac:dyDescent="0.2">
      <c r="A66" s="13"/>
      <c r="B66" s="3"/>
      <c r="C66" s="3"/>
      <c r="D66" s="3"/>
      <c r="E66" s="3"/>
    </row>
    <row r="67" spans="1:5" x14ac:dyDescent="0.2">
      <c r="A67" s="13" t="s">
        <v>57</v>
      </c>
      <c r="B67" s="3">
        <v>0.4078</v>
      </c>
      <c r="C67" s="3">
        <v>0.37190000000000001</v>
      </c>
      <c r="D67" s="3">
        <v>0.46350000000000002</v>
      </c>
      <c r="E67" s="3">
        <v>0.48070000000000002</v>
      </c>
    </row>
    <row r="68" spans="1:5" x14ac:dyDescent="0.2">
      <c r="A68" s="13" t="s">
        <v>58</v>
      </c>
      <c r="B68" s="3">
        <v>0.4677</v>
      </c>
      <c r="C68" s="3">
        <v>0.39500000000000002</v>
      </c>
      <c r="D68" s="3">
        <v>0.56159999999999999</v>
      </c>
      <c r="E68" s="3">
        <v>0.55689999999999995</v>
      </c>
    </row>
    <row r="70" spans="1:5" x14ac:dyDescent="0.2">
      <c r="A70" s="13" t="s">
        <v>81</v>
      </c>
      <c r="B70">
        <f>B63/C63</f>
        <v>1.1416275430359937</v>
      </c>
      <c r="D70">
        <f>D63/E63</f>
        <v>0.98785659213569765</v>
      </c>
    </row>
    <row r="71" spans="1:5" x14ac:dyDescent="0.2">
      <c r="A71" s="13" t="s">
        <v>82</v>
      </c>
      <c r="B71">
        <f>B70*SQRT((B65/B63)^2+(C65/C63)^2)</f>
        <v>4.0864910248135246E-2</v>
      </c>
      <c r="D71">
        <f>D70*SQRT((D65/D63)^2+(E65/E63)^2)</f>
        <v>5.5018847418603474E-2</v>
      </c>
    </row>
  </sheetData>
  <mergeCells count="6">
    <mergeCell ref="A59:E59"/>
    <mergeCell ref="A3:E3"/>
    <mergeCell ref="A1:E1"/>
    <mergeCell ref="A17:E17"/>
    <mergeCell ref="A31:E31"/>
    <mergeCell ref="A45:E45"/>
  </mergeCells>
  <pageMargins left="0.7" right="0.7" top="0.75" bottom="0.75" header="0.3" footer="0.3"/>
  <pageSetup paperSize="9" orientation="portrait" horizontalDpi="0" verticalDpi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23" sqref="C23"/>
    </sheetView>
  </sheetViews>
  <sheetFormatPr baseColWidth="10" defaultRowHeight="16" x14ac:dyDescent="0.2"/>
  <cols>
    <col min="1" max="1" width="16.33203125" customWidth="1"/>
    <col min="2" max="2" width="18.5" customWidth="1"/>
    <col min="3" max="3" width="17.5" customWidth="1"/>
    <col min="4" max="4" width="30.1640625" customWidth="1"/>
  </cols>
  <sheetData>
    <row r="1" spans="1:4" x14ac:dyDescent="0.2">
      <c r="A1" s="9" t="s">
        <v>307</v>
      </c>
      <c r="B1" s="9"/>
      <c r="C1" s="9"/>
      <c r="D1" s="9"/>
    </row>
    <row r="2" spans="1:4" x14ac:dyDescent="0.2">
      <c r="A2" s="52" t="s">
        <v>301</v>
      </c>
      <c r="B2" s="52"/>
      <c r="C2" s="52"/>
      <c r="D2" s="52"/>
    </row>
    <row r="3" spans="1:4" x14ac:dyDescent="0.2">
      <c r="A3" s="2" t="s">
        <v>302</v>
      </c>
      <c r="B3" s="2" t="s">
        <v>303</v>
      </c>
      <c r="C3" s="2" t="s">
        <v>304</v>
      </c>
      <c r="D3" s="2" t="s">
        <v>305</v>
      </c>
    </row>
    <row r="4" spans="1:4" x14ac:dyDescent="0.2">
      <c r="A4" s="3">
        <v>59.143999999999998</v>
      </c>
      <c r="B4" s="3">
        <v>10.742000000000001</v>
      </c>
      <c r="C4" s="3">
        <v>10.086</v>
      </c>
      <c r="D4" s="3">
        <v>12.874000000000001</v>
      </c>
    </row>
    <row r="5" spans="1:4" x14ac:dyDescent="0.2">
      <c r="A5" s="3">
        <v>64.784000000000006</v>
      </c>
      <c r="B5" s="3">
        <v>12.477</v>
      </c>
      <c r="C5" s="3">
        <v>10.699</v>
      </c>
      <c r="D5" s="3">
        <v>11.032</v>
      </c>
    </row>
    <row r="6" spans="1:4" x14ac:dyDescent="0.2">
      <c r="A6" s="3">
        <v>62.841999999999999</v>
      </c>
      <c r="B6" s="3">
        <v>15.688000000000001</v>
      </c>
      <c r="C6" s="3">
        <v>12.144</v>
      </c>
      <c r="D6" s="3">
        <v>11.42</v>
      </c>
    </row>
    <row r="7" spans="1:4" x14ac:dyDescent="0.2">
      <c r="A7" s="3">
        <v>83.503</v>
      </c>
      <c r="B7" s="3">
        <v>14.702999999999999</v>
      </c>
      <c r="C7" s="3">
        <v>10.718</v>
      </c>
      <c r="D7" s="3">
        <v>12.71</v>
      </c>
    </row>
    <row r="8" spans="1:4" x14ac:dyDescent="0.2">
      <c r="A8" s="3">
        <v>62.448</v>
      </c>
      <c r="B8" s="3">
        <v>11.798</v>
      </c>
      <c r="C8" s="3">
        <v>10.673999999999999</v>
      </c>
      <c r="D8" s="3">
        <v>11.372999999999999</v>
      </c>
    </row>
    <row r="9" spans="1:4" x14ac:dyDescent="0.2">
      <c r="A9" s="3">
        <v>68.132999999999996</v>
      </c>
      <c r="B9" s="3"/>
      <c r="C9" s="3">
        <v>12.026999999999999</v>
      </c>
      <c r="D9" s="3">
        <v>10.988</v>
      </c>
    </row>
    <row r="10" spans="1:4" x14ac:dyDescent="0.2">
      <c r="A10" s="9"/>
      <c r="B10" s="9"/>
      <c r="C10" s="9"/>
      <c r="D10" s="9"/>
    </row>
    <row r="11" spans="1:4" x14ac:dyDescent="0.2">
      <c r="A11" s="9"/>
      <c r="B11" s="9"/>
      <c r="C11" s="9"/>
      <c r="D11" s="9"/>
    </row>
    <row r="12" spans="1:4" x14ac:dyDescent="0.2">
      <c r="A12" s="52" t="s">
        <v>306</v>
      </c>
      <c r="B12" s="52"/>
      <c r="C12" s="52"/>
      <c r="D12" s="52"/>
    </row>
    <row r="13" spans="1:4" x14ac:dyDescent="0.2">
      <c r="A13" s="2" t="s">
        <v>302</v>
      </c>
      <c r="B13" s="2" t="s">
        <v>303</v>
      </c>
      <c r="C13" s="2" t="s">
        <v>304</v>
      </c>
      <c r="D13" s="2" t="s">
        <v>305</v>
      </c>
    </row>
    <row r="14" spans="1:4" x14ac:dyDescent="0.2">
      <c r="A14" s="9">
        <v>0.88525669799999995</v>
      </c>
      <c r="B14" s="9">
        <v>0.16078431400000001</v>
      </c>
      <c r="C14" s="9">
        <v>0.15096542399999999</v>
      </c>
      <c r="D14" s="9">
        <v>0.192695704</v>
      </c>
    </row>
    <row r="15" spans="1:4" x14ac:dyDescent="0.2">
      <c r="A15" s="9">
        <v>0.96967519800000002</v>
      </c>
      <c r="B15" s="9">
        <v>0.18675348</v>
      </c>
      <c r="C15" s="9">
        <v>0.160140698</v>
      </c>
      <c r="D15" s="9">
        <v>0.165124981</v>
      </c>
    </row>
    <row r="16" spans="1:4" x14ac:dyDescent="0.2">
      <c r="A16" s="9">
        <v>0.94060769300000002</v>
      </c>
      <c r="B16" s="9">
        <v>0.234815147</v>
      </c>
      <c r="C16" s="9">
        <v>0.18176919599999999</v>
      </c>
      <c r="D16" s="9">
        <v>0.17093249499999999</v>
      </c>
    </row>
    <row r="17" spans="1:4" x14ac:dyDescent="0.2">
      <c r="A17" s="9">
        <v>1.2498578060000001</v>
      </c>
      <c r="B17" s="9">
        <v>0.22007184599999999</v>
      </c>
      <c r="C17" s="9">
        <v>0.16042508599999999</v>
      </c>
      <c r="D17" s="9">
        <v>0.190240982</v>
      </c>
    </row>
    <row r="18" spans="1:4" x14ac:dyDescent="0.2">
      <c r="A18" s="9">
        <v>0.93471037300000004</v>
      </c>
      <c r="B18" s="9">
        <v>0.17659033099999999</v>
      </c>
      <c r="C18" s="9">
        <v>0.159766502</v>
      </c>
      <c r="D18" s="9">
        <v>0.17022900799999999</v>
      </c>
    </row>
    <row r="19" spans="1:4" x14ac:dyDescent="0.2">
      <c r="A19" s="9">
        <v>1.019802425</v>
      </c>
      <c r="B19" s="9"/>
      <c r="C19" s="9">
        <v>0.180017961</v>
      </c>
      <c r="D19" s="9">
        <v>0.16446639699999999</v>
      </c>
    </row>
    <row r="20" spans="1:4" x14ac:dyDescent="0.2">
      <c r="A20" s="9"/>
      <c r="B20" s="9"/>
      <c r="C20" s="9"/>
      <c r="D20" s="9"/>
    </row>
  </sheetData>
  <mergeCells count="2">
    <mergeCell ref="A2:D2"/>
    <mergeCell ref="A12:D12"/>
  </mergeCells>
  <pageMargins left="0.7" right="0.7" top="0.75" bottom="0.75" header="0.3" footer="0.3"/>
  <pageSetup paperSize="9" orientation="portrait" horizontalDpi="0" verticalDpi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F1" sqref="F1:J14"/>
    </sheetView>
  </sheetViews>
  <sheetFormatPr baseColWidth="10" defaultRowHeight="16" x14ac:dyDescent="0.2"/>
  <cols>
    <col min="1" max="1" width="14.6640625" bestFit="1" customWidth="1"/>
    <col min="2" max="2" width="13" bestFit="1" customWidth="1"/>
    <col min="3" max="3" width="16.83203125" bestFit="1" customWidth="1"/>
    <col min="4" max="4" width="17.33203125" bestFit="1" customWidth="1"/>
    <col min="6" max="6" width="21.5" bestFit="1" customWidth="1"/>
    <col min="7" max="7" width="14.6640625" bestFit="1" customWidth="1"/>
    <col min="8" max="8" width="13" bestFit="1" customWidth="1"/>
    <col min="9" max="9" width="16.83203125" bestFit="1" customWidth="1"/>
    <col min="10" max="10" width="17.33203125" bestFit="1" customWidth="1"/>
  </cols>
  <sheetData>
    <row r="1" spans="1:14" x14ac:dyDescent="0.2">
      <c r="A1" s="52" t="s">
        <v>19</v>
      </c>
      <c r="B1" s="52"/>
      <c r="C1" s="52"/>
      <c r="D1" s="52"/>
      <c r="E1" s="23"/>
      <c r="F1" s="52" t="s">
        <v>60</v>
      </c>
      <c r="G1" s="52"/>
      <c r="H1" s="52"/>
      <c r="I1" s="52"/>
      <c r="J1" s="52"/>
      <c r="K1" s="23"/>
      <c r="L1" s="23"/>
      <c r="M1" s="23"/>
      <c r="N1" s="23"/>
    </row>
    <row r="2" spans="1:14" x14ac:dyDescent="0.2">
      <c r="A2" s="2" t="s">
        <v>124</v>
      </c>
      <c r="B2" s="2" t="s">
        <v>118</v>
      </c>
      <c r="C2" s="2" t="s">
        <v>308</v>
      </c>
      <c r="D2" s="2" t="s">
        <v>309</v>
      </c>
      <c r="F2" s="2"/>
      <c r="G2" s="2" t="s">
        <v>124</v>
      </c>
      <c r="H2" s="2" t="s">
        <v>118</v>
      </c>
      <c r="I2" s="2" t="s">
        <v>308</v>
      </c>
      <c r="J2" s="2" t="s">
        <v>309</v>
      </c>
      <c r="K2" s="5"/>
      <c r="L2" s="5"/>
      <c r="M2" s="5"/>
      <c r="N2" s="5"/>
    </row>
    <row r="3" spans="1:14" x14ac:dyDescent="0.2">
      <c r="A3" s="3">
        <v>2.1749999999999998</v>
      </c>
      <c r="B3" s="3">
        <v>1.21</v>
      </c>
      <c r="C3" s="3">
        <v>2.0049999999999999</v>
      </c>
      <c r="D3" s="3">
        <v>1.3620000000000001</v>
      </c>
      <c r="F3" s="13" t="s">
        <v>53</v>
      </c>
      <c r="G3" s="3">
        <v>5</v>
      </c>
      <c r="H3" s="3">
        <v>4</v>
      </c>
      <c r="I3" s="3">
        <v>10</v>
      </c>
      <c r="J3" s="3">
        <v>6</v>
      </c>
    </row>
    <row r="4" spans="1:14" x14ac:dyDescent="0.2">
      <c r="A4" s="3">
        <v>2.0030000000000001</v>
      </c>
      <c r="B4" s="3">
        <v>1.2869999999999999</v>
      </c>
      <c r="C4" s="3">
        <v>1.9390000000000001</v>
      </c>
      <c r="D4" s="3">
        <v>1.2849999999999999</v>
      </c>
      <c r="F4" s="13"/>
      <c r="G4" s="3"/>
      <c r="H4" s="3"/>
      <c r="I4" s="3"/>
      <c r="J4" s="3"/>
    </row>
    <row r="5" spans="1:14" x14ac:dyDescent="0.2">
      <c r="A5" s="3">
        <v>1.9990000000000001</v>
      </c>
      <c r="B5" s="3">
        <v>1.571</v>
      </c>
      <c r="C5" s="3">
        <v>2.0030000000000001</v>
      </c>
      <c r="D5" s="3">
        <v>1.3759999999999999</v>
      </c>
      <c r="F5" s="13"/>
      <c r="G5" s="3"/>
      <c r="H5" s="3"/>
      <c r="I5" s="3"/>
      <c r="J5" s="3"/>
    </row>
    <row r="6" spans="1:14" x14ac:dyDescent="0.2">
      <c r="A6" s="3">
        <v>2.0579999999999998</v>
      </c>
      <c r="B6" s="3">
        <v>1.3089999999999999</v>
      </c>
      <c r="C6" s="3">
        <v>2.024</v>
      </c>
      <c r="D6" s="3">
        <v>1.4810000000000001</v>
      </c>
      <c r="F6" s="13" t="s">
        <v>54</v>
      </c>
      <c r="G6" s="3">
        <v>1.998</v>
      </c>
      <c r="H6" s="3">
        <v>1.3440000000000001</v>
      </c>
      <c r="I6" s="3">
        <v>1.9830000000000001</v>
      </c>
      <c r="J6" s="3">
        <v>1.375</v>
      </c>
    </row>
    <row r="7" spans="1:14" x14ac:dyDescent="0.2">
      <c r="A7" s="3">
        <v>1.756</v>
      </c>
      <c r="B7" s="3"/>
      <c r="C7" s="3">
        <v>1.9870000000000001</v>
      </c>
      <c r="D7" s="3">
        <v>1.3460000000000001</v>
      </c>
      <c r="F7" s="13" t="s">
        <v>55</v>
      </c>
      <c r="G7" s="3">
        <v>0.15290000000000001</v>
      </c>
      <c r="H7" s="3">
        <v>0.157</v>
      </c>
      <c r="I7" s="3">
        <v>6.5379999999999994E-2</v>
      </c>
      <c r="J7" s="3">
        <v>6.4920000000000005E-2</v>
      </c>
    </row>
    <row r="8" spans="1:14" x14ac:dyDescent="0.2">
      <c r="A8" s="3"/>
      <c r="B8" s="3"/>
      <c r="C8" s="3">
        <v>2.0099999999999998</v>
      </c>
      <c r="D8" s="3">
        <v>1.4019999999999999</v>
      </c>
      <c r="F8" s="13" t="s">
        <v>56</v>
      </c>
      <c r="G8" s="3">
        <v>6.8379999999999996E-2</v>
      </c>
      <c r="H8" s="3">
        <v>7.8509999999999996E-2</v>
      </c>
      <c r="I8" s="3">
        <v>2.0670000000000001E-2</v>
      </c>
      <c r="J8" s="3">
        <v>2.6499999999999999E-2</v>
      </c>
    </row>
    <row r="9" spans="1:14" x14ac:dyDescent="0.2">
      <c r="A9" s="3"/>
      <c r="B9" s="3"/>
      <c r="C9" s="3">
        <v>1.8149999999999999</v>
      </c>
      <c r="D9" s="3"/>
      <c r="F9" s="13"/>
      <c r="G9" s="3"/>
      <c r="H9" s="3"/>
      <c r="I9" s="3"/>
      <c r="J9" s="3"/>
    </row>
    <row r="10" spans="1:14" x14ac:dyDescent="0.2">
      <c r="A10" s="3"/>
      <c r="B10" s="3"/>
      <c r="C10" s="3">
        <v>2.008</v>
      </c>
      <c r="D10" s="3"/>
      <c r="F10" s="13" t="s">
        <v>57</v>
      </c>
      <c r="G10" s="3">
        <v>1.8080000000000001</v>
      </c>
      <c r="H10" s="3">
        <v>1.0940000000000001</v>
      </c>
      <c r="I10" s="3">
        <v>1.9359999999999999</v>
      </c>
      <c r="J10" s="3">
        <v>1.3069999999999999</v>
      </c>
    </row>
    <row r="11" spans="1:14" x14ac:dyDescent="0.2">
      <c r="A11" s="3"/>
      <c r="B11" s="3"/>
      <c r="C11" s="3">
        <v>2.0489999999999999</v>
      </c>
      <c r="D11" s="3"/>
      <c r="F11" s="13" t="s">
        <v>58</v>
      </c>
      <c r="G11" s="3">
        <v>2.1880000000000002</v>
      </c>
      <c r="H11" s="3">
        <v>1.5940000000000001</v>
      </c>
      <c r="I11" s="3">
        <v>2.0289999999999999</v>
      </c>
      <c r="J11" s="3">
        <v>1.4430000000000001</v>
      </c>
    </row>
    <row r="12" spans="1:14" x14ac:dyDescent="0.2">
      <c r="A12" s="3"/>
      <c r="B12" s="3"/>
      <c r="C12" s="3">
        <v>1.9870000000000001</v>
      </c>
      <c r="D12" s="3"/>
    </row>
    <row r="13" spans="1:14" x14ac:dyDescent="0.2">
      <c r="F13" s="13" t="s">
        <v>81</v>
      </c>
      <c r="G13">
        <f>G6/H6</f>
        <v>1.4866071428571428</v>
      </c>
      <c r="I13">
        <f>I6/J6</f>
        <v>1.4421818181818182</v>
      </c>
    </row>
    <row r="14" spans="1:14" x14ac:dyDescent="0.2">
      <c r="F14" s="13" t="s">
        <v>310</v>
      </c>
      <c r="G14">
        <f>G13*SQRT((G8/G6)^2+(H8/H6)^2)</f>
        <v>0.10064704320036021</v>
      </c>
      <c r="I14">
        <f>I13*SQRT((I8/I6)^2+(J8/J6)^2)</f>
        <v>3.1599565027478217E-2</v>
      </c>
    </row>
  </sheetData>
  <mergeCells count="2">
    <mergeCell ref="A1:D1"/>
    <mergeCell ref="F1:J1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1" sqref="B1:G1"/>
    </sheetView>
  </sheetViews>
  <sheetFormatPr baseColWidth="10" defaultRowHeight="16" x14ac:dyDescent="0.2"/>
  <cols>
    <col min="1" max="1" width="16.83203125" customWidth="1"/>
    <col min="7" max="7" width="14.33203125" customWidth="1"/>
  </cols>
  <sheetData>
    <row r="1" spans="1:7" x14ac:dyDescent="0.2">
      <c r="B1" s="52" t="s">
        <v>11</v>
      </c>
      <c r="C1" s="52"/>
      <c r="D1" s="52"/>
      <c r="E1" s="52"/>
      <c r="F1" s="52"/>
      <c r="G1" s="52"/>
    </row>
    <row r="2" spans="1:7" x14ac:dyDescent="0.2">
      <c r="A2" s="2" t="s">
        <v>0</v>
      </c>
      <c r="B2" s="54" t="s">
        <v>1</v>
      </c>
      <c r="C2" s="54"/>
      <c r="D2" s="54"/>
      <c r="E2" s="55" t="s">
        <v>2</v>
      </c>
      <c r="F2" s="55"/>
      <c r="G2" s="55"/>
    </row>
    <row r="3" spans="1:7" x14ac:dyDescent="0.2">
      <c r="A3" s="3">
        <v>30</v>
      </c>
      <c r="B3" s="3">
        <v>7.3779999999999998E-2</v>
      </c>
      <c r="C3" s="3"/>
      <c r="D3" s="3"/>
      <c r="E3" s="3">
        <v>7.2340000000000002E-2</v>
      </c>
      <c r="F3" s="3"/>
      <c r="G3" s="3"/>
    </row>
    <row r="4" spans="1:7" x14ac:dyDescent="0.2">
      <c r="A4" s="3">
        <v>33</v>
      </c>
      <c r="B4" s="3">
        <v>8.8124999999999995E-2</v>
      </c>
      <c r="C4" s="3"/>
      <c r="D4" s="3"/>
      <c r="E4" s="3">
        <v>8.5720000000000005E-2</v>
      </c>
      <c r="F4" s="3"/>
      <c r="G4" s="3"/>
    </row>
    <row r="5" spans="1:7" x14ac:dyDescent="0.2">
      <c r="A5" s="3">
        <v>36</v>
      </c>
      <c r="B5" s="3">
        <v>0.13830000000000001</v>
      </c>
      <c r="C5" s="3">
        <v>0.152</v>
      </c>
      <c r="D5" s="3"/>
      <c r="E5" s="3">
        <v>0.1295</v>
      </c>
      <c r="F5" s="3">
        <v>0.127</v>
      </c>
      <c r="G5" s="3"/>
    </row>
    <row r="6" spans="1:7" x14ac:dyDescent="0.2">
      <c r="A6" s="3">
        <v>39</v>
      </c>
      <c r="B6" s="3">
        <v>0.17299999999999999</v>
      </c>
      <c r="C6" s="3">
        <v>0.17499999999999999</v>
      </c>
      <c r="D6" s="3"/>
      <c r="E6" s="3">
        <v>0.17100000000000001</v>
      </c>
      <c r="F6" s="3">
        <v>0.159</v>
      </c>
      <c r="G6" s="3"/>
    </row>
    <row r="7" spans="1:7" x14ac:dyDescent="0.2">
      <c r="A7" s="3">
        <v>42</v>
      </c>
      <c r="B7" s="3">
        <v>0.27882000000000001</v>
      </c>
      <c r="C7" s="3">
        <v>0.26277</v>
      </c>
      <c r="D7" s="3"/>
      <c r="E7" s="3">
        <v>0.22237999999999999</v>
      </c>
      <c r="F7" s="3">
        <v>0.24248</v>
      </c>
      <c r="G7" s="3"/>
    </row>
    <row r="8" spans="1:7" x14ac:dyDescent="0.2">
      <c r="A8" s="3">
        <v>45</v>
      </c>
      <c r="B8" s="3">
        <v>0.27279999999999999</v>
      </c>
      <c r="C8" s="3">
        <v>0.2974</v>
      </c>
      <c r="D8" s="3"/>
      <c r="E8" s="3">
        <v>0.24893000000000001</v>
      </c>
      <c r="F8" s="3">
        <v>0.24689</v>
      </c>
      <c r="G8" s="3"/>
    </row>
    <row r="9" spans="1:7" x14ac:dyDescent="0.2">
      <c r="A9" s="3">
        <v>48</v>
      </c>
      <c r="B9" s="3">
        <v>0.35977999999999999</v>
      </c>
      <c r="C9" s="3">
        <v>0.37219999999999998</v>
      </c>
      <c r="D9" s="3">
        <v>0.38174999999999998</v>
      </c>
      <c r="E9" s="3">
        <v>0.30987999999999999</v>
      </c>
      <c r="F9" s="3">
        <v>0.31336000000000003</v>
      </c>
      <c r="G9" s="3">
        <v>0.35948000000000002</v>
      </c>
    </row>
  </sheetData>
  <mergeCells count="3">
    <mergeCell ref="B2:D2"/>
    <mergeCell ref="E2:G2"/>
    <mergeCell ref="B1:G1"/>
  </mergeCells>
  <pageMargins left="0.7" right="0.7" top="0.75" bottom="0.75" header="0.3" footer="0.3"/>
  <pageSetup paperSize="9" orientation="portrait" horizontalDpi="0" verticalDpi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8"/>
  <sheetViews>
    <sheetView workbookViewId="0">
      <selection activeCell="E9" sqref="E9"/>
    </sheetView>
  </sheetViews>
  <sheetFormatPr baseColWidth="10" defaultRowHeight="16" x14ac:dyDescent="0.2"/>
  <cols>
    <col min="1" max="1" width="19.83203125" bestFit="1" customWidth="1"/>
    <col min="2" max="2" width="21" bestFit="1" customWidth="1"/>
    <col min="3" max="3" width="6.1640625" customWidth="1"/>
    <col min="4" max="4" width="3.5" customWidth="1"/>
    <col min="5" max="5" width="21" bestFit="1" customWidth="1"/>
    <col min="6" max="6" width="6.1640625" customWidth="1"/>
    <col min="7" max="7" width="3.5" customWidth="1"/>
    <col min="8" max="8" width="21" bestFit="1" customWidth="1"/>
    <col min="9" max="9" width="6.1640625" customWidth="1"/>
    <col min="10" max="10" width="3.5" customWidth="1"/>
    <col min="11" max="11" width="21" bestFit="1" customWidth="1"/>
    <col min="12" max="12" width="10.5" customWidth="1"/>
    <col min="13" max="13" width="3.5" customWidth="1"/>
  </cols>
  <sheetData>
    <row r="3" spans="1:16" x14ac:dyDescent="0.2">
      <c r="B3" s="58" t="s">
        <v>311</v>
      </c>
      <c r="C3" s="58"/>
      <c r="D3" s="58"/>
      <c r="E3" s="58" t="s">
        <v>312</v>
      </c>
      <c r="F3" s="58"/>
      <c r="G3" s="58"/>
      <c r="H3" s="58" t="s">
        <v>313</v>
      </c>
      <c r="I3" s="58"/>
      <c r="J3" s="58"/>
      <c r="K3" s="58" t="s">
        <v>314</v>
      </c>
      <c r="L3" s="58"/>
      <c r="M3" s="58"/>
    </row>
    <row r="4" spans="1:16" x14ac:dyDescent="0.2">
      <c r="A4" s="27" t="s">
        <v>102</v>
      </c>
      <c r="B4" s="2" t="s">
        <v>3</v>
      </c>
      <c r="C4" s="2" t="s">
        <v>82</v>
      </c>
      <c r="D4" s="2" t="s">
        <v>323</v>
      </c>
      <c r="E4" s="2" t="s">
        <v>3</v>
      </c>
      <c r="F4" s="2" t="s">
        <v>82</v>
      </c>
      <c r="G4" s="2" t="s">
        <v>323</v>
      </c>
      <c r="H4" s="2" t="s">
        <v>3</v>
      </c>
      <c r="I4" s="2" t="s">
        <v>82</v>
      </c>
      <c r="J4" s="2" t="s">
        <v>323</v>
      </c>
      <c r="K4" s="2" t="s">
        <v>3</v>
      </c>
      <c r="L4" s="2" t="s">
        <v>82</v>
      </c>
      <c r="M4" s="2" t="s">
        <v>323</v>
      </c>
      <c r="P4" s="2" t="s">
        <v>324</v>
      </c>
    </row>
    <row r="5" spans="1:16" x14ac:dyDescent="0.2">
      <c r="A5" s="13" t="s">
        <v>34</v>
      </c>
      <c r="B5" s="37">
        <v>1.9550714285714299</v>
      </c>
      <c r="C5" s="37">
        <v>2.91344862466116E-2</v>
      </c>
      <c r="D5" s="3">
        <v>14</v>
      </c>
      <c r="E5" s="37">
        <v>1.5197499999999999</v>
      </c>
      <c r="F5" s="37">
        <v>2.33576037194561E-2</v>
      </c>
      <c r="G5" s="3">
        <v>12</v>
      </c>
      <c r="H5" s="37">
        <v>1.9915</v>
      </c>
      <c r="I5" s="37">
        <v>1.43654678540821E-2</v>
      </c>
      <c r="J5" s="3">
        <v>16</v>
      </c>
      <c r="K5" s="41">
        <v>1.5548312500000001</v>
      </c>
      <c r="L5" s="41">
        <v>1.6987597727827802E-2</v>
      </c>
      <c r="M5" s="3">
        <v>16</v>
      </c>
    </row>
    <row r="6" spans="1:16" x14ac:dyDescent="0.2">
      <c r="A6" s="13" t="s">
        <v>315</v>
      </c>
      <c r="B6" s="37">
        <v>1.887</v>
      </c>
      <c r="C6" s="37">
        <v>0</v>
      </c>
      <c r="D6" s="3">
        <v>1</v>
      </c>
      <c r="E6" s="37">
        <v>1.4890000000000001</v>
      </c>
      <c r="F6" s="37">
        <v>0</v>
      </c>
      <c r="G6" s="3">
        <v>1</v>
      </c>
      <c r="H6" s="37">
        <v>2.1087500000000001</v>
      </c>
      <c r="I6" s="37">
        <v>2.8470379344153501E-2</v>
      </c>
      <c r="J6" s="3">
        <v>4</v>
      </c>
      <c r="K6" s="41">
        <v>1.5669999999999999</v>
      </c>
      <c r="L6" s="41">
        <v>4.4999999999999998E-2</v>
      </c>
      <c r="M6" s="3">
        <v>2</v>
      </c>
      <c r="O6" s="13"/>
    </row>
    <row r="7" spans="1:16" x14ac:dyDescent="0.2">
      <c r="A7" s="13" t="s">
        <v>316</v>
      </c>
      <c r="B7" s="37">
        <v>2.0846666666666702</v>
      </c>
      <c r="C7" s="37">
        <v>4.3761982486070203E-2</v>
      </c>
      <c r="D7" s="3">
        <v>3</v>
      </c>
      <c r="E7" s="37">
        <v>1.615</v>
      </c>
      <c r="F7" s="37">
        <v>1.5631165450257799E-2</v>
      </c>
      <c r="G7" s="3">
        <v>3</v>
      </c>
      <c r="H7" s="37">
        <v>1.99</v>
      </c>
      <c r="I7" s="37">
        <v>0.124</v>
      </c>
      <c r="J7" s="3">
        <v>2</v>
      </c>
      <c r="K7" s="41">
        <v>1.69733333333333</v>
      </c>
      <c r="L7" s="41">
        <v>4.10785156066336E-2</v>
      </c>
      <c r="M7" s="3">
        <v>3</v>
      </c>
      <c r="O7" s="13"/>
    </row>
    <row r="8" spans="1:16" ht="18" x14ac:dyDescent="0.2">
      <c r="A8" s="13" t="s">
        <v>325</v>
      </c>
      <c r="B8" s="37">
        <v>2.0776666666666701</v>
      </c>
      <c r="C8" s="37">
        <v>2.7738861628488799E-2</v>
      </c>
      <c r="D8" s="3">
        <v>3</v>
      </c>
      <c r="E8" s="37">
        <v>1.55666666666667</v>
      </c>
      <c r="F8" s="37">
        <v>2.1527759856623301E-2</v>
      </c>
      <c r="G8" s="3">
        <v>3</v>
      </c>
      <c r="H8" s="37">
        <v>1.76033333333333</v>
      </c>
      <c r="I8" s="37">
        <v>1.9969421067666901E-2</v>
      </c>
      <c r="J8" s="3">
        <v>3</v>
      </c>
      <c r="K8" s="41">
        <v>1.59266666666667</v>
      </c>
      <c r="L8" s="41">
        <v>1.21700908423525E-2</v>
      </c>
      <c r="M8" s="3">
        <v>3</v>
      </c>
      <c r="O8" s="13"/>
    </row>
    <row r="9" spans="1:16" ht="18" x14ac:dyDescent="0.2">
      <c r="A9" s="13" t="s">
        <v>326</v>
      </c>
      <c r="B9" s="37">
        <v>1.8440000000000001</v>
      </c>
      <c r="C9" s="37">
        <v>0</v>
      </c>
      <c r="D9" s="3">
        <v>1</v>
      </c>
      <c r="E9" s="37">
        <v>1.36533333333333</v>
      </c>
      <c r="F9" s="37">
        <v>1.3593299002735801E-2</v>
      </c>
      <c r="G9" s="3">
        <v>3</v>
      </c>
      <c r="H9" s="37">
        <v>1.8536666666666699</v>
      </c>
      <c r="I9" s="37">
        <v>7.8810602783579708E-3</v>
      </c>
      <c r="J9" s="3">
        <v>3</v>
      </c>
      <c r="K9" s="41">
        <v>1.4546666666666701</v>
      </c>
      <c r="L9" s="41">
        <v>1.6292465879799899E-2</v>
      </c>
      <c r="M9" s="3">
        <v>3</v>
      </c>
      <c r="O9" s="13"/>
    </row>
    <row r="10" spans="1:16" x14ac:dyDescent="0.2">
      <c r="A10" s="13" t="s">
        <v>327</v>
      </c>
      <c r="B10" s="37">
        <v>1.94333333333333</v>
      </c>
      <c r="C10" s="37">
        <v>7.4865063799997994E-2</v>
      </c>
      <c r="D10" s="3">
        <v>3</v>
      </c>
      <c r="E10" s="37">
        <v>1.6083333333333301</v>
      </c>
      <c r="F10" s="37">
        <v>3.81983129354048E-2</v>
      </c>
      <c r="G10" s="3">
        <v>3</v>
      </c>
      <c r="H10" s="37">
        <v>1.86466666666667</v>
      </c>
      <c r="I10" s="37">
        <v>2.3333333333333001E-3</v>
      </c>
      <c r="J10" s="3">
        <v>3</v>
      </c>
      <c r="K10" s="41">
        <v>1.6180000000000001</v>
      </c>
      <c r="L10" s="41">
        <v>2.0599352740640502E-2</v>
      </c>
      <c r="M10" s="3">
        <v>3</v>
      </c>
      <c r="O10" s="13"/>
    </row>
    <row r="11" spans="1:16" x14ac:dyDescent="0.2">
      <c r="A11" s="13" t="s">
        <v>328</v>
      </c>
      <c r="B11" s="37">
        <v>1.9624999999999999</v>
      </c>
      <c r="C11" s="37">
        <v>1.95E-2</v>
      </c>
      <c r="D11" s="3">
        <v>2</v>
      </c>
      <c r="E11" s="37">
        <v>1.573</v>
      </c>
      <c r="F11" s="37">
        <v>1E-3</v>
      </c>
      <c r="G11" s="3">
        <v>2</v>
      </c>
      <c r="H11" s="37">
        <v>1.9470000000000001</v>
      </c>
      <c r="I11" s="37">
        <v>0</v>
      </c>
      <c r="J11" s="3">
        <v>1</v>
      </c>
      <c r="K11" s="41">
        <v>1.5793333333333299</v>
      </c>
      <c r="L11" s="41">
        <v>1.9632739096836299E-2</v>
      </c>
      <c r="M11" s="3">
        <v>3</v>
      </c>
      <c r="O11" s="13"/>
    </row>
    <row r="12" spans="1:16" x14ac:dyDescent="0.2">
      <c r="A12" s="13" t="s">
        <v>329</v>
      </c>
      <c r="B12" s="37">
        <v>1.782</v>
      </c>
      <c r="C12" s="37">
        <v>0</v>
      </c>
      <c r="D12" s="3">
        <v>1</v>
      </c>
      <c r="E12" s="37">
        <v>1.31</v>
      </c>
      <c r="F12" s="37">
        <v>0</v>
      </c>
      <c r="G12" s="3">
        <v>1</v>
      </c>
      <c r="H12" s="37">
        <v>1.851</v>
      </c>
      <c r="I12" s="37">
        <v>0</v>
      </c>
      <c r="J12" s="3">
        <v>1</v>
      </c>
      <c r="K12" s="41">
        <v>1.4464999999999999</v>
      </c>
      <c r="L12" s="41">
        <v>1.05000000000001E-2</v>
      </c>
      <c r="M12" s="3">
        <v>2</v>
      </c>
      <c r="O12" s="13"/>
    </row>
    <row r="13" spans="1:16" x14ac:dyDescent="0.2">
      <c r="A13" s="13" t="s">
        <v>330</v>
      </c>
      <c r="B13" s="37">
        <v>1.9992000000000001</v>
      </c>
      <c r="C13" s="37">
        <v>2.9995666353658499E-2</v>
      </c>
      <c r="D13" s="3">
        <v>5</v>
      </c>
      <c r="E13" s="37">
        <v>1.5851999999999999</v>
      </c>
      <c r="F13" s="37">
        <v>2.40258194449222E-2</v>
      </c>
      <c r="G13" s="3">
        <v>5</v>
      </c>
      <c r="H13" s="37">
        <v>1.8145</v>
      </c>
      <c r="I13" s="37">
        <v>4.7974819784271601E-2</v>
      </c>
      <c r="J13" s="3">
        <v>4</v>
      </c>
      <c r="K13" s="41">
        <v>1.6252</v>
      </c>
      <c r="L13" s="41">
        <v>2.1166955378608399E-2</v>
      </c>
      <c r="M13" s="3">
        <v>5</v>
      </c>
      <c r="O13" s="13"/>
    </row>
    <row r="14" spans="1:16" x14ac:dyDescent="0.2">
      <c r="A14" s="13" t="s">
        <v>331</v>
      </c>
      <c r="B14" s="37">
        <v>2.0990000000000002</v>
      </c>
      <c r="C14" s="37">
        <v>1.9672315572905899E-2</v>
      </c>
      <c r="D14" s="3">
        <v>3</v>
      </c>
      <c r="E14" s="37">
        <v>1.6486666666666701</v>
      </c>
      <c r="F14" s="37">
        <v>3.57506798692152E-2</v>
      </c>
      <c r="G14" s="3">
        <v>3</v>
      </c>
      <c r="H14" s="37">
        <v>2.0745</v>
      </c>
      <c r="I14" s="37">
        <v>1.5856123948388701E-2</v>
      </c>
      <c r="J14" s="3">
        <v>4</v>
      </c>
      <c r="K14" s="41">
        <v>1.69933333333333</v>
      </c>
      <c r="L14" s="41">
        <v>2.33404750975163E-2</v>
      </c>
      <c r="M14" s="3">
        <v>3</v>
      </c>
      <c r="O14" s="13"/>
    </row>
    <row r="15" spans="1:16" ht="18" x14ac:dyDescent="0.2">
      <c r="A15" s="13" t="s">
        <v>332</v>
      </c>
      <c r="B15" s="37">
        <v>1.8955</v>
      </c>
      <c r="C15" s="37">
        <v>5.9499999999999997E-2</v>
      </c>
      <c r="D15" s="3">
        <v>2</v>
      </c>
      <c r="E15" s="37">
        <v>1.5505</v>
      </c>
      <c r="F15" s="37">
        <v>5.9499999999999997E-2</v>
      </c>
      <c r="G15" s="3">
        <v>2</v>
      </c>
      <c r="H15" s="37">
        <v>1.7672000000000001</v>
      </c>
      <c r="I15" s="37">
        <v>9.5624264703055208E-3</v>
      </c>
      <c r="J15" s="3">
        <v>5</v>
      </c>
      <c r="K15" s="41">
        <v>1.5451999999999999</v>
      </c>
      <c r="L15" s="41">
        <v>1.67493283447427E-2</v>
      </c>
      <c r="M15" s="3">
        <v>5</v>
      </c>
      <c r="O15" s="13"/>
    </row>
    <row r="16" spans="1:16" x14ac:dyDescent="0.2">
      <c r="A16" s="13" t="s">
        <v>333</v>
      </c>
      <c r="B16" s="37">
        <v>1.91166666666667</v>
      </c>
      <c r="C16" s="37">
        <v>3.7435871092368699E-2</v>
      </c>
      <c r="D16" s="3">
        <v>3</v>
      </c>
      <c r="E16" s="37">
        <v>1.45333333333333</v>
      </c>
      <c r="F16" s="37">
        <v>1.5409232441768299E-2</v>
      </c>
      <c r="G16" s="3">
        <v>3</v>
      </c>
      <c r="H16" s="37">
        <v>1.8996666666666699</v>
      </c>
      <c r="I16" s="37">
        <v>1.7169093679567898E-2</v>
      </c>
      <c r="J16" s="3">
        <v>3</v>
      </c>
      <c r="K16" s="41">
        <v>1.4906666666666699</v>
      </c>
      <c r="L16" s="41">
        <v>3.9299420408505101E-3</v>
      </c>
      <c r="M16" s="3">
        <v>3</v>
      </c>
      <c r="O16" s="13"/>
    </row>
    <row r="17" spans="1:15" x14ac:dyDescent="0.2">
      <c r="A17" s="13" t="s">
        <v>335</v>
      </c>
      <c r="B17" s="37">
        <v>2.0123333333333302</v>
      </c>
      <c r="C17" s="37">
        <v>1.82787064944736E-2</v>
      </c>
      <c r="D17" s="3">
        <v>3</v>
      </c>
      <c r="E17" s="37">
        <v>1.671</v>
      </c>
      <c r="F17" s="37">
        <v>7.2020830320123394E-2</v>
      </c>
      <c r="G17" s="3">
        <v>3</v>
      </c>
      <c r="H17" s="37">
        <v>2.2050000000000001</v>
      </c>
      <c r="I17" s="37">
        <v>3.18956632370819E-2</v>
      </c>
      <c r="J17" s="3">
        <v>3</v>
      </c>
      <c r="K17" s="41">
        <v>1.76233333333333</v>
      </c>
      <c r="L17" s="41">
        <v>1.9402176281140299E-2</v>
      </c>
      <c r="M17" s="3">
        <v>3</v>
      </c>
      <c r="O17" s="13"/>
    </row>
    <row r="18" spans="1:15" x14ac:dyDescent="0.2">
      <c r="A18" s="13" t="s">
        <v>336</v>
      </c>
      <c r="B18" s="37">
        <v>2.1286666666666698</v>
      </c>
      <c r="C18" s="37">
        <v>3.1157306972486899E-2</v>
      </c>
      <c r="D18" s="3">
        <v>3</v>
      </c>
      <c r="E18" s="37">
        <v>1.67133333333333</v>
      </c>
      <c r="F18" s="37">
        <v>2.5008887309203601E-2</v>
      </c>
      <c r="G18" s="3">
        <v>3</v>
      </c>
      <c r="H18" s="37">
        <v>2.1659999999999999</v>
      </c>
      <c r="I18" s="37">
        <v>7.0237691685685402E-3</v>
      </c>
      <c r="J18" s="3">
        <v>3</v>
      </c>
      <c r="K18" s="41">
        <v>1.748</v>
      </c>
      <c r="L18" s="41">
        <v>1.36808869108207E-2</v>
      </c>
      <c r="M18" s="3">
        <v>4</v>
      </c>
      <c r="O18" s="13"/>
    </row>
    <row r="19" spans="1:15" ht="18" x14ac:dyDescent="0.2">
      <c r="A19" s="13" t="s">
        <v>317</v>
      </c>
      <c r="B19" s="37">
        <v>2.0030000000000001</v>
      </c>
      <c r="C19" s="37">
        <v>9.9999999999998996E-3</v>
      </c>
      <c r="D19" s="3">
        <v>2</v>
      </c>
      <c r="E19" s="37">
        <v>1.5289999999999999</v>
      </c>
      <c r="F19" s="37">
        <v>4.9000000000000002E-2</v>
      </c>
      <c r="G19" s="3">
        <v>2</v>
      </c>
      <c r="H19" s="37">
        <v>1.72</v>
      </c>
      <c r="I19" s="37">
        <v>3.0000000000000001E-3</v>
      </c>
      <c r="J19" s="3">
        <v>2</v>
      </c>
      <c r="K19" s="41">
        <v>1.5765</v>
      </c>
      <c r="L19" s="41">
        <v>1.4500000000000001E-2</v>
      </c>
      <c r="M19" s="3">
        <v>2</v>
      </c>
      <c r="O19" s="13"/>
    </row>
    <row r="20" spans="1:15" ht="18" x14ac:dyDescent="0.2">
      <c r="A20" s="13" t="s">
        <v>334</v>
      </c>
      <c r="B20" s="37">
        <v>1.9165000000000001</v>
      </c>
      <c r="C20" s="37">
        <v>1.55E-2</v>
      </c>
      <c r="D20" s="3">
        <v>2</v>
      </c>
      <c r="E20" s="37">
        <v>1.4484999999999999</v>
      </c>
      <c r="F20" s="37">
        <v>2.65000000000001E-2</v>
      </c>
      <c r="G20" s="3">
        <v>2</v>
      </c>
      <c r="H20" s="37">
        <v>1.8836666666666699</v>
      </c>
      <c r="I20" s="37">
        <v>3.6029309056809698E-2</v>
      </c>
      <c r="J20" s="3">
        <v>3</v>
      </c>
      <c r="K20" s="41">
        <v>1.4933333333333301</v>
      </c>
      <c r="L20" s="41">
        <v>3.2064171767115901E-2</v>
      </c>
      <c r="M20" s="3">
        <v>3</v>
      </c>
      <c r="O20" s="13"/>
    </row>
    <row r="21" spans="1:15" x14ac:dyDescent="0.2">
      <c r="A21" s="13" t="s">
        <v>337</v>
      </c>
      <c r="B21" s="37">
        <v>1.8560000000000001</v>
      </c>
      <c r="C21" s="37">
        <v>2.1999999999999902E-2</v>
      </c>
      <c r="D21" s="3">
        <v>2</v>
      </c>
      <c r="E21" s="37">
        <v>1.5189999999999999</v>
      </c>
      <c r="F21" s="37">
        <v>6.0000000000000097E-3</v>
      </c>
      <c r="G21" s="3">
        <v>2</v>
      </c>
      <c r="H21" s="37">
        <v>1.8554999999999999</v>
      </c>
      <c r="I21" s="37">
        <v>2.4500000000000001E-2</v>
      </c>
      <c r="J21" s="3">
        <v>2</v>
      </c>
      <c r="K21" s="41">
        <v>1.5256666666666701</v>
      </c>
      <c r="L21" s="41">
        <v>4.5776024777654599E-2</v>
      </c>
      <c r="M21" s="3">
        <v>3</v>
      </c>
      <c r="O21" s="13"/>
    </row>
    <row r="22" spans="1:15" x14ac:dyDescent="0.2">
      <c r="A22" s="13" t="s">
        <v>338</v>
      </c>
      <c r="B22" s="37">
        <v>1.9630000000000001</v>
      </c>
      <c r="C22" s="37">
        <v>0.112</v>
      </c>
      <c r="D22" s="3">
        <v>2</v>
      </c>
      <c r="E22" s="37">
        <v>1.4235</v>
      </c>
      <c r="F22" s="37">
        <v>1.5500000000000101E-2</v>
      </c>
      <c r="G22" s="3">
        <v>2</v>
      </c>
      <c r="H22" s="37">
        <v>1.9186000000000001</v>
      </c>
      <c r="I22" s="37">
        <v>4.0166652835405603E-2</v>
      </c>
      <c r="J22" s="3">
        <v>5</v>
      </c>
      <c r="K22" s="41">
        <v>1.4215</v>
      </c>
      <c r="L22" s="41">
        <v>1.4620191517213501E-2</v>
      </c>
      <c r="M22" s="3">
        <v>4</v>
      </c>
      <c r="O22" s="13"/>
    </row>
    <row r="23" spans="1:15" x14ac:dyDescent="0.2">
      <c r="A23" s="13" t="s">
        <v>339</v>
      </c>
      <c r="B23" s="37">
        <v>1.83866666666667</v>
      </c>
      <c r="C23" s="37">
        <v>1.9011692308799E-2</v>
      </c>
      <c r="D23" s="3">
        <v>3</v>
      </c>
      <c r="E23" s="37">
        <v>1.4972000000000001</v>
      </c>
      <c r="F23" s="37">
        <v>1.27687117596099E-2</v>
      </c>
      <c r="G23" s="3">
        <v>5</v>
      </c>
      <c r="H23" s="37">
        <v>1.8712500000000001</v>
      </c>
      <c r="I23" s="37">
        <v>9.9362551631218907E-3</v>
      </c>
      <c r="J23" s="3">
        <v>4</v>
      </c>
      <c r="K23" s="41">
        <v>1.5546</v>
      </c>
      <c r="L23" s="41">
        <v>1.16901668080486E-2</v>
      </c>
      <c r="M23" s="3">
        <v>5</v>
      </c>
    </row>
    <row r="24" spans="1:15" x14ac:dyDescent="0.2">
      <c r="A24" s="13" t="s">
        <v>318</v>
      </c>
      <c r="B24" s="37">
        <v>1.9277500000000001</v>
      </c>
      <c r="C24" s="37">
        <v>9.2499999999999805E-3</v>
      </c>
      <c r="D24" s="3">
        <v>4</v>
      </c>
      <c r="E24" s="37">
        <v>1.47</v>
      </c>
      <c r="F24" s="37">
        <v>3.3650160970392598E-2</v>
      </c>
      <c r="G24" s="3">
        <v>3</v>
      </c>
      <c r="H24" s="37">
        <v>1.7545999999999999</v>
      </c>
      <c r="I24" s="37">
        <v>8.0286985246676192E-3</v>
      </c>
      <c r="J24" s="3">
        <v>5</v>
      </c>
      <c r="K24" s="41">
        <v>1.4703333333333299</v>
      </c>
      <c r="L24" s="41">
        <v>4.2064764880413198E-2</v>
      </c>
      <c r="M24" s="3">
        <v>3</v>
      </c>
    </row>
    <row r="25" spans="1:15" x14ac:dyDescent="0.2">
      <c r="A25" s="13" t="s">
        <v>319</v>
      </c>
      <c r="B25" s="37">
        <v>1.871</v>
      </c>
      <c r="C25" s="37">
        <v>0</v>
      </c>
      <c r="D25" s="3">
        <v>1</v>
      </c>
      <c r="E25" s="37">
        <v>1.6025</v>
      </c>
      <c r="F25" s="37">
        <v>1.2500000000000001E-2</v>
      </c>
      <c r="G25" s="3">
        <v>2</v>
      </c>
      <c r="H25" s="37">
        <v>1.915</v>
      </c>
      <c r="I25" s="37">
        <v>3.5000000000000003E-2</v>
      </c>
      <c r="J25" s="3">
        <v>2</v>
      </c>
      <c r="K25" s="41">
        <v>1.643</v>
      </c>
      <c r="L25" s="41">
        <v>0</v>
      </c>
      <c r="M25" s="3">
        <v>1</v>
      </c>
    </row>
    <row r="26" spans="1:15" x14ac:dyDescent="0.2">
      <c r="A26" s="13" t="s">
        <v>96</v>
      </c>
      <c r="B26" s="37">
        <v>1.9790000000000001</v>
      </c>
      <c r="C26" s="37">
        <v>2.4879710609249501E-2</v>
      </c>
      <c r="D26" s="3">
        <v>3</v>
      </c>
      <c r="E26" s="37">
        <v>1.4813333333333301</v>
      </c>
      <c r="F26" s="37">
        <v>2.7143650782048001E-2</v>
      </c>
      <c r="G26" s="3">
        <v>3</v>
      </c>
      <c r="H26" s="37">
        <v>1.702</v>
      </c>
      <c r="I26" s="37">
        <v>4.9328828623162804E-3</v>
      </c>
      <c r="J26" s="3">
        <v>3</v>
      </c>
      <c r="K26" s="41">
        <v>1.57633333333333</v>
      </c>
      <c r="L26" s="41">
        <v>9.3867518935524703E-3</v>
      </c>
      <c r="M26" s="3">
        <v>3</v>
      </c>
    </row>
    <row r="27" spans="1:15" x14ac:dyDescent="0.2">
      <c r="A27" s="13" t="s">
        <v>320</v>
      </c>
      <c r="B27" s="37">
        <v>1.8763333333333301</v>
      </c>
      <c r="C27" s="37">
        <v>4.18303451788027E-2</v>
      </c>
      <c r="D27" s="3">
        <v>3</v>
      </c>
      <c r="E27" s="37">
        <v>1.4823333333333299</v>
      </c>
      <c r="F27" s="37">
        <v>4.3978530115399601E-2</v>
      </c>
      <c r="G27" s="3">
        <v>3</v>
      </c>
      <c r="H27" s="37">
        <v>1.8125</v>
      </c>
      <c r="I27" s="37">
        <v>2.82060868135467E-2</v>
      </c>
      <c r="J27" s="3">
        <v>4</v>
      </c>
      <c r="K27" s="41">
        <v>1.45766666666667</v>
      </c>
      <c r="L27" s="41">
        <v>5.5813180442536199E-2</v>
      </c>
      <c r="M27" s="3">
        <v>3</v>
      </c>
    </row>
    <row r="28" spans="1:15" x14ac:dyDescent="0.2">
      <c r="A28" s="13" t="s">
        <v>340</v>
      </c>
      <c r="B28" s="37">
        <v>1.9419999999999999</v>
      </c>
      <c r="C28" s="37">
        <v>0</v>
      </c>
      <c r="D28" s="3">
        <v>1</v>
      </c>
      <c r="E28" s="37">
        <v>1.4470000000000001</v>
      </c>
      <c r="F28" s="37">
        <v>8.0000000000000106E-3</v>
      </c>
      <c r="G28" s="3">
        <v>2</v>
      </c>
      <c r="H28" s="37">
        <v>1.98366666666667</v>
      </c>
      <c r="I28" s="37">
        <v>2.7672690107356401E-2</v>
      </c>
      <c r="J28" s="3">
        <v>3</v>
      </c>
      <c r="K28" s="41">
        <v>1.542</v>
      </c>
      <c r="L28" s="41">
        <v>3.8017539811688698E-2</v>
      </c>
      <c r="M28" s="3">
        <v>3</v>
      </c>
    </row>
    <row r="29" spans="1:15" x14ac:dyDescent="0.2">
      <c r="A29" s="13" t="s">
        <v>321</v>
      </c>
      <c r="B29" s="37">
        <v>1.921</v>
      </c>
      <c r="C29" s="37">
        <v>0.10833743581975699</v>
      </c>
      <c r="D29" s="3">
        <v>3</v>
      </c>
      <c r="E29" s="37">
        <v>1.50633333333333</v>
      </c>
      <c r="F29" s="37">
        <v>3.0888689048114499E-2</v>
      </c>
      <c r="G29" s="3">
        <v>3</v>
      </c>
      <c r="H29" s="37">
        <v>2.105</v>
      </c>
      <c r="I29" s="37">
        <v>3.29696830436692E-2</v>
      </c>
      <c r="J29" s="3">
        <v>3</v>
      </c>
      <c r="K29" s="41">
        <v>1.58033333333333</v>
      </c>
      <c r="L29" s="41">
        <v>1.00388135642504E-2</v>
      </c>
      <c r="M29" s="3">
        <v>3</v>
      </c>
    </row>
    <row r="30" spans="1:15" x14ac:dyDescent="0.2">
      <c r="A30" s="13" t="s">
        <v>322</v>
      </c>
      <c r="B30" s="37">
        <v>1.8554999999999999</v>
      </c>
      <c r="C30" s="37">
        <v>2.75E-2</v>
      </c>
      <c r="D30" s="3">
        <v>2</v>
      </c>
      <c r="E30" s="37">
        <v>1.4510000000000001</v>
      </c>
      <c r="F30" s="37">
        <v>0</v>
      </c>
      <c r="G30" s="3">
        <v>1</v>
      </c>
      <c r="H30" s="37">
        <v>1.9910000000000001</v>
      </c>
      <c r="I30" s="37">
        <v>9.9999999999998996E-3</v>
      </c>
      <c r="J30" s="3">
        <v>2</v>
      </c>
      <c r="K30" s="41">
        <v>1.5740000000000001</v>
      </c>
      <c r="L30" s="41">
        <v>1.7214335111567201E-2</v>
      </c>
      <c r="M30" s="3">
        <v>3</v>
      </c>
    </row>
    <row r="31" spans="1:15" x14ac:dyDescent="0.2">
      <c r="A31" s="13" t="s">
        <v>344</v>
      </c>
      <c r="B31" s="37">
        <v>1.9570000000000001</v>
      </c>
      <c r="C31" s="37">
        <v>3.0000000000000001E-3</v>
      </c>
      <c r="D31" s="3">
        <v>2</v>
      </c>
      <c r="E31" s="37">
        <v>1.56033333333333</v>
      </c>
      <c r="F31" s="37">
        <v>1.8269586141392999E-2</v>
      </c>
      <c r="G31" s="3">
        <v>3</v>
      </c>
      <c r="H31" s="37">
        <v>1.92966666666667</v>
      </c>
      <c r="I31" s="37">
        <v>3.07480803375502E-2</v>
      </c>
      <c r="J31" s="3">
        <v>3</v>
      </c>
      <c r="K31" s="41">
        <v>1.605</v>
      </c>
      <c r="L31" s="41">
        <v>1.99749843554381E-2</v>
      </c>
      <c r="M31" s="3">
        <v>3</v>
      </c>
    </row>
    <row r="32" spans="1:15" x14ac:dyDescent="0.2">
      <c r="A32" s="13" t="s">
        <v>345</v>
      </c>
      <c r="B32" s="37">
        <v>1.978</v>
      </c>
      <c r="C32" s="37">
        <v>0</v>
      </c>
      <c r="D32" s="3">
        <v>1</v>
      </c>
      <c r="E32" s="37">
        <v>1.484</v>
      </c>
      <c r="F32" s="37">
        <v>0</v>
      </c>
      <c r="G32" s="3">
        <v>1</v>
      </c>
      <c r="H32" s="37">
        <v>1.93533333333333</v>
      </c>
      <c r="I32" s="37">
        <v>1.9632739096836299E-2</v>
      </c>
      <c r="J32" s="3">
        <v>3</v>
      </c>
      <c r="K32" s="41">
        <v>1.46</v>
      </c>
      <c r="L32" s="41">
        <v>9.2915732431775398E-3</v>
      </c>
      <c r="M32" s="3">
        <v>3</v>
      </c>
    </row>
    <row r="33" spans="1:13" x14ac:dyDescent="0.2">
      <c r="A33" s="13" t="s">
        <v>346</v>
      </c>
      <c r="B33" s="37">
        <v>1.9823333333333299</v>
      </c>
      <c r="C33" s="37">
        <v>1.00388135642503E-2</v>
      </c>
      <c r="D33" s="3">
        <v>3</v>
      </c>
      <c r="E33" s="37">
        <v>1.65766666666667</v>
      </c>
      <c r="F33" s="37">
        <v>1.49480582165192E-2</v>
      </c>
      <c r="G33" s="3">
        <v>3</v>
      </c>
      <c r="H33" s="37">
        <v>2.0616666666666701</v>
      </c>
      <c r="I33" s="37">
        <v>6.7659277100615596E-3</v>
      </c>
      <c r="J33" s="3">
        <v>3</v>
      </c>
      <c r="K33" s="41">
        <v>1.7306666666666699</v>
      </c>
      <c r="L33" s="41">
        <v>6.5659052011974098E-3</v>
      </c>
      <c r="M33" s="3">
        <v>3</v>
      </c>
    </row>
    <row r="34" spans="1:13" x14ac:dyDescent="0.2">
      <c r="A34" s="13" t="s">
        <v>347</v>
      </c>
      <c r="B34" s="37">
        <v>1.9079999999999999</v>
      </c>
      <c r="C34" s="37">
        <v>0</v>
      </c>
      <c r="D34" s="3">
        <v>1</v>
      </c>
      <c r="E34" s="37">
        <v>1.542</v>
      </c>
      <c r="F34" s="37">
        <v>0</v>
      </c>
      <c r="G34" s="3">
        <v>1</v>
      </c>
      <c r="H34" s="37">
        <v>2.2413333333333298</v>
      </c>
      <c r="I34" s="37">
        <v>6.9210628599306295E-2</v>
      </c>
      <c r="J34" s="3">
        <v>3</v>
      </c>
      <c r="K34" s="41">
        <v>1.5940000000000001</v>
      </c>
      <c r="L34" s="41">
        <v>1.45716619962629E-2</v>
      </c>
      <c r="M34" s="3">
        <v>3</v>
      </c>
    </row>
    <row r="35" spans="1:13" x14ac:dyDescent="0.2">
      <c r="A35" s="13" t="s">
        <v>341</v>
      </c>
      <c r="B35" s="37">
        <v>1.95333333333333</v>
      </c>
      <c r="C35" s="37">
        <v>2.2922574995938999E-2</v>
      </c>
      <c r="D35" s="3">
        <v>3</v>
      </c>
      <c r="E35" s="37">
        <v>1.4750000000000001</v>
      </c>
      <c r="F35" s="37">
        <v>3.0270998221620202E-2</v>
      </c>
      <c r="G35" s="3">
        <v>3</v>
      </c>
      <c r="H35" s="37">
        <v>2.0009999999999999</v>
      </c>
      <c r="I35" s="37">
        <v>1.99999999999999E-2</v>
      </c>
      <c r="J35" s="3">
        <v>2</v>
      </c>
      <c r="K35" s="41">
        <v>1.53266666666667</v>
      </c>
      <c r="L35" s="41">
        <v>1.5856999856355001E-2</v>
      </c>
      <c r="M35" s="3">
        <v>3</v>
      </c>
    </row>
    <row r="36" spans="1:13" x14ac:dyDescent="0.2">
      <c r="A36" s="13" t="s">
        <v>342</v>
      </c>
      <c r="B36" s="37">
        <v>1.8835</v>
      </c>
      <c r="C36" s="37">
        <v>5.45E-2</v>
      </c>
      <c r="D36" s="3">
        <v>2</v>
      </c>
      <c r="E36" s="37">
        <v>1.5820000000000001</v>
      </c>
      <c r="F36" s="37">
        <v>0</v>
      </c>
      <c r="G36" s="3">
        <v>1</v>
      </c>
      <c r="H36" s="37">
        <v>1.9803333333333299</v>
      </c>
      <c r="I36" s="37">
        <v>4.0250603860204501E-2</v>
      </c>
      <c r="J36" s="3">
        <v>3</v>
      </c>
      <c r="K36" s="41">
        <v>1.6163333333333301</v>
      </c>
      <c r="L36" s="41">
        <v>2.11843757939142E-2</v>
      </c>
      <c r="M36" s="3">
        <v>3</v>
      </c>
    </row>
    <row r="37" spans="1:13" x14ac:dyDescent="0.2">
      <c r="A37" s="13" t="s">
        <v>101</v>
      </c>
      <c r="B37" s="37">
        <v>2.0329999999999999</v>
      </c>
      <c r="C37" s="37">
        <v>1.17260393995586E-2</v>
      </c>
      <c r="D37" s="3">
        <v>4</v>
      </c>
      <c r="E37" s="37">
        <v>1.5914999999999999</v>
      </c>
      <c r="F37" s="37">
        <v>1.09048918686371E-2</v>
      </c>
      <c r="G37" s="3">
        <v>4</v>
      </c>
      <c r="H37" s="37">
        <v>1.7364999999999999</v>
      </c>
      <c r="I37" s="37">
        <v>1.29711217710729E-2</v>
      </c>
      <c r="J37" s="3">
        <v>4</v>
      </c>
      <c r="K37" s="41">
        <v>1.599</v>
      </c>
      <c r="L37" s="41">
        <v>2.1836513763266601E-2</v>
      </c>
      <c r="M37" s="3">
        <v>4</v>
      </c>
    </row>
    <row r="38" spans="1:13" x14ac:dyDescent="0.2">
      <c r="A38" s="13" t="s">
        <v>343</v>
      </c>
      <c r="B38" s="37">
        <v>1.83</v>
      </c>
      <c r="C38" s="37">
        <v>0</v>
      </c>
      <c r="D38" s="3">
        <v>1</v>
      </c>
      <c r="E38" s="37">
        <v>1.538</v>
      </c>
      <c r="F38" s="37">
        <v>0</v>
      </c>
      <c r="G38" s="3">
        <v>1</v>
      </c>
      <c r="H38" s="37">
        <v>1.8029999999999999</v>
      </c>
      <c r="I38" s="37">
        <v>1.9E-2</v>
      </c>
      <c r="J38" s="3">
        <v>2</v>
      </c>
      <c r="K38" s="41">
        <v>1.57466666666667</v>
      </c>
      <c r="L38" s="41">
        <v>4.13776643989376E-2</v>
      </c>
      <c r="M38" s="3">
        <v>3</v>
      </c>
    </row>
  </sheetData>
  <mergeCells count="4">
    <mergeCell ref="B3:D3"/>
    <mergeCell ref="K3:M3"/>
    <mergeCell ref="H3:J3"/>
    <mergeCell ref="E3:G3"/>
  </mergeCells>
  <pageMargins left="0.7" right="0.7" top="0.75" bottom="0.75" header="0.3" footer="0.3"/>
  <pageSetup paperSize="9" orientation="portrait" horizontalDpi="0" verticalDpi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6"/>
  <sheetViews>
    <sheetView workbookViewId="0">
      <selection activeCell="I16" sqref="I16"/>
    </sheetView>
  </sheetViews>
  <sheetFormatPr baseColWidth="10" defaultRowHeight="16" x14ac:dyDescent="0.2"/>
  <sheetData>
    <row r="2" spans="1:1" x14ac:dyDescent="0.2">
      <c r="A2" t="s">
        <v>348</v>
      </c>
    </row>
    <row r="3" spans="1:1" x14ac:dyDescent="0.2">
      <c r="A3" s="3">
        <v>7</v>
      </c>
    </row>
    <row r="4" spans="1:1" x14ac:dyDescent="0.2">
      <c r="A4" s="3">
        <v>7</v>
      </c>
    </row>
    <row r="5" spans="1:1" x14ac:dyDescent="0.2">
      <c r="A5" s="3">
        <v>7</v>
      </c>
    </row>
    <row r="6" spans="1:1" x14ac:dyDescent="0.2">
      <c r="A6" s="3">
        <v>7</v>
      </c>
    </row>
    <row r="7" spans="1:1" x14ac:dyDescent="0.2">
      <c r="A7" s="3">
        <v>7</v>
      </c>
    </row>
    <row r="8" spans="1:1" x14ac:dyDescent="0.2">
      <c r="A8" s="3">
        <v>7</v>
      </c>
    </row>
    <row r="9" spans="1:1" x14ac:dyDescent="0.2">
      <c r="A9" s="3">
        <v>7</v>
      </c>
    </row>
    <row r="10" spans="1:1" x14ac:dyDescent="0.2">
      <c r="A10" s="3">
        <v>7</v>
      </c>
    </row>
    <row r="11" spans="1:1" x14ac:dyDescent="0.2">
      <c r="A11" s="3">
        <v>7</v>
      </c>
    </row>
    <row r="12" spans="1:1" x14ac:dyDescent="0.2">
      <c r="A12" s="3">
        <v>7</v>
      </c>
    </row>
    <row r="13" spans="1:1" x14ac:dyDescent="0.2">
      <c r="A13" s="3">
        <v>6</v>
      </c>
    </row>
    <row r="14" spans="1:1" x14ac:dyDescent="0.2">
      <c r="A14" s="3">
        <v>5</v>
      </c>
    </row>
    <row r="15" spans="1:1" x14ac:dyDescent="0.2">
      <c r="A15" s="3">
        <v>7</v>
      </c>
    </row>
    <row r="16" spans="1:1" x14ac:dyDescent="0.2">
      <c r="A16" s="3">
        <v>4</v>
      </c>
    </row>
  </sheetData>
  <pageMargins left="0.7" right="0.7" top="0.75" bottom="0.75" header="0.3" footer="0.3"/>
  <pageSetup paperSize="9" orientation="portrait" horizontalDpi="0" verticalDpi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27" sqref="A27:H27"/>
    </sheetView>
  </sheetViews>
  <sheetFormatPr baseColWidth="10" defaultRowHeight="16" x14ac:dyDescent="0.2"/>
  <cols>
    <col min="1" max="1" width="21.5" bestFit="1" customWidth="1"/>
    <col min="2" max="2" width="28.83203125" bestFit="1" customWidth="1"/>
    <col min="3" max="3" width="29.33203125" bestFit="1" customWidth="1"/>
    <col min="4" max="4" width="12.6640625" customWidth="1"/>
    <col min="5" max="5" width="13" customWidth="1"/>
    <col min="6" max="6" width="18" customWidth="1"/>
    <col min="7" max="7" width="18.33203125" customWidth="1"/>
    <col min="8" max="8" width="39.5" bestFit="1" customWidth="1"/>
    <col min="9" max="9" width="39.83203125" bestFit="1" customWidth="1"/>
    <col min="10" max="10" width="39.5" bestFit="1" customWidth="1"/>
    <col min="11" max="11" width="39.83203125" bestFit="1" customWidth="1"/>
  </cols>
  <sheetData>
    <row r="1" spans="1:9" x14ac:dyDescent="0.2">
      <c r="A1" s="4" t="s">
        <v>366</v>
      </c>
      <c r="B1" s="4"/>
      <c r="C1" s="4"/>
      <c r="D1" s="4"/>
      <c r="E1" s="4"/>
      <c r="F1" s="4"/>
      <c r="G1" s="4"/>
      <c r="H1" s="4"/>
      <c r="I1" s="4"/>
    </row>
    <row r="2" spans="1:9" s="5" customFormat="1" x14ac:dyDescent="0.2"/>
    <row r="3" spans="1:9" x14ac:dyDescent="0.2">
      <c r="A3" s="60" t="s">
        <v>364</v>
      </c>
      <c r="B3" s="60"/>
      <c r="C3" s="60"/>
      <c r="D3" s="60"/>
      <c r="E3" s="60"/>
      <c r="F3" s="60"/>
      <c r="G3" s="60"/>
      <c r="H3" s="60"/>
      <c r="I3" s="60"/>
    </row>
    <row r="4" spans="1:9" x14ac:dyDescent="0.2">
      <c r="A4" s="2"/>
      <c r="D4" s="2" t="s">
        <v>360</v>
      </c>
      <c r="E4" s="2" t="s">
        <v>361</v>
      </c>
      <c r="F4" s="2" t="s">
        <v>349</v>
      </c>
      <c r="G4" s="2" t="s">
        <v>350</v>
      </c>
      <c r="H4" s="2" t="s">
        <v>351</v>
      </c>
      <c r="I4" s="2" t="s">
        <v>352</v>
      </c>
    </row>
    <row r="5" spans="1:9" x14ac:dyDescent="0.2">
      <c r="A5" s="13" t="s">
        <v>53</v>
      </c>
      <c r="D5" s="3">
        <v>11</v>
      </c>
      <c r="E5" s="3">
        <v>21</v>
      </c>
      <c r="F5" s="3">
        <v>15</v>
      </c>
      <c r="G5" s="3">
        <v>12</v>
      </c>
      <c r="H5" s="3">
        <v>9</v>
      </c>
      <c r="I5" s="3">
        <v>6</v>
      </c>
    </row>
    <row r="6" spans="1:9" x14ac:dyDescent="0.2">
      <c r="A6" s="13"/>
      <c r="D6" s="3"/>
      <c r="E6" s="3"/>
      <c r="F6" s="3"/>
      <c r="G6" s="3"/>
      <c r="H6" s="3"/>
      <c r="I6" s="3"/>
    </row>
    <row r="7" spans="1:9" x14ac:dyDescent="0.2">
      <c r="A7" s="13" t="s">
        <v>54</v>
      </c>
      <c r="D7" s="3">
        <v>1.8640000000000001</v>
      </c>
      <c r="E7" s="3">
        <v>1.486</v>
      </c>
      <c r="F7" s="3">
        <v>1.6459999999999999</v>
      </c>
      <c r="G7" s="3">
        <v>1.4330000000000001</v>
      </c>
      <c r="H7" s="3">
        <v>1.6359999999999999</v>
      </c>
      <c r="I7" s="3">
        <v>1.3260000000000001</v>
      </c>
    </row>
    <row r="8" spans="1:9" x14ac:dyDescent="0.2">
      <c r="A8" s="13" t="s">
        <v>55</v>
      </c>
      <c r="D8" s="3">
        <v>0.1216</v>
      </c>
      <c r="E8" s="3">
        <v>6.9150000000000003E-2</v>
      </c>
      <c r="F8" s="3">
        <v>5.3429999999999998E-2</v>
      </c>
      <c r="G8" s="3">
        <v>5.4120000000000001E-2</v>
      </c>
      <c r="H8" s="3">
        <v>6.1519999999999998E-2</v>
      </c>
      <c r="I8" s="3">
        <v>0.1075</v>
      </c>
    </row>
    <row r="9" spans="1:9" x14ac:dyDescent="0.2">
      <c r="A9" s="13" t="s">
        <v>56</v>
      </c>
      <c r="D9" s="3">
        <v>3.6670000000000001E-2</v>
      </c>
      <c r="E9" s="3">
        <v>1.5089999999999999E-2</v>
      </c>
      <c r="F9" s="3">
        <v>1.38E-2</v>
      </c>
      <c r="G9" s="3">
        <v>1.562E-2</v>
      </c>
      <c r="H9" s="3">
        <v>2.051E-2</v>
      </c>
      <c r="I9" s="3">
        <v>4.3900000000000002E-2</v>
      </c>
    </row>
    <row r="10" spans="1:9" x14ac:dyDescent="0.2">
      <c r="A10" s="13"/>
      <c r="D10" s="3"/>
      <c r="E10" s="3"/>
      <c r="F10" s="3"/>
      <c r="G10" s="3"/>
      <c r="H10" s="3"/>
      <c r="I10" s="3"/>
    </row>
    <row r="11" spans="1:9" x14ac:dyDescent="0.2">
      <c r="A11" s="13" t="s">
        <v>57</v>
      </c>
      <c r="D11" s="3">
        <v>1.7829999999999999</v>
      </c>
      <c r="E11" s="3">
        <v>1.4550000000000001</v>
      </c>
      <c r="F11" s="3">
        <v>1.6160000000000001</v>
      </c>
      <c r="G11" s="3">
        <v>1.399</v>
      </c>
      <c r="H11" s="3">
        <v>1.5880000000000001</v>
      </c>
      <c r="I11" s="3">
        <v>1.2130000000000001</v>
      </c>
    </row>
    <row r="12" spans="1:9" x14ac:dyDescent="0.2">
      <c r="A12" s="13" t="s">
        <v>58</v>
      </c>
      <c r="D12" s="3">
        <v>1.946</v>
      </c>
      <c r="E12" s="3">
        <v>1.518</v>
      </c>
      <c r="F12" s="3">
        <v>1.675</v>
      </c>
      <c r="G12" s="3">
        <v>1.468</v>
      </c>
      <c r="H12" s="3">
        <v>1.6830000000000001</v>
      </c>
      <c r="I12" s="3">
        <v>1.4390000000000001</v>
      </c>
    </row>
    <row r="13" spans="1:9" x14ac:dyDescent="0.2">
      <c r="A13" s="13"/>
      <c r="D13" s="3"/>
      <c r="E13" s="3"/>
      <c r="F13" s="3"/>
      <c r="G13" s="3"/>
      <c r="H13" s="3"/>
      <c r="I13" s="3"/>
    </row>
    <row r="14" spans="1:9" s="30" customFormat="1" x14ac:dyDescent="0.2">
      <c r="A14" s="42" t="s">
        <v>81</v>
      </c>
      <c r="D14" s="30">
        <f>D7/E7</f>
        <v>1.2543741588156125</v>
      </c>
      <c r="F14" s="30">
        <f>F7/G7</f>
        <v>1.1486392184228889</v>
      </c>
      <c r="H14" s="30">
        <f>H7/I7</f>
        <v>1.233785822021116</v>
      </c>
    </row>
    <row r="16" spans="1:9" x14ac:dyDescent="0.2">
      <c r="A16" s="60" t="s">
        <v>365</v>
      </c>
      <c r="B16" s="60"/>
      <c r="C16" s="60"/>
      <c r="D16" s="60"/>
      <c r="E16" s="60"/>
      <c r="F16" s="60"/>
      <c r="G16" s="60"/>
      <c r="H16" s="60"/>
      <c r="I16" s="60"/>
    </row>
    <row r="17" spans="1:9" x14ac:dyDescent="0.2">
      <c r="A17" s="2"/>
      <c r="B17" s="2" t="s">
        <v>362</v>
      </c>
      <c r="C17" s="2" t="s">
        <v>363</v>
      </c>
      <c r="D17" s="2" t="s">
        <v>360</v>
      </c>
      <c r="E17" s="2" t="s">
        <v>361</v>
      </c>
      <c r="F17" s="2" t="s">
        <v>354</v>
      </c>
      <c r="G17" s="2" t="s">
        <v>355</v>
      </c>
      <c r="H17" s="2" t="s">
        <v>356</v>
      </c>
      <c r="I17" s="2" t="s">
        <v>357</v>
      </c>
    </row>
    <row r="18" spans="1:9" x14ac:dyDescent="0.2">
      <c r="A18" s="13" t="s">
        <v>53</v>
      </c>
      <c r="B18" s="3">
        <v>4</v>
      </c>
      <c r="C18" s="3">
        <v>5</v>
      </c>
      <c r="D18" s="3">
        <v>5</v>
      </c>
      <c r="E18" s="3">
        <v>9</v>
      </c>
      <c r="F18" s="3">
        <v>6</v>
      </c>
      <c r="G18" s="3">
        <v>5</v>
      </c>
      <c r="H18" s="3">
        <v>9</v>
      </c>
      <c r="I18" s="3">
        <v>13</v>
      </c>
    </row>
    <row r="19" spans="1:9" x14ac:dyDescent="0.2">
      <c r="A19" s="13"/>
      <c r="B19" s="3"/>
      <c r="C19" s="3"/>
      <c r="D19" s="3"/>
      <c r="E19" s="3"/>
      <c r="F19" s="3"/>
      <c r="G19" s="3"/>
      <c r="H19" s="3"/>
      <c r="I19" s="3"/>
    </row>
    <row r="20" spans="1:9" x14ac:dyDescent="0.2">
      <c r="A20" s="13" t="s">
        <v>54</v>
      </c>
      <c r="B20" s="3">
        <v>1.843</v>
      </c>
      <c r="C20" s="3">
        <v>1.4770000000000001</v>
      </c>
      <c r="D20" s="3">
        <v>2.0680000000000001</v>
      </c>
      <c r="E20" s="3">
        <v>1.6140000000000001</v>
      </c>
      <c r="F20" s="3">
        <v>1.7769999999999999</v>
      </c>
      <c r="G20" s="3">
        <v>1.5409999999999999</v>
      </c>
      <c r="H20" s="3">
        <v>1.806</v>
      </c>
      <c r="I20" s="3">
        <v>1.4850000000000001</v>
      </c>
    </row>
    <row r="21" spans="1:9" x14ac:dyDescent="0.2">
      <c r="A21" s="13" t="s">
        <v>55</v>
      </c>
      <c r="B21" s="3">
        <v>5.8939999999999999E-2</v>
      </c>
      <c r="C21" s="3">
        <v>3.7510000000000002E-2</v>
      </c>
      <c r="D21" s="3">
        <v>2.6210000000000001E-2</v>
      </c>
      <c r="E21" s="3">
        <v>4.3400000000000001E-2</v>
      </c>
      <c r="F21" s="3">
        <v>2.2890000000000001E-2</v>
      </c>
      <c r="G21" s="3">
        <v>3.082E-2</v>
      </c>
      <c r="H21" s="3">
        <v>0.11749999999999999</v>
      </c>
      <c r="I21" s="3">
        <v>6.8709999999999993E-2</v>
      </c>
    </row>
    <row r="22" spans="1:9" x14ac:dyDescent="0.2">
      <c r="A22" s="13" t="s">
        <v>56</v>
      </c>
      <c r="B22" s="3">
        <v>2.947E-2</v>
      </c>
      <c r="C22" s="3">
        <v>1.678E-2</v>
      </c>
      <c r="D22" s="3">
        <v>1.172E-2</v>
      </c>
      <c r="E22" s="3">
        <v>1.447E-2</v>
      </c>
      <c r="F22" s="3">
        <v>9.3460000000000001E-3</v>
      </c>
      <c r="G22" s="3">
        <v>1.3780000000000001E-2</v>
      </c>
      <c r="H22" s="3">
        <v>3.918E-2</v>
      </c>
      <c r="I22" s="3">
        <v>1.9060000000000001E-2</v>
      </c>
    </row>
    <row r="23" spans="1:9" x14ac:dyDescent="0.2">
      <c r="A23" s="13"/>
      <c r="B23" s="3"/>
      <c r="C23" s="3"/>
      <c r="D23" s="3"/>
      <c r="E23" s="3"/>
      <c r="F23" s="3"/>
      <c r="G23" s="3"/>
      <c r="H23" s="3"/>
      <c r="I23" s="3"/>
    </row>
    <row r="24" spans="1:9" x14ac:dyDescent="0.2">
      <c r="A24" s="13" t="s">
        <v>57</v>
      </c>
      <c r="B24" s="3">
        <v>1.7490000000000001</v>
      </c>
      <c r="C24" s="3">
        <v>1.43</v>
      </c>
      <c r="D24" s="3">
        <v>2.036</v>
      </c>
      <c r="E24" s="3">
        <v>1.581</v>
      </c>
      <c r="F24" s="3">
        <v>1.7529999999999999</v>
      </c>
      <c r="G24" s="3">
        <v>1.5029999999999999</v>
      </c>
      <c r="H24" s="3">
        <v>1.7150000000000001</v>
      </c>
      <c r="I24" s="3">
        <v>1.444</v>
      </c>
    </row>
    <row r="25" spans="1:9" x14ac:dyDescent="0.2">
      <c r="A25" s="13" t="s">
        <v>58</v>
      </c>
      <c r="B25" s="3">
        <v>1.9370000000000001</v>
      </c>
      <c r="C25" s="3">
        <v>1.524</v>
      </c>
      <c r="D25" s="3">
        <v>2.101</v>
      </c>
      <c r="E25" s="3">
        <v>1.647</v>
      </c>
      <c r="F25" s="3">
        <v>1.8009999999999999</v>
      </c>
      <c r="G25" s="3">
        <v>1.579</v>
      </c>
      <c r="H25" s="3">
        <v>1.8959999999999999</v>
      </c>
      <c r="I25" s="3">
        <v>1.5269999999999999</v>
      </c>
    </row>
    <row r="27" spans="1:9" s="30" customFormat="1" x14ac:dyDescent="0.2">
      <c r="A27" s="42" t="s">
        <v>81</v>
      </c>
      <c r="B27" s="30">
        <f>B20/C20</f>
        <v>1.2477995937711577</v>
      </c>
      <c r="D27" s="30">
        <f>D20/E20</f>
        <v>1.2812887236679058</v>
      </c>
      <c r="F27" s="30">
        <f>F20/G20</f>
        <v>1.1531473069435432</v>
      </c>
      <c r="H27" s="30">
        <f>H20/I20</f>
        <v>1.2161616161616162</v>
      </c>
    </row>
    <row r="29" spans="1:9" x14ac:dyDescent="0.2">
      <c r="A29" s="60" t="s">
        <v>365</v>
      </c>
      <c r="B29" s="60"/>
      <c r="C29" s="60"/>
      <c r="D29" s="60"/>
      <c r="E29" s="60"/>
      <c r="F29" s="60"/>
      <c r="G29" s="60"/>
      <c r="H29" s="60"/>
      <c r="I29" s="60"/>
    </row>
    <row r="30" spans="1:9" x14ac:dyDescent="0.2">
      <c r="A30" s="2"/>
      <c r="B30" s="2" t="s">
        <v>362</v>
      </c>
      <c r="C30" s="2" t="s">
        <v>363</v>
      </c>
      <c r="D30" s="2" t="s">
        <v>360</v>
      </c>
      <c r="E30" s="2" t="s">
        <v>361</v>
      </c>
      <c r="F30" s="2" t="s">
        <v>354</v>
      </c>
      <c r="G30" s="2" t="s">
        <v>355</v>
      </c>
      <c r="H30" s="2" t="s">
        <v>356</v>
      </c>
      <c r="I30" s="2" t="s">
        <v>357</v>
      </c>
    </row>
    <row r="31" spans="1:9" x14ac:dyDescent="0.2">
      <c r="A31" s="13" t="s">
        <v>53</v>
      </c>
      <c r="B31" s="3">
        <v>3</v>
      </c>
      <c r="C31" s="3">
        <v>5</v>
      </c>
      <c r="D31" s="3">
        <v>5</v>
      </c>
      <c r="E31" s="3">
        <v>7</v>
      </c>
      <c r="F31" s="3">
        <v>6</v>
      </c>
      <c r="G31" s="3">
        <v>5</v>
      </c>
      <c r="H31" s="3">
        <v>12</v>
      </c>
      <c r="I31" s="3">
        <v>12</v>
      </c>
    </row>
    <row r="32" spans="1:9" x14ac:dyDescent="0.2">
      <c r="A32" s="13"/>
      <c r="B32" s="3"/>
      <c r="C32" s="3"/>
      <c r="D32" s="3"/>
      <c r="E32" s="3"/>
      <c r="F32" s="3"/>
      <c r="G32" s="3"/>
      <c r="H32" s="3"/>
      <c r="I32" s="3"/>
    </row>
    <row r="33" spans="1:9" x14ac:dyDescent="0.2">
      <c r="A33" s="13" t="s">
        <v>54</v>
      </c>
      <c r="B33" s="3">
        <v>1.6950000000000001</v>
      </c>
      <c r="C33" s="3">
        <v>1.36</v>
      </c>
      <c r="D33" s="3">
        <v>1.885</v>
      </c>
      <c r="E33" s="3">
        <v>1.514</v>
      </c>
      <c r="F33" s="3">
        <v>1.718</v>
      </c>
      <c r="G33" s="3">
        <v>1.4750000000000001</v>
      </c>
      <c r="H33" s="3">
        <v>1.82</v>
      </c>
      <c r="I33" s="3">
        <v>1.5069999999999999</v>
      </c>
    </row>
    <row r="34" spans="1:9" x14ac:dyDescent="0.2">
      <c r="A34" s="13" t="s">
        <v>55</v>
      </c>
      <c r="B34" s="3">
        <v>5.8250000000000003E-2</v>
      </c>
      <c r="C34" s="3">
        <v>5.4510000000000003E-2</v>
      </c>
      <c r="D34" s="3">
        <v>6.5079999999999999E-2</v>
      </c>
      <c r="E34" s="3">
        <v>2.3869999999999999E-2</v>
      </c>
      <c r="F34" s="3">
        <v>4.9160000000000002E-2</v>
      </c>
      <c r="G34" s="3">
        <v>3.5830000000000001E-2</v>
      </c>
      <c r="H34" s="3">
        <v>7.6850000000000002E-2</v>
      </c>
      <c r="I34" s="3">
        <v>9.307E-2</v>
      </c>
    </row>
    <row r="35" spans="1:9" x14ac:dyDescent="0.2">
      <c r="A35" s="13" t="s">
        <v>56</v>
      </c>
      <c r="B35" s="3">
        <v>3.363E-2</v>
      </c>
      <c r="C35" s="3">
        <v>2.4379999999999999E-2</v>
      </c>
      <c r="D35" s="3">
        <v>2.9100000000000001E-2</v>
      </c>
      <c r="E35" s="3">
        <v>9.0229999999999998E-3</v>
      </c>
      <c r="F35" s="3">
        <v>2.0070000000000001E-2</v>
      </c>
      <c r="G35" s="3">
        <v>1.602E-2</v>
      </c>
      <c r="H35" s="3">
        <v>2.2190000000000001E-2</v>
      </c>
      <c r="I35" s="3">
        <v>2.6870000000000002E-2</v>
      </c>
    </row>
    <row r="36" spans="1:9" x14ac:dyDescent="0.2">
      <c r="A36" s="13"/>
      <c r="B36" s="3"/>
      <c r="C36" s="3"/>
      <c r="D36" s="3"/>
      <c r="E36" s="3"/>
      <c r="F36" s="3"/>
      <c r="G36" s="3"/>
      <c r="H36" s="3"/>
      <c r="I36" s="3"/>
    </row>
    <row r="37" spans="1:9" x14ac:dyDescent="0.2">
      <c r="A37" s="13" t="s">
        <v>57</v>
      </c>
      <c r="B37" s="3">
        <v>1.55</v>
      </c>
      <c r="C37" s="3">
        <v>1.292</v>
      </c>
      <c r="D37" s="3">
        <v>1.804</v>
      </c>
      <c r="E37" s="3">
        <v>1.492</v>
      </c>
      <c r="F37" s="3">
        <v>1.667</v>
      </c>
      <c r="G37" s="3">
        <v>1.43</v>
      </c>
      <c r="H37" s="3">
        <v>1.7709999999999999</v>
      </c>
      <c r="I37" s="3">
        <v>1.448</v>
      </c>
    </row>
    <row r="38" spans="1:9" x14ac:dyDescent="0.2">
      <c r="A38" s="13" t="s">
        <v>58</v>
      </c>
      <c r="B38" s="3">
        <v>1.84</v>
      </c>
      <c r="C38" s="3">
        <v>1.427</v>
      </c>
      <c r="D38" s="3">
        <v>1.9650000000000001</v>
      </c>
      <c r="E38" s="3">
        <v>1.536</v>
      </c>
      <c r="F38" s="3">
        <v>1.77</v>
      </c>
      <c r="G38" s="3">
        <v>1.5189999999999999</v>
      </c>
      <c r="H38" s="3">
        <v>1.869</v>
      </c>
      <c r="I38" s="3">
        <v>1.5660000000000001</v>
      </c>
    </row>
    <row r="40" spans="1:9" s="30" customFormat="1" x14ac:dyDescent="0.2">
      <c r="A40" s="42" t="s">
        <v>81</v>
      </c>
      <c r="B40" s="30">
        <f>B33/C33</f>
        <v>1.2463235294117647</v>
      </c>
      <c r="D40" s="30">
        <f>D33/E33</f>
        <v>1.2450462351387055</v>
      </c>
      <c r="F40" s="30">
        <f>F33/G33</f>
        <v>1.1647457627118643</v>
      </c>
      <c r="H40" s="30">
        <f>H33/I33</f>
        <v>1.2076974120769743</v>
      </c>
    </row>
  </sheetData>
  <mergeCells count="3">
    <mergeCell ref="A3:I3"/>
    <mergeCell ref="A16:I16"/>
    <mergeCell ref="A29:I29"/>
  </mergeCells>
  <pageMargins left="0.7" right="0.7" top="0.75" bottom="0.75" header="0.3" footer="0.3"/>
  <pageSetup paperSize="9" orientation="portrait" horizontalDpi="0" verticalDpi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L54" sqref="L54"/>
    </sheetView>
  </sheetViews>
  <sheetFormatPr baseColWidth="10" defaultRowHeight="16" x14ac:dyDescent="0.2"/>
  <cols>
    <col min="1" max="1" width="21.5" bestFit="1" customWidth="1"/>
    <col min="2" max="2" width="14.6640625" bestFit="1" customWidth="1"/>
    <col min="3" max="3" width="15.1640625" bestFit="1" customWidth="1"/>
    <col min="4" max="4" width="20.33203125" bestFit="1" customWidth="1"/>
    <col min="5" max="5" width="20.6640625" bestFit="1" customWidth="1"/>
    <col min="6" max="6" width="29.6640625" bestFit="1" customWidth="1"/>
    <col min="7" max="7" width="30.1640625" bestFit="1" customWidth="1"/>
    <col min="8" max="8" width="17.5" bestFit="1" customWidth="1"/>
    <col min="9" max="9" width="18" bestFit="1" customWidth="1"/>
    <col min="10" max="10" width="26.33203125" bestFit="1" customWidth="1"/>
    <col min="11" max="11" width="26.83203125" bestFit="1" customWidth="1"/>
    <col min="12" max="12" width="16.6640625" bestFit="1" customWidth="1"/>
    <col min="13" max="13" width="17.1640625" bestFit="1" customWidth="1"/>
    <col min="14" max="14" width="26.1640625" bestFit="1" customWidth="1"/>
    <col min="15" max="15" width="26.5" bestFit="1" customWidth="1"/>
  </cols>
  <sheetData>
    <row r="1" spans="1:15" x14ac:dyDescent="0.2">
      <c r="A1" s="4" t="s">
        <v>367</v>
      </c>
      <c r="B1" s="4"/>
      <c r="C1" s="4"/>
      <c r="D1" s="4"/>
      <c r="E1" s="4"/>
      <c r="F1" s="4"/>
      <c r="G1" s="4"/>
    </row>
    <row r="2" spans="1:15" x14ac:dyDescent="0.2">
      <c r="A2" t="s">
        <v>382</v>
      </c>
    </row>
    <row r="4" spans="1:15" x14ac:dyDescent="0.2">
      <c r="A4" s="60" t="s">
        <v>353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x14ac:dyDescent="0.2">
      <c r="A5" s="2"/>
      <c r="B5" s="2" t="s">
        <v>124</v>
      </c>
      <c r="C5" s="2" t="s">
        <v>125</v>
      </c>
      <c r="D5" s="2" t="s">
        <v>370</v>
      </c>
      <c r="E5" s="2" t="s">
        <v>371</v>
      </c>
      <c r="F5" s="2" t="s">
        <v>372</v>
      </c>
      <c r="G5" s="2" t="s">
        <v>373</v>
      </c>
      <c r="H5" s="2" t="s">
        <v>374</v>
      </c>
      <c r="I5" s="2" t="s">
        <v>375</v>
      </c>
      <c r="J5" s="2" t="s">
        <v>376</v>
      </c>
      <c r="K5" s="2" t="s">
        <v>377</v>
      </c>
      <c r="L5" s="2" t="s">
        <v>378</v>
      </c>
      <c r="M5" s="2" t="s">
        <v>379</v>
      </c>
      <c r="N5" s="2" t="s">
        <v>380</v>
      </c>
      <c r="O5" s="2" t="s">
        <v>381</v>
      </c>
    </row>
    <row r="6" spans="1:15" x14ac:dyDescent="0.2">
      <c r="A6" s="13" t="s">
        <v>53</v>
      </c>
      <c r="B6" s="3">
        <v>4</v>
      </c>
      <c r="C6" s="3">
        <v>5</v>
      </c>
      <c r="D6" s="3">
        <v>3</v>
      </c>
      <c r="E6" s="3">
        <v>4</v>
      </c>
      <c r="F6" s="3">
        <v>9</v>
      </c>
      <c r="G6" s="3">
        <v>9</v>
      </c>
      <c r="H6" s="3">
        <v>5</v>
      </c>
      <c r="I6" s="3">
        <v>5</v>
      </c>
      <c r="J6" s="3">
        <v>9</v>
      </c>
      <c r="K6" s="3">
        <v>5</v>
      </c>
      <c r="L6" s="3">
        <v>5</v>
      </c>
      <c r="M6" s="3">
        <v>5</v>
      </c>
      <c r="N6" s="3">
        <v>13</v>
      </c>
      <c r="O6" s="3">
        <v>16</v>
      </c>
    </row>
    <row r="7" spans="1:15" x14ac:dyDescent="0.2">
      <c r="A7" s="1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">
      <c r="A8" s="13" t="s">
        <v>54</v>
      </c>
      <c r="B8" s="3">
        <v>1.865</v>
      </c>
      <c r="C8" s="3">
        <v>1.488</v>
      </c>
      <c r="D8" s="3">
        <v>1.607</v>
      </c>
      <c r="E8" s="3">
        <v>1.3819999999999999</v>
      </c>
      <c r="F8" s="3">
        <v>1.7509999999999999</v>
      </c>
      <c r="G8" s="3">
        <v>1.5580000000000001</v>
      </c>
      <c r="H8" s="3">
        <v>1.621</v>
      </c>
      <c r="I8" s="3">
        <v>1.524</v>
      </c>
      <c r="J8" s="3">
        <v>1.6459999999999999</v>
      </c>
      <c r="K8" s="3">
        <v>1.59</v>
      </c>
      <c r="L8" s="3">
        <v>1.665</v>
      </c>
      <c r="M8" s="3">
        <v>1.518</v>
      </c>
      <c r="N8" s="3">
        <v>1.7729999999999999</v>
      </c>
      <c r="O8" s="3">
        <v>1.603</v>
      </c>
    </row>
    <row r="9" spans="1:15" x14ac:dyDescent="0.2">
      <c r="A9" s="13" t="s">
        <v>55</v>
      </c>
      <c r="B9" s="3">
        <v>2.7130000000000001E-2</v>
      </c>
      <c r="C9" s="3">
        <v>1.273E-2</v>
      </c>
      <c r="D9" s="3">
        <v>1.8849999999999999E-2</v>
      </c>
      <c r="E9" s="3">
        <v>2.7359999999999999E-2</v>
      </c>
      <c r="F9" s="3">
        <v>0.222</v>
      </c>
      <c r="G9" s="3">
        <v>0.1036</v>
      </c>
      <c r="H9" s="3">
        <v>2.4989999999999998E-2</v>
      </c>
      <c r="I9" s="3">
        <v>2.2519999999999998E-2</v>
      </c>
      <c r="J9" s="3">
        <v>0.1585</v>
      </c>
      <c r="K9" s="3">
        <v>0.11020000000000001</v>
      </c>
      <c r="L9" s="3">
        <v>3.9849999999999997E-2</v>
      </c>
      <c r="M9" s="3">
        <v>7.6810000000000003E-2</v>
      </c>
      <c r="N9" s="3">
        <v>0.14460000000000001</v>
      </c>
      <c r="O9" s="3">
        <v>7.4709999999999999E-2</v>
      </c>
    </row>
    <row r="10" spans="1:15" x14ac:dyDescent="0.2">
      <c r="A10" s="13" t="s">
        <v>56</v>
      </c>
      <c r="B10" s="3">
        <v>1.3559999999999999E-2</v>
      </c>
      <c r="C10" s="3">
        <v>5.692E-3</v>
      </c>
      <c r="D10" s="3">
        <v>1.089E-2</v>
      </c>
      <c r="E10" s="3">
        <v>1.3679999999999999E-2</v>
      </c>
      <c r="F10" s="3">
        <v>7.399E-2</v>
      </c>
      <c r="G10" s="3">
        <v>3.4529999999999998E-2</v>
      </c>
      <c r="H10" s="3">
        <v>1.1180000000000001E-2</v>
      </c>
      <c r="I10" s="3">
        <v>1.0070000000000001E-2</v>
      </c>
      <c r="J10" s="3">
        <v>5.2819999999999999E-2</v>
      </c>
      <c r="K10" s="3">
        <v>4.9259999999999998E-2</v>
      </c>
      <c r="L10" s="3">
        <v>1.7819999999999999E-2</v>
      </c>
      <c r="M10" s="3">
        <v>3.4349999999999999E-2</v>
      </c>
      <c r="N10" s="3">
        <v>4.0099999999999997E-2</v>
      </c>
      <c r="O10" s="3">
        <v>1.8679999999999999E-2</v>
      </c>
    </row>
    <row r="11" spans="1:15" x14ac:dyDescent="0.2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2">
      <c r="A12" s="13" t="s">
        <v>57</v>
      </c>
      <c r="B12" s="3">
        <v>1.821</v>
      </c>
      <c r="C12" s="3">
        <v>1.4730000000000001</v>
      </c>
      <c r="D12" s="3">
        <v>1.56</v>
      </c>
      <c r="E12" s="3">
        <v>1.3380000000000001</v>
      </c>
      <c r="F12" s="3">
        <v>1.58</v>
      </c>
      <c r="G12" s="3">
        <v>1.478</v>
      </c>
      <c r="H12" s="3">
        <v>1.59</v>
      </c>
      <c r="I12" s="3">
        <v>1.496</v>
      </c>
      <c r="J12" s="3">
        <v>1.524</v>
      </c>
      <c r="K12" s="3">
        <v>1.454</v>
      </c>
      <c r="L12" s="3">
        <v>1.6160000000000001</v>
      </c>
      <c r="M12" s="3">
        <v>1.423</v>
      </c>
      <c r="N12" s="3">
        <v>1.6859999999999999</v>
      </c>
      <c r="O12" s="3">
        <v>1.5640000000000001</v>
      </c>
    </row>
    <row r="13" spans="1:15" x14ac:dyDescent="0.2">
      <c r="A13" s="13" t="s">
        <v>58</v>
      </c>
      <c r="B13" s="3">
        <v>1.9079999999999999</v>
      </c>
      <c r="C13" s="3">
        <v>1.504</v>
      </c>
      <c r="D13" s="3">
        <v>1.6539999999999999</v>
      </c>
      <c r="E13" s="3">
        <v>1.425</v>
      </c>
      <c r="F13" s="3">
        <v>1.921</v>
      </c>
      <c r="G13" s="3">
        <v>1.6379999999999999</v>
      </c>
      <c r="H13" s="3">
        <v>1.6519999999999999</v>
      </c>
      <c r="I13" s="3">
        <v>1.552</v>
      </c>
      <c r="J13" s="3">
        <v>1.7669999999999999</v>
      </c>
      <c r="K13" s="3">
        <v>1.7270000000000001</v>
      </c>
      <c r="L13" s="3">
        <v>1.7150000000000001</v>
      </c>
      <c r="M13" s="3">
        <v>1.6140000000000001</v>
      </c>
      <c r="N13" s="3">
        <v>1.86</v>
      </c>
      <c r="O13" s="3">
        <v>1.643</v>
      </c>
    </row>
    <row r="15" spans="1:15" x14ac:dyDescent="0.2">
      <c r="A15" s="42" t="s">
        <v>81</v>
      </c>
      <c r="B15" s="30">
        <f>B8/C8</f>
        <v>1.2533602150537635</v>
      </c>
      <c r="C15" s="30"/>
      <c r="D15" s="30">
        <f>D8/E8</f>
        <v>1.1628075253256152</v>
      </c>
      <c r="E15" s="30"/>
      <c r="F15" s="30">
        <f>F8/G8</f>
        <v>1.1238767650834403</v>
      </c>
      <c r="G15" s="30"/>
      <c r="H15" s="30">
        <f>H8/I8</f>
        <v>1.0636482939632546</v>
      </c>
      <c r="J15" s="30">
        <f>J8/K8</f>
        <v>1.0352201257861635</v>
      </c>
      <c r="K15" s="30"/>
      <c r="L15" s="30">
        <f>L8/M8</f>
        <v>1.0968379446640317</v>
      </c>
      <c r="M15" s="30"/>
      <c r="N15" s="30">
        <f>N8/O8</f>
        <v>1.1060511540860885</v>
      </c>
    </row>
    <row r="17" spans="1:15" x14ac:dyDescent="0.2">
      <c r="A17" s="60" t="s">
        <v>358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x14ac:dyDescent="0.2">
      <c r="A18" s="2"/>
      <c r="B18" s="2" t="s">
        <v>124</v>
      </c>
      <c r="C18" s="2" t="s">
        <v>125</v>
      </c>
      <c r="D18" s="2" t="s">
        <v>370</v>
      </c>
      <c r="E18" s="2" t="s">
        <v>371</v>
      </c>
      <c r="F18" s="2" t="s">
        <v>372</v>
      </c>
      <c r="G18" s="2" t="s">
        <v>373</v>
      </c>
      <c r="H18" s="2" t="s">
        <v>374</v>
      </c>
      <c r="I18" s="2" t="s">
        <v>375</v>
      </c>
      <c r="J18" s="2" t="s">
        <v>376</v>
      </c>
      <c r="K18" s="2" t="s">
        <v>377</v>
      </c>
      <c r="L18" s="2" t="s">
        <v>378</v>
      </c>
      <c r="M18" s="2" t="s">
        <v>379</v>
      </c>
      <c r="N18" s="2" t="s">
        <v>380</v>
      </c>
      <c r="O18" s="2" t="s">
        <v>381</v>
      </c>
    </row>
    <row r="19" spans="1:15" x14ac:dyDescent="0.2">
      <c r="A19" s="13" t="s">
        <v>53</v>
      </c>
      <c r="B19" s="3">
        <v>4</v>
      </c>
      <c r="C19" s="3">
        <v>5</v>
      </c>
      <c r="D19" s="3">
        <v>4</v>
      </c>
      <c r="E19" s="3">
        <v>4</v>
      </c>
      <c r="F19" s="3">
        <v>13</v>
      </c>
      <c r="G19" s="3">
        <v>11</v>
      </c>
      <c r="H19" s="3">
        <v>5</v>
      </c>
      <c r="I19" s="3">
        <v>6</v>
      </c>
      <c r="J19" s="3">
        <v>14</v>
      </c>
      <c r="K19" s="3">
        <v>18</v>
      </c>
      <c r="L19" s="3">
        <v>3</v>
      </c>
      <c r="M19" s="3">
        <v>4</v>
      </c>
      <c r="N19" s="3">
        <v>14</v>
      </c>
      <c r="O19" s="3">
        <v>14</v>
      </c>
    </row>
    <row r="20" spans="1:15" x14ac:dyDescent="0.2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">
      <c r="A21" s="13" t="s">
        <v>54</v>
      </c>
      <c r="B21" s="3">
        <v>1.9</v>
      </c>
      <c r="C21" s="3">
        <v>1.526</v>
      </c>
      <c r="D21" s="3">
        <v>1.5720000000000001</v>
      </c>
      <c r="E21" s="3">
        <v>1.4279999999999999</v>
      </c>
      <c r="F21" s="3">
        <v>1.7470000000000001</v>
      </c>
      <c r="G21" s="3">
        <v>1.5369999999999999</v>
      </c>
      <c r="H21" s="3">
        <v>1.514</v>
      </c>
      <c r="I21" s="3">
        <v>1.4810000000000001</v>
      </c>
      <c r="J21" s="3">
        <v>1.633</v>
      </c>
      <c r="K21" s="3">
        <v>1.502</v>
      </c>
      <c r="L21" s="3">
        <v>1.679</v>
      </c>
      <c r="M21" s="3">
        <v>1.554</v>
      </c>
      <c r="N21" s="3">
        <v>1.744</v>
      </c>
      <c r="O21" s="3">
        <v>1.5509999999999999</v>
      </c>
    </row>
    <row r="22" spans="1:15" x14ac:dyDescent="0.2">
      <c r="A22" s="13" t="s">
        <v>55</v>
      </c>
      <c r="B22" s="3">
        <v>4.2939999999999999E-2</v>
      </c>
      <c r="C22" s="3">
        <v>2.8570000000000002E-2</v>
      </c>
      <c r="D22" s="3">
        <v>8.9419999999999999E-2</v>
      </c>
      <c r="E22" s="3">
        <v>3.7859999999999998E-2</v>
      </c>
      <c r="F22" s="3">
        <v>0.18079999999999999</v>
      </c>
      <c r="G22" s="3">
        <v>0.1143</v>
      </c>
      <c r="H22" s="3">
        <v>2.1870000000000001E-2</v>
      </c>
      <c r="I22" s="3">
        <v>3.3419999999999998E-2</v>
      </c>
      <c r="J22" s="3">
        <v>6.071E-2</v>
      </c>
      <c r="K22" s="3">
        <v>7.7380000000000004E-2</v>
      </c>
      <c r="L22" s="3">
        <v>2.5020000000000001E-2</v>
      </c>
      <c r="M22" s="3">
        <v>3.2809999999999999E-2</v>
      </c>
      <c r="N22" s="3">
        <v>6.9010000000000002E-2</v>
      </c>
      <c r="O22" s="3">
        <v>0.1231</v>
      </c>
    </row>
    <row r="23" spans="1:15" x14ac:dyDescent="0.2">
      <c r="A23" s="13" t="s">
        <v>56</v>
      </c>
      <c r="B23" s="3">
        <v>2.147E-2</v>
      </c>
      <c r="C23" s="3">
        <v>1.278E-2</v>
      </c>
      <c r="D23" s="3">
        <v>4.471E-2</v>
      </c>
      <c r="E23" s="3">
        <v>1.8929999999999999E-2</v>
      </c>
      <c r="F23" s="3">
        <v>5.0130000000000001E-2</v>
      </c>
      <c r="G23" s="3">
        <v>3.4479999999999997E-2</v>
      </c>
      <c r="H23" s="3">
        <v>9.7789999999999995E-3</v>
      </c>
      <c r="I23" s="3">
        <v>1.3639999999999999E-2</v>
      </c>
      <c r="J23" s="3">
        <v>1.6230000000000001E-2</v>
      </c>
      <c r="K23" s="3">
        <v>1.8239999999999999E-2</v>
      </c>
      <c r="L23" s="3">
        <v>1.4449999999999999E-2</v>
      </c>
      <c r="M23" s="3">
        <v>1.6410000000000001E-2</v>
      </c>
      <c r="N23" s="3">
        <v>1.8440000000000002E-2</v>
      </c>
      <c r="O23" s="3">
        <v>3.2890000000000003E-2</v>
      </c>
    </row>
    <row r="24" spans="1:15" x14ac:dyDescent="0.2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13" t="s">
        <v>57</v>
      </c>
      <c r="B25" s="3">
        <v>1.831</v>
      </c>
      <c r="C25" s="3">
        <v>1.49</v>
      </c>
      <c r="D25" s="3">
        <v>1.43</v>
      </c>
      <c r="E25" s="3">
        <v>1.367</v>
      </c>
      <c r="F25" s="3">
        <v>1.6379999999999999</v>
      </c>
      <c r="G25" s="3">
        <v>1.46</v>
      </c>
      <c r="H25" s="3">
        <v>1.486</v>
      </c>
      <c r="I25" s="3">
        <v>1.446</v>
      </c>
      <c r="J25" s="3">
        <v>1.5980000000000001</v>
      </c>
      <c r="K25" s="3">
        <v>1.4630000000000001</v>
      </c>
      <c r="L25" s="3">
        <v>1.617</v>
      </c>
      <c r="M25" s="3">
        <v>1.502</v>
      </c>
      <c r="N25" s="3">
        <v>1.704</v>
      </c>
      <c r="O25" s="3">
        <v>1.48</v>
      </c>
    </row>
    <row r="26" spans="1:15" x14ac:dyDescent="0.2">
      <c r="A26" s="13" t="s">
        <v>58</v>
      </c>
      <c r="B26" s="3">
        <v>1.968</v>
      </c>
      <c r="C26" s="3">
        <v>1.5609999999999999</v>
      </c>
      <c r="D26" s="3">
        <v>1.714</v>
      </c>
      <c r="E26" s="3">
        <v>1.488</v>
      </c>
      <c r="F26" s="3">
        <v>1.8560000000000001</v>
      </c>
      <c r="G26" s="3">
        <v>1.613</v>
      </c>
      <c r="H26" s="3">
        <v>1.5409999999999999</v>
      </c>
      <c r="I26" s="3">
        <v>1.516</v>
      </c>
      <c r="J26" s="3">
        <v>1.6679999999999999</v>
      </c>
      <c r="K26" s="3">
        <v>1.54</v>
      </c>
      <c r="L26" s="3">
        <v>1.742</v>
      </c>
      <c r="M26" s="3">
        <v>1.607</v>
      </c>
      <c r="N26" s="3">
        <v>1.784</v>
      </c>
      <c r="O26" s="3">
        <v>1.6220000000000001</v>
      </c>
    </row>
    <row r="28" spans="1:15" x14ac:dyDescent="0.2">
      <c r="A28" s="42" t="s">
        <v>81</v>
      </c>
      <c r="B28" s="30">
        <f>B21/C21</f>
        <v>1.2450851900393185</v>
      </c>
      <c r="C28" s="30"/>
      <c r="D28" s="30">
        <f>D21/E21</f>
        <v>1.1008403361344539</v>
      </c>
      <c r="E28" s="30"/>
      <c r="F28" s="30">
        <f>F21/G21</f>
        <v>1.1366297983083931</v>
      </c>
      <c r="G28" s="30"/>
      <c r="H28" s="30">
        <f>H21/I21</f>
        <v>1.0222822417285617</v>
      </c>
      <c r="J28" s="30">
        <f>J21/K21</f>
        <v>1.0872170439414115</v>
      </c>
      <c r="K28" s="30"/>
      <c r="L28" s="30">
        <f>L21/M21</f>
        <v>1.0804375804375805</v>
      </c>
      <c r="M28" s="30"/>
      <c r="N28" s="30">
        <f>N21/O21</f>
        <v>1.1244358478401033</v>
      </c>
    </row>
    <row r="30" spans="1:15" x14ac:dyDescent="0.2">
      <c r="A30" s="60" t="s">
        <v>359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5" x14ac:dyDescent="0.2">
      <c r="A31" s="2"/>
      <c r="B31" s="2" t="s">
        <v>124</v>
      </c>
      <c r="C31" s="2" t="s">
        <v>125</v>
      </c>
      <c r="D31" s="2"/>
      <c r="E31" s="2"/>
      <c r="F31" s="2" t="s">
        <v>372</v>
      </c>
      <c r="G31" s="2" t="s">
        <v>373</v>
      </c>
      <c r="H31" s="2" t="s">
        <v>374</v>
      </c>
      <c r="I31" s="2" t="s">
        <v>375</v>
      </c>
      <c r="J31" s="2" t="s">
        <v>376</v>
      </c>
      <c r="K31" s="2" t="s">
        <v>377</v>
      </c>
      <c r="L31" s="2" t="s">
        <v>378</v>
      </c>
      <c r="M31" s="2" t="s">
        <v>379</v>
      </c>
      <c r="N31" s="2" t="s">
        <v>380</v>
      </c>
      <c r="O31" s="2" t="s">
        <v>381</v>
      </c>
    </row>
    <row r="32" spans="1:15" x14ac:dyDescent="0.2">
      <c r="A32" s="13" t="s">
        <v>53</v>
      </c>
      <c r="B32" s="3">
        <v>5</v>
      </c>
      <c r="C32" s="3">
        <v>7</v>
      </c>
      <c r="D32" s="3"/>
      <c r="E32" s="3"/>
      <c r="F32" s="3">
        <v>38</v>
      </c>
      <c r="G32" s="3">
        <v>32</v>
      </c>
      <c r="H32" s="3">
        <v>5</v>
      </c>
      <c r="I32" s="3">
        <v>8</v>
      </c>
      <c r="J32" s="3">
        <v>10</v>
      </c>
      <c r="K32" s="3">
        <v>12</v>
      </c>
      <c r="L32" s="3">
        <v>3</v>
      </c>
      <c r="M32" s="3">
        <v>6</v>
      </c>
      <c r="N32" s="3">
        <v>14</v>
      </c>
      <c r="O32" s="3">
        <v>16</v>
      </c>
    </row>
    <row r="33" spans="1:15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">
      <c r="A34" s="13" t="s">
        <v>54</v>
      </c>
      <c r="B34" s="3">
        <v>1.823</v>
      </c>
      <c r="C34" s="3">
        <v>1.4590000000000001</v>
      </c>
      <c r="D34" s="3"/>
      <c r="E34" s="3"/>
      <c r="F34" s="3">
        <v>1.593</v>
      </c>
      <c r="G34" s="3">
        <v>1.4079999999999999</v>
      </c>
      <c r="H34" s="3">
        <v>1.5269999999999999</v>
      </c>
      <c r="I34" s="3">
        <v>1.429</v>
      </c>
      <c r="J34" s="3">
        <v>1.585</v>
      </c>
      <c r="K34" s="3">
        <v>1.4670000000000001</v>
      </c>
      <c r="L34" s="3">
        <v>1.7509999999999999</v>
      </c>
      <c r="M34" s="3">
        <v>1.57</v>
      </c>
      <c r="N34" s="3">
        <v>1.645</v>
      </c>
      <c r="O34" s="3">
        <v>1.528</v>
      </c>
    </row>
    <row r="35" spans="1:15" x14ac:dyDescent="0.2">
      <c r="A35" s="13" t="s">
        <v>55</v>
      </c>
      <c r="B35" s="3">
        <v>6.8640000000000007E-2</v>
      </c>
      <c r="C35" s="3">
        <v>1.7600000000000001E-2</v>
      </c>
      <c r="D35" s="3"/>
      <c r="E35" s="3"/>
      <c r="F35" s="3">
        <v>0.15110000000000001</v>
      </c>
      <c r="G35" s="3">
        <v>0.10589999999999999</v>
      </c>
      <c r="H35" s="3">
        <v>2.5389999999999999E-2</v>
      </c>
      <c r="I35" s="3">
        <v>1.6369999999999999E-2</v>
      </c>
      <c r="J35" s="3">
        <v>6.6790000000000002E-2</v>
      </c>
      <c r="K35" s="3">
        <v>9.1719999999999996E-2</v>
      </c>
      <c r="L35" s="3">
        <v>3.4880000000000001E-2</v>
      </c>
      <c r="M35" s="3">
        <v>3.2349999999999997E-2</v>
      </c>
      <c r="N35" s="3">
        <v>0.1618</v>
      </c>
      <c r="O35" s="3">
        <v>8.6120000000000002E-2</v>
      </c>
    </row>
    <row r="36" spans="1:15" x14ac:dyDescent="0.2">
      <c r="A36" s="13" t="s">
        <v>56</v>
      </c>
      <c r="B36" s="3">
        <v>3.0689999999999999E-2</v>
      </c>
      <c r="C36" s="3">
        <v>6.6509999999999998E-3</v>
      </c>
      <c r="D36" s="3"/>
      <c r="E36" s="3"/>
      <c r="F36" s="3">
        <v>2.4510000000000001E-2</v>
      </c>
      <c r="G36" s="3">
        <v>1.8720000000000001E-2</v>
      </c>
      <c r="H36" s="3">
        <v>1.136E-2</v>
      </c>
      <c r="I36" s="3">
        <v>5.7889999999999999E-3</v>
      </c>
      <c r="J36" s="3">
        <v>2.112E-2</v>
      </c>
      <c r="K36" s="3">
        <v>2.648E-2</v>
      </c>
      <c r="L36" s="3">
        <v>2.0140000000000002E-2</v>
      </c>
      <c r="M36" s="3">
        <v>1.321E-2</v>
      </c>
      <c r="N36" s="3">
        <v>4.3229999999999998E-2</v>
      </c>
      <c r="O36" s="3">
        <v>2.1530000000000001E-2</v>
      </c>
    </row>
    <row r="37" spans="1:15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">
      <c r="A38" s="13" t="s">
        <v>57</v>
      </c>
      <c r="B38" s="3">
        <v>1.7370000000000001</v>
      </c>
      <c r="C38" s="3">
        <v>1.4419999999999999</v>
      </c>
      <c r="D38" s="3"/>
      <c r="E38" s="3"/>
      <c r="F38" s="3">
        <v>1.544</v>
      </c>
      <c r="G38" s="3">
        <v>1.37</v>
      </c>
      <c r="H38" s="3">
        <v>1.496</v>
      </c>
      <c r="I38" s="3">
        <v>1.415</v>
      </c>
      <c r="J38" s="3">
        <v>1.5369999999999999</v>
      </c>
      <c r="K38" s="3">
        <v>1.4079999999999999</v>
      </c>
      <c r="L38" s="3">
        <v>1.6639999999999999</v>
      </c>
      <c r="M38" s="3">
        <v>1.536</v>
      </c>
      <c r="N38" s="3">
        <v>1.552</v>
      </c>
      <c r="O38" s="3">
        <v>1.482</v>
      </c>
    </row>
    <row r="39" spans="1:15" x14ac:dyDescent="0.2">
      <c r="A39" s="13" t="s">
        <v>58</v>
      </c>
      <c r="B39" s="3">
        <v>1.9079999999999999</v>
      </c>
      <c r="C39" s="3">
        <v>1.4750000000000001</v>
      </c>
      <c r="D39" s="3"/>
      <c r="E39" s="3"/>
      <c r="F39" s="3">
        <v>1.643</v>
      </c>
      <c r="G39" s="3">
        <v>1.446</v>
      </c>
      <c r="H39" s="3">
        <v>1.5589999999999999</v>
      </c>
      <c r="I39" s="3">
        <v>1.4430000000000001</v>
      </c>
      <c r="J39" s="3">
        <v>1.6319999999999999</v>
      </c>
      <c r="K39" s="3">
        <v>1.5249999999999999</v>
      </c>
      <c r="L39" s="3">
        <v>1.837</v>
      </c>
      <c r="M39" s="3">
        <v>1.6040000000000001</v>
      </c>
      <c r="N39" s="3">
        <v>1.738</v>
      </c>
      <c r="O39" s="3">
        <v>1.5740000000000001</v>
      </c>
    </row>
    <row r="41" spans="1:15" x14ac:dyDescent="0.2">
      <c r="A41" s="42" t="s">
        <v>81</v>
      </c>
      <c r="B41" s="30">
        <f>B34/C34</f>
        <v>1.249485949280329</v>
      </c>
      <c r="C41" s="30"/>
      <c r="D41" s="30"/>
      <c r="E41" s="30"/>
      <c r="F41" s="30">
        <f>F34/G34</f>
        <v>1.1313920454545454</v>
      </c>
      <c r="G41" s="30"/>
      <c r="H41" s="30">
        <f>H34/I34</f>
        <v>1.0685794261721482</v>
      </c>
      <c r="J41" s="30">
        <f>J34/K34</f>
        <v>1.0804362644853442</v>
      </c>
      <c r="K41" s="30"/>
      <c r="L41" s="30">
        <f>L34/M34</f>
        <v>1.1152866242038215</v>
      </c>
      <c r="M41" s="30"/>
      <c r="N41" s="30">
        <f>N34/O34</f>
        <v>1.0765706806282722</v>
      </c>
    </row>
    <row r="43" spans="1:15" x14ac:dyDescent="0.2">
      <c r="A43" s="60" t="s">
        <v>383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x14ac:dyDescent="0.2">
      <c r="A44" s="2"/>
      <c r="B44" s="2" t="s">
        <v>368</v>
      </c>
      <c r="C44" s="2" t="s">
        <v>369</v>
      </c>
      <c r="D44" s="2" t="s">
        <v>370</v>
      </c>
      <c r="E44" s="2" t="s">
        <v>371</v>
      </c>
      <c r="F44" s="2" t="s">
        <v>372</v>
      </c>
      <c r="G44" s="2" t="s">
        <v>373</v>
      </c>
    </row>
    <row r="45" spans="1:15" x14ac:dyDescent="0.2">
      <c r="A45" s="13" t="s">
        <v>53</v>
      </c>
      <c r="B45" s="3">
        <v>4</v>
      </c>
      <c r="C45" s="3">
        <v>3</v>
      </c>
      <c r="D45" s="3">
        <v>3</v>
      </c>
      <c r="E45" s="3">
        <v>3</v>
      </c>
      <c r="F45" s="3">
        <v>17</v>
      </c>
      <c r="G45" s="3">
        <v>14</v>
      </c>
    </row>
    <row r="46" spans="1:15" x14ac:dyDescent="0.2">
      <c r="A46" s="13"/>
      <c r="B46" s="3"/>
      <c r="C46" s="3"/>
      <c r="D46" s="3"/>
      <c r="E46" s="3"/>
      <c r="F46" s="3"/>
      <c r="G46" s="3"/>
    </row>
    <row r="47" spans="1:15" x14ac:dyDescent="0.2">
      <c r="A47" s="13" t="s">
        <v>54</v>
      </c>
      <c r="B47" s="3">
        <v>1.8169999999999999</v>
      </c>
      <c r="C47" s="3">
        <v>1.4370000000000001</v>
      </c>
      <c r="D47" s="3">
        <v>1.4710000000000001</v>
      </c>
      <c r="E47" s="3">
        <v>1.3280000000000001</v>
      </c>
      <c r="F47" s="3">
        <v>1.6479999999999999</v>
      </c>
      <c r="G47" s="3">
        <v>1.4510000000000001</v>
      </c>
    </row>
    <row r="48" spans="1:15" x14ac:dyDescent="0.2">
      <c r="A48" s="13" t="s">
        <v>55</v>
      </c>
      <c r="B48" s="3">
        <v>2.3279999999999999E-2</v>
      </c>
      <c r="C48" s="3">
        <v>1.806E-2</v>
      </c>
      <c r="D48" s="3">
        <v>5.3469999999999997E-2</v>
      </c>
      <c r="E48" s="3">
        <v>3.483E-2</v>
      </c>
      <c r="F48" s="3">
        <v>0.13800000000000001</v>
      </c>
      <c r="G48" s="3">
        <v>9.0560000000000002E-2</v>
      </c>
    </row>
    <row r="49" spans="1:8" x14ac:dyDescent="0.2">
      <c r="A49" s="13" t="s">
        <v>56</v>
      </c>
      <c r="B49" s="3">
        <v>1.1639999999999999E-2</v>
      </c>
      <c r="C49" s="3">
        <v>1.042E-2</v>
      </c>
      <c r="D49" s="3">
        <v>3.0870000000000002E-2</v>
      </c>
      <c r="E49" s="3">
        <v>2.0109999999999999E-2</v>
      </c>
      <c r="F49" s="3">
        <v>3.3459999999999997E-2</v>
      </c>
      <c r="G49" s="3">
        <v>2.4199999999999999E-2</v>
      </c>
    </row>
    <row r="50" spans="1:8" x14ac:dyDescent="0.2">
      <c r="A50" s="13"/>
      <c r="B50" s="3"/>
      <c r="C50" s="3"/>
      <c r="D50" s="3"/>
      <c r="E50" s="3"/>
      <c r="F50" s="3"/>
      <c r="G50" s="3"/>
    </row>
    <row r="51" spans="1:8" x14ac:dyDescent="0.2">
      <c r="A51" s="13" t="s">
        <v>57</v>
      </c>
      <c r="B51" s="3">
        <v>1.7789999999999999</v>
      </c>
      <c r="C51" s="3">
        <v>1.3919999999999999</v>
      </c>
      <c r="D51" s="3">
        <v>1.3380000000000001</v>
      </c>
      <c r="E51" s="3">
        <v>1.2410000000000001</v>
      </c>
      <c r="F51" s="3">
        <v>1.577</v>
      </c>
      <c r="G51" s="3">
        <v>1.399</v>
      </c>
    </row>
    <row r="52" spans="1:8" x14ac:dyDescent="0.2">
      <c r="A52" s="13" t="s">
        <v>58</v>
      </c>
      <c r="B52" s="3">
        <v>1.8540000000000001</v>
      </c>
      <c r="C52" s="3">
        <v>1.482</v>
      </c>
      <c r="D52" s="3">
        <v>1.6040000000000001</v>
      </c>
      <c r="E52" s="3">
        <v>1.4139999999999999</v>
      </c>
      <c r="F52" s="3">
        <v>1.7190000000000001</v>
      </c>
      <c r="G52" s="3">
        <v>1.5029999999999999</v>
      </c>
    </row>
    <row r="54" spans="1:8" x14ac:dyDescent="0.2">
      <c r="A54" s="42" t="s">
        <v>81</v>
      </c>
      <c r="B54" s="30">
        <f>B47/C47</f>
        <v>1.2644398051496171</v>
      </c>
      <c r="C54" s="30"/>
      <c r="D54" s="30">
        <f>D47/E47</f>
        <v>1.1076807228915662</v>
      </c>
      <c r="E54" s="30"/>
      <c r="F54" s="30">
        <f>F47/G47</f>
        <v>1.1357684355616815</v>
      </c>
      <c r="G54" s="30"/>
      <c r="H54" s="30"/>
    </row>
  </sheetData>
  <mergeCells count="4">
    <mergeCell ref="A4:O4"/>
    <mergeCell ref="A17:O17"/>
    <mergeCell ref="A30:O30"/>
    <mergeCell ref="A43:O43"/>
  </mergeCells>
  <pageMargins left="0.7" right="0.7" top="0.75" bottom="0.75" header="0.3" footer="0.3"/>
  <pageSetup paperSize="9" orientation="portrait" horizontalDpi="0" verticalDpi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I1" sqref="I1:O1"/>
    </sheetView>
  </sheetViews>
  <sheetFormatPr baseColWidth="10" defaultRowHeight="16" x14ac:dyDescent="0.2"/>
  <cols>
    <col min="1" max="1" width="19.5" bestFit="1" customWidth="1"/>
    <col min="2" max="2" width="19.83203125" bestFit="1" customWidth="1"/>
    <col min="3" max="3" width="21" bestFit="1" customWidth="1"/>
    <col min="4" max="4" width="21.5" bestFit="1" customWidth="1"/>
    <col min="5" max="5" width="21" bestFit="1" customWidth="1"/>
    <col min="6" max="6" width="21.5" bestFit="1" customWidth="1"/>
    <col min="9" max="9" width="21.5" bestFit="1" customWidth="1"/>
    <col min="10" max="10" width="19.5" bestFit="1" customWidth="1"/>
    <col min="11" max="11" width="19.83203125" bestFit="1" customWidth="1"/>
    <col min="12" max="12" width="21" bestFit="1" customWidth="1"/>
    <col min="13" max="13" width="21.5" bestFit="1" customWidth="1"/>
    <col min="14" max="14" width="21" bestFit="1" customWidth="1"/>
    <col min="15" max="15" width="21.5" bestFit="1" customWidth="1"/>
  </cols>
  <sheetData>
    <row r="1" spans="1:17" x14ac:dyDescent="0.2">
      <c r="A1" s="52" t="s">
        <v>19</v>
      </c>
      <c r="B1" s="52"/>
      <c r="C1" s="52"/>
      <c r="D1" s="52"/>
      <c r="E1" s="52"/>
      <c r="F1" s="52"/>
      <c r="G1" s="23"/>
      <c r="H1" s="23"/>
      <c r="I1" s="52" t="s">
        <v>60</v>
      </c>
      <c r="J1" s="52"/>
      <c r="K1" s="52"/>
      <c r="L1" s="52"/>
      <c r="M1" s="52"/>
      <c r="N1" s="52"/>
      <c r="O1" s="52"/>
      <c r="P1" s="23"/>
      <c r="Q1" s="23"/>
    </row>
    <row r="2" spans="1:17" x14ac:dyDescent="0.2">
      <c r="A2" s="2" t="s">
        <v>384</v>
      </c>
      <c r="B2" s="2" t="s">
        <v>385</v>
      </c>
      <c r="C2" s="2" t="s">
        <v>386</v>
      </c>
      <c r="D2" s="2" t="s">
        <v>387</v>
      </c>
      <c r="E2" s="2" t="s">
        <v>388</v>
      </c>
      <c r="F2" s="2" t="s">
        <v>389</v>
      </c>
      <c r="J2" s="2" t="s">
        <v>384</v>
      </c>
      <c r="K2" s="2" t="s">
        <v>385</v>
      </c>
      <c r="L2" s="2" t="s">
        <v>386</v>
      </c>
      <c r="M2" s="2" t="s">
        <v>387</v>
      </c>
      <c r="N2" s="2" t="s">
        <v>388</v>
      </c>
      <c r="O2" s="2" t="s">
        <v>389</v>
      </c>
    </row>
    <row r="3" spans="1:17" x14ac:dyDescent="0.2">
      <c r="A3" s="3">
        <v>2.165</v>
      </c>
      <c r="B3" s="3">
        <v>1.6279999999999999</v>
      </c>
      <c r="C3" s="3">
        <v>2.2810000000000001</v>
      </c>
      <c r="D3" s="3">
        <v>1.6459999999999999</v>
      </c>
      <c r="E3" s="3">
        <v>2.177</v>
      </c>
      <c r="F3" s="3">
        <v>1.7410000000000001</v>
      </c>
      <c r="I3" s="13" t="s">
        <v>53</v>
      </c>
      <c r="J3" s="3">
        <v>13</v>
      </c>
      <c r="K3" s="3">
        <v>18</v>
      </c>
      <c r="L3" s="3">
        <v>13</v>
      </c>
      <c r="M3" s="3">
        <v>23</v>
      </c>
      <c r="N3" s="3">
        <v>27</v>
      </c>
      <c r="O3" s="3">
        <v>29</v>
      </c>
    </row>
    <row r="4" spans="1:17" x14ac:dyDescent="0.2">
      <c r="A4" s="3">
        <v>2.1110000000000002</v>
      </c>
      <c r="B4" s="3">
        <v>1.7809999999999999</v>
      </c>
      <c r="C4" s="3">
        <v>2.0430000000000001</v>
      </c>
      <c r="D4" s="3">
        <v>1.651</v>
      </c>
      <c r="E4" s="3">
        <v>2.0840000000000001</v>
      </c>
      <c r="F4" s="3">
        <v>1.7669999999999999</v>
      </c>
      <c r="I4" s="13"/>
      <c r="J4" s="3"/>
      <c r="K4" s="3"/>
      <c r="L4" s="3"/>
      <c r="M4" s="3"/>
      <c r="N4" s="3"/>
      <c r="O4" s="3"/>
    </row>
    <row r="5" spans="1:17" x14ac:dyDescent="0.2">
      <c r="A5" s="3">
        <v>2.085</v>
      </c>
      <c r="B5" s="3">
        <v>1.5209999999999999</v>
      </c>
      <c r="C5" s="3">
        <v>2.016</v>
      </c>
      <c r="D5" s="3">
        <v>1.79</v>
      </c>
      <c r="E5" s="3">
        <v>2.093</v>
      </c>
      <c r="F5" s="3">
        <v>1.778</v>
      </c>
      <c r="I5" s="13"/>
      <c r="J5" s="3"/>
      <c r="K5" s="3"/>
      <c r="L5" s="3"/>
      <c r="M5" s="3"/>
      <c r="N5" s="3"/>
      <c r="O5" s="3"/>
    </row>
    <row r="6" spans="1:17" x14ac:dyDescent="0.2">
      <c r="A6" s="3">
        <v>2.2010000000000001</v>
      </c>
      <c r="B6" s="3">
        <v>1.5229999999999999</v>
      </c>
      <c r="C6" s="3">
        <v>1.917</v>
      </c>
      <c r="D6" s="3">
        <v>1.59</v>
      </c>
      <c r="E6" s="3">
        <v>2.048</v>
      </c>
      <c r="F6" s="3">
        <v>1.8380000000000001</v>
      </c>
      <c r="I6" s="13" t="s">
        <v>54</v>
      </c>
      <c r="J6" s="3">
        <v>2.0539999999999998</v>
      </c>
      <c r="K6" s="3">
        <v>1.6419999999999999</v>
      </c>
      <c r="L6" s="3">
        <v>2.109</v>
      </c>
      <c r="M6" s="3">
        <v>1.6879999999999999</v>
      </c>
      <c r="N6" s="3">
        <v>2.0609999999999999</v>
      </c>
      <c r="O6" s="3">
        <v>1.6990000000000001</v>
      </c>
    </row>
    <row r="7" spans="1:17" x14ac:dyDescent="0.2">
      <c r="A7" s="3">
        <v>2.09</v>
      </c>
      <c r="B7" s="3">
        <v>1.637</v>
      </c>
      <c r="C7" s="3">
        <v>2.2269999999999999</v>
      </c>
      <c r="D7" s="3">
        <v>1.6890000000000001</v>
      </c>
      <c r="E7" s="3">
        <v>2.242</v>
      </c>
      <c r="F7" s="3">
        <v>1.8</v>
      </c>
      <c r="I7" s="13" t="s">
        <v>55</v>
      </c>
      <c r="J7" s="3">
        <v>8.8419999999999999E-2</v>
      </c>
      <c r="K7" s="3">
        <v>6.1749999999999999E-2</v>
      </c>
      <c r="L7" s="3">
        <v>0.1178</v>
      </c>
      <c r="M7" s="3">
        <v>8.3940000000000001E-2</v>
      </c>
      <c r="N7" s="3">
        <v>9.1550000000000006E-2</v>
      </c>
      <c r="O7" s="3">
        <v>9.3289999999999998E-2</v>
      </c>
    </row>
    <row r="8" spans="1:17" x14ac:dyDescent="0.2">
      <c r="A8" s="3">
        <v>2.0739999999999998</v>
      </c>
      <c r="B8" s="3">
        <v>1.667</v>
      </c>
      <c r="C8" s="3">
        <v>2.1539999999999999</v>
      </c>
      <c r="D8" s="3">
        <v>1.67</v>
      </c>
      <c r="E8" s="3">
        <v>2.093</v>
      </c>
      <c r="F8" s="3">
        <v>1.764</v>
      </c>
      <c r="I8" s="13" t="s">
        <v>56</v>
      </c>
      <c r="J8" s="3">
        <v>2.452E-2</v>
      </c>
      <c r="K8" s="3">
        <v>1.456E-2</v>
      </c>
      <c r="L8" s="3">
        <v>3.2660000000000002E-2</v>
      </c>
      <c r="M8" s="3">
        <v>1.7500000000000002E-2</v>
      </c>
      <c r="N8" s="3">
        <v>1.762E-2</v>
      </c>
      <c r="O8" s="3">
        <v>1.7319999999999999E-2</v>
      </c>
    </row>
    <row r="9" spans="1:17" x14ac:dyDescent="0.2">
      <c r="A9" s="3">
        <v>2.1080000000000001</v>
      </c>
      <c r="B9" s="3">
        <v>1.653</v>
      </c>
      <c r="C9" s="3">
        <v>2.028</v>
      </c>
      <c r="D9" s="3">
        <v>1.67</v>
      </c>
      <c r="E9" s="3">
        <v>2.0270000000000001</v>
      </c>
      <c r="F9" s="3">
        <v>1.607</v>
      </c>
      <c r="I9" s="13"/>
      <c r="J9" s="3"/>
      <c r="K9" s="3"/>
      <c r="L9" s="3"/>
      <c r="M9" s="3"/>
      <c r="N9" s="3"/>
      <c r="O9" s="3"/>
    </row>
    <row r="10" spans="1:17" x14ac:dyDescent="0.2">
      <c r="A10" s="3">
        <v>1.9650000000000001</v>
      </c>
      <c r="B10" s="3">
        <v>1.7030000000000001</v>
      </c>
      <c r="C10" s="3">
        <v>1.9359999999999999</v>
      </c>
      <c r="D10" s="3">
        <v>1.512</v>
      </c>
      <c r="E10" s="3">
        <v>1.889</v>
      </c>
      <c r="F10" s="3">
        <v>1.552</v>
      </c>
      <c r="I10" s="13" t="s">
        <v>57</v>
      </c>
      <c r="J10" s="3">
        <v>2</v>
      </c>
      <c r="K10" s="3">
        <v>1.611</v>
      </c>
      <c r="L10" s="3">
        <v>2.0379999999999998</v>
      </c>
      <c r="M10" s="3">
        <v>1.651</v>
      </c>
      <c r="N10" s="3">
        <v>2.0249999999999999</v>
      </c>
      <c r="O10" s="3">
        <v>1.663</v>
      </c>
    </row>
    <row r="11" spans="1:17" x14ac:dyDescent="0.2">
      <c r="A11" s="3">
        <v>2.012</v>
      </c>
      <c r="B11" s="3">
        <v>1.6040000000000001</v>
      </c>
      <c r="C11" s="3">
        <v>2.165</v>
      </c>
      <c r="D11" s="3">
        <v>1.647</v>
      </c>
      <c r="E11" s="3">
        <v>1.9410000000000001</v>
      </c>
      <c r="F11" s="3">
        <v>1.5580000000000001</v>
      </c>
      <c r="I11" s="13" t="s">
        <v>58</v>
      </c>
      <c r="J11" s="3">
        <v>2.1070000000000002</v>
      </c>
      <c r="K11" s="3">
        <v>1.6719999999999999</v>
      </c>
      <c r="L11" s="3">
        <v>2.1800000000000002</v>
      </c>
      <c r="M11" s="3">
        <v>1.724</v>
      </c>
      <c r="N11" s="3">
        <v>2.097</v>
      </c>
      <c r="O11" s="3">
        <v>1.734</v>
      </c>
    </row>
    <row r="12" spans="1:17" x14ac:dyDescent="0.2">
      <c r="A12" s="3">
        <v>1.9039999999999999</v>
      </c>
      <c r="B12" s="3">
        <v>1.593</v>
      </c>
      <c r="C12" s="3">
        <v>2.194</v>
      </c>
      <c r="D12" s="3">
        <v>1.5469999999999999</v>
      </c>
      <c r="E12" s="3">
        <v>1.9359999999999999</v>
      </c>
      <c r="F12" s="3">
        <v>1.641</v>
      </c>
      <c r="I12" s="22"/>
      <c r="J12" s="22"/>
      <c r="K12" s="22"/>
      <c r="L12" s="22"/>
      <c r="M12" s="22"/>
      <c r="N12" s="22"/>
      <c r="O12" s="22"/>
    </row>
    <row r="13" spans="1:17" x14ac:dyDescent="0.2">
      <c r="A13" s="3">
        <v>1.9970000000000001</v>
      </c>
      <c r="B13" s="3">
        <v>1.631</v>
      </c>
      <c r="C13" s="3">
        <v>2.218</v>
      </c>
      <c r="D13" s="3">
        <v>1.7649999999999999</v>
      </c>
      <c r="E13" s="3">
        <v>2.1739999999999999</v>
      </c>
      <c r="F13" s="3">
        <v>1.7070000000000001</v>
      </c>
      <c r="I13" s="42" t="s">
        <v>81</v>
      </c>
      <c r="J13" s="39">
        <v>1.2509135199999999</v>
      </c>
      <c r="K13" s="39"/>
      <c r="L13" s="39">
        <v>1.249407583</v>
      </c>
      <c r="M13" s="39"/>
      <c r="N13" s="39">
        <v>1.21306651</v>
      </c>
      <c r="O13" s="22"/>
    </row>
    <row r="14" spans="1:17" x14ac:dyDescent="0.2">
      <c r="A14" s="3">
        <v>2.0579999999999998</v>
      </c>
      <c r="B14" s="3">
        <v>1.6659999999999999</v>
      </c>
      <c r="C14" s="3">
        <v>2.0430000000000001</v>
      </c>
      <c r="D14" s="3">
        <v>1.66</v>
      </c>
      <c r="E14" s="3">
        <v>1.9750000000000001</v>
      </c>
      <c r="F14" s="3">
        <v>1.9079999999999999</v>
      </c>
      <c r="I14" s="13" t="s">
        <v>82</v>
      </c>
      <c r="J14" s="22">
        <v>1.8601893000000001E-2</v>
      </c>
      <c r="K14" s="22"/>
      <c r="L14" s="22">
        <v>2.3283858000000001E-2</v>
      </c>
      <c r="M14" s="22"/>
      <c r="N14" s="22">
        <v>1.6139348000000001E-2</v>
      </c>
      <c r="O14" s="22"/>
    </row>
    <row r="15" spans="1:17" x14ac:dyDescent="0.2">
      <c r="A15" s="3">
        <v>1.929</v>
      </c>
      <c r="B15" s="3">
        <v>1.6279999999999999</v>
      </c>
      <c r="C15" s="3">
        <v>2.198</v>
      </c>
      <c r="D15" s="3">
        <v>1.6160000000000001</v>
      </c>
      <c r="E15" s="3">
        <v>2.0139999999999998</v>
      </c>
      <c r="F15" s="3">
        <v>1.744</v>
      </c>
      <c r="I15" s="13" t="s">
        <v>130</v>
      </c>
      <c r="J15" s="22">
        <v>7.1503251000000004E-2</v>
      </c>
      <c r="K15" s="22"/>
      <c r="L15" s="22">
        <v>9.3436140000000001E-2</v>
      </c>
      <c r="M15" s="22"/>
      <c r="N15" s="22">
        <v>8.5674842000000001E-2</v>
      </c>
      <c r="O15" s="22"/>
    </row>
    <row r="16" spans="1:17" x14ac:dyDescent="0.2">
      <c r="A16" s="3"/>
      <c r="B16" s="3">
        <v>1.6930000000000001</v>
      </c>
      <c r="C16" s="3"/>
      <c r="D16" s="3">
        <v>1.673</v>
      </c>
      <c r="E16" s="3">
        <v>2.0310000000000001</v>
      </c>
      <c r="F16" s="3">
        <v>1.7809999999999999</v>
      </c>
    </row>
    <row r="17" spans="1:6" x14ac:dyDescent="0.2">
      <c r="A17" s="3"/>
      <c r="B17" s="3">
        <v>1.6990000000000001</v>
      </c>
      <c r="C17" s="3"/>
      <c r="D17" s="3">
        <v>1.8380000000000001</v>
      </c>
      <c r="E17" s="3">
        <v>2.0950000000000002</v>
      </c>
      <c r="F17" s="3">
        <v>1.617</v>
      </c>
    </row>
    <row r="18" spans="1:6" x14ac:dyDescent="0.2">
      <c r="A18" s="3"/>
      <c r="B18" s="3">
        <v>1.649</v>
      </c>
      <c r="C18" s="3"/>
      <c r="D18" s="3">
        <v>1.6819999999999999</v>
      </c>
      <c r="E18" s="3">
        <v>2.1309999999999998</v>
      </c>
      <c r="F18" s="3">
        <v>1.484</v>
      </c>
    </row>
    <row r="19" spans="1:6" x14ac:dyDescent="0.2">
      <c r="A19" s="3"/>
      <c r="B19" s="3">
        <v>1.61</v>
      </c>
      <c r="C19" s="3"/>
      <c r="D19" s="3">
        <v>1.8</v>
      </c>
      <c r="E19" s="3">
        <v>1.9059999999999999</v>
      </c>
      <c r="F19" s="3">
        <v>1.71</v>
      </c>
    </row>
    <row r="20" spans="1:6" x14ac:dyDescent="0.2">
      <c r="A20" s="3"/>
      <c r="B20" s="3">
        <v>1.661</v>
      </c>
      <c r="C20" s="3"/>
      <c r="D20" s="3">
        <v>1.7609999999999999</v>
      </c>
      <c r="E20" s="3">
        <v>2.1680000000000001</v>
      </c>
      <c r="F20" s="3">
        <v>1.6180000000000001</v>
      </c>
    </row>
    <row r="21" spans="1:6" x14ac:dyDescent="0.2">
      <c r="C21" s="3"/>
      <c r="D21" s="3">
        <v>1.794</v>
      </c>
      <c r="E21" s="3">
        <v>2.0699999999999998</v>
      </c>
      <c r="F21" s="3">
        <v>1.655</v>
      </c>
    </row>
    <row r="22" spans="1:6" x14ac:dyDescent="0.2">
      <c r="C22" s="3"/>
      <c r="D22" s="3">
        <v>1.643</v>
      </c>
      <c r="E22" s="3">
        <v>2.0350000000000001</v>
      </c>
      <c r="F22" s="3">
        <v>1.66</v>
      </c>
    </row>
    <row r="23" spans="1:6" x14ac:dyDescent="0.2">
      <c r="C23" s="3"/>
      <c r="D23" s="3">
        <v>1.776</v>
      </c>
      <c r="E23" s="3">
        <v>1.944</v>
      </c>
      <c r="F23" s="3">
        <v>1.7549999999999999</v>
      </c>
    </row>
    <row r="24" spans="1:6" x14ac:dyDescent="0.2">
      <c r="C24" s="3"/>
      <c r="D24" s="3">
        <v>1.65</v>
      </c>
      <c r="E24" s="3">
        <v>2.1219999999999999</v>
      </c>
      <c r="F24" s="3">
        <v>1.6519999999999999</v>
      </c>
    </row>
    <row r="25" spans="1:6" x14ac:dyDescent="0.2">
      <c r="C25" s="3"/>
      <c r="D25" s="3">
        <v>1.7490000000000001</v>
      </c>
      <c r="E25" s="3">
        <v>2.0379999999999998</v>
      </c>
      <c r="F25" s="3">
        <v>1.8160000000000001</v>
      </c>
    </row>
    <row r="26" spans="1:6" x14ac:dyDescent="0.2">
      <c r="E26" s="3">
        <v>2.0419999999999998</v>
      </c>
      <c r="F26" s="3">
        <v>1.718</v>
      </c>
    </row>
    <row r="27" spans="1:6" x14ac:dyDescent="0.2">
      <c r="E27" s="3">
        <v>2.2120000000000002</v>
      </c>
      <c r="F27" s="3">
        <v>1.7010000000000001</v>
      </c>
    </row>
    <row r="28" spans="1:6" x14ac:dyDescent="0.2">
      <c r="E28" s="3">
        <v>2.0649999999999999</v>
      </c>
      <c r="F28" s="3">
        <v>1.726</v>
      </c>
    </row>
    <row r="29" spans="1:6" x14ac:dyDescent="0.2">
      <c r="E29" s="3">
        <v>2.1</v>
      </c>
      <c r="F29" s="3">
        <v>1.6539999999999999</v>
      </c>
    </row>
    <row r="30" spans="1:6" x14ac:dyDescent="0.2">
      <c r="E30" s="3"/>
      <c r="F30" s="3">
        <v>1.621</v>
      </c>
    </row>
    <row r="31" spans="1:6" x14ac:dyDescent="0.2">
      <c r="E31" s="3"/>
      <c r="F31" s="3">
        <v>1.6850000000000001</v>
      </c>
    </row>
  </sheetData>
  <mergeCells count="2">
    <mergeCell ref="A1:F1"/>
    <mergeCell ref="I1:O1"/>
  </mergeCells>
  <pageMargins left="0.7" right="0.7" top="0.75" bottom="0.75" header="0.3" footer="0.3"/>
  <pageSetup paperSize="9" orientation="portrait" horizontalDpi="0" verticalDpi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B1" workbookViewId="0">
      <selection sqref="A1:F1"/>
    </sheetView>
  </sheetViews>
  <sheetFormatPr baseColWidth="10" defaultRowHeight="16" x14ac:dyDescent="0.2"/>
  <cols>
    <col min="1" max="1" width="10" customWidth="1"/>
    <col min="2" max="2" width="10.5" customWidth="1"/>
    <col min="3" max="3" width="19.5" bestFit="1" customWidth="1"/>
    <col min="4" max="4" width="19.83203125" bestFit="1" customWidth="1"/>
    <col min="5" max="5" width="20.1640625" bestFit="1" customWidth="1"/>
    <col min="6" max="6" width="20.5" bestFit="1" customWidth="1"/>
    <col min="8" max="8" width="21.5" bestFit="1" customWidth="1"/>
    <col min="9" max="9" width="12.1640625" bestFit="1" customWidth="1"/>
    <col min="10" max="10" width="10.5" customWidth="1"/>
    <col min="11" max="11" width="19.5" bestFit="1" customWidth="1"/>
    <col min="12" max="12" width="19.83203125" customWidth="1"/>
    <col min="13" max="13" width="20.1640625" bestFit="1" customWidth="1"/>
    <col min="14" max="14" width="20.5" customWidth="1"/>
  </cols>
  <sheetData>
    <row r="1" spans="1:14" x14ac:dyDescent="0.2">
      <c r="A1" s="52" t="s">
        <v>19</v>
      </c>
      <c r="B1" s="52"/>
      <c r="C1" s="52"/>
      <c r="D1" s="52"/>
      <c r="E1" s="52"/>
      <c r="F1" s="52"/>
      <c r="H1" s="52" t="s">
        <v>60</v>
      </c>
      <c r="I1" s="52"/>
      <c r="J1" s="52"/>
      <c r="K1" s="52"/>
      <c r="L1" s="52"/>
      <c r="M1" s="52"/>
      <c r="N1" s="52"/>
    </row>
    <row r="2" spans="1:14" x14ac:dyDescent="0.2">
      <c r="A2" s="2" t="s">
        <v>392</v>
      </c>
      <c r="B2" s="2" t="s">
        <v>393</v>
      </c>
      <c r="C2" s="2" t="s">
        <v>384</v>
      </c>
      <c r="D2" s="2" t="s">
        <v>385</v>
      </c>
      <c r="E2" s="2" t="s">
        <v>390</v>
      </c>
      <c r="F2" s="2" t="s">
        <v>391</v>
      </c>
      <c r="I2" s="2" t="s">
        <v>392</v>
      </c>
      <c r="J2" s="2" t="s">
        <v>393</v>
      </c>
      <c r="K2" s="2" t="s">
        <v>384</v>
      </c>
      <c r="L2" s="2" t="s">
        <v>385</v>
      </c>
      <c r="M2" s="2" t="s">
        <v>390</v>
      </c>
      <c r="N2" s="2" t="s">
        <v>391</v>
      </c>
    </row>
    <row r="3" spans="1:14" x14ac:dyDescent="0.2">
      <c r="A3" s="3">
        <v>1.986</v>
      </c>
      <c r="B3" s="3">
        <v>1.5469999999999999</v>
      </c>
      <c r="C3" s="3">
        <v>1.9430000000000001</v>
      </c>
      <c r="D3" s="3">
        <v>1.6559999999999999</v>
      </c>
      <c r="E3" s="3">
        <v>1.35</v>
      </c>
      <c r="F3" s="3">
        <v>1.0580000000000001</v>
      </c>
      <c r="H3" s="13" t="s">
        <v>53</v>
      </c>
      <c r="I3" s="3">
        <v>16</v>
      </c>
      <c r="J3" s="3">
        <v>15</v>
      </c>
      <c r="K3" s="3">
        <v>16</v>
      </c>
      <c r="L3" s="3">
        <v>11</v>
      </c>
      <c r="M3" s="3">
        <v>16</v>
      </c>
      <c r="N3" s="3">
        <v>18</v>
      </c>
    </row>
    <row r="4" spans="1:14" x14ac:dyDescent="0.2">
      <c r="A4" s="3">
        <v>1.95</v>
      </c>
      <c r="B4" s="3">
        <v>1.665</v>
      </c>
      <c r="C4" s="3">
        <v>2.0150000000000001</v>
      </c>
      <c r="D4" s="3">
        <v>1.617</v>
      </c>
      <c r="E4" s="3">
        <v>1.579</v>
      </c>
      <c r="F4" s="3">
        <v>1.085</v>
      </c>
      <c r="H4" s="13"/>
      <c r="I4" s="3"/>
      <c r="J4" s="3"/>
      <c r="K4" s="3"/>
      <c r="L4" s="3"/>
      <c r="M4" s="3"/>
      <c r="N4" s="3"/>
    </row>
    <row r="5" spans="1:14" x14ac:dyDescent="0.2">
      <c r="A5" s="3">
        <v>1.9590000000000001</v>
      </c>
      <c r="B5" s="3">
        <v>1.647</v>
      </c>
      <c r="C5" s="3">
        <v>1.8759999999999999</v>
      </c>
      <c r="D5" s="3">
        <v>1.607</v>
      </c>
      <c r="E5" s="3">
        <v>1.4870000000000001</v>
      </c>
      <c r="F5" s="3">
        <v>1.1579999999999999</v>
      </c>
      <c r="H5" s="13"/>
      <c r="I5" s="3"/>
      <c r="J5" s="3"/>
      <c r="K5" s="3"/>
      <c r="L5" s="3"/>
      <c r="M5" s="3"/>
      <c r="N5" s="3"/>
    </row>
    <row r="6" spans="1:14" x14ac:dyDescent="0.2">
      <c r="A6" s="3">
        <v>2.0179999999999998</v>
      </c>
      <c r="B6" s="3">
        <v>1.6220000000000001</v>
      </c>
      <c r="C6" s="3">
        <v>2.08</v>
      </c>
      <c r="D6" s="3">
        <v>1.621</v>
      </c>
      <c r="E6" s="3">
        <v>1.476</v>
      </c>
      <c r="F6" s="3">
        <v>1.1779999999999999</v>
      </c>
      <c r="H6" s="13" t="s">
        <v>54</v>
      </c>
      <c r="I6" s="3">
        <v>1.9890000000000001</v>
      </c>
      <c r="J6" s="3">
        <v>1.585</v>
      </c>
      <c r="K6" s="3">
        <v>1.9850000000000001</v>
      </c>
      <c r="L6" s="3">
        <v>1.619</v>
      </c>
      <c r="M6" s="3">
        <v>1.4490000000000001</v>
      </c>
      <c r="N6" s="3">
        <v>1.1519999999999999</v>
      </c>
    </row>
    <row r="7" spans="1:14" x14ac:dyDescent="0.2">
      <c r="A7" s="3">
        <v>1.9910000000000001</v>
      </c>
      <c r="B7" s="3">
        <v>1.5649999999999999</v>
      </c>
      <c r="C7" s="3">
        <v>1.8939999999999999</v>
      </c>
      <c r="D7" s="3">
        <v>1.5640000000000001</v>
      </c>
      <c r="E7" s="3">
        <v>1.5009999999999999</v>
      </c>
      <c r="F7" s="3">
        <v>1.1339999999999999</v>
      </c>
      <c r="H7" s="13" t="s">
        <v>55</v>
      </c>
      <c r="I7" s="3">
        <v>7.5380000000000003E-2</v>
      </c>
      <c r="J7" s="3">
        <v>6.8360000000000004E-2</v>
      </c>
      <c r="K7" s="3">
        <v>9.5339999999999994E-2</v>
      </c>
      <c r="L7" s="3">
        <v>4.9700000000000001E-2</v>
      </c>
      <c r="M7" s="3">
        <v>8.9319999999999997E-2</v>
      </c>
      <c r="N7" s="3">
        <v>6.7379999999999995E-2</v>
      </c>
    </row>
    <row r="8" spans="1:14" x14ac:dyDescent="0.2">
      <c r="A8" s="3">
        <v>2.0760000000000001</v>
      </c>
      <c r="B8" s="3">
        <v>1.575</v>
      </c>
      <c r="C8" s="3">
        <v>2.1709999999999998</v>
      </c>
      <c r="D8" s="3">
        <v>1.661</v>
      </c>
      <c r="E8" s="3">
        <v>1.2829999999999999</v>
      </c>
      <c r="F8" s="3">
        <v>1.19</v>
      </c>
      <c r="H8" s="13" t="s">
        <v>56</v>
      </c>
      <c r="I8" s="3">
        <v>1.8839999999999999E-2</v>
      </c>
      <c r="J8" s="3">
        <v>1.7649999999999999E-2</v>
      </c>
      <c r="K8" s="3">
        <v>2.384E-2</v>
      </c>
      <c r="L8" s="3">
        <v>1.499E-2</v>
      </c>
      <c r="M8" s="3">
        <v>2.2329999999999999E-2</v>
      </c>
      <c r="N8" s="3">
        <v>1.5879999999999998E-2</v>
      </c>
    </row>
    <row r="9" spans="1:14" x14ac:dyDescent="0.2">
      <c r="A9" s="3">
        <v>2.06</v>
      </c>
      <c r="B9" s="3">
        <v>1.571</v>
      </c>
      <c r="C9" s="3">
        <v>1.893</v>
      </c>
      <c r="D9" s="3">
        <v>1.589</v>
      </c>
      <c r="E9" s="3">
        <v>1.478</v>
      </c>
      <c r="F9" s="3">
        <v>1.2070000000000001</v>
      </c>
      <c r="H9" s="13"/>
      <c r="I9" s="3"/>
      <c r="J9" s="3"/>
      <c r="K9" s="3"/>
      <c r="L9" s="3"/>
      <c r="M9" s="3"/>
      <c r="N9" s="3"/>
    </row>
    <row r="10" spans="1:14" x14ac:dyDescent="0.2">
      <c r="A10" s="3">
        <v>1.853</v>
      </c>
      <c r="B10" s="3">
        <v>1.611</v>
      </c>
      <c r="C10" s="3">
        <v>1.99</v>
      </c>
      <c r="D10" s="3">
        <v>1.675</v>
      </c>
      <c r="E10" s="3">
        <v>1.4810000000000001</v>
      </c>
      <c r="F10" s="3">
        <v>1.224</v>
      </c>
      <c r="H10" s="13" t="s">
        <v>57</v>
      </c>
      <c r="I10" s="3">
        <v>1.948</v>
      </c>
      <c r="J10" s="3">
        <v>1.5469999999999999</v>
      </c>
      <c r="K10" s="3">
        <v>1.9339999999999999</v>
      </c>
      <c r="L10" s="3">
        <v>1.5860000000000001</v>
      </c>
      <c r="M10" s="3">
        <v>1.401</v>
      </c>
      <c r="N10" s="3">
        <v>1.119</v>
      </c>
    </row>
    <row r="11" spans="1:14" x14ac:dyDescent="0.2">
      <c r="A11" s="3">
        <v>2.089</v>
      </c>
      <c r="B11" s="3">
        <v>1.637</v>
      </c>
      <c r="C11" s="3">
        <v>1.966</v>
      </c>
      <c r="D11" s="3">
        <v>1.643</v>
      </c>
      <c r="E11" s="3">
        <v>1.3759999999999999</v>
      </c>
      <c r="F11" s="3">
        <v>1.0209999999999999</v>
      </c>
      <c r="H11" s="13" t="s">
        <v>58</v>
      </c>
      <c r="I11" s="3">
        <v>2.0289999999999999</v>
      </c>
      <c r="J11" s="3">
        <v>1.623</v>
      </c>
      <c r="K11" s="3">
        <v>2.036</v>
      </c>
      <c r="L11" s="3">
        <v>1.6519999999999999</v>
      </c>
      <c r="M11" s="3">
        <v>1.496</v>
      </c>
      <c r="N11" s="3">
        <v>1.1859999999999999</v>
      </c>
    </row>
    <row r="12" spans="1:14" x14ac:dyDescent="0.2">
      <c r="A12" s="3">
        <v>1.9770000000000001</v>
      </c>
      <c r="B12" s="3">
        <v>1.631</v>
      </c>
      <c r="C12" s="3">
        <v>2.1160000000000001</v>
      </c>
      <c r="D12" s="3">
        <v>1.5109999999999999</v>
      </c>
      <c r="E12" s="3">
        <v>1.399</v>
      </c>
      <c r="F12" s="3">
        <v>1.1599999999999999</v>
      </c>
    </row>
    <row r="13" spans="1:14" x14ac:dyDescent="0.2">
      <c r="A13" s="3">
        <v>1.944</v>
      </c>
      <c r="B13" s="3">
        <v>1.627</v>
      </c>
      <c r="C13" s="3">
        <v>1.825</v>
      </c>
      <c r="D13" s="3">
        <v>1.665</v>
      </c>
      <c r="E13" s="3">
        <v>1.2909999999999999</v>
      </c>
      <c r="F13" s="3">
        <v>1.2170000000000001</v>
      </c>
      <c r="H13" s="42" t="s">
        <v>81</v>
      </c>
      <c r="I13" s="30">
        <f>I6/J6</f>
        <v>1.2548895899053629</v>
      </c>
      <c r="J13" s="30"/>
      <c r="K13" s="30">
        <f>K6/L6</f>
        <v>1.2260654725138975</v>
      </c>
      <c r="L13" s="30"/>
      <c r="M13" s="30">
        <f>M6/N6</f>
        <v>1.2578125000000002</v>
      </c>
    </row>
    <row r="14" spans="1:14" x14ac:dyDescent="0.2">
      <c r="A14" s="3">
        <v>1.958</v>
      </c>
      <c r="B14" s="3">
        <v>1.569</v>
      </c>
      <c r="C14" s="3">
        <v>1.909</v>
      </c>
      <c r="D14" s="3"/>
      <c r="E14" s="3">
        <v>1.496</v>
      </c>
      <c r="F14" s="3">
        <v>1.2310000000000001</v>
      </c>
      <c r="H14" s="13" t="s">
        <v>82</v>
      </c>
      <c r="I14">
        <f>I13*SQRT((I8/I6)^2+(J8/J6)^2)</f>
        <v>1.8345577654062716E-2</v>
      </c>
      <c r="K14">
        <f>K13*SQRT((K8/K6)^2+(L8/L6)^2)</f>
        <v>1.8592882670159693E-2</v>
      </c>
      <c r="M14">
        <f>M13*SQRT((M8/M6)^2+(N8/N6)^2)</f>
        <v>2.6006806423736067E-2</v>
      </c>
    </row>
    <row r="15" spans="1:14" x14ac:dyDescent="0.2">
      <c r="A15" s="3">
        <v>1.982</v>
      </c>
      <c r="B15" s="3">
        <v>1.6180000000000001</v>
      </c>
      <c r="C15" s="3">
        <v>2.0920000000000001</v>
      </c>
      <c r="D15" s="3"/>
      <c r="E15" s="3">
        <v>1.5449999999999999</v>
      </c>
      <c r="F15" s="3">
        <v>1.143</v>
      </c>
    </row>
    <row r="16" spans="1:14" x14ac:dyDescent="0.2">
      <c r="A16" s="3">
        <v>2.1459999999999999</v>
      </c>
      <c r="B16" s="3">
        <v>1.4930000000000001</v>
      </c>
      <c r="C16" s="3">
        <v>1.9910000000000001</v>
      </c>
      <c r="D16" s="3"/>
      <c r="E16" s="3">
        <v>1.4179999999999999</v>
      </c>
      <c r="F16" s="3">
        <v>1.165</v>
      </c>
    </row>
    <row r="17" spans="1:6" x14ac:dyDescent="0.2">
      <c r="A17" s="3">
        <v>1.885</v>
      </c>
      <c r="B17" s="3">
        <v>1.399</v>
      </c>
      <c r="C17" s="3">
        <v>1.9810000000000001</v>
      </c>
      <c r="D17" s="3"/>
      <c r="E17" s="3">
        <v>1.4550000000000001</v>
      </c>
      <c r="F17" s="3">
        <v>1.0269999999999999</v>
      </c>
    </row>
    <row r="18" spans="1:6" x14ac:dyDescent="0.2">
      <c r="A18" s="3">
        <v>1.9419999999999999</v>
      </c>
      <c r="B18" s="3"/>
      <c r="C18" s="3">
        <v>2.0169999999999999</v>
      </c>
      <c r="D18" s="3"/>
      <c r="E18" s="3">
        <v>1.5649999999999999</v>
      </c>
      <c r="F18" s="3">
        <v>1.24</v>
      </c>
    </row>
    <row r="19" spans="1:6" x14ac:dyDescent="0.2">
      <c r="A19" s="3"/>
      <c r="B19" s="3"/>
      <c r="C19" s="3"/>
      <c r="D19" s="3"/>
      <c r="E19" s="3"/>
      <c r="F19" s="3">
        <v>1.1830000000000001</v>
      </c>
    </row>
    <row r="20" spans="1:6" x14ac:dyDescent="0.2">
      <c r="A20" s="3"/>
      <c r="B20" s="3"/>
      <c r="C20" s="3"/>
      <c r="D20" s="3"/>
      <c r="E20" s="3"/>
      <c r="F20" s="3">
        <v>1.1220000000000001</v>
      </c>
    </row>
  </sheetData>
  <mergeCells count="2">
    <mergeCell ref="A1:F1"/>
    <mergeCell ref="H1:N1"/>
  </mergeCells>
  <pageMargins left="0.7" right="0.7" top="0.75" bottom="0.75" header="0.3" footer="0.3"/>
  <pageSetup paperSize="9" orientation="portrait" horizontalDpi="0" verticalDpi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D1" workbookViewId="0">
      <selection activeCell="I13" sqref="I13"/>
    </sheetView>
  </sheetViews>
  <sheetFormatPr baseColWidth="10" defaultRowHeight="16" x14ac:dyDescent="0.2"/>
  <cols>
    <col min="1" max="2" width="10.5" customWidth="1"/>
    <col min="3" max="3" width="19.5" bestFit="1" customWidth="1"/>
    <col min="4" max="4" width="19.83203125" bestFit="1" customWidth="1"/>
    <col min="5" max="5" width="20.1640625" bestFit="1" customWidth="1"/>
    <col min="6" max="6" width="20.5" bestFit="1" customWidth="1"/>
    <col min="8" max="8" width="21.5" bestFit="1" customWidth="1"/>
    <col min="9" max="9" width="12.1640625" bestFit="1" customWidth="1"/>
    <col min="10" max="10" width="10.5" customWidth="1"/>
    <col min="11" max="11" width="19.5" bestFit="1" customWidth="1"/>
    <col min="12" max="12" width="19.83203125" bestFit="1" customWidth="1"/>
    <col min="13" max="13" width="20.1640625" bestFit="1" customWidth="1"/>
    <col min="14" max="14" width="20.5" bestFit="1" customWidth="1"/>
  </cols>
  <sheetData>
    <row r="1" spans="1:14" x14ac:dyDescent="0.2">
      <c r="A1" s="52" t="s">
        <v>129</v>
      </c>
      <c r="B1" s="52"/>
      <c r="C1" s="52"/>
      <c r="D1" s="52"/>
      <c r="E1" s="52"/>
      <c r="F1" s="52"/>
      <c r="H1" s="52" t="s">
        <v>60</v>
      </c>
      <c r="I1" s="52"/>
      <c r="J1" s="52"/>
      <c r="K1" s="52"/>
      <c r="L1" s="52"/>
      <c r="M1" s="52"/>
      <c r="N1" s="52"/>
    </row>
    <row r="2" spans="1:14" x14ac:dyDescent="0.2">
      <c r="A2" s="2" t="s">
        <v>392</v>
      </c>
      <c r="B2" s="2" t="s">
        <v>393</v>
      </c>
      <c r="C2" s="2" t="s">
        <v>384</v>
      </c>
      <c r="D2" s="2" t="s">
        <v>385</v>
      </c>
      <c r="E2" s="2" t="s">
        <v>390</v>
      </c>
      <c r="F2" s="2" t="s">
        <v>391</v>
      </c>
      <c r="I2" s="2" t="s">
        <v>392</v>
      </c>
      <c r="J2" s="2" t="s">
        <v>393</v>
      </c>
      <c r="K2" s="2" t="s">
        <v>384</v>
      </c>
      <c r="L2" s="2" t="s">
        <v>385</v>
      </c>
      <c r="M2" s="2" t="s">
        <v>390</v>
      </c>
      <c r="N2" s="2" t="s">
        <v>391</v>
      </c>
    </row>
    <row r="3" spans="1:14" x14ac:dyDescent="0.2">
      <c r="A3" s="3">
        <v>16057340</v>
      </c>
      <c r="B3" s="3">
        <v>12790650</v>
      </c>
      <c r="C3" s="3">
        <v>17151590</v>
      </c>
      <c r="D3" s="3">
        <v>13921020</v>
      </c>
      <c r="E3" s="3">
        <v>11804090</v>
      </c>
      <c r="F3" s="3">
        <v>10646090</v>
      </c>
      <c r="H3" s="13" t="s">
        <v>53</v>
      </c>
      <c r="I3" s="3">
        <v>15</v>
      </c>
      <c r="J3" s="3">
        <v>15</v>
      </c>
      <c r="K3" s="3">
        <v>15</v>
      </c>
      <c r="L3" s="3">
        <v>11</v>
      </c>
      <c r="M3" s="3">
        <v>15</v>
      </c>
      <c r="N3" s="3">
        <v>16</v>
      </c>
    </row>
    <row r="4" spans="1:14" x14ac:dyDescent="0.2">
      <c r="A4" s="3">
        <v>15197730</v>
      </c>
      <c r="B4" s="3">
        <v>10231280</v>
      </c>
      <c r="C4" s="3">
        <v>18250210</v>
      </c>
      <c r="D4" s="3">
        <v>9522038</v>
      </c>
      <c r="E4" s="3">
        <v>12513360</v>
      </c>
      <c r="F4" s="3">
        <v>8386287</v>
      </c>
      <c r="H4" s="13"/>
      <c r="I4" s="3"/>
      <c r="J4" s="3"/>
      <c r="K4" s="3"/>
      <c r="L4" s="3"/>
      <c r="M4" s="3"/>
      <c r="N4" s="3"/>
    </row>
    <row r="5" spans="1:14" x14ac:dyDescent="0.2">
      <c r="A5" s="3">
        <v>13064500</v>
      </c>
      <c r="B5" s="3">
        <v>9919874</v>
      </c>
      <c r="C5" s="3">
        <v>16721570</v>
      </c>
      <c r="D5" s="3">
        <v>13897670</v>
      </c>
      <c r="E5" s="3">
        <v>12462550</v>
      </c>
      <c r="F5" s="3">
        <v>12818210</v>
      </c>
      <c r="H5" s="13"/>
      <c r="I5" s="3"/>
      <c r="J5" s="3"/>
      <c r="K5" s="3"/>
      <c r="L5" s="3"/>
      <c r="M5" s="3"/>
      <c r="N5" s="3"/>
    </row>
    <row r="6" spans="1:14" x14ac:dyDescent="0.2">
      <c r="A6" s="3">
        <v>14951870</v>
      </c>
      <c r="B6" s="3">
        <v>8494230</v>
      </c>
      <c r="C6" s="3">
        <v>14002190</v>
      </c>
      <c r="D6" s="3">
        <v>12651170</v>
      </c>
      <c r="E6" s="3">
        <v>13086620</v>
      </c>
      <c r="F6" s="3">
        <v>11913510</v>
      </c>
      <c r="H6" s="13" t="s">
        <v>54</v>
      </c>
      <c r="I6" s="3">
        <v>13900000</v>
      </c>
      <c r="J6" s="3">
        <v>10070000</v>
      </c>
      <c r="K6" s="3">
        <v>15200000</v>
      </c>
      <c r="L6" s="3">
        <v>12020000</v>
      </c>
      <c r="M6" s="3">
        <v>11130000</v>
      </c>
      <c r="N6" s="3">
        <v>11090000</v>
      </c>
    </row>
    <row r="7" spans="1:14" x14ac:dyDescent="0.2">
      <c r="A7" s="3">
        <v>14305650</v>
      </c>
      <c r="B7" s="3">
        <v>8569433</v>
      </c>
      <c r="C7" s="3">
        <v>14253060</v>
      </c>
      <c r="D7" s="3">
        <v>12908040</v>
      </c>
      <c r="E7" s="3">
        <v>11021040</v>
      </c>
      <c r="F7" s="3">
        <v>9765753</v>
      </c>
      <c r="H7" s="13" t="s">
        <v>55</v>
      </c>
      <c r="I7" s="3">
        <v>1808000</v>
      </c>
      <c r="J7" s="3">
        <v>1176000</v>
      </c>
      <c r="K7" s="3">
        <v>1586000</v>
      </c>
      <c r="L7" s="3">
        <v>1761000</v>
      </c>
      <c r="M7" s="3">
        <v>1211000</v>
      </c>
      <c r="N7" s="3">
        <v>1219000</v>
      </c>
    </row>
    <row r="8" spans="1:14" x14ac:dyDescent="0.2">
      <c r="A8" s="3">
        <v>15499190</v>
      </c>
      <c r="B8" s="3">
        <v>11118220</v>
      </c>
      <c r="C8" s="3">
        <v>15656450</v>
      </c>
      <c r="D8" s="3">
        <v>13859260</v>
      </c>
      <c r="E8" s="3">
        <v>10010650</v>
      </c>
      <c r="F8" s="3">
        <v>12938370</v>
      </c>
      <c r="H8" s="13" t="s">
        <v>56</v>
      </c>
      <c r="I8" s="3">
        <v>466930</v>
      </c>
      <c r="J8" s="3">
        <v>303713</v>
      </c>
      <c r="K8" s="3">
        <v>409484</v>
      </c>
      <c r="L8" s="3">
        <v>530984</v>
      </c>
      <c r="M8" s="3">
        <v>312604</v>
      </c>
      <c r="N8" s="3">
        <v>304671</v>
      </c>
    </row>
    <row r="9" spans="1:14" x14ac:dyDescent="0.2">
      <c r="A9" s="3">
        <v>14115400</v>
      </c>
      <c r="B9" s="3">
        <v>9396113</v>
      </c>
      <c r="C9" s="3">
        <v>12470140</v>
      </c>
      <c r="D9" s="3">
        <v>13020640</v>
      </c>
      <c r="E9" s="3">
        <v>10179920</v>
      </c>
      <c r="F9" s="3">
        <v>11070590</v>
      </c>
      <c r="H9" s="13"/>
      <c r="I9" s="3"/>
      <c r="J9" s="3"/>
      <c r="K9" s="3"/>
      <c r="L9" s="3"/>
      <c r="M9" s="3"/>
      <c r="N9" s="3"/>
    </row>
    <row r="10" spans="1:14" x14ac:dyDescent="0.2">
      <c r="A10" s="3">
        <v>15804530</v>
      </c>
      <c r="B10" s="3">
        <v>10943120</v>
      </c>
      <c r="C10" s="3">
        <v>16356460</v>
      </c>
      <c r="D10" s="3">
        <v>9884164</v>
      </c>
      <c r="E10" s="3">
        <v>10078550</v>
      </c>
      <c r="F10" s="3">
        <v>10112190</v>
      </c>
      <c r="H10" s="13" t="s">
        <v>57</v>
      </c>
      <c r="I10" s="3">
        <v>12890000</v>
      </c>
      <c r="J10" s="3">
        <v>9422000</v>
      </c>
      <c r="K10" s="3">
        <v>14320000</v>
      </c>
      <c r="L10" s="3">
        <v>10840000</v>
      </c>
      <c r="M10" s="3">
        <v>10460000</v>
      </c>
      <c r="N10" s="3">
        <v>10440000</v>
      </c>
    </row>
    <row r="11" spans="1:14" x14ac:dyDescent="0.2">
      <c r="A11" s="3">
        <v>12542910</v>
      </c>
      <c r="B11" s="3">
        <v>9114793</v>
      </c>
      <c r="C11" s="3">
        <v>15626390</v>
      </c>
      <c r="D11" s="3">
        <v>10242880</v>
      </c>
      <c r="E11" s="3">
        <v>10554350</v>
      </c>
      <c r="F11" s="3">
        <v>11694900</v>
      </c>
      <c r="H11" s="13" t="s">
        <v>58</v>
      </c>
      <c r="I11" s="3">
        <v>14900000</v>
      </c>
      <c r="J11" s="3">
        <v>10720000</v>
      </c>
      <c r="K11" s="3">
        <v>16080000</v>
      </c>
      <c r="L11" s="3">
        <v>13200000</v>
      </c>
      <c r="M11" s="3">
        <v>11800000</v>
      </c>
      <c r="N11" s="3">
        <v>11730000</v>
      </c>
    </row>
    <row r="12" spans="1:14" x14ac:dyDescent="0.2">
      <c r="A12" s="3">
        <v>11252510</v>
      </c>
      <c r="B12" s="3">
        <v>10505460</v>
      </c>
      <c r="C12" s="3">
        <v>14773380</v>
      </c>
      <c r="D12" s="3">
        <v>12353560</v>
      </c>
      <c r="E12" s="3">
        <v>12829140</v>
      </c>
      <c r="F12" s="3">
        <v>10505240</v>
      </c>
    </row>
    <row r="13" spans="1:14" x14ac:dyDescent="0.2">
      <c r="A13" s="3">
        <v>13863860</v>
      </c>
      <c r="B13" s="3">
        <v>9421641</v>
      </c>
      <c r="C13" s="3">
        <v>13284450</v>
      </c>
      <c r="D13" s="3">
        <v>9962781</v>
      </c>
      <c r="E13" s="3">
        <v>11091200</v>
      </c>
      <c r="F13" s="3">
        <v>12528760</v>
      </c>
      <c r="H13" s="42" t="s">
        <v>81</v>
      </c>
      <c r="I13" s="30">
        <f>I6/J6</f>
        <v>1.3803376365441906</v>
      </c>
      <c r="J13" s="30"/>
      <c r="K13" s="30">
        <f>K6/L6</f>
        <v>1.2645590682196339</v>
      </c>
      <c r="L13" s="30"/>
      <c r="M13" s="30">
        <f>M6/N6</f>
        <v>1.0036068530207394</v>
      </c>
    </row>
    <row r="14" spans="1:14" x14ac:dyDescent="0.2">
      <c r="A14" s="3">
        <v>16119430</v>
      </c>
      <c r="B14" s="3">
        <v>11632690</v>
      </c>
      <c r="C14" s="3">
        <v>13426130</v>
      </c>
      <c r="D14" s="3"/>
      <c r="E14" s="3">
        <v>10550590</v>
      </c>
      <c r="F14" s="3">
        <v>11604960</v>
      </c>
      <c r="H14" s="13" t="s">
        <v>82</v>
      </c>
      <c r="I14">
        <f>I13*SQRT((I8/I6)^2+(J8/J6)^2)</f>
        <v>6.2315245084076508E-2</v>
      </c>
      <c r="K14">
        <f>K13*SQRT((K8/K6)^2+(L8/L6)^2)</f>
        <v>6.5430194014018062E-2</v>
      </c>
      <c r="M14">
        <f>M13*SQRT((M8/M6)^2+(N8/N6)^2)</f>
        <v>3.9430395224488789E-2</v>
      </c>
    </row>
    <row r="15" spans="1:14" x14ac:dyDescent="0.2">
      <c r="A15" s="3">
        <v>11958030</v>
      </c>
      <c r="B15" s="3">
        <v>9728458</v>
      </c>
      <c r="C15" s="3">
        <v>15384190</v>
      </c>
      <c r="D15" s="3"/>
      <c r="E15" s="3">
        <v>9392264</v>
      </c>
      <c r="F15" s="3">
        <v>10173940</v>
      </c>
    </row>
    <row r="16" spans="1:14" x14ac:dyDescent="0.2">
      <c r="A16" s="3">
        <v>13489560</v>
      </c>
      <c r="B16" s="3">
        <v>9181883</v>
      </c>
      <c r="C16" s="3">
        <v>16101410</v>
      </c>
      <c r="D16" s="3"/>
      <c r="E16" s="3">
        <v>11801140</v>
      </c>
      <c r="F16" s="3">
        <v>11920230</v>
      </c>
    </row>
    <row r="17" spans="1:6" x14ac:dyDescent="0.2">
      <c r="A17" s="3">
        <v>10221820</v>
      </c>
      <c r="B17" s="3">
        <v>10046560</v>
      </c>
      <c r="C17" s="3">
        <v>14544960</v>
      </c>
      <c r="D17" s="3"/>
      <c r="E17" s="3">
        <v>9629768</v>
      </c>
      <c r="F17" s="3">
        <v>10718800</v>
      </c>
    </row>
    <row r="18" spans="1:6" x14ac:dyDescent="0.2">
      <c r="A18" s="3"/>
      <c r="B18" s="3"/>
      <c r="C18" s="3"/>
      <c r="D18" s="3"/>
      <c r="E18" s="3"/>
      <c r="F18" s="3">
        <v>10570060</v>
      </c>
    </row>
  </sheetData>
  <mergeCells count="2">
    <mergeCell ref="A1:F1"/>
    <mergeCell ref="H1:N1"/>
  </mergeCells>
  <pageMargins left="0.7" right="0.7" top="0.75" bottom="0.75" header="0.3" footer="0.3"/>
  <pageSetup paperSize="9" orientation="portrait" horizontalDpi="0" verticalDpi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J19" sqref="J19"/>
    </sheetView>
  </sheetViews>
  <sheetFormatPr baseColWidth="10" defaultRowHeight="16" x14ac:dyDescent="0.2"/>
  <cols>
    <col min="1" max="1" width="15.1640625" bestFit="1" customWidth="1"/>
    <col min="2" max="2" width="15.6640625" bestFit="1" customWidth="1"/>
    <col min="3" max="3" width="8.33203125" customWidth="1"/>
    <col min="4" max="4" width="8.83203125" customWidth="1"/>
    <col min="5" max="5" width="11.1640625" bestFit="1" customWidth="1"/>
    <col min="6" max="6" width="11.6640625" bestFit="1" customWidth="1"/>
    <col min="8" max="8" width="21.5" bestFit="1" customWidth="1"/>
    <col min="9" max="9" width="15.1640625" bestFit="1" customWidth="1"/>
    <col min="10" max="10" width="15.6640625" bestFit="1" customWidth="1"/>
    <col min="11" max="11" width="12.1640625" bestFit="1" customWidth="1"/>
    <col min="12" max="12" width="9.33203125" customWidth="1"/>
    <col min="13" max="13" width="12.1640625" bestFit="1" customWidth="1"/>
    <col min="14" max="14" width="11.6640625" bestFit="1" customWidth="1"/>
  </cols>
  <sheetData>
    <row r="1" spans="1:14" x14ac:dyDescent="0.2">
      <c r="A1" s="52" t="s">
        <v>19</v>
      </c>
      <c r="B1" s="52"/>
      <c r="C1" s="52"/>
      <c r="D1" s="52"/>
      <c r="E1" s="52"/>
      <c r="F1" s="52"/>
      <c r="H1" s="52" t="s">
        <v>60</v>
      </c>
      <c r="I1" s="52"/>
      <c r="J1" s="52"/>
      <c r="K1" s="52"/>
      <c r="L1" s="52"/>
      <c r="M1" s="52"/>
      <c r="N1" s="52"/>
    </row>
    <row r="2" spans="1:14" x14ac:dyDescent="0.2">
      <c r="A2" s="2" t="s">
        <v>398</v>
      </c>
      <c r="B2" s="2" t="s">
        <v>399</v>
      </c>
      <c r="C2" s="2" t="s">
        <v>395</v>
      </c>
      <c r="D2" s="2" t="s">
        <v>396</v>
      </c>
      <c r="E2" s="2" t="s">
        <v>394</v>
      </c>
      <c r="F2" s="2" t="s">
        <v>397</v>
      </c>
      <c r="I2" s="2" t="s">
        <v>398</v>
      </c>
      <c r="J2" s="2" t="s">
        <v>399</v>
      </c>
      <c r="K2" s="2" t="s">
        <v>395</v>
      </c>
      <c r="L2" s="2" t="s">
        <v>396</v>
      </c>
      <c r="M2" s="2" t="s">
        <v>394</v>
      </c>
      <c r="N2" s="2" t="s">
        <v>397</v>
      </c>
    </row>
    <row r="3" spans="1:14" x14ac:dyDescent="0.2">
      <c r="A3" s="3">
        <v>2.1960000000000002</v>
      </c>
      <c r="B3" s="3">
        <v>1.7549999999999999</v>
      </c>
      <c r="C3" s="3">
        <v>1.6950000000000001</v>
      </c>
      <c r="D3" s="3">
        <v>1.494</v>
      </c>
      <c r="E3" s="3">
        <v>1.141</v>
      </c>
      <c r="F3" s="3">
        <v>1.0429999999999999</v>
      </c>
      <c r="H3" s="13" t="s">
        <v>53</v>
      </c>
      <c r="I3" s="3">
        <v>31</v>
      </c>
      <c r="J3" s="3">
        <v>36</v>
      </c>
      <c r="K3" s="3">
        <v>30</v>
      </c>
      <c r="L3" s="3">
        <v>25</v>
      </c>
      <c r="M3" s="3">
        <v>47</v>
      </c>
      <c r="N3" s="3">
        <v>16</v>
      </c>
    </row>
    <row r="4" spans="1:14" x14ac:dyDescent="0.2">
      <c r="A4" s="3">
        <v>2.302</v>
      </c>
      <c r="B4" s="3">
        <v>1.609</v>
      </c>
      <c r="C4" s="3">
        <v>1.982</v>
      </c>
      <c r="D4" s="3">
        <v>1.5569999999999999</v>
      </c>
      <c r="E4" s="3">
        <v>1.248</v>
      </c>
      <c r="F4" s="3">
        <v>0.94799999999999995</v>
      </c>
      <c r="H4" s="13"/>
      <c r="I4" s="3"/>
      <c r="J4" s="3"/>
      <c r="K4" s="3"/>
      <c r="L4" s="3"/>
      <c r="M4" s="3"/>
      <c r="N4" s="3"/>
    </row>
    <row r="5" spans="1:14" x14ac:dyDescent="0.2">
      <c r="A5" s="3">
        <v>2.157</v>
      </c>
      <c r="B5" s="3">
        <v>1.6839999999999999</v>
      </c>
      <c r="C5" s="3">
        <v>1.837</v>
      </c>
      <c r="D5" s="3">
        <v>1.365</v>
      </c>
      <c r="E5" s="3">
        <v>1.2370000000000001</v>
      </c>
      <c r="F5" s="3">
        <v>0.91800000000000004</v>
      </c>
      <c r="H5" s="13" t="s">
        <v>54</v>
      </c>
      <c r="I5" s="3">
        <v>2.1120000000000001</v>
      </c>
      <c r="J5" s="3">
        <v>1.637</v>
      </c>
      <c r="K5" s="3">
        <v>1.8149999999999999</v>
      </c>
      <c r="L5" s="3">
        <v>1.4450000000000001</v>
      </c>
      <c r="M5" s="3">
        <v>1.258</v>
      </c>
      <c r="N5" s="3">
        <v>1.02</v>
      </c>
    </row>
    <row r="6" spans="1:14" x14ac:dyDescent="0.2">
      <c r="A6" s="3">
        <v>2.2250000000000001</v>
      </c>
      <c r="B6" s="3">
        <v>1.5760000000000001</v>
      </c>
      <c r="C6" s="3">
        <v>1.595</v>
      </c>
      <c r="D6" s="3">
        <v>1.4470000000000001</v>
      </c>
      <c r="E6" s="3">
        <v>1.3160000000000001</v>
      </c>
      <c r="F6" s="3">
        <v>0.94399999999999995</v>
      </c>
      <c r="H6" s="13" t="s">
        <v>55</v>
      </c>
      <c r="I6" s="3">
        <v>0.1154</v>
      </c>
      <c r="J6" s="3">
        <v>6.3950000000000007E-2</v>
      </c>
      <c r="K6" s="3">
        <v>0.1174</v>
      </c>
      <c r="L6" s="3">
        <v>7.4090000000000003E-2</v>
      </c>
      <c r="M6" s="3">
        <v>7.0699999999999999E-2</v>
      </c>
      <c r="N6" s="3">
        <v>6.7720000000000002E-2</v>
      </c>
    </row>
    <row r="7" spans="1:14" x14ac:dyDescent="0.2">
      <c r="A7" s="3">
        <v>2.0819999999999999</v>
      </c>
      <c r="B7" s="3">
        <v>1.5589999999999999</v>
      </c>
      <c r="C7" s="3">
        <v>1.609</v>
      </c>
      <c r="D7" s="3">
        <v>1.3839999999999999</v>
      </c>
      <c r="E7" s="3">
        <v>1.153</v>
      </c>
      <c r="F7" s="3">
        <v>1.1220000000000001</v>
      </c>
      <c r="H7" s="13" t="s">
        <v>56</v>
      </c>
      <c r="I7" s="3">
        <v>2.0729999999999998E-2</v>
      </c>
      <c r="J7" s="3">
        <v>1.0659999999999999E-2</v>
      </c>
      <c r="K7" s="3">
        <v>2.1430000000000001E-2</v>
      </c>
      <c r="L7" s="3">
        <v>1.482E-2</v>
      </c>
      <c r="M7" s="3">
        <v>1.031E-2</v>
      </c>
      <c r="N7" s="3">
        <v>1.6930000000000001E-2</v>
      </c>
    </row>
    <row r="8" spans="1:14" x14ac:dyDescent="0.2">
      <c r="A8" s="3">
        <v>2.0750000000000002</v>
      </c>
      <c r="B8" s="3">
        <v>1.577</v>
      </c>
      <c r="C8" s="3">
        <v>1.976</v>
      </c>
      <c r="D8" s="3">
        <v>1.4059999999999999</v>
      </c>
      <c r="E8" s="3">
        <v>1.1919999999999999</v>
      </c>
      <c r="F8" s="3">
        <v>1.0449999999999999</v>
      </c>
      <c r="H8" s="13"/>
      <c r="I8" s="3"/>
      <c r="J8" s="3"/>
      <c r="K8" s="3"/>
      <c r="L8" s="3"/>
      <c r="M8" s="3"/>
      <c r="N8" s="3"/>
    </row>
    <row r="9" spans="1:14" x14ac:dyDescent="0.2">
      <c r="A9" s="3">
        <v>2.2919999999999998</v>
      </c>
      <c r="B9" s="3">
        <v>1.677</v>
      </c>
      <c r="C9" s="3">
        <v>1.9490000000000001</v>
      </c>
      <c r="D9" s="3">
        <v>1.54</v>
      </c>
      <c r="E9" s="3">
        <v>1.236</v>
      </c>
      <c r="F9" s="3">
        <v>0.92600000000000005</v>
      </c>
      <c r="H9" s="13" t="s">
        <v>57</v>
      </c>
      <c r="I9" s="3">
        <v>2.069</v>
      </c>
      <c r="J9" s="3">
        <v>1.615</v>
      </c>
      <c r="K9" s="3">
        <v>1.772</v>
      </c>
      <c r="L9" s="3">
        <v>1.4139999999999999</v>
      </c>
      <c r="M9" s="3">
        <v>1.2370000000000001</v>
      </c>
      <c r="N9" s="3">
        <v>0.98370000000000002</v>
      </c>
    </row>
    <row r="10" spans="1:14" x14ac:dyDescent="0.2">
      <c r="A10" s="3">
        <v>1.9830000000000001</v>
      </c>
      <c r="B10" s="3">
        <v>1.671</v>
      </c>
      <c r="C10" s="3">
        <v>1.8140000000000001</v>
      </c>
      <c r="D10" s="3">
        <v>1.4279999999999999</v>
      </c>
      <c r="E10" s="3">
        <v>1.129</v>
      </c>
      <c r="F10" s="3">
        <v>1.1220000000000001</v>
      </c>
      <c r="H10" s="13" t="s">
        <v>58</v>
      </c>
      <c r="I10" s="3">
        <v>2.1539999999999999</v>
      </c>
      <c r="J10" s="3">
        <v>1.6579999999999999</v>
      </c>
      <c r="K10" s="3">
        <v>1.859</v>
      </c>
      <c r="L10" s="3">
        <v>1.4750000000000001</v>
      </c>
      <c r="M10" s="3">
        <v>1.2789999999999999</v>
      </c>
      <c r="N10" s="3">
        <v>1.056</v>
      </c>
    </row>
    <row r="11" spans="1:14" x14ac:dyDescent="0.2">
      <c r="A11" s="3">
        <v>2.1840000000000002</v>
      </c>
      <c r="B11" s="3">
        <v>1.6259999999999999</v>
      </c>
      <c r="C11" s="3">
        <v>1.7410000000000001</v>
      </c>
      <c r="D11" s="3">
        <v>1.52</v>
      </c>
      <c r="E11" s="3">
        <v>1.2569999999999999</v>
      </c>
      <c r="F11" s="3">
        <v>1.026</v>
      </c>
    </row>
    <row r="12" spans="1:14" x14ac:dyDescent="0.2">
      <c r="A12" s="3">
        <v>2.3210000000000002</v>
      </c>
      <c r="B12" s="3">
        <v>1.744</v>
      </c>
      <c r="C12" s="3">
        <v>1.718</v>
      </c>
      <c r="D12" s="3">
        <v>1.4870000000000001</v>
      </c>
      <c r="E12" s="3">
        <v>1.36</v>
      </c>
      <c r="F12" s="3">
        <v>1.022</v>
      </c>
      <c r="H12" s="42" t="s">
        <v>81</v>
      </c>
      <c r="I12" s="30">
        <f>I5/J5</f>
        <v>1.2901649358582774</v>
      </c>
      <c r="J12" s="30"/>
      <c r="K12" s="30">
        <f>K5/L5</f>
        <v>1.2560553633217992</v>
      </c>
      <c r="L12" s="30"/>
      <c r="M12" s="30">
        <f>M5/N5</f>
        <v>1.2333333333333334</v>
      </c>
    </row>
    <row r="13" spans="1:14" x14ac:dyDescent="0.2">
      <c r="A13" s="3">
        <v>2.0590000000000002</v>
      </c>
      <c r="B13" s="3">
        <v>1.6319999999999999</v>
      </c>
      <c r="C13" s="3">
        <v>1.8260000000000001</v>
      </c>
      <c r="D13" s="3">
        <v>1.496</v>
      </c>
      <c r="E13" s="3">
        <v>1.302</v>
      </c>
      <c r="F13" s="3">
        <v>1.0009999999999999</v>
      </c>
      <c r="H13" s="13" t="s">
        <v>82</v>
      </c>
      <c r="I13">
        <f>I12*SQRT((I7/I5)^2+(J7/J5)^2)</f>
        <v>1.5196911625019415E-2</v>
      </c>
      <c r="K13">
        <f>K12*SQRT((K7/K5)^2+(L7/L5)^2)</f>
        <v>1.9644150075215888E-2</v>
      </c>
      <c r="M13">
        <f>M12*SQRT((M7/M5)^2+(N7/N5)^2)</f>
        <v>2.2830393232761988E-2</v>
      </c>
    </row>
    <row r="14" spans="1:14" x14ac:dyDescent="0.2">
      <c r="A14" s="3">
        <v>2.1360000000000001</v>
      </c>
      <c r="B14" s="3">
        <v>1.675</v>
      </c>
      <c r="C14" s="3">
        <v>1.857</v>
      </c>
      <c r="D14" s="3">
        <v>1.5549999999999999</v>
      </c>
      <c r="E14" s="3">
        <v>1.2410000000000001</v>
      </c>
      <c r="F14" s="3">
        <v>1.0289999999999999</v>
      </c>
    </row>
    <row r="15" spans="1:14" x14ac:dyDescent="0.2">
      <c r="A15" s="3">
        <v>2.258</v>
      </c>
      <c r="B15" s="3">
        <v>1.7450000000000001</v>
      </c>
      <c r="C15" s="3">
        <v>1.9059999999999999</v>
      </c>
      <c r="D15" s="3">
        <v>1.371</v>
      </c>
      <c r="E15" s="3">
        <v>1.2250000000000001</v>
      </c>
      <c r="F15" s="3">
        <v>1.0580000000000001</v>
      </c>
    </row>
    <row r="16" spans="1:14" x14ac:dyDescent="0.2">
      <c r="A16" s="3">
        <v>2.0579999999999998</v>
      </c>
      <c r="B16" s="3">
        <v>1.599</v>
      </c>
      <c r="C16" s="3">
        <v>1.9119999999999999</v>
      </c>
      <c r="D16" s="3">
        <v>1.4690000000000001</v>
      </c>
      <c r="E16" s="3">
        <v>1.236</v>
      </c>
      <c r="F16" s="3">
        <v>1.1220000000000001</v>
      </c>
    </row>
    <row r="17" spans="1:6" x14ac:dyDescent="0.2">
      <c r="A17" s="3">
        <v>2.129</v>
      </c>
      <c r="B17" s="3">
        <v>1.633</v>
      </c>
      <c r="C17" s="3">
        <v>1.782</v>
      </c>
      <c r="D17" s="3">
        <v>1.4690000000000001</v>
      </c>
      <c r="E17" s="3">
        <v>1.2689999999999999</v>
      </c>
      <c r="F17" s="3">
        <v>1.034</v>
      </c>
    </row>
    <row r="18" spans="1:6" x14ac:dyDescent="0.2">
      <c r="A18" s="3">
        <v>1.9450000000000001</v>
      </c>
      <c r="B18" s="3">
        <v>1.6779999999999999</v>
      </c>
      <c r="C18" s="3">
        <v>1.861</v>
      </c>
      <c r="D18" s="3">
        <v>1.357</v>
      </c>
      <c r="E18" s="3">
        <v>1.4079999999999999</v>
      </c>
      <c r="F18" s="3">
        <v>0.95599999999999996</v>
      </c>
    </row>
    <row r="19" spans="1:6" x14ac:dyDescent="0.2">
      <c r="A19" s="3">
        <v>1.958</v>
      </c>
      <c r="B19" s="3">
        <v>1.613</v>
      </c>
      <c r="C19" s="3">
        <v>1.89</v>
      </c>
      <c r="D19" s="3">
        <v>1.2490000000000001</v>
      </c>
      <c r="E19" s="3">
        <v>1.2749999999999999</v>
      </c>
      <c r="F19" s="3"/>
    </row>
    <row r="20" spans="1:6" x14ac:dyDescent="0.2">
      <c r="A20" s="3">
        <v>2.0659999999999998</v>
      </c>
      <c r="B20" s="3">
        <v>1.704</v>
      </c>
      <c r="C20" s="3">
        <v>2.0579999999999998</v>
      </c>
      <c r="D20" s="3">
        <v>1.4330000000000001</v>
      </c>
      <c r="E20" s="3">
        <v>1.2410000000000001</v>
      </c>
      <c r="F20" s="3"/>
    </row>
    <row r="21" spans="1:6" x14ac:dyDescent="0.2">
      <c r="A21" s="3">
        <v>2.0830000000000002</v>
      </c>
      <c r="B21" s="3">
        <v>1.4930000000000001</v>
      </c>
      <c r="C21" s="3">
        <v>1.8240000000000001</v>
      </c>
      <c r="D21" s="3">
        <v>1.4319999999999999</v>
      </c>
      <c r="E21" s="3">
        <v>1.3320000000000001</v>
      </c>
      <c r="F21" s="3"/>
    </row>
    <row r="22" spans="1:6" x14ac:dyDescent="0.2">
      <c r="A22" s="3">
        <v>2.1389999999999998</v>
      </c>
      <c r="B22" s="3">
        <v>1.5780000000000001</v>
      </c>
      <c r="C22" s="3">
        <v>1.6240000000000001</v>
      </c>
      <c r="D22" s="3">
        <v>1.466</v>
      </c>
      <c r="E22" s="3">
        <v>1.306</v>
      </c>
      <c r="F22" s="3"/>
    </row>
    <row r="23" spans="1:6" x14ac:dyDescent="0.2">
      <c r="A23" s="3">
        <v>2.0550000000000002</v>
      </c>
      <c r="B23" s="3">
        <v>1.5780000000000001</v>
      </c>
      <c r="C23" s="3">
        <v>1.8759999999999999</v>
      </c>
      <c r="D23" s="3">
        <v>1.387</v>
      </c>
      <c r="E23" s="3">
        <v>1.2010000000000001</v>
      </c>
      <c r="F23" s="3"/>
    </row>
    <row r="24" spans="1:6" x14ac:dyDescent="0.2">
      <c r="A24" s="3">
        <v>2.2080000000000002</v>
      </c>
      <c r="B24" s="3">
        <v>1.6890000000000001</v>
      </c>
      <c r="C24" s="3">
        <v>1.6419999999999999</v>
      </c>
      <c r="D24" s="3">
        <v>1.371</v>
      </c>
      <c r="E24" s="3">
        <v>1.27</v>
      </c>
      <c r="F24" s="3"/>
    </row>
    <row r="25" spans="1:6" x14ac:dyDescent="0.2">
      <c r="A25" s="3">
        <v>1.9490000000000001</v>
      </c>
      <c r="B25" s="3">
        <v>1.643</v>
      </c>
      <c r="C25" s="3">
        <v>1.8859999999999999</v>
      </c>
      <c r="D25" s="3">
        <v>1.4330000000000001</v>
      </c>
      <c r="E25" s="3">
        <v>1.1950000000000001</v>
      </c>
      <c r="F25" s="3"/>
    </row>
    <row r="26" spans="1:6" x14ac:dyDescent="0.2">
      <c r="A26" s="3">
        <v>2.0939999999999999</v>
      </c>
      <c r="B26" s="3">
        <v>1.667</v>
      </c>
      <c r="C26" s="3">
        <v>1.7</v>
      </c>
      <c r="D26" s="3">
        <v>1.446</v>
      </c>
      <c r="E26" s="3">
        <v>1.1559999999999999</v>
      </c>
      <c r="F26" s="3"/>
    </row>
    <row r="27" spans="1:6" x14ac:dyDescent="0.2">
      <c r="A27" s="3">
        <v>2.1309999999999998</v>
      </c>
      <c r="B27" s="3">
        <v>1.516</v>
      </c>
      <c r="C27" s="3">
        <v>1.889</v>
      </c>
      <c r="D27" s="3">
        <v>1.5509999999999999</v>
      </c>
      <c r="E27" s="3">
        <v>1.2569999999999999</v>
      </c>
      <c r="F27" s="3"/>
    </row>
    <row r="28" spans="1:6" x14ac:dyDescent="0.2">
      <c r="A28" s="3">
        <v>2.2770000000000001</v>
      </c>
      <c r="B28" s="3">
        <v>1.655</v>
      </c>
      <c r="C28" s="3">
        <v>1.869</v>
      </c>
      <c r="D28" s="3"/>
      <c r="E28" s="3">
        <v>1.349</v>
      </c>
      <c r="F28" s="3"/>
    </row>
    <row r="29" spans="1:6" x14ac:dyDescent="0.2">
      <c r="A29" s="3">
        <v>1.948</v>
      </c>
      <c r="B29" s="3">
        <v>1.5920000000000001</v>
      </c>
      <c r="C29" s="3">
        <v>1.738</v>
      </c>
      <c r="D29" s="3"/>
      <c r="E29" s="3">
        <v>1.325</v>
      </c>
      <c r="F29" s="3"/>
    </row>
    <row r="30" spans="1:6" x14ac:dyDescent="0.2">
      <c r="A30" s="3">
        <v>1.9059999999999999</v>
      </c>
      <c r="B30" s="3">
        <v>1.716</v>
      </c>
      <c r="C30" s="3">
        <v>1.7150000000000001</v>
      </c>
      <c r="D30" s="3"/>
      <c r="E30" s="3">
        <v>1.363</v>
      </c>
      <c r="F30" s="3"/>
    </row>
    <row r="31" spans="1:6" x14ac:dyDescent="0.2">
      <c r="A31" s="3">
        <v>2.0939999999999999</v>
      </c>
      <c r="B31" s="3">
        <v>1.728</v>
      </c>
      <c r="C31" s="3">
        <v>1.8959999999999999</v>
      </c>
      <c r="D31" s="3"/>
      <c r="E31" s="3">
        <v>1.2490000000000001</v>
      </c>
      <c r="F31" s="3"/>
    </row>
    <row r="32" spans="1:6" x14ac:dyDescent="0.2">
      <c r="A32" s="3">
        <v>1.9770000000000001</v>
      </c>
      <c r="B32" s="3">
        <v>1.6379999999999999</v>
      </c>
      <c r="C32" s="3">
        <v>1.794</v>
      </c>
      <c r="D32" s="3"/>
      <c r="E32" s="3">
        <v>1.266</v>
      </c>
      <c r="F32" s="3"/>
    </row>
    <row r="33" spans="1:6" x14ac:dyDescent="0.2">
      <c r="A33" s="3">
        <v>2.1720000000000002</v>
      </c>
      <c r="B33" s="3">
        <v>1.591</v>
      </c>
      <c r="C33" s="3"/>
      <c r="D33" s="3"/>
      <c r="E33" s="3">
        <v>1.1679999999999999</v>
      </c>
      <c r="F33" s="3"/>
    </row>
    <row r="34" spans="1:6" x14ac:dyDescent="0.2">
      <c r="A34" s="3"/>
      <c r="B34" s="3">
        <v>1.6379999999999999</v>
      </c>
      <c r="C34" s="3"/>
      <c r="D34" s="3"/>
      <c r="E34" s="3">
        <v>1.2430000000000001</v>
      </c>
      <c r="F34" s="3"/>
    </row>
    <row r="35" spans="1:6" x14ac:dyDescent="0.2">
      <c r="A35" s="3"/>
      <c r="B35" s="3">
        <v>1.6759999999999999</v>
      </c>
      <c r="C35" s="3"/>
      <c r="D35" s="3"/>
      <c r="E35" s="3">
        <v>1.29</v>
      </c>
      <c r="F35" s="3"/>
    </row>
    <row r="36" spans="1:6" x14ac:dyDescent="0.2">
      <c r="A36" s="3"/>
      <c r="B36" s="3">
        <v>1.6419999999999999</v>
      </c>
      <c r="C36" s="3"/>
      <c r="D36" s="3"/>
      <c r="E36" s="3">
        <v>1.2729999999999999</v>
      </c>
      <c r="F36" s="3"/>
    </row>
    <row r="37" spans="1:6" x14ac:dyDescent="0.2">
      <c r="A37" s="3"/>
      <c r="B37" s="3">
        <v>1.556</v>
      </c>
      <c r="C37" s="3"/>
      <c r="D37" s="3"/>
      <c r="E37" s="3">
        <v>1.3620000000000001</v>
      </c>
      <c r="F37" s="3"/>
    </row>
    <row r="38" spans="1:6" x14ac:dyDescent="0.2">
      <c r="A38" s="3"/>
      <c r="B38" s="3">
        <v>1.573</v>
      </c>
      <c r="C38" s="3"/>
      <c r="D38" s="3"/>
      <c r="E38" s="3">
        <v>1.262</v>
      </c>
      <c r="F38" s="3"/>
    </row>
    <row r="39" spans="1:6" x14ac:dyDescent="0.2">
      <c r="A39" s="3"/>
      <c r="B39" s="3"/>
      <c r="C39" s="3"/>
      <c r="D39" s="3"/>
      <c r="E39" s="3">
        <v>1.2609999999999999</v>
      </c>
      <c r="F39" s="3"/>
    </row>
    <row r="40" spans="1:6" x14ac:dyDescent="0.2">
      <c r="A40" s="3"/>
      <c r="B40" s="3"/>
      <c r="C40" s="3"/>
      <c r="D40" s="3"/>
      <c r="E40" s="3">
        <v>1.1339999999999999</v>
      </c>
      <c r="F40" s="3"/>
    </row>
    <row r="41" spans="1:6" x14ac:dyDescent="0.2">
      <c r="A41" s="3"/>
      <c r="B41" s="3"/>
      <c r="C41" s="3"/>
      <c r="D41" s="3"/>
      <c r="E41" s="3">
        <v>1.2450000000000001</v>
      </c>
      <c r="F41" s="3"/>
    </row>
    <row r="42" spans="1:6" x14ac:dyDescent="0.2">
      <c r="A42" s="3"/>
      <c r="B42" s="3"/>
      <c r="C42" s="3"/>
      <c r="D42" s="3"/>
      <c r="E42" s="3">
        <v>1.208</v>
      </c>
      <c r="F42" s="3"/>
    </row>
    <row r="43" spans="1:6" x14ac:dyDescent="0.2">
      <c r="A43" s="3"/>
      <c r="B43" s="3"/>
      <c r="C43" s="3"/>
      <c r="D43" s="3"/>
      <c r="E43" s="3">
        <v>1.123</v>
      </c>
      <c r="F43" s="3"/>
    </row>
    <row r="44" spans="1:6" x14ac:dyDescent="0.2">
      <c r="A44" s="3"/>
      <c r="B44" s="3"/>
      <c r="C44" s="3"/>
      <c r="D44" s="3"/>
      <c r="E44" s="3">
        <v>1.4239999999999999</v>
      </c>
      <c r="F44" s="3"/>
    </row>
    <row r="45" spans="1:6" x14ac:dyDescent="0.2">
      <c r="A45" s="3"/>
      <c r="B45" s="3"/>
      <c r="C45" s="3"/>
      <c r="D45" s="3"/>
      <c r="E45" s="3">
        <v>1.2490000000000001</v>
      </c>
      <c r="F45" s="3"/>
    </row>
    <row r="46" spans="1:6" x14ac:dyDescent="0.2">
      <c r="A46" s="3"/>
      <c r="B46" s="3"/>
      <c r="C46" s="3"/>
      <c r="D46" s="3"/>
      <c r="E46" s="3">
        <v>1.2529999999999999</v>
      </c>
      <c r="F46" s="3"/>
    </row>
    <row r="47" spans="1:6" x14ac:dyDescent="0.2">
      <c r="A47" s="3"/>
      <c r="B47" s="3"/>
      <c r="C47" s="3"/>
      <c r="D47" s="3"/>
      <c r="E47" s="3">
        <v>1.2769999999999999</v>
      </c>
      <c r="F47" s="3"/>
    </row>
    <row r="48" spans="1:6" x14ac:dyDescent="0.2">
      <c r="A48" s="3"/>
      <c r="B48" s="3"/>
      <c r="C48" s="3"/>
      <c r="D48" s="3"/>
      <c r="E48" s="3">
        <v>1.3480000000000001</v>
      </c>
      <c r="F48" s="3"/>
    </row>
    <row r="49" spans="1:6" x14ac:dyDescent="0.2">
      <c r="A49" s="3"/>
      <c r="B49" s="3"/>
      <c r="C49" s="3"/>
      <c r="D49" s="3"/>
      <c r="E49" s="3">
        <v>1.27</v>
      </c>
      <c r="F49" s="3"/>
    </row>
  </sheetData>
  <mergeCells count="2">
    <mergeCell ref="A1:F1"/>
    <mergeCell ref="H1:N1"/>
  </mergeCells>
  <pageMargins left="0.7" right="0.7" top="0.75" bottom="0.75" header="0.3" footer="0.3"/>
  <pageSetup paperSize="9" orientation="portrait" horizontalDpi="0" verticalDpi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2"/>
  <sheetViews>
    <sheetView workbookViewId="0">
      <selection activeCell="A5" sqref="A5"/>
    </sheetView>
  </sheetViews>
  <sheetFormatPr baseColWidth="10" defaultRowHeight="16" x14ac:dyDescent="0.2"/>
  <cols>
    <col min="1" max="1" width="18.6640625" customWidth="1"/>
    <col min="2" max="2" width="18" customWidth="1"/>
    <col min="3" max="3" width="32.5" customWidth="1"/>
    <col min="4" max="4" width="20.6640625" style="30" customWidth="1"/>
  </cols>
  <sheetData>
    <row r="1" spans="1:4" x14ac:dyDescent="0.2">
      <c r="A1" t="s">
        <v>402</v>
      </c>
    </row>
    <row r="3" spans="1:4" x14ac:dyDescent="0.2">
      <c r="A3" s="53" t="s">
        <v>401</v>
      </c>
      <c r="B3" s="53"/>
      <c r="C3" s="53"/>
      <c r="D3" s="53"/>
    </row>
    <row r="4" spans="1:4" x14ac:dyDescent="0.2">
      <c r="A4" s="61" t="s">
        <v>9</v>
      </c>
      <c r="B4" s="61"/>
      <c r="C4" s="61"/>
      <c r="D4" s="61"/>
    </row>
    <row r="5" spans="1:4" x14ac:dyDescent="0.2">
      <c r="A5" t="s">
        <v>405</v>
      </c>
      <c r="B5" t="s">
        <v>403</v>
      </c>
      <c r="C5" t="s">
        <v>404</v>
      </c>
      <c r="D5" s="30" t="s">
        <v>400</v>
      </c>
    </row>
    <row r="6" spans="1:4" x14ac:dyDescent="0.2">
      <c r="A6" s="29">
        <v>14673236.91</v>
      </c>
      <c r="B6" s="29">
        <v>5573176.3700000001</v>
      </c>
      <c r="C6" s="29">
        <f t="shared" ref="C6:C27" si="0">A6-B6</f>
        <v>9100060.5399999991</v>
      </c>
      <c r="D6" s="46">
        <f t="shared" ref="D6:D27" si="1">B6/C6</f>
        <v>0.61243288937504148</v>
      </c>
    </row>
    <row r="7" spans="1:4" x14ac:dyDescent="0.2">
      <c r="A7" s="29">
        <v>17506639.780000001</v>
      </c>
      <c r="B7" s="29">
        <v>6947546.5599999996</v>
      </c>
      <c r="C7" s="29">
        <f t="shared" si="0"/>
        <v>10559093.220000003</v>
      </c>
      <c r="D7" s="46">
        <f t="shared" si="1"/>
        <v>0.65796810533319616</v>
      </c>
    </row>
    <row r="8" spans="1:4" x14ac:dyDescent="0.2">
      <c r="A8" s="29">
        <v>13073451.369999999</v>
      </c>
      <c r="B8" s="29">
        <v>5084609.1900000004</v>
      </c>
      <c r="C8" s="29">
        <f t="shared" si="0"/>
        <v>7988842.1799999988</v>
      </c>
      <c r="D8" s="46">
        <f t="shared" si="1"/>
        <v>0.63646384237371445</v>
      </c>
    </row>
    <row r="9" spans="1:4" x14ac:dyDescent="0.2">
      <c r="A9" s="29">
        <v>15607442.710000001</v>
      </c>
      <c r="B9" s="29">
        <v>6007182.1900000004</v>
      </c>
      <c r="C9" s="29">
        <f t="shared" si="0"/>
        <v>9600260.5199999996</v>
      </c>
      <c r="D9" s="46">
        <f t="shared" si="1"/>
        <v>0.62573116401220341</v>
      </c>
    </row>
    <row r="10" spans="1:4" x14ac:dyDescent="0.2">
      <c r="A10" s="29">
        <v>16601534.640000001</v>
      </c>
      <c r="B10" s="29">
        <v>6320030.5499999998</v>
      </c>
      <c r="C10" s="29">
        <f t="shared" si="0"/>
        <v>10281504.09</v>
      </c>
      <c r="D10" s="46">
        <f t="shared" si="1"/>
        <v>0.61469902600602866</v>
      </c>
    </row>
    <row r="11" spans="1:4" x14ac:dyDescent="0.2">
      <c r="A11" s="29">
        <v>12575274.09</v>
      </c>
      <c r="B11" s="29">
        <v>4873115.09</v>
      </c>
      <c r="C11" s="29">
        <f t="shared" si="0"/>
        <v>7702159</v>
      </c>
      <c r="D11" s="46">
        <f t="shared" si="1"/>
        <v>0.63269468859315936</v>
      </c>
    </row>
    <row r="12" spans="1:4" x14ac:dyDescent="0.2">
      <c r="A12" s="29">
        <v>12550221.970000001</v>
      </c>
      <c r="B12" s="29">
        <v>5033772.0199999996</v>
      </c>
      <c r="C12" s="29">
        <f t="shared" si="0"/>
        <v>7516449.9500000011</v>
      </c>
      <c r="D12" s="46">
        <f t="shared" si="1"/>
        <v>0.6697007301964405</v>
      </c>
    </row>
    <row r="13" spans="1:4" x14ac:dyDescent="0.2">
      <c r="A13" s="29">
        <v>14459672.970000001</v>
      </c>
      <c r="B13" s="29">
        <v>5780622.2800000003</v>
      </c>
      <c r="C13" s="29">
        <f t="shared" si="0"/>
        <v>8679050.6900000013</v>
      </c>
      <c r="D13" s="46">
        <f t="shared" si="1"/>
        <v>0.66604315223788602</v>
      </c>
    </row>
    <row r="14" spans="1:4" x14ac:dyDescent="0.2">
      <c r="A14" s="29">
        <v>15135660.470000001</v>
      </c>
      <c r="B14" s="29">
        <v>5756738.1900000004</v>
      </c>
      <c r="C14" s="29">
        <f t="shared" si="0"/>
        <v>9378922.2800000012</v>
      </c>
      <c r="D14" s="46">
        <f t="shared" si="1"/>
        <v>0.61379527606022555</v>
      </c>
    </row>
    <row r="15" spans="1:4" x14ac:dyDescent="0.2">
      <c r="A15" s="29">
        <v>13875373.050000001</v>
      </c>
      <c r="B15" s="29">
        <v>5210348.21</v>
      </c>
      <c r="C15" s="29">
        <f t="shared" si="0"/>
        <v>8665024.8399999999</v>
      </c>
      <c r="D15" s="46">
        <f t="shared" si="1"/>
        <v>0.6013079369314307</v>
      </c>
    </row>
    <row r="16" spans="1:4" x14ac:dyDescent="0.2">
      <c r="A16" s="29">
        <v>15541223.689999999</v>
      </c>
      <c r="B16" s="29">
        <v>5750152.1900000004</v>
      </c>
      <c r="C16" s="29">
        <f t="shared" si="0"/>
        <v>9791071.5</v>
      </c>
      <c r="D16" s="46">
        <f t="shared" si="1"/>
        <v>0.58728528231052146</v>
      </c>
    </row>
    <row r="17" spans="1:13" x14ac:dyDescent="0.2">
      <c r="A17" s="29">
        <v>15529702.49</v>
      </c>
      <c r="B17" s="29">
        <v>5739461.0599999996</v>
      </c>
      <c r="C17" s="29">
        <f t="shared" si="0"/>
        <v>9790241.4299999997</v>
      </c>
      <c r="D17" s="46">
        <f t="shared" si="1"/>
        <v>0.58624305652082365</v>
      </c>
      <c r="M17" s="32"/>
    </row>
    <row r="18" spans="1:13" x14ac:dyDescent="0.2">
      <c r="A18" s="29">
        <v>15143506.58</v>
      </c>
      <c r="B18" s="29">
        <v>5810269.9299999997</v>
      </c>
      <c r="C18" s="29">
        <f t="shared" si="0"/>
        <v>9333236.6500000004</v>
      </c>
      <c r="D18" s="46">
        <f t="shared" si="1"/>
        <v>0.62253536987085822</v>
      </c>
      <c r="K18" s="32"/>
      <c r="M18" s="32"/>
    </row>
    <row r="19" spans="1:13" x14ac:dyDescent="0.2">
      <c r="A19" s="29">
        <v>13571197.85</v>
      </c>
      <c r="B19" s="29">
        <v>5126640.6500000004</v>
      </c>
      <c r="C19" s="29">
        <f t="shared" si="0"/>
        <v>8444557.1999999993</v>
      </c>
      <c r="D19" s="46">
        <f t="shared" si="1"/>
        <v>0.60709407593331255</v>
      </c>
      <c r="K19" s="32"/>
      <c r="M19" s="32"/>
    </row>
    <row r="20" spans="1:13" x14ac:dyDescent="0.2">
      <c r="A20" s="29">
        <v>14210267.050000001</v>
      </c>
      <c r="B20" s="29">
        <v>5630260.0899999999</v>
      </c>
      <c r="C20" s="29">
        <f t="shared" si="0"/>
        <v>8580006.9600000009</v>
      </c>
      <c r="D20" s="46">
        <f t="shared" si="1"/>
        <v>0.65620693738924418</v>
      </c>
      <c r="K20" s="32"/>
      <c r="M20" s="32"/>
    </row>
    <row r="21" spans="1:13" x14ac:dyDescent="0.2">
      <c r="A21" s="29">
        <v>13954704.119999999</v>
      </c>
      <c r="B21" s="29">
        <v>5366721.41</v>
      </c>
      <c r="C21" s="29">
        <f t="shared" si="0"/>
        <v>8587982.709999999</v>
      </c>
      <c r="D21" s="46">
        <f t="shared" si="1"/>
        <v>0.62491059789290149</v>
      </c>
      <c r="K21" s="32"/>
      <c r="M21" s="32"/>
    </row>
    <row r="22" spans="1:13" x14ac:dyDescent="0.2">
      <c r="A22" s="29">
        <v>16530227.65</v>
      </c>
      <c r="B22" s="29">
        <v>6287992.9100000001</v>
      </c>
      <c r="C22" s="29">
        <f t="shared" si="0"/>
        <v>10242234.74</v>
      </c>
      <c r="D22" s="46">
        <f t="shared" si="1"/>
        <v>0.61392782626265019</v>
      </c>
      <c r="K22" s="32"/>
      <c r="M22" s="32"/>
    </row>
    <row r="23" spans="1:13" x14ac:dyDescent="0.2">
      <c r="A23" s="29">
        <v>12149566.16</v>
      </c>
      <c r="B23" s="29">
        <v>4594072.1500000004</v>
      </c>
      <c r="C23" s="29">
        <f t="shared" si="0"/>
        <v>7555494.0099999998</v>
      </c>
      <c r="D23" s="46">
        <f t="shared" si="1"/>
        <v>0.60804391399418245</v>
      </c>
      <c r="K23" s="32"/>
      <c r="M23" s="32"/>
    </row>
    <row r="24" spans="1:13" x14ac:dyDescent="0.2">
      <c r="A24" s="29">
        <v>14395283.24</v>
      </c>
      <c r="B24" s="29">
        <v>5107248.26</v>
      </c>
      <c r="C24" s="29">
        <f t="shared" si="0"/>
        <v>9288034.9800000004</v>
      </c>
      <c r="D24" s="46">
        <f t="shared" si="1"/>
        <v>0.54987392607774177</v>
      </c>
      <c r="K24" s="32"/>
      <c r="M24" s="32"/>
    </row>
    <row r="25" spans="1:13" x14ac:dyDescent="0.2">
      <c r="A25" s="29">
        <v>12807495.279999999</v>
      </c>
      <c r="B25" s="29">
        <v>4791961.29</v>
      </c>
      <c r="C25" s="29">
        <f t="shared" si="0"/>
        <v>8015533.9899999993</v>
      </c>
      <c r="D25" s="46">
        <f t="shared" si="1"/>
        <v>0.59783431721184688</v>
      </c>
      <c r="K25" s="32"/>
      <c r="M25" s="32"/>
    </row>
    <row r="26" spans="1:13" x14ac:dyDescent="0.2">
      <c r="A26" s="29">
        <v>13929868.15</v>
      </c>
      <c r="B26" s="29">
        <v>5271771.32</v>
      </c>
      <c r="C26" s="29">
        <f t="shared" si="0"/>
        <v>8658096.8300000001</v>
      </c>
      <c r="D26" s="46">
        <f t="shared" si="1"/>
        <v>0.60888338667378938</v>
      </c>
      <c r="K26" s="32"/>
      <c r="M26" s="32"/>
    </row>
    <row r="27" spans="1:13" x14ac:dyDescent="0.2">
      <c r="A27" s="29">
        <v>14000612.73</v>
      </c>
      <c r="B27" s="29">
        <v>5470122.8700000001</v>
      </c>
      <c r="C27" s="29">
        <f t="shared" si="0"/>
        <v>8530489.8599999994</v>
      </c>
      <c r="D27" s="46">
        <f t="shared" si="1"/>
        <v>0.64124369875284049</v>
      </c>
      <c r="K27" s="32"/>
      <c r="M27" s="32"/>
    </row>
    <row r="28" spans="1:13" x14ac:dyDescent="0.2">
      <c r="A28" s="66" t="s">
        <v>10</v>
      </c>
      <c r="B28" s="66"/>
      <c r="C28" s="66"/>
      <c r="D28" s="66"/>
      <c r="K28" s="32"/>
      <c r="M28" s="32"/>
    </row>
    <row r="29" spans="1:13" x14ac:dyDescent="0.2">
      <c r="A29" s="29" t="s">
        <v>405</v>
      </c>
      <c r="B29" s="29" t="s">
        <v>403</v>
      </c>
      <c r="C29" s="29" t="s">
        <v>404</v>
      </c>
      <c r="D29" s="46" t="s">
        <v>400</v>
      </c>
      <c r="K29" s="32"/>
      <c r="M29" s="32"/>
    </row>
    <row r="30" spans="1:13" x14ac:dyDescent="0.2">
      <c r="A30" s="29">
        <v>9159957.5500000007</v>
      </c>
      <c r="B30" s="29">
        <v>3655160.16</v>
      </c>
      <c r="C30" s="29">
        <f t="shared" ref="C30:C50" si="2">A30-B30</f>
        <v>5504797.3900000006</v>
      </c>
      <c r="D30" s="46">
        <f t="shared" ref="D30:D50" si="3">B30/C30</f>
        <v>0.66399540274451407</v>
      </c>
      <c r="F30" s="5"/>
      <c r="G30" s="5"/>
      <c r="H30" s="5"/>
      <c r="I30" s="5"/>
      <c r="K30" s="32"/>
      <c r="M30" s="32"/>
    </row>
    <row r="31" spans="1:13" x14ac:dyDescent="0.2">
      <c r="A31" s="29">
        <v>9666761.3699999992</v>
      </c>
      <c r="B31" s="29">
        <v>3721768.88</v>
      </c>
      <c r="C31" s="29">
        <f t="shared" si="2"/>
        <v>5944992.4899999993</v>
      </c>
      <c r="D31" s="46">
        <f t="shared" si="3"/>
        <v>0.62603424415764075</v>
      </c>
      <c r="F31" s="5"/>
      <c r="G31" s="5"/>
      <c r="H31" s="5"/>
      <c r="I31" s="5"/>
      <c r="K31" s="32"/>
      <c r="M31" s="32"/>
    </row>
    <row r="32" spans="1:13" x14ac:dyDescent="0.2">
      <c r="A32" s="29">
        <v>11029330</v>
      </c>
      <c r="B32" s="29">
        <v>4157442.52</v>
      </c>
      <c r="C32" s="29">
        <f t="shared" si="2"/>
        <v>6871887.4800000004</v>
      </c>
      <c r="D32" s="46">
        <f t="shared" si="3"/>
        <v>0.60499281050509868</v>
      </c>
      <c r="F32" s="5"/>
      <c r="G32" s="5"/>
      <c r="H32" s="5"/>
      <c r="I32" s="5"/>
      <c r="K32" s="32"/>
      <c r="M32" s="32"/>
    </row>
    <row r="33" spans="1:13" x14ac:dyDescent="0.2">
      <c r="A33" s="29">
        <v>13617175.199999999</v>
      </c>
      <c r="B33" s="29">
        <v>5291933.21</v>
      </c>
      <c r="C33" s="29">
        <f t="shared" si="2"/>
        <v>8325241.9899999993</v>
      </c>
      <c r="D33" s="46">
        <f t="shared" si="3"/>
        <v>0.63564917588659786</v>
      </c>
      <c r="F33" s="44"/>
      <c r="G33" s="44"/>
      <c r="H33" s="44"/>
      <c r="I33" s="44"/>
      <c r="K33" s="32"/>
      <c r="M33" s="32"/>
    </row>
    <row r="34" spans="1:13" x14ac:dyDescent="0.2">
      <c r="A34" s="29">
        <v>10184631.85</v>
      </c>
      <c r="B34" s="29">
        <v>3997142.31</v>
      </c>
      <c r="C34" s="29">
        <f t="shared" si="2"/>
        <v>6187489.5399999991</v>
      </c>
      <c r="D34" s="46">
        <f t="shared" si="3"/>
        <v>0.64600388964859579</v>
      </c>
      <c r="F34" s="5"/>
      <c r="G34" s="5"/>
      <c r="H34" s="5"/>
      <c r="I34" s="5"/>
      <c r="K34" s="32"/>
    </row>
    <row r="35" spans="1:13" x14ac:dyDescent="0.2">
      <c r="A35" s="29">
        <v>10677659.41</v>
      </c>
      <c r="B35" s="29">
        <v>3972491.2</v>
      </c>
      <c r="C35" s="29">
        <f t="shared" si="2"/>
        <v>6705168.21</v>
      </c>
      <c r="D35" s="46">
        <f t="shared" si="3"/>
        <v>0.59245213178626588</v>
      </c>
      <c r="F35" s="5"/>
      <c r="G35" s="5"/>
      <c r="H35" s="5"/>
      <c r="I35" s="5"/>
      <c r="K35" s="32"/>
    </row>
    <row r="36" spans="1:13" x14ac:dyDescent="0.2">
      <c r="A36" s="29">
        <v>12284399.35</v>
      </c>
      <c r="B36" s="29">
        <v>4684448.1100000003</v>
      </c>
      <c r="C36" s="29">
        <f t="shared" si="2"/>
        <v>7599951.2399999993</v>
      </c>
      <c r="D36" s="46">
        <f t="shared" si="3"/>
        <v>0.61637870587180255</v>
      </c>
      <c r="F36" s="5"/>
      <c r="G36" s="5"/>
      <c r="H36" s="5"/>
      <c r="I36" s="5"/>
      <c r="K36" s="32"/>
    </row>
    <row r="37" spans="1:13" x14ac:dyDescent="0.2">
      <c r="A37" s="29">
        <v>9290144.5500000007</v>
      </c>
      <c r="B37" s="29">
        <v>3714199.16</v>
      </c>
      <c r="C37" s="29">
        <f t="shared" si="2"/>
        <v>5575945.3900000006</v>
      </c>
      <c r="D37" s="46">
        <f t="shared" si="3"/>
        <v>0.66611110766276704</v>
      </c>
      <c r="F37" s="5"/>
      <c r="G37" s="5"/>
      <c r="H37" s="5"/>
      <c r="I37" s="5"/>
      <c r="K37" s="32"/>
    </row>
    <row r="38" spans="1:13" x14ac:dyDescent="0.2">
      <c r="A38" s="29">
        <v>10238615.140000001</v>
      </c>
      <c r="B38" s="29">
        <v>4001084.42</v>
      </c>
      <c r="C38" s="29">
        <f t="shared" si="2"/>
        <v>6237530.7200000007</v>
      </c>
      <c r="D38" s="46">
        <f t="shared" si="3"/>
        <v>0.64145326085063348</v>
      </c>
      <c r="F38" s="5"/>
      <c r="G38" s="5"/>
      <c r="H38" s="5"/>
      <c r="I38" s="5"/>
      <c r="K38" s="32"/>
    </row>
    <row r="39" spans="1:13" x14ac:dyDescent="0.2">
      <c r="A39" s="29">
        <v>9100019.9900000002</v>
      </c>
      <c r="B39" s="29">
        <v>3521468.48</v>
      </c>
      <c r="C39" s="29">
        <f t="shared" si="2"/>
        <v>5578551.5099999998</v>
      </c>
      <c r="D39" s="46">
        <f t="shared" si="3"/>
        <v>0.63125140525949897</v>
      </c>
      <c r="F39" s="44"/>
      <c r="G39" s="44"/>
      <c r="H39" s="45"/>
      <c r="I39" s="44"/>
      <c r="K39" s="32"/>
    </row>
    <row r="40" spans="1:13" x14ac:dyDescent="0.2">
      <c r="A40" s="29">
        <v>11811406.630000001</v>
      </c>
      <c r="B40" s="29">
        <v>4518096.0999999996</v>
      </c>
      <c r="C40" s="29">
        <f t="shared" si="2"/>
        <v>7293310.5300000012</v>
      </c>
      <c r="D40" s="46">
        <f t="shared" si="3"/>
        <v>0.61948494876441229</v>
      </c>
      <c r="F40" s="44"/>
      <c r="G40" s="44"/>
      <c r="H40" s="45"/>
      <c r="I40" s="44"/>
      <c r="K40" s="32"/>
    </row>
    <row r="41" spans="1:13" x14ac:dyDescent="0.2">
      <c r="A41" s="29">
        <v>10555908.08</v>
      </c>
      <c r="B41" s="29">
        <v>3886165.17</v>
      </c>
      <c r="C41" s="29">
        <f t="shared" si="2"/>
        <v>6669742.9100000001</v>
      </c>
      <c r="D41" s="46">
        <f t="shared" si="3"/>
        <v>0.58265591679305073</v>
      </c>
      <c r="F41" s="44"/>
      <c r="G41" s="44"/>
      <c r="H41" s="44"/>
      <c r="I41" s="44"/>
      <c r="K41" s="32"/>
    </row>
    <row r="42" spans="1:13" x14ac:dyDescent="0.2">
      <c r="A42" s="29">
        <v>12732693.189999999</v>
      </c>
      <c r="B42" s="29">
        <v>4848547.01</v>
      </c>
      <c r="C42" s="29">
        <f t="shared" si="2"/>
        <v>7884146.1799999997</v>
      </c>
      <c r="D42" s="46">
        <f t="shared" si="3"/>
        <v>0.6149742659895735</v>
      </c>
      <c r="F42" s="44"/>
      <c r="G42" s="45"/>
      <c r="H42" s="45"/>
      <c r="I42" s="44"/>
      <c r="K42" s="32"/>
    </row>
    <row r="43" spans="1:13" x14ac:dyDescent="0.2">
      <c r="A43" s="29">
        <v>13496771.41</v>
      </c>
      <c r="B43" s="29">
        <v>5025338.21</v>
      </c>
      <c r="C43" s="29">
        <f t="shared" si="2"/>
        <v>8471433.1999999993</v>
      </c>
      <c r="D43" s="46">
        <f t="shared" si="3"/>
        <v>0.5932099198987959</v>
      </c>
      <c r="F43" s="44"/>
      <c r="G43" s="45"/>
      <c r="H43" s="45"/>
      <c r="I43" s="44"/>
      <c r="K43" s="32"/>
    </row>
    <row r="44" spans="1:13" x14ac:dyDescent="0.2">
      <c r="A44" s="29">
        <v>12483822.449999999</v>
      </c>
      <c r="B44" s="29">
        <v>4910337.8899999997</v>
      </c>
      <c r="C44" s="29">
        <f t="shared" si="2"/>
        <v>7573484.5599999996</v>
      </c>
      <c r="D44" s="46">
        <f t="shared" si="3"/>
        <v>0.64835913390968869</v>
      </c>
      <c r="F44" s="44"/>
      <c r="G44" s="45"/>
      <c r="H44" s="45"/>
      <c r="I44" s="44"/>
      <c r="K44" s="32"/>
    </row>
    <row r="45" spans="1:13" x14ac:dyDescent="0.2">
      <c r="A45" s="29">
        <v>12247842.550000001</v>
      </c>
      <c r="B45" s="29">
        <v>4516375.38</v>
      </c>
      <c r="C45" s="29">
        <f t="shared" si="2"/>
        <v>7731467.1700000009</v>
      </c>
      <c r="D45" s="46">
        <f t="shared" si="3"/>
        <v>0.58415502267469366</v>
      </c>
      <c r="F45" s="44"/>
      <c r="G45" s="45"/>
      <c r="H45" s="45"/>
      <c r="I45" s="44"/>
      <c r="K45" s="32"/>
    </row>
    <row r="46" spans="1:13" x14ac:dyDescent="0.2">
      <c r="A46" s="29">
        <v>12284792.470000001</v>
      </c>
      <c r="B46" s="29">
        <v>4614745.41</v>
      </c>
      <c r="C46" s="29">
        <f t="shared" si="2"/>
        <v>7670047.0600000005</v>
      </c>
      <c r="D46" s="46">
        <f t="shared" si="3"/>
        <v>0.60165803076572</v>
      </c>
      <c r="F46" s="44"/>
      <c r="G46" s="45"/>
      <c r="H46" s="45"/>
      <c r="I46" s="44"/>
      <c r="K46" s="32"/>
    </row>
    <row r="47" spans="1:13" x14ac:dyDescent="0.2">
      <c r="A47" s="29">
        <v>12560479.539999999</v>
      </c>
      <c r="B47" s="29">
        <v>4747802.1399999997</v>
      </c>
      <c r="C47" s="29">
        <f t="shared" si="2"/>
        <v>7812677.3999999994</v>
      </c>
      <c r="D47" s="46">
        <f t="shared" si="3"/>
        <v>0.60770487464387046</v>
      </c>
      <c r="F47" s="44"/>
      <c r="G47" s="45"/>
      <c r="H47" s="45"/>
      <c r="I47" s="44"/>
      <c r="K47" s="32"/>
    </row>
    <row r="48" spans="1:13" x14ac:dyDescent="0.2">
      <c r="A48" s="29">
        <v>11441534.83</v>
      </c>
      <c r="B48" s="29">
        <v>4356594.03</v>
      </c>
      <c r="C48" s="29">
        <f t="shared" si="2"/>
        <v>7084940.7999999998</v>
      </c>
      <c r="D48" s="46">
        <f t="shared" si="3"/>
        <v>0.61490902365761479</v>
      </c>
      <c r="F48" s="44"/>
      <c r="G48" s="45"/>
      <c r="H48" s="45"/>
      <c r="I48" s="44"/>
      <c r="K48" s="32"/>
    </row>
    <row r="49" spans="1:14" x14ac:dyDescent="0.2">
      <c r="A49" s="29">
        <v>12225796.73</v>
      </c>
      <c r="B49" s="29">
        <v>4570959.03</v>
      </c>
      <c r="C49" s="29">
        <f t="shared" si="2"/>
        <v>7654837.7000000002</v>
      </c>
      <c r="D49" s="46">
        <f t="shared" si="3"/>
        <v>0.59713336965981656</v>
      </c>
      <c r="F49" s="44"/>
      <c r="G49" s="45"/>
      <c r="H49" s="45"/>
      <c r="I49" s="44"/>
      <c r="K49" s="32"/>
    </row>
    <row r="50" spans="1:14" x14ac:dyDescent="0.2">
      <c r="A50" s="29">
        <v>10518529</v>
      </c>
      <c r="B50" s="29">
        <v>3991761.3</v>
      </c>
      <c r="C50" s="29">
        <f t="shared" si="2"/>
        <v>6526767.7000000002</v>
      </c>
      <c r="D50" s="46">
        <f t="shared" si="3"/>
        <v>0.61159849461165894</v>
      </c>
      <c r="F50" s="5"/>
      <c r="G50" s="5"/>
      <c r="H50" s="5"/>
      <c r="I50" s="5"/>
      <c r="K50" s="32"/>
    </row>
    <row r="51" spans="1:14" x14ac:dyDescent="0.2">
      <c r="A51" s="29"/>
      <c r="B51" s="29"/>
      <c r="C51" s="29"/>
      <c r="D51" s="46"/>
      <c r="F51" s="5"/>
      <c r="G51" s="5"/>
      <c r="H51" s="5"/>
      <c r="I51" s="5"/>
    </row>
    <row r="52" spans="1:14" x14ac:dyDescent="0.2">
      <c r="A52" s="68" t="s">
        <v>407</v>
      </c>
      <c r="B52" s="68"/>
      <c r="C52" s="68"/>
      <c r="D52" s="68"/>
    </row>
    <row r="53" spans="1:14" x14ac:dyDescent="0.2">
      <c r="A53" s="67" t="s">
        <v>9</v>
      </c>
      <c r="B53" s="67"/>
      <c r="C53" s="67"/>
      <c r="D53" s="67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">
      <c r="A54" s="29" t="s">
        <v>405</v>
      </c>
      <c r="B54" s="29" t="s">
        <v>403</v>
      </c>
      <c r="C54" s="29" t="s">
        <v>404</v>
      </c>
      <c r="D54" s="46" t="s">
        <v>400</v>
      </c>
      <c r="F54" s="5"/>
      <c r="G54" s="5"/>
      <c r="H54" s="5"/>
      <c r="I54" s="5"/>
      <c r="J54" s="5"/>
      <c r="K54" s="5"/>
      <c r="L54" s="5"/>
      <c r="M54" s="43"/>
      <c r="N54" s="5"/>
    </row>
    <row r="55" spans="1:14" x14ac:dyDescent="0.2">
      <c r="A55" s="29">
        <v>16412174.109999999</v>
      </c>
      <c r="B55" s="29">
        <v>6056106.4699999997</v>
      </c>
      <c r="C55" s="29">
        <f t="shared" ref="C55:C62" si="4">A55-B55</f>
        <v>10356067.640000001</v>
      </c>
      <c r="D55" s="46">
        <f t="shared" ref="D55:D62" si="5">B55/C55</f>
        <v>0.58478823048706929</v>
      </c>
      <c r="F55" s="5"/>
      <c r="G55" s="5"/>
      <c r="H55" s="5"/>
      <c r="I55" s="5"/>
      <c r="J55" s="5"/>
      <c r="K55" s="5"/>
      <c r="L55" s="43"/>
      <c r="M55" s="43"/>
      <c r="N55" s="5"/>
    </row>
    <row r="56" spans="1:14" x14ac:dyDescent="0.2">
      <c r="A56" s="29">
        <v>15298819.439999999</v>
      </c>
      <c r="B56" s="29">
        <v>5845736.8099999996</v>
      </c>
      <c r="C56" s="29">
        <f t="shared" si="4"/>
        <v>9453082.629999999</v>
      </c>
      <c r="D56" s="46">
        <f t="shared" si="5"/>
        <v>0.61839476484085276</v>
      </c>
      <c r="F56" s="5"/>
      <c r="G56" s="5"/>
      <c r="H56" s="5"/>
      <c r="I56" s="5"/>
      <c r="J56" s="5"/>
      <c r="K56" s="5"/>
      <c r="L56" s="43"/>
      <c r="M56" s="43"/>
      <c r="N56" s="5"/>
    </row>
    <row r="57" spans="1:14" x14ac:dyDescent="0.2">
      <c r="A57" s="29">
        <v>13443285.43</v>
      </c>
      <c r="B57" s="29">
        <v>4864428.04</v>
      </c>
      <c r="C57" s="29">
        <f t="shared" si="4"/>
        <v>8578857.3900000006</v>
      </c>
      <c r="D57" s="46">
        <f t="shared" si="5"/>
        <v>0.56702516650646873</v>
      </c>
      <c r="F57" s="5"/>
      <c r="G57" s="5"/>
      <c r="H57" s="5"/>
      <c r="I57" s="5"/>
      <c r="J57" s="5"/>
      <c r="K57" s="5"/>
      <c r="L57" s="43"/>
      <c r="M57" s="43"/>
      <c r="N57" s="5"/>
    </row>
    <row r="58" spans="1:14" x14ac:dyDescent="0.2">
      <c r="A58" s="29">
        <v>12606166.199999999</v>
      </c>
      <c r="B58" s="29">
        <v>4597174.5999999996</v>
      </c>
      <c r="C58" s="29">
        <f t="shared" si="4"/>
        <v>8008991.5999999996</v>
      </c>
      <c r="D58" s="46">
        <f t="shared" si="5"/>
        <v>0.57400167581646611</v>
      </c>
      <c r="F58" s="5"/>
      <c r="G58" s="5"/>
      <c r="H58" s="5"/>
      <c r="I58" s="5"/>
      <c r="J58" s="5"/>
      <c r="K58" s="5"/>
      <c r="L58" s="43"/>
      <c r="M58" s="43"/>
      <c r="N58" s="5"/>
    </row>
    <row r="59" spans="1:14" x14ac:dyDescent="0.2">
      <c r="A59" s="29">
        <v>14653319.810000001</v>
      </c>
      <c r="B59" s="29">
        <v>5623353.5300000003</v>
      </c>
      <c r="C59" s="29">
        <f t="shared" si="4"/>
        <v>9029966.2800000012</v>
      </c>
      <c r="D59" s="46">
        <f t="shared" si="5"/>
        <v>0.62274358016761044</v>
      </c>
      <c r="F59" s="5"/>
      <c r="G59" s="5"/>
      <c r="H59" s="5"/>
      <c r="I59" s="5"/>
      <c r="J59" s="5"/>
      <c r="K59" s="5"/>
      <c r="L59" s="43"/>
      <c r="M59" s="43"/>
      <c r="N59" s="5"/>
    </row>
    <row r="60" spans="1:14" x14ac:dyDescent="0.2">
      <c r="A60" s="29">
        <v>10834289.41</v>
      </c>
      <c r="B60" s="29">
        <v>3686017.36</v>
      </c>
      <c r="C60" s="29">
        <f t="shared" si="4"/>
        <v>7148272.0500000007</v>
      </c>
      <c r="D60" s="46">
        <f t="shared" si="5"/>
        <v>0.51565152168488038</v>
      </c>
      <c r="F60" s="5"/>
      <c r="G60" s="5"/>
      <c r="H60" s="5"/>
      <c r="I60" s="5"/>
      <c r="J60" s="5"/>
      <c r="K60" s="5"/>
      <c r="L60" s="5"/>
      <c r="M60" s="43"/>
      <c r="N60" s="5"/>
    </row>
    <row r="61" spans="1:14" x14ac:dyDescent="0.2">
      <c r="A61" s="29">
        <v>14311448.01</v>
      </c>
      <c r="B61" s="29">
        <v>5283842.46</v>
      </c>
      <c r="C61" s="29">
        <f t="shared" si="4"/>
        <v>9027605.5500000007</v>
      </c>
      <c r="D61" s="46">
        <f t="shared" si="5"/>
        <v>0.58529833085141825</v>
      </c>
      <c r="F61" s="5"/>
      <c r="G61" s="5"/>
      <c r="H61" s="5"/>
      <c r="I61" s="5"/>
      <c r="J61" s="5"/>
      <c r="K61" s="5"/>
      <c r="L61" s="5"/>
      <c r="M61" s="43"/>
      <c r="N61" s="5"/>
    </row>
    <row r="62" spans="1:14" x14ac:dyDescent="0.2">
      <c r="A62" s="29">
        <v>11488190.77</v>
      </c>
      <c r="B62" s="29">
        <v>4242699.66</v>
      </c>
      <c r="C62" s="29">
        <f t="shared" si="4"/>
        <v>7245491.1099999994</v>
      </c>
      <c r="D62" s="46">
        <f t="shared" si="5"/>
        <v>0.58556412472087083</v>
      </c>
      <c r="F62" s="5"/>
      <c r="G62" s="5"/>
      <c r="H62" s="43"/>
      <c r="I62" s="5"/>
      <c r="J62" s="5"/>
      <c r="K62" s="5"/>
      <c r="L62" s="5"/>
      <c r="M62" s="43"/>
      <c r="N62" s="5"/>
    </row>
    <row r="63" spans="1:14" x14ac:dyDescent="0.2">
      <c r="A63" s="47">
        <v>16112356.289999999</v>
      </c>
      <c r="B63" s="29">
        <v>5966373.5800000001</v>
      </c>
      <c r="C63" s="29">
        <f t="shared" ref="C63:C67" si="6">A63-B63</f>
        <v>10145982.709999999</v>
      </c>
      <c r="D63" s="48">
        <v>0.58805280400000004</v>
      </c>
      <c r="F63" s="5"/>
      <c r="G63" s="5"/>
      <c r="H63" s="43"/>
      <c r="I63" s="5"/>
      <c r="J63" s="5"/>
      <c r="K63" s="5"/>
      <c r="L63" s="5"/>
      <c r="M63" s="43"/>
      <c r="N63" s="5"/>
    </row>
    <row r="64" spans="1:14" x14ac:dyDescent="0.2">
      <c r="A64" s="47">
        <v>14281548.789999999</v>
      </c>
      <c r="B64" s="29">
        <v>5489352.0599999996</v>
      </c>
      <c r="C64" s="29">
        <f t="shared" si="6"/>
        <v>8792196.7300000004</v>
      </c>
      <c r="D64" s="48">
        <v>0.62434363400000004</v>
      </c>
      <c r="F64" s="5"/>
      <c r="G64" s="5"/>
      <c r="H64" s="43"/>
      <c r="I64" s="5"/>
      <c r="J64" s="5"/>
      <c r="K64" s="5"/>
      <c r="L64" s="5"/>
      <c r="M64" s="43"/>
      <c r="N64" s="5"/>
    </row>
    <row r="65" spans="1:14" x14ac:dyDescent="0.2">
      <c r="A65" s="47">
        <v>14553807.32</v>
      </c>
      <c r="B65" s="29">
        <v>5375556.6699999999</v>
      </c>
      <c r="C65" s="29">
        <f t="shared" si="6"/>
        <v>9178250.6500000004</v>
      </c>
      <c r="D65" s="48">
        <v>0.585684231</v>
      </c>
      <c r="F65" s="5"/>
      <c r="G65" s="5"/>
      <c r="H65" s="43"/>
      <c r="I65" s="5"/>
      <c r="J65" s="5"/>
      <c r="K65" s="5"/>
      <c r="L65" s="5"/>
      <c r="M65" s="43"/>
      <c r="N65" s="5"/>
    </row>
    <row r="66" spans="1:14" x14ac:dyDescent="0.2">
      <c r="A66" s="47">
        <v>15599618.539999999</v>
      </c>
      <c r="B66" s="29">
        <v>6081336.2400000002</v>
      </c>
      <c r="C66" s="29">
        <f t="shared" si="6"/>
        <v>9518282.2999999989</v>
      </c>
      <c r="D66" s="48">
        <v>0.63891110299999998</v>
      </c>
      <c r="F66" s="5"/>
      <c r="G66" s="5"/>
      <c r="H66" s="43"/>
      <c r="I66" s="5"/>
      <c r="J66" s="5"/>
      <c r="K66" s="5"/>
      <c r="L66" s="5"/>
      <c r="M66" s="43"/>
      <c r="N66" s="5"/>
    </row>
    <row r="67" spans="1:14" x14ac:dyDescent="0.2">
      <c r="A67" s="47">
        <v>15649773.92</v>
      </c>
      <c r="B67" s="29">
        <v>5849557.8499999996</v>
      </c>
      <c r="C67" s="29">
        <f t="shared" si="6"/>
        <v>9800216.0700000003</v>
      </c>
      <c r="D67" s="48">
        <v>0.59688049799999998</v>
      </c>
      <c r="F67" s="5"/>
      <c r="G67" s="5"/>
      <c r="H67" s="43"/>
      <c r="I67" s="5"/>
      <c r="J67" s="5"/>
      <c r="K67" s="5"/>
      <c r="L67" s="5"/>
      <c r="M67" s="43"/>
      <c r="N67" s="5"/>
    </row>
    <row r="68" spans="1:14" x14ac:dyDescent="0.2">
      <c r="A68" s="66" t="s">
        <v>10</v>
      </c>
      <c r="B68" s="66"/>
      <c r="C68" s="66"/>
      <c r="D68" s="66"/>
      <c r="F68" s="5"/>
      <c r="G68" s="5"/>
      <c r="H68" s="43"/>
      <c r="I68" s="5"/>
      <c r="J68" s="5"/>
      <c r="K68" s="5"/>
      <c r="L68" s="43"/>
      <c r="M68" s="43"/>
      <c r="N68" s="5"/>
    </row>
    <row r="69" spans="1:14" x14ac:dyDescent="0.2">
      <c r="A69" s="29" t="s">
        <v>405</v>
      </c>
      <c r="B69" s="29" t="s">
        <v>403</v>
      </c>
      <c r="C69" s="29" t="s">
        <v>404</v>
      </c>
      <c r="D69" s="46" t="s">
        <v>400</v>
      </c>
      <c r="F69" s="5"/>
      <c r="G69" s="5"/>
      <c r="H69" s="5"/>
      <c r="I69" s="5"/>
      <c r="J69" s="5"/>
      <c r="K69" s="5"/>
      <c r="L69" s="43"/>
      <c r="M69" s="43"/>
      <c r="N69" s="5"/>
    </row>
    <row r="70" spans="1:14" x14ac:dyDescent="0.2">
      <c r="A70" s="29">
        <v>12786972.52</v>
      </c>
      <c r="B70" s="29">
        <v>5165291.8099999996</v>
      </c>
      <c r="C70" s="29">
        <f t="shared" ref="C70:C81" si="7">A70-B70</f>
        <v>7621680.71</v>
      </c>
      <c r="D70" s="46">
        <f t="shared" ref="D70:D81" si="8">B70/C70</f>
        <v>0.67771033798659341</v>
      </c>
      <c r="F70" s="5"/>
      <c r="G70" s="5"/>
      <c r="H70" s="5"/>
      <c r="I70" s="5"/>
      <c r="J70" s="5"/>
      <c r="K70" s="5"/>
      <c r="L70" s="43"/>
      <c r="M70" s="43"/>
      <c r="N70" s="5"/>
    </row>
    <row r="71" spans="1:14" x14ac:dyDescent="0.2">
      <c r="A71" s="29">
        <v>11376571.82</v>
      </c>
      <c r="B71" s="29">
        <v>4496778.9400000004</v>
      </c>
      <c r="C71" s="29">
        <f t="shared" si="7"/>
        <v>6879792.8799999999</v>
      </c>
      <c r="D71" s="46">
        <f t="shared" si="8"/>
        <v>0.65362126715651947</v>
      </c>
      <c r="F71" s="5"/>
      <c r="G71" s="5"/>
      <c r="H71" s="5"/>
      <c r="I71" s="5"/>
      <c r="J71" s="5"/>
      <c r="K71" s="5"/>
      <c r="L71" s="43"/>
      <c r="M71" s="43"/>
      <c r="N71" s="5"/>
    </row>
    <row r="72" spans="1:14" x14ac:dyDescent="0.2">
      <c r="A72" s="29">
        <v>9625607.0999999996</v>
      </c>
      <c r="B72" s="29">
        <v>3670333.07</v>
      </c>
      <c r="C72" s="29">
        <f t="shared" si="7"/>
        <v>5955274.0299999993</v>
      </c>
      <c r="D72" s="46">
        <f t="shared" si="8"/>
        <v>0.61631640315970482</v>
      </c>
      <c r="F72" s="5"/>
      <c r="G72" s="5"/>
      <c r="H72" s="5"/>
      <c r="I72" s="5"/>
      <c r="J72" s="5"/>
      <c r="K72" s="5"/>
      <c r="L72" s="43"/>
      <c r="M72" s="43"/>
      <c r="N72" s="5"/>
    </row>
    <row r="73" spans="1:14" x14ac:dyDescent="0.2">
      <c r="A73" s="29">
        <v>7954531.2300000004</v>
      </c>
      <c r="B73" s="29">
        <v>3062160.01</v>
      </c>
      <c r="C73" s="29">
        <f t="shared" si="7"/>
        <v>4892371.2200000007</v>
      </c>
      <c r="D73" s="46">
        <f t="shared" si="8"/>
        <v>0.62590508207592621</v>
      </c>
      <c r="F73" s="5"/>
      <c r="G73" s="5"/>
      <c r="H73" s="5"/>
      <c r="I73" s="5"/>
      <c r="J73" s="5"/>
      <c r="K73" s="5"/>
      <c r="L73" s="43"/>
      <c r="M73" s="43"/>
      <c r="N73" s="5"/>
    </row>
    <row r="74" spans="1:14" x14ac:dyDescent="0.2">
      <c r="A74" s="29">
        <v>14213793.27</v>
      </c>
      <c r="B74" s="29">
        <v>5671499.4100000001</v>
      </c>
      <c r="C74" s="29">
        <f t="shared" si="7"/>
        <v>8542293.8599999994</v>
      </c>
      <c r="D74" s="46">
        <f t="shared" si="8"/>
        <v>0.66393166788106728</v>
      </c>
      <c r="F74" s="5"/>
      <c r="G74" s="5"/>
      <c r="H74" s="5"/>
      <c r="I74" s="5"/>
      <c r="J74" s="5"/>
      <c r="K74" s="5"/>
      <c r="L74" s="43"/>
      <c r="M74" s="43"/>
      <c r="N74" s="5"/>
    </row>
    <row r="75" spans="1:14" x14ac:dyDescent="0.2">
      <c r="A75" s="29">
        <v>10265558</v>
      </c>
      <c r="B75" s="29">
        <v>3935342.02</v>
      </c>
      <c r="C75" s="29">
        <f t="shared" si="7"/>
        <v>6330215.9800000004</v>
      </c>
      <c r="D75" s="46">
        <f t="shared" si="8"/>
        <v>0.6216757899625408</v>
      </c>
    </row>
    <row r="76" spans="1:14" x14ac:dyDescent="0.2">
      <c r="A76" s="29">
        <v>11476938.17</v>
      </c>
      <c r="B76" s="29">
        <v>4758966.08</v>
      </c>
      <c r="C76" s="29">
        <f t="shared" si="7"/>
        <v>6717972.0899999999</v>
      </c>
      <c r="D76" s="46">
        <f t="shared" si="8"/>
        <v>0.70839324966591222</v>
      </c>
    </row>
    <row r="77" spans="1:14" x14ac:dyDescent="0.2">
      <c r="A77" s="29">
        <v>17234310.030000001</v>
      </c>
      <c r="B77" s="29">
        <v>7078942.5999999996</v>
      </c>
      <c r="C77" s="29">
        <f t="shared" si="7"/>
        <v>10155367.430000002</v>
      </c>
      <c r="D77" s="46">
        <f t="shared" si="8"/>
        <v>0.69706415339420158</v>
      </c>
    </row>
    <row r="78" spans="1:14" x14ac:dyDescent="0.2">
      <c r="A78" s="29">
        <v>10293581.5</v>
      </c>
      <c r="B78" s="29">
        <v>4211960.72</v>
      </c>
      <c r="C78" s="29">
        <f t="shared" si="7"/>
        <v>6081620.7800000003</v>
      </c>
      <c r="D78" s="46">
        <f t="shared" si="8"/>
        <v>0.69257207451201841</v>
      </c>
    </row>
    <row r="79" spans="1:14" x14ac:dyDescent="0.2">
      <c r="A79" s="29">
        <v>10508834.119999999</v>
      </c>
      <c r="B79" s="29">
        <v>4085638.91</v>
      </c>
      <c r="C79" s="29">
        <f t="shared" si="7"/>
        <v>6423195.209999999</v>
      </c>
      <c r="D79" s="46">
        <f t="shared" si="8"/>
        <v>0.63607578104418239</v>
      </c>
    </row>
    <row r="80" spans="1:14" x14ac:dyDescent="0.2">
      <c r="A80" s="29">
        <v>9922035.6400000006</v>
      </c>
      <c r="B80" s="29">
        <v>4128555.96</v>
      </c>
      <c r="C80" s="29">
        <f t="shared" si="7"/>
        <v>5793479.6800000006</v>
      </c>
      <c r="D80" s="46">
        <f t="shared" si="8"/>
        <v>0.7126211168483807</v>
      </c>
    </row>
    <row r="81" spans="1:15" x14ac:dyDescent="0.2">
      <c r="A81" s="29">
        <v>10491900.08</v>
      </c>
      <c r="B81" s="29">
        <v>4211180.42</v>
      </c>
      <c r="C81" s="29">
        <f t="shared" si="7"/>
        <v>6280719.6600000001</v>
      </c>
      <c r="D81" s="46">
        <f t="shared" si="8"/>
        <v>0.67049329503109834</v>
      </c>
    </row>
    <row r="82" spans="1:15" x14ac:dyDescent="0.2">
      <c r="A82" s="47">
        <v>13229120.57</v>
      </c>
      <c r="B82" s="29">
        <v>5175478.34</v>
      </c>
      <c r="C82" s="29">
        <f t="shared" ref="C82:C89" si="9">A82-B82</f>
        <v>8053642.2300000004</v>
      </c>
      <c r="D82" s="48">
        <v>0.64262580700000005</v>
      </c>
    </row>
    <row r="83" spans="1:15" x14ac:dyDescent="0.2">
      <c r="A83" s="47">
        <v>12600572.99</v>
      </c>
      <c r="B83" s="29">
        <v>4969981.91</v>
      </c>
      <c r="C83" s="29">
        <f t="shared" si="9"/>
        <v>7630591.0800000001</v>
      </c>
      <c r="D83" s="48">
        <v>0.65132331899999996</v>
      </c>
    </row>
    <row r="84" spans="1:15" x14ac:dyDescent="0.2">
      <c r="A84" s="47">
        <v>9325632.4600000009</v>
      </c>
      <c r="B84" s="29">
        <v>3614701.19</v>
      </c>
      <c r="C84" s="29">
        <f t="shared" si="9"/>
        <v>5710931.2700000014</v>
      </c>
      <c r="D84" s="48">
        <v>0.63294426400000003</v>
      </c>
    </row>
    <row r="85" spans="1:15" x14ac:dyDescent="0.2">
      <c r="A85" s="47">
        <v>11476722.57</v>
      </c>
      <c r="B85" s="29">
        <v>4262832.04</v>
      </c>
      <c r="C85" s="29">
        <f t="shared" si="9"/>
        <v>7213890.5300000003</v>
      </c>
      <c r="D85" s="48">
        <v>0.59091997900000004</v>
      </c>
    </row>
    <row r="86" spans="1:15" x14ac:dyDescent="0.2">
      <c r="A86" s="47">
        <v>13581588.460000001</v>
      </c>
      <c r="B86" s="29">
        <v>5260621.97</v>
      </c>
      <c r="C86" s="29">
        <f t="shared" si="9"/>
        <v>8320966.4900000012</v>
      </c>
      <c r="D86" s="48">
        <v>0.63221285400000005</v>
      </c>
    </row>
    <row r="87" spans="1:15" x14ac:dyDescent="0.2">
      <c r="A87" s="47">
        <v>13613939.050000001</v>
      </c>
      <c r="B87" s="29">
        <v>5443001.5599999996</v>
      </c>
      <c r="C87" s="29">
        <f t="shared" si="9"/>
        <v>8170937.4900000012</v>
      </c>
      <c r="D87" s="48">
        <v>0.66614162300000002</v>
      </c>
    </row>
    <row r="88" spans="1:15" x14ac:dyDescent="0.2">
      <c r="A88" s="47">
        <v>13395681.57</v>
      </c>
      <c r="B88" s="29">
        <v>5197145.7</v>
      </c>
      <c r="C88" s="29">
        <f t="shared" si="9"/>
        <v>8198535.8700000001</v>
      </c>
      <c r="D88" s="48">
        <v>0.63391144300000002</v>
      </c>
    </row>
    <row r="89" spans="1:15" x14ac:dyDescent="0.2">
      <c r="A89" s="47">
        <v>10564517.17</v>
      </c>
      <c r="B89" s="29">
        <v>4020829.27</v>
      </c>
      <c r="C89" s="29">
        <f t="shared" si="9"/>
        <v>6543687.9000000004</v>
      </c>
      <c r="D89" s="48">
        <v>0.61445920600000004</v>
      </c>
    </row>
    <row r="90" spans="1:15" x14ac:dyDescent="0.2">
      <c r="A90" s="29"/>
      <c r="B90" s="29"/>
      <c r="C90" s="29"/>
      <c r="D90" s="46"/>
    </row>
    <row r="91" spans="1:15" x14ac:dyDescent="0.2">
      <c r="A91" s="68" t="s">
        <v>408</v>
      </c>
      <c r="B91" s="68"/>
      <c r="C91" s="68"/>
      <c r="D91" s="68"/>
      <c r="K91" s="32"/>
    </row>
    <row r="92" spans="1:15" x14ac:dyDescent="0.2">
      <c r="A92" s="67" t="s">
        <v>9</v>
      </c>
      <c r="B92" s="67"/>
      <c r="C92" s="67"/>
      <c r="D92" s="67"/>
      <c r="J92" s="32"/>
      <c r="K92" s="32"/>
      <c r="O92" s="32"/>
    </row>
    <row r="93" spans="1:15" x14ac:dyDescent="0.2">
      <c r="A93" s="29" t="s">
        <v>405</v>
      </c>
      <c r="B93" s="29" t="s">
        <v>403</v>
      </c>
      <c r="C93" s="29" t="s">
        <v>404</v>
      </c>
      <c r="D93" s="46" t="s">
        <v>400</v>
      </c>
      <c r="J93" s="32"/>
      <c r="K93" s="32"/>
      <c r="O93" s="32"/>
    </row>
    <row r="94" spans="1:15" x14ac:dyDescent="0.2">
      <c r="A94" s="29">
        <v>14324844.380000001</v>
      </c>
      <c r="B94" s="29">
        <v>5055990</v>
      </c>
      <c r="C94" s="29">
        <f t="shared" ref="C94:C108" si="10">A94-B94</f>
        <v>9268854.3800000008</v>
      </c>
      <c r="D94" s="46">
        <f t="shared" ref="D94:D108" si="11">B94/C94</f>
        <v>0.54548165207014498</v>
      </c>
      <c r="J94" s="32"/>
      <c r="K94" s="32"/>
      <c r="O94" s="32"/>
    </row>
    <row r="95" spans="1:15" x14ac:dyDescent="0.2">
      <c r="A95" s="29">
        <v>14018589.68</v>
      </c>
      <c r="B95" s="29">
        <v>5105612.2300000004</v>
      </c>
      <c r="C95" s="29">
        <f t="shared" si="10"/>
        <v>8912977.4499999993</v>
      </c>
      <c r="D95" s="46">
        <f t="shared" si="11"/>
        <v>0.57282903032588739</v>
      </c>
      <c r="J95" s="32"/>
      <c r="K95" s="32"/>
    </row>
    <row r="96" spans="1:15" x14ac:dyDescent="0.2">
      <c r="A96" s="29">
        <v>13574644.390000001</v>
      </c>
      <c r="B96" s="29">
        <v>4859495.87</v>
      </c>
      <c r="C96" s="29">
        <f t="shared" si="10"/>
        <v>8715148.5199999996</v>
      </c>
      <c r="D96" s="46">
        <f t="shared" si="11"/>
        <v>0.5575918596049354</v>
      </c>
      <c r="J96" s="32"/>
      <c r="K96" s="32"/>
      <c r="O96" s="32"/>
    </row>
    <row r="97" spans="1:15" x14ac:dyDescent="0.2">
      <c r="A97" s="29">
        <v>14536617.52</v>
      </c>
      <c r="B97" s="29">
        <v>5199079.96</v>
      </c>
      <c r="C97" s="29">
        <f t="shared" si="10"/>
        <v>9337537.5599999987</v>
      </c>
      <c r="D97" s="46">
        <f t="shared" si="11"/>
        <v>0.55679347221817233</v>
      </c>
      <c r="J97" s="32"/>
      <c r="K97" s="32"/>
    </row>
    <row r="98" spans="1:15" x14ac:dyDescent="0.2">
      <c r="A98" s="29">
        <v>15206006.09</v>
      </c>
      <c r="B98" s="29">
        <v>5301995.7</v>
      </c>
      <c r="C98" s="29">
        <f t="shared" si="10"/>
        <v>9904010.3900000006</v>
      </c>
      <c r="D98" s="46">
        <f t="shared" si="11"/>
        <v>0.53533826109001081</v>
      </c>
      <c r="J98" s="32"/>
      <c r="K98" s="32"/>
      <c r="O98" s="32"/>
    </row>
    <row r="99" spans="1:15" x14ac:dyDescent="0.2">
      <c r="A99" s="29">
        <v>13779720.26</v>
      </c>
      <c r="B99" s="29">
        <v>4951699.18</v>
      </c>
      <c r="C99" s="29">
        <f t="shared" si="10"/>
        <v>8828021.0800000001</v>
      </c>
      <c r="D99" s="46">
        <f t="shared" si="11"/>
        <v>0.56090704078835296</v>
      </c>
      <c r="J99" s="32"/>
    </row>
    <row r="100" spans="1:15" x14ac:dyDescent="0.2">
      <c r="A100" s="29">
        <v>14413139.310000001</v>
      </c>
      <c r="B100" s="29">
        <v>5376254.9500000002</v>
      </c>
      <c r="C100" s="29">
        <f t="shared" si="10"/>
        <v>9036884.3599999994</v>
      </c>
      <c r="D100" s="46">
        <f t="shared" si="11"/>
        <v>0.59492350857082343</v>
      </c>
    </row>
    <row r="101" spans="1:15" x14ac:dyDescent="0.2">
      <c r="A101" s="29">
        <v>14647982.560000001</v>
      </c>
      <c r="B101" s="29">
        <v>5202773.78</v>
      </c>
      <c r="C101" s="29">
        <f t="shared" si="10"/>
        <v>9445208.7800000012</v>
      </c>
      <c r="D101" s="46">
        <f t="shared" si="11"/>
        <v>0.55083735057468997</v>
      </c>
    </row>
    <row r="102" spans="1:15" x14ac:dyDescent="0.2">
      <c r="A102" s="29">
        <v>13617458.289999999</v>
      </c>
      <c r="B102" s="29">
        <v>4804745.18</v>
      </c>
      <c r="C102" s="29">
        <f t="shared" si="10"/>
        <v>8812713.1099999994</v>
      </c>
      <c r="D102" s="46">
        <f t="shared" si="11"/>
        <v>0.54520612665218149</v>
      </c>
    </row>
    <row r="103" spans="1:15" x14ac:dyDescent="0.2">
      <c r="A103" s="29">
        <v>14914220.880000001</v>
      </c>
      <c r="B103" s="29">
        <v>5250500.28</v>
      </c>
      <c r="C103" s="29">
        <f t="shared" si="10"/>
        <v>9663720.6000000015</v>
      </c>
      <c r="D103" s="46">
        <f t="shared" si="11"/>
        <v>0.54332078681993345</v>
      </c>
      <c r="J103" s="32"/>
      <c r="K103" s="32"/>
      <c r="O103" s="32"/>
    </row>
    <row r="104" spans="1:15" x14ac:dyDescent="0.2">
      <c r="A104" s="29">
        <v>13122633.369999999</v>
      </c>
      <c r="B104" s="29">
        <v>4896981.54</v>
      </c>
      <c r="C104" s="29">
        <f t="shared" si="10"/>
        <v>8225651.8299999991</v>
      </c>
      <c r="D104" s="46">
        <f t="shared" si="11"/>
        <v>0.59533051497999045</v>
      </c>
      <c r="J104" s="32"/>
      <c r="K104" s="32"/>
      <c r="O104" s="32"/>
    </row>
    <row r="105" spans="1:15" x14ac:dyDescent="0.2">
      <c r="A105" s="29">
        <v>14442033.91</v>
      </c>
      <c r="B105" s="29">
        <v>5077541.2699999996</v>
      </c>
      <c r="C105" s="29">
        <f t="shared" si="10"/>
        <v>9364492.6400000006</v>
      </c>
      <c r="D105" s="46">
        <f t="shared" si="11"/>
        <v>0.54221210536399111</v>
      </c>
    </row>
    <row r="106" spans="1:15" x14ac:dyDescent="0.2">
      <c r="A106" s="29">
        <v>14268034.050000001</v>
      </c>
      <c r="B106" s="29">
        <v>5165111.92</v>
      </c>
      <c r="C106" s="29">
        <f t="shared" si="10"/>
        <v>9102922.1300000008</v>
      </c>
      <c r="D106" s="46">
        <f t="shared" si="11"/>
        <v>0.56741251284327965</v>
      </c>
    </row>
    <row r="107" spans="1:15" x14ac:dyDescent="0.2">
      <c r="A107" s="29">
        <v>13951707.890000001</v>
      </c>
      <c r="B107" s="29">
        <v>4984936</v>
      </c>
      <c r="C107" s="29">
        <f t="shared" si="10"/>
        <v>8966771.8900000006</v>
      </c>
      <c r="D107" s="46">
        <f t="shared" si="11"/>
        <v>0.55593429398592631</v>
      </c>
      <c r="J107" s="32"/>
      <c r="K107" s="32"/>
      <c r="O107" s="32"/>
    </row>
    <row r="108" spans="1:15" x14ac:dyDescent="0.2">
      <c r="A108" s="29">
        <v>13231361.4</v>
      </c>
      <c r="B108" s="29">
        <v>4814702.7699999996</v>
      </c>
      <c r="C108" s="29">
        <f t="shared" si="10"/>
        <v>8416658.6300000008</v>
      </c>
      <c r="D108" s="46">
        <f t="shared" si="11"/>
        <v>0.57204443968282925</v>
      </c>
      <c r="J108" s="32"/>
      <c r="K108" s="32"/>
    </row>
    <row r="109" spans="1:15" x14ac:dyDescent="0.2">
      <c r="A109" s="66" t="s">
        <v>10</v>
      </c>
      <c r="B109" s="66"/>
      <c r="C109" s="66"/>
      <c r="D109" s="66"/>
      <c r="J109" s="32"/>
      <c r="K109" s="32"/>
      <c r="O109" s="32"/>
    </row>
    <row r="110" spans="1:15" x14ac:dyDescent="0.2">
      <c r="A110" s="29" t="s">
        <v>405</v>
      </c>
      <c r="B110" s="29" t="s">
        <v>403</v>
      </c>
      <c r="C110" s="29" t="s">
        <v>404</v>
      </c>
      <c r="D110" s="46" t="s">
        <v>400</v>
      </c>
      <c r="K110" s="32"/>
    </row>
    <row r="111" spans="1:15" x14ac:dyDescent="0.2">
      <c r="A111" s="29">
        <v>10697698.300000001</v>
      </c>
      <c r="B111" s="29">
        <v>4469481.84</v>
      </c>
      <c r="C111" s="29">
        <f t="shared" ref="C111:C124" si="12">A111-B111</f>
        <v>6228216.4600000009</v>
      </c>
      <c r="D111" s="46">
        <f t="shared" ref="D111:D124" si="13">B111/C111</f>
        <v>0.7176182569608377</v>
      </c>
      <c r="J111" s="32"/>
      <c r="K111" s="32"/>
    </row>
    <row r="112" spans="1:15" x14ac:dyDescent="0.2">
      <c r="A112" s="29">
        <v>10106688.199999999</v>
      </c>
      <c r="B112" s="29">
        <v>3749957.76</v>
      </c>
      <c r="C112" s="29">
        <f t="shared" si="12"/>
        <v>6356730.4399999995</v>
      </c>
      <c r="D112" s="46">
        <f t="shared" si="13"/>
        <v>0.58991926673549488</v>
      </c>
      <c r="J112" s="32"/>
    </row>
    <row r="113" spans="1:15" x14ac:dyDescent="0.2">
      <c r="A113" s="29">
        <v>10558147.91</v>
      </c>
      <c r="B113" s="29">
        <v>3846570.44</v>
      </c>
      <c r="C113" s="29">
        <f t="shared" si="12"/>
        <v>6711577.4700000007</v>
      </c>
      <c r="D113" s="46">
        <f t="shared" si="13"/>
        <v>0.57312464278237696</v>
      </c>
      <c r="J113" s="32"/>
      <c r="K113" s="32"/>
    </row>
    <row r="114" spans="1:15" x14ac:dyDescent="0.2">
      <c r="A114" s="29">
        <v>10179785.050000001</v>
      </c>
      <c r="B114" s="29">
        <v>3722339</v>
      </c>
      <c r="C114" s="29">
        <f t="shared" si="12"/>
        <v>6457446.0500000007</v>
      </c>
      <c r="D114" s="46">
        <f t="shared" si="13"/>
        <v>0.57644136260340872</v>
      </c>
    </row>
    <row r="115" spans="1:15" x14ac:dyDescent="0.2">
      <c r="A115" s="29">
        <v>8158399.8799999999</v>
      </c>
      <c r="B115" s="29">
        <v>2942945.36</v>
      </c>
      <c r="C115" s="29">
        <f t="shared" si="12"/>
        <v>5215454.5199999996</v>
      </c>
      <c r="D115" s="46">
        <f t="shared" si="13"/>
        <v>0.56427399543309609</v>
      </c>
    </row>
    <row r="116" spans="1:15" x14ac:dyDescent="0.2">
      <c r="A116" s="29">
        <v>10696685.380000001</v>
      </c>
      <c r="B116" s="29">
        <v>3883945.96</v>
      </c>
      <c r="C116" s="29">
        <f t="shared" si="12"/>
        <v>6812739.4200000009</v>
      </c>
      <c r="D116" s="46">
        <f t="shared" si="13"/>
        <v>0.5701004721533881</v>
      </c>
    </row>
    <row r="117" spans="1:15" x14ac:dyDescent="0.2">
      <c r="A117" s="29">
        <v>11015208.5</v>
      </c>
      <c r="B117" s="29">
        <v>4099272.05</v>
      </c>
      <c r="C117" s="29">
        <f t="shared" si="12"/>
        <v>6915936.4500000002</v>
      </c>
      <c r="D117" s="46">
        <f t="shared" si="13"/>
        <v>0.59272841496396333</v>
      </c>
    </row>
    <row r="118" spans="1:15" x14ac:dyDescent="0.2">
      <c r="A118" s="29">
        <v>10773618.85</v>
      </c>
      <c r="B118" s="29">
        <v>4136307.91</v>
      </c>
      <c r="C118" s="29">
        <f t="shared" si="12"/>
        <v>6637310.9399999995</v>
      </c>
      <c r="D118" s="46">
        <f t="shared" si="13"/>
        <v>0.62319031719191997</v>
      </c>
    </row>
    <row r="119" spans="1:15" x14ac:dyDescent="0.2">
      <c r="A119" s="29">
        <v>12341771.210000001</v>
      </c>
      <c r="B119" s="29">
        <v>4949619.5599999996</v>
      </c>
      <c r="C119" s="29">
        <f t="shared" si="12"/>
        <v>7392151.6500000013</v>
      </c>
      <c r="D119" s="46">
        <f t="shared" si="13"/>
        <v>0.66957765402445424</v>
      </c>
    </row>
    <row r="120" spans="1:15" x14ac:dyDescent="0.2">
      <c r="A120" s="29">
        <v>11031132.48</v>
      </c>
      <c r="B120" s="29">
        <v>4551160.95</v>
      </c>
      <c r="C120" s="29">
        <f t="shared" si="12"/>
        <v>6479971.5300000003</v>
      </c>
      <c r="D120" s="46">
        <f t="shared" si="13"/>
        <v>0.70234273853360585</v>
      </c>
      <c r="J120" s="32"/>
      <c r="K120" s="32"/>
      <c r="O120" s="32"/>
    </row>
    <row r="121" spans="1:15" x14ac:dyDescent="0.2">
      <c r="A121" s="29">
        <v>11331340.76</v>
      </c>
      <c r="B121" s="29">
        <v>4244652.43</v>
      </c>
      <c r="C121" s="29">
        <f t="shared" si="12"/>
        <v>7086688.3300000001</v>
      </c>
      <c r="D121" s="46">
        <f t="shared" si="13"/>
        <v>0.59896135293987163</v>
      </c>
      <c r="J121" s="32"/>
      <c r="K121" s="32"/>
      <c r="O121" s="32"/>
    </row>
    <row r="122" spans="1:15" x14ac:dyDescent="0.2">
      <c r="A122" s="29">
        <v>10715221.42</v>
      </c>
      <c r="B122" s="29">
        <v>4024145.98</v>
      </c>
      <c r="C122" s="29">
        <f t="shared" si="12"/>
        <v>6691075.4399999995</v>
      </c>
      <c r="D122" s="46">
        <f t="shared" si="13"/>
        <v>0.60141990866568384</v>
      </c>
      <c r="J122" s="32"/>
      <c r="K122" s="32"/>
      <c r="O122" s="32"/>
    </row>
    <row r="123" spans="1:15" x14ac:dyDescent="0.2">
      <c r="A123" s="29">
        <v>10753534.59</v>
      </c>
      <c r="B123" s="29">
        <v>3923855.29</v>
      </c>
      <c r="C123" s="29">
        <f t="shared" si="12"/>
        <v>6829679.2999999998</v>
      </c>
      <c r="D123" s="46">
        <f t="shared" si="13"/>
        <v>0.57452994754819597</v>
      </c>
      <c r="J123" s="32"/>
      <c r="K123" s="32"/>
      <c r="O123" s="32"/>
    </row>
    <row r="124" spans="1:15" x14ac:dyDescent="0.2">
      <c r="A124" s="29">
        <v>9441395.4100000001</v>
      </c>
      <c r="B124" s="29">
        <v>3899850.11</v>
      </c>
      <c r="C124" s="29">
        <f t="shared" si="12"/>
        <v>5541545.3000000007</v>
      </c>
      <c r="D124" s="46">
        <f t="shared" si="13"/>
        <v>0.70374776328184119</v>
      </c>
      <c r="J124" s="32"/>
      <c r="K124" s="32"/>
      <c r="O124" s="32"/>
    </row>
    <row r="125" spans="1:15" x14ac:dyDescent="0.2">
      <c r="A125" s="29"/>
      <c r="B125" s="29"/>
      <c r="C125" s="29"/>
      <c r="D125" s="46"/>
      <c r="J125" s="32"/>
      <c r="K125" s="32"/>
      <c r="O125" s="32"/>
    </row>
    <row r="126" spans="1:15" x14ac:dyDescent="0.2">
      <c r="A126" s="68" t="s">
        <v>409</v>
      </c>
      <c r="B126" s="68"/>
      <c r="C126" s="68"/>
      <c r="D126" s="68"/>
    </row>
    <row r="127" spans="1:15" x14ac:dyDescent="0.2">
      <c r="A127" s="67" t="s">
        <v>9</v>
      </c>
      <c r="B127" s="67"/>
      <c r="C127" s="67"/>
      <c r="D127" s="67"/>
    </row>
    <row r="128" spans="1:15" x14ac:dyDescent="0.2">
      <c r="A128" s="29" t="s">
        <v>405</v>
      </c>
      <c r="B128" s="29" t="s">
        <v>403</v>
      </c>
      <c r="C128" s="29" t="s">
        <v>404</v>
      </c>
      <c r="D128" s="46" t="s">
        <v>400</v>
      </c>
    </row>
    <row r="129" spans="1:15" x14ac:dyDescent="0.2">
      <c r="A129" s="29">
        <v>13246623.24</v>
      </c>
      <c r="B129" s="29">
        <v>5039566.8099999996</v>
      </c>
      <c r="C129" s="29">
        <f t="shared" ref="C129:C141" si="14">A129-B129</f>
        <v>8207056.4300000006</v>
      </c>
      <c r="D129" s="46">
        <f t="shared" ref="D129:D141" si="15">B129/C129</f>
        <v>0.61405290105943611</v>
      </c>
    </row>
    <row r="130" spans="1:15" x14ac:dyDescent="0.2">
      <c r="A130" s="29">
        <v>12681785.029999999</v>
      </c>
      <c r="B130" s="29">
        <v>4894315.3899999997</v>
      </c>
      <c r="C130" s="29">
        <f t="shared" si="14"/>
        <v>7787469.6399999997</v>
      </c>
      <c r="D130" s="46">
        <f t="shared" si="15"/>
        <v>0.62848596736230744</v>
      </c>
    </row>
    <row r="131" spans="1:15" x14ac:dyDescent="0.2">
      <c r="A131" s="29">
        <v>14365132.92</v>
      </c>
      <c r="B131" s="29">
        <v>5572260.9900000002</v>
      </c>
      <c r="C131" s="29">
        <f t="shared" si="14"/>
        <v>8792871.9299999997</v>
      </c>
      <c r="D131" s="46">
        <f t="shared" si="15"/>
        <v>0.63372479826395023</v>
      </c>
      <c r="J131" s="32"/>
      <c r="K131" s="32"/>
      <c r="O131" s="32"/>
    </row>
    <row r="132" spans="1:15" x14ac:dyDescent="0.2">
      <c r="A132" s="29">
        <v>14243555.91</v>
      </c>
      <c r="B132" s="29">
        <v>5626874.4100000001</v>
      </c>
      <c r="C132" s="29">
        <f t="shared" si="14"/>
        <v>8616681.5</v>
      </c>
      <c r="D132" s="46">
        <f t="shared" si="15"/>
        <v>0.65302105108561803</v>
      </c>
      <c r="J132" s="32"/>
      <c r="K132" s="32"/>
      <c r="O132" s="32"/>
    </row>
    <row r="133" spans="1:15" x14ac:dyDescent="0.2">
      <c r="A133" s="29">
        <v>12668683.039999999</v>
      </c>
      <c r="B133" s="29">
        <v>4948891.47</v>
      </c>
      <c r="C133" s="29">
        <f t="shared" si="14"/>
        <v>7719791.5699999994</v>
      </c>
      <c r="D133" s="46">
        <f t="shared" si="15"/>
        <v>0.64106542581174897</v>
      </c>
      <c r="J133" s="32"/>
      <c r="K133" s="32"/>
      <c r="O133" s="32"/>
    </row>
    <row r="134" spans="1:15" x14ac:dyDescent="0.2">
      <c r="A134" s="29">
        <v>16180311.779999999</v>
      </c>
      <c r="B134" s="29">
        <v>5792302.3399999999</v>
      </c>
      <c r="C134" s="29">
        <f t="shared" si="14"/>
        <v>10388009.439999999</v>
      </c>
      <c r="D134" s="46">
        <f t="shared" si="15"/>
        <v>0.55759502082239154</v>
      </c>
      <c r="J134" s="32"/>
      <c r="K134" s="32"/>
      <c r="O134" s="32"/>
    </row>
    <row r="135" spans="1:15" x14ac:dyDescent="0.2">
      <c r="A135" s="29">
        <v>12031235.050000001</v>
      </c>
      <c r="B135" s="29">
        <v>4618196.09</v>
      </c>
      <c r="C135" s="29">
        <f t="shared" si="14"/>
        <v>7413038.9600000009</v>
      </c>
      <c r="D135" s="46">
        <f t="shared" si="15"/>
        <v>0.62298284346262212</v>
      </c>
      <c r="J135" s="32"/>
      <c r="K135" s="32"/>
      <c r="O135" s="32"/>
    </row>
    <row r="136" spans="1:15" x14ac:dyDescent="0.2">
      <c r="A136" s="29">
        <v>13313575.52</v>
      </c>
      <c r="B136" s="29">
        <v>4979174.62</v>
      </c>
      <c r="C136" s="29">
        <f t="shared" si="14"/>
        <v>8334400.8999999994</v>
      </c>
      <c r="D136" s="46">
        <f t="shared" si="15"/>
        <v>0.59742441955246006</v>
      </c>
      <c r="J136" s="32"/>
      <c r="K136" s="32"/>
    </row>
    <row r="137" spans="1:15" x14ac:dyDescent="0.2">
      <c r="A137" s="29">
        <v>13949726.49</v>
      </c>
      <c r="B137" s="29">
        <v>5278070.72</v>
      </c>
      <c r="C137" s="29">
        <f t="shared" si="14"/>
        <v>8671655.7699999996</v>
      </c>
      <c r="D137" s="46">
        <f t="shared" si="15"/>
        <v>0.60865777655286246</v>
      </c>
      <c r="J137" s="32"/>
      <c r="K137" s="32"/>
      <c r="O137" s="32"/>
    </row>
    <row r="138" spans="1:15" x14ac:dyDescent="0.2">
      <c r="A138" s="29">
        <v>14296247.060000001</v>
      </c>
      <c r="B138" s="29">
        <v>5433463.6600000001</v>
      </c>
      <c r="C138" s="29">
        <f t="shared" si="14"/>
        <v>8862783.4000000004</v>
      </c>
      <c r="D138" s="46">
        <f t="shared" si="15"/>
        <v>0.61306515287285479</v>
      </c>
      <c r="J138" s="32"/>
      <c r="K138" s="32"/>
      <c r="O138" s="32"/>
    </row>
    <row r="139" spans="1:15" x14ac:dyDescent="0.2">
      <c r="A139" s="29">
        <v>15382636.539999999</v>
      </c>
      <c r="B139" s="29">
        <v>6013855.0199999996</v>
      </c>
      <c r="C139" s="29">
        <f t="shared" si="14"/>
        <v>9368781.5199999996</v>
      </c>
      <c r="D139" s="46">
        <f t="shared" si="15"/>
        <v>0.64190364639861941</v>
      </c>
      <c r="J139" s="32"/>
      <c r="K139" s="32"/>
      <c r="O139" s="32"/>
    </row>
    <row r="140" spans="1:15" x14ac:dyDescent="0.2">
      <c r="A140" s="29">
        <v>14116075.24</v>
      </c>
      <c r="B140" s="29">
        <v>5567814.4500000002</v>
      </c>
      <c r="C140" s="29">
        <f t="shared" si="14"/>
        <v>8548260.7899999991</v>
      </c>
      <c r="D140" s="46">
        <f t="shared" si="15"/>
        <v>0.65133886141066133</v>
      </c>
    </row>
    <row r="141" spans="1:15" x14ac:dyDescent="0.2">
      <c r="A141" s="29">
        <v>15479387.24</v>
      </c>
      <c r="B141" s="29">
        <v>5948668.9299999997</v>
      </c>
      <c r="C141" s="29">
        <f t="shared" si="14"/>
        <v>9530718.3100000005</v>
      </c>
      <c r="D141" s="46">
        <f t="shared" si="15"/>
        <v>0.62415745975394366</v>
      </c>
    </row>
    <row r="142" spans="1:15" x14ac:dyDescent="0.2">
      <c r="A142" s="66" t="s">
        <v>10</v>
      </c>
      <c r="B142" s="66"/>
      <c r="C142" s="66"/>
      <c r="D142" s="66"/>
      <c r="F142" s="32"/>
    </row>
    <row r="143" spans="1:15" x14ac:dyDescent="0.2">
      <c r="A143" s="29" t="s">
        <v>405</v>
      </c>
      <c r="B143" s="29" t="s">
        <v>403</v>
      </c>
      <c r="C143" s="29" t="s">
        <v>404</v>
      </c>
      <c r="D143" s="46" t="s">
        <v>400</v>
      </c>
      <c r="F143" s="32"/>
    </row>
    <row r="144" spans="1:15" x14ac:dyDescent="0.2">
      <c r="A144" s="29">
        <v>11148251.029999999</v>
      </c>
      <c r="B144" s="29">
        <v>4582468.0999999996</v>
      </c>
      <c r="C144" s="29">
        <f t="shared" ref="C144:C153" si="16">A144-B144</f>
        <v>6565782.9299999997</v>
      </c>
      <c r="D144" s="46">
        <f t="shared" ref="D144:D153" si="17">B144/C144</f>
        <v>0.6979317088084116</v>
      </c>
      <c r="F144" s="32"/>
    </row>
    <row r="145" spans="1:15" x14ac:dyDescent="0.2">
      <c r="A145" s="29">
        <v>13200798.460000001</v>
      </c>
      <c r="B145" s="29">
        <v>5260107.59</v>
      </c>
      <c r="C145" s="29">
        <f t="shared" si="16"/>
        <v>7940690.870000001</v>
      </c>
      <c r="D145" s="46">
        <f t="shared" si="17"/>
        <v>0.66242442579810423</v>
      </c>
      <c r="F145" s="32"/>
    </row>
    <row r="146" spans="1:15" x14ac:dyDescent="0.2">
      <c r="A146" s="29">
        <v>11392309.92</v>
      </c>
      <c r="B146" s="29">
        <v>4666148.5</v>
      </c>
      <c r="C146" s="29">
        <f t="shared" si="16"/>
        <v>6726161.4199999999</v>
      </c>
      <c r="D146" s="46">
        <f t="shared" si="17"/>
        <v>0.69373126938722796</v>
      </c>
      <c r="F146" s="32"/>
    </row>
    <row r="147" spans="1:15" x14ac:dyDescent="0.2">
      <c r="A147" s="29">
        <v>11759032.039999999</v>
      </c>
      <c r="B147" s="29">
        <v>4730214.84</v>
      </c>
      <c r="C147" s="29">
        <f t="shared" si="16"/>
        <v>7028817.1999999993</v>
      </c>
      <c r="D147" s="46">
        <f t="shared" si="17"/>
        <v>0.67297451411881937</v>
      </c>
      <c r="F147" s="32"/>
    </row>
    <row r="148" spans="1:15" x14ac:dyDescent="0.2">
      <c r="A148" s="29">
        <v>11261434.09</v>
      </c>
      <c r="B148" s="29">
        <v>4508499.4000000004</v>
      </c>
      <c r="C148" s="29">
        <f t="shared" si="16"/>
        <v>6752934.6899999995</v>
      </c>
      <c r="D148" s="46">
        <f t="shared" si="17"/>
        <v>0.66763556986214545</v>
      </c>
      <c r="F148" s="32"/>
    </row>
    <row r="149" spans="1:15" x14ac:dyDescent="0.2">
      <c r="A149" s="29">
        <v>12382568.810000001</v>
      </c>
      <c r="B149" s="29">
        <v>4915111.49</v>
      </c>
      <c r="C149" s="29">
        <f t="shared" si="16"/>
        <v>7467457.3200000003</v>
      </c>
      <c r="D149" s="46">
        <f t="shared" si="17"/>
        <v>0.6582041623238899</v>
      </c>
      <c r="F149" s="32"/>
    </row>
    <row r="150" spans="1:15" x14ac:dyDescent="0.2">
      <c r="A150" s="29">
        <v>12735683.550000001</v>
      </c>
      <c r="B150" s="29">
        <v>5160590.58</v>
      </c>
      <c r="C150" s="29">
        <f t="shared" si="16"/>
        <v>7575092.9700000007</v>
      </c>
      <c r="D150" s="46">
        <f t="shared" si="17"/>
        <v>0.68125772191017742</v>
      </c>
    </row>
    <row r="151" spans="1:15" x14ac:dyDescent="0.2">
      <c r="A151" s="29">
        <v>9740145.9000000004</v>
      </c>
      <c r="B151" s="29">
        <v>3933925.47</v>
      </c>
      <c r="C151" s="29">
        <f t="shared" si="16"/>
        <v>5806220.4299999997</v>
      </c>
      <c r="D151" s="46">
        <f t="shared" si="17"/>
        <v>0.67753636249735016</v>
      </c>
    </row>
    <row r="152" spans="1:15" x14ac:dyDescent="0.2">
      <c r="A152" s="29">
        <v>11159962.050000001</v>
      </c>
      <c r="B152" s="29">
        <v>4604591.67</v>
      </c>
      <c r="C152" s="29">
        <f t="shared" si="16"/>
        <v>6555370.3800000008</v>
      </c>
      <c r="D152" s="46">
        <f t="shared" si="17"/>
        <v>0.7024151806964718</v>
      </c>
    </row>
    <row r="153" spans="1:15" x14ac:dyDescent="0.2">
      <c r="A153" s="29">
        <v>10546504.41</v>
      </c>
      <c r="B153" s="29">
        <v>3978424.3199999998</v>
      </c>
      <c r="C153" s="29">
        <f t="shared" si="16"/>
        <v>6568080.0899999999</v>
      </c>
      <c r="D153" s="46">
        <f t="shared" si="17"/>
        <v>0.60572104260074577</v>
      </c>
    </row>
    <row r="154" spans="1:15" x14ac:dyDescent="0.2">
      <c r="A154" s="29"/>
      <c r="B154" s="29"/>
      <c r="C154" s="29"/>
      <c r="D154" s="46"/>
    </row>
    <row r="155" spans="1:15" x14ac:dyDescent="0.2">
      <c r="A155" s="68" t="s">
        <v>406</v>
      </c>
      <c r="B155" s="68"/>
      <c r="C155" s="68"/>
      <c r="D155" s="68"/>
      <c r="F155" s="32"/>
      <c r="J155" s="32"/>
      <c r="K155" s="32"/>
      <c r="O155" s="32"/>
    </row>
    <row r="156" spans="1:15" x14ac:dyDescent="0.2">
      <c r="A156" s="67" t="s">
        <v>9</v>
      </c>
      <c r="B156" s="67"/>
      <c r="C156" s="67"/>
      <c r="D156" s="67"/>
      <c r="F156" s="32"/>
      <c r="J156" s="32"/>
      <c r="K156" s="32"/>
      <c r="O156" s="32"/>
    </row>
    <row r="157" spans="1:15" x14ac:dyDescent="0.2">
      <c r="A157" s="29" t="s">
        <v>405</v>
      </c>
      <c r="B157" s="29" t="s">
        <v>403</v>
      </c>
      <c r="C157" s="29" t="s">
        <v>404</v>
      </c>
      <c r="D157" s="46" t="s">
        <v>400</v>
      </c>
      <c r="F157" s="32"/>
      <c r="J157" s="32"/>
      <c r="K157" s="32"/>
      <c r="O157" s="32"/>
    </row>
    <row r="158" spans="1:15" x14ac:dyDescent="0.2">
      <c r="A158" s="29">
        <v>10021845.029999999</v>
      </c>
      <c r="B158" s="29">
        <v>3051478.11</v>
      </c>
      <c r="C158" s="29">
        <f t="shared" ref="C158:C166" si="18">A158-B158</f>
        <v>6970366.9199999999</v>
      </c>
      <c r="D158" s="46">
        <f t="shared" ref="D158:D166" si="19">B158/C158</f>
        <v>0.43777869156994104</v>
      </c>
      <c r="F158" s="32"/>
      <c r="J158" s="32"/>
      <c r="K158" s="32"/>
      <c r="O158" s="32"/>
    </row>
    <row r="159" spans="1:15" x14ac:dyDescent="0.2">
      <c r="A159" s="29">
        <v>10600998.52</v>
      </c>
      <c r="B159" s="29">
        <v>3217381.06</v>
      </c>
      <c r="C159" s="29">
        <f t="shared" si="18"/>
        <v>7383617.459999999</v>
      </c>
      <c r="D159" s="46">
        <f t="shared" si="19"/>
        <v>0.4357459033366553</v>
      </c>
      <c r="F159" s="32"/>
      <c r="J159" s="32"/>
      <c r="K159" s="32"/>
      <c r="O159" s="32"/>
    </row>
    <row r="160" spans="1:15" x14ac:dyDescent="0.2">
      <c r="A160" s="29">
        <v>10861612.699999999</v>
      </c>
      <c r="B160" s="29">
        <v>3337309.51</v>
      </c>
      <c r="C160" s="29">
        <f t="shared" si="18"/>
        <v>7524303.1899999995</v>
      </c>
      <c r="D160" s="46">
        <f t="shared" si="19"/>
        <v>0.44353735166272584</v>
      </c>
      <c r="F160" s="32"/>
      <c r="J160" s="32"/>
      <c r="K160" s="32"/>
      <c r="O160" s="32"/>
    </row>
    <row r="161" spans="1:15" x14ac:dyDescent="0.2">
      <c r="A161" s="29">
        <v>8425724.8399999999</v>
      </c>
      <c r="B161" s="29">
        <v>2535927.7200000002</v>
      </c>
      <c r="C161" s="29">
        <f t="shared" si="18"/>
        <v>5889797.1199999992</v>
      </c>
      <c r="D161" s="46">
        <f t="shared" si="19"/>
        <v>0.43056283065994649</v>
      </c>
      <c r="F161" s="32"/>
      <c r="J161" s="32"/>
      <c r="K161" s="32"/>
      <c r="O161" s="32"/>
    </row>
    <row r="162" spans="1:15" x14ac:dyDescent="0.2">
      <c r="A162" s="29">
        <v>10748964.039999999</v>
      </c>
      <c r="B162" s="29">
        <v>3013663.69</v>
      </c>
      <c r="C162" s="29">
        <f t="shared" si="18"/>
        <v>7735300.3499999996</v>
      </c>
      <c r="D162" s="46">
        <f t="shared" si="19"/>
        <v>0.38959879431184596</v>
      </c>
      <c r="F162" s="32"/>
      <c r="J162" s="32"/>
      <c r="K162" s="32"/>
      <c r="O162" s="32"/>
    </row>
    <row r="163" spans="1:15" x14ac:dyDescent="0.2">
      <c r="A163" s="29">
        <v>8719090.8300000001</v>
      </c>
      <c r="B163" s="29">
        <v>2731697.33</v>
      </c>
      <c r="C163" s="29">
        <f t="shared" si="18"/>
        <v>5987393.5</v>
      </c>
      <c r="D163" s="46">
        <f t="shared" si="19"/>
        <v>0.45624148972336626</v>
      </c>
      <c r="F163" s="32"/>
      <c r="J163" s="32"/>
      <c r="K163" s="32"/>
      <c r="O163" s="32"/>
    </row>
    <row r="164" spans="1:15" x14ac:dyDescent="0.2">
      <c r="A164" s="29">
        <v>9812124.2899999991</v>
      </c>
      <c r="B164" s="29">
        <v>3072399.96</v>
      </c>
      <c r="C164" s="29">
        <f t="shared" si="18"/>
        <v>6739724.3299999991</v>
      </c>
      <c r="D164" s="46">
        <f t="shared" si="19"/>
        <v>0.45586433651656499</v>
      </c>
      <c r="F164" s="32"/>
      <c r="J164" s="32"/>
      <c r="K164" s="32"/>
      <c r="O164" s="32"/>
    </row>
    <row r="165" spans="1:15" x14ac:dyDescent="0.2">
      <c r="A165" s="29">
        <v>9903261.9900000002</v>
      </c>
      <c r="B165" s="29">
        <v>2962453.34</v>
      </c>
      <c r="C165" s="29">
        <f t="shared" si="18"/>
        <v>6940808.6500000004</v>
      </c>
      <c r="D165" s="46">
        <f t="shared" si="19"/>
        <v>0.42681674274365705</v>
      </c>
      <c r="F165" s="32"/>
      <c r="J165" s="32"/>
      <c r="K165" s="32"/>
      <c r="O165" s="32"/>
    </row>
    <row r="166" spans="1:15" x14ac:dyDescent="0.2">
      <c r="A166" s="29">
        <v>12024442.859999999</v>
      </c>
      <c r="B166" s="29">
        <v>3489933.3</v>
      </c>
      <c r="C166" s="29">
        <f t="shared" si="18"/>
        <v>8534509.5599999987</v>
      </c>
      <c r="D166" s="46">
        <f t="shared" si="19"/>
        <v>0.40892019341765201</v>
      </c>
      <c r="F166" s="32"/>
      <c r="J166" s="32"/>
      <c r="K166" s="32"/>
      <c r="O166" s="32"/>
    </row>
    <row r="167" spans="1:15" x14ac:dyDescent="0.2">
      <c r="A167" s="66" t="s">
        <v>10</v>
      </c>
      <c r="B167" s="66"/>
      <c r="C167" s="66"/>
      <c r="D167" s="66"/>
    </row>
    <row r="168" spans="1:15" x14ac:dyDescent="0.2">
      <c r="A168" s="29" t="s">
        <v>405</v>
      </c>
      <c r="B168" s="29" t="s">
        <v>403</v>
      </c>
      <c r="C168" s="29" t="s">
        <v>404</v>
      </c>
      <c r="D168" s="46" t="s">
        <v>400</v>
      </c>
    </row>
    <row r="169" spans="1:15" x14ac:dyDescent="0.2">
      <c r="A169" s="29">
        <v>6887816.2999999998</v>
      </c>
      <c r="B169" s="29">
        <v>2250275.38</v>
      </c>
      <c r="C169" s="29">
        <f t="shared" ref="C169:C177" si="20">A169-B169</f>
        <v>4637540.92</v>
      </c>
      <c r="D169" s="46">
        <f t="shared" ref="D169:D177" si="21">B169/C169</f>
        <v>0.48523030175224846</v>
      </c>
    </row>
    <row r="170" spans="1:15" x14ac:dyDescent="0.2">
      <c r="A170" s="29">
        <v>9814285.8200000003</v>
      </c>
      <c r="B170" s="29">
        <v>2812150.5</v>
      </c>
      <c r="C170" s="29">
        <f t="shared" si="20"/>
        <v>7002135.3200000003</v>
      </c>
      <c r="D170" s="46">
        <f t="shared" si="21"/>
        <v>0.40161327530585339</v>
      </c>
      <c r="J170" s="32"/>
      <c r="K170" s="32"/>
      <c r="O170" s="32"/>
    </row>
    <row r="171" spans="1:15" x14ac:dyDescent="0.2">
      <c r="A171" s="29">
        <v>7658956.7699999996</v>
      </c>
      <c r="B171" s="29">
        <v>2558003.25</v>
      </c>
      <c r="C171" s="29">
        <f t="shared" si="20"/>
        <v>5100953.5199999996</v>
      </c>
      <c r="D171" s="46">
        <f t="shared" si="21"/>
        <v>0.50147550648530514</v>
      </c>
      <c r="J171" s="32"/>
      <c r="K171" s="32"/>
      <c r="O171" s="32"/>
    </row>
    <row r="172" spans="1:15" x14ac:dyDescent="0.2">
      <c r="A172" s="29">
        <v>8194863.3399999999</v>
      </c>
      <c r="B172" s="29">
        <v>2622930.7799999998</v>
      </c>
      <c r="C172" s="29">
        <f t="shared" si="20"/>
        <v>5571932.5600000005</v>
      </c>
      <c r="D172" s="46">
        <f t="shared" si="21"/>
        <v>0.47073986480554236</v>
      </c>
      <c r="J172" s="32"/>
      <c r="K172" s="32"/>
      <c r="O172" s="32"/>
    </row>
    <row r="173" spans="1:15" x14ac:dyDescent="0.2">
      <c r="A173" s="29">
        <v>8272446</v>
      </c>
      <c r="B173" s="29">
        <v>2536220.0499999998</v>
      </c>
      <c r="C173" s="29">
        <f t="shared" si="20"/>
        <v>5736225.9500000002</v>
      </c>
      <c r="D173" s="46">
        <f t="shared" si="21"/>
        <v>0.44214089056237399</v>
      </c>
      <c r="J173" s="32"/>
      <c r="K173" s="32"/>
      <c r="O173" s="32"/>
    </row>
    <row r="174" spans="1:15" x14ac:dyDescent="0.2">
      <c r="A174" s="29">
        <v>9056940.8000000007</v>
      </c>
      <c r="B174" s="29">
        <v>2822077.45</v>
      </c>
      <c r="C174" s="29">
        <f t="shared" si="20"/>
        <v>6234863.3500000006</v>
      </c>
      <c r="D174" s="46">
        <f t="shared" si="21"/>
        <v>0.45262859690421281</v>
      </c>
      <c r="J174" s="32"/>
      <c r="K174" s="32"/>
      <c r="O174" s="32"/>
    </row>
    <row r="175" spans="1:15" x14ac:dyDescent="0.2">
      <c r="A175" s="29">
        <v>8827573.5700000003</v>
      </c>
      <c r="B175" s="29">
        <v>2870649.4</v>
      </c>
      <c r="C175" s="29">
        <f t="shared" si="20"/>
        <v>5956924.1699999999</v>
      </c>
      <c r="D175" s="46">
        <f t="shared" si="21"/>
        <v>0.4819012829569056</v>
      </c>
      <c r="J175" s="32"/>
      <c r="K175" s="32"/>
      <c r="O175" s="32"/>
    </row>
    <row r="176" spans="1:15" x14ac:dyDescent="0.2">
      <c r="A176" s="29">
        <v>7808890.71</v>
      </c>
      <c r="B176" s="29">
        <v>2421836.4300000002</v>
      </c>
      <c r="C176" s="29">
        <f t="shared" si="20"/>
        <v>5387054.2799999993</v>
      </c>
      <c r="D176" s="46">
        <f t="shared" si="21"/>
        <v>0.44956599731903951</v>
      </c>
      <c r="J176" s="32"/>
      <c r="K176" s="32"/>
      <c r="O176" s="32"/>
    </row>
    <row r="177" spans="1:15" x14ac:dyDescent="0.2">
      <c r="A177" s="29">
        <v>6908575.4100000001</v>
      </c>
      <c r="B177" s="29">
        <v>2229790.79</v>
      </c>
      <c r="C177" s="29">
        <f t="shared" si="20"/>
        <v>4678784.62</v>
      </c>
      <c r="D177" s="46">
        <f t="shared" si="21"/>
        <v>0.47657478834749184</v>
      </c>
      <c r="J177" s="32"/>
      <c r="K177" s="32"/>
      <c r="O177" s="32"/>
    </row>
    <row r="178" spans="1:15" x14ac:dyDescent="0.2">
      <c r="J178" s="32"/>
      <c r="K178" s="32"/>
      <c r="O178" s="32"/>
    </row>
    <row r="179" spans="1:15" x14ac:dyDescent="0.2">
      <c r="J179" s="32"/>
      <c r="K179" s="32"/>
      <c r="O179" s="32"/>
    </row>
    <row r="184" spans="1:15" x14ac:dyDescent="0.2">
      <c r="F184" s="32"/>
    </row>
    <row r="185" spans="1:15" x14ac:dyDescent="0.2">
      <c r="F185" s="32"/>
    </row>
    <row r="186" spans="1:15" x14ac:dyDescent="0.2">
      <c r="F186" s="32"/>
    </row>
    <row r="187" spans="1:15" x14ac:dyDescent="0.2">
      <c r="F187" s="32"/>
    </row>
    <row r="188" spans="1:15" x14ac:dyDescent="0.2">
      <c r="F188" s="32"/>
    </row>
    <row r="192" spans="1:15" x14ac:dyDescent="0.2">
      <c r="J192" s="32"/>
      <c r="K192" s="32"/>
    </row>
    <row r="193" spans="10:15" x14ac:dyDescent="0.2">
      <c r="K193" s="32"/>
    </row>
    <row r="196" spans="10:15" x14ac:dyDescent="0.2">
      <c r="J196" s="32"/>
    </row>
    <row r="197" spans="10:15" x14ac:dyDescent="0.2">
      <c r="J197" s="32"/>
      <c r="K197" s="32"/>
    </row>
    <row r="198" spans="10:15" x14ac:dyDescent="0.2">
      <c r="K198" s="32"/>
    </row>
    <row r="206" spans="10:15" x14ac:dyDescent="0.2">
      <c r="K206" s="32"/>
    </row>
    <row r="207" spans="10:15" x14ac:dyDescent="0.2">
      <c r="J207" s="32"/>
      <c r="K207" s="32"/>
      <c r="O207" s="32"/>
    </row>
    <row r="209" spans="10:15" x14ac:dyDescent="0.2">
      <c r="J209" s="32"/>
    </row>
    <row r="210" spans="10:15" x14ac:dyDescent="0.2">
      <c r="J210" s="32"/>
      <c r="K210" s="32"/>
      <c r="O210" s="32"/>
    </row>
    <row r="211" spans="10:15" x14ac:dyDescent="0.2">
      <c r="J211" s="32"/>
      <c r="K211" s="32"/>
      <c r="O211" s="32"/>
    </row>
    <row r="212" spans="10:15" x14ac:dyDescent="0.2">
      <c r="J212" s="32"/>
      <c r="K212" s="32"/>
      <c r="O212" s="32"/>
    </row>
    <row r="216" spans="10:15" x14ac:dyDescent="0.2">
      <c r="K216" s="32"/>
      <c r="O216" s="32"/>
    </row>
    <row r="218" spans="10:15" x14ac:dyDescent="0.2">
      <c r="J218" s="32"/>
      <c r="K218" s="32"/>
      <c r="O218" s="32"/>
    </row>
    <row r="219" spans="10:15" x14ac:dyDescent="0.2">
      <c r="J219" s="32"/>
      <c r="K219" s="32"/>
    </row>
    <row r="222" spans="10:15" x14ac:dyDescent="0.2">
      <c r="K222" s="32"/>
    </row>
  </sheetData>
  <mergeCells count="15">
    <mergeCell ref="A155:D155"/>
    <mergeCell ref="A156:D156"/>
    <mergeCell ref="A167:D167"/>
    <mergeCell ref="A52:D52"/>
    <mergeCell ref="A53:D53"/>
    <mergeCell ref="A68:D68"/>
    <mergeCell ref="A91:D91"/>
    <mergeCell ref="A126:D126"/>
    <mergeCell ref="A127:D127"/>
    <mergeCell ref="A142:D142"/>
    <mergeCell ref="A3:D3"/>
    <mergeCell ref="A28:D28"/>
    <mergeCell ref="A4:D4"/>
    <mergeCell ref="A92:D92"/>
    <mergeCell ref="A109:D109"/>
  </mergeCells>
  <pageMargins left="0.75" right="0.75" top="1" bottom="1" header="0.5" footer="0.5"/>
  <pageSetup paperSize="9" orientation="portrait" horizontalDpi="4294967292" verticalDpi="429496729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K1"/>
    </sheetView>
  </sheetViews>
  <sheetFormatPr baseColWidth="10" defaultRowHeight="16" x14ac:dyDescent="0.2"/>
  <cols>
    <col min="1" max="1" width="21.5" bestFit="1" customWidth="1"/>
    <col min="2" max="2" width="12.1640625" bestFit="1" customWidth="1"/>
    <col min="3" max="3" width="10.5" bestFit="1" customWidth="1"/>
    <col min="4" max="4" width="15.33203125" bestFit="1" customWidth="1"/>
    <col min="5" max="5" width="15.83203125" bestFit="1" customWidth="1"/>
    <col min="6" max="6" width="15" bestFit="1" customWidth="1"/>
    <col min="7" max="7" width="15.33203125" bestFit="1" customWidth="1"/>
    <col min="8" max="8" width="12.1640625" bestFit="1" customWidth="1"/>
    <col min="9" max="9" width="11.6640625" bestFit="1" customWidth="1"/>
    <col min="10" max="10" width="15.6640625" bestFit="1" customWidth="1"/>
    <col min="11" max="11" width="16.1640625" bestFit="1" customWidth="1"/>
  </cols>
  <sheetData>
    <row r="1" spans="1:11" x14ac:dyDescent="0.2">
      <c r="A1" s="53" t="s">
        <v>419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">
      <c r="A2" s="2"/>
      <c r="B2" s="2" t="s">
        <v>410</v>
      </c>
      <c r="C2" s="2" t="s">
        <v>411</v>
      </c>
      <c r="D2" s="2" t="s">
        <v>412</v>
      </c>
      <c r="E2" s="2" t="s">
        <v>413</v>
      </c>
      <c r="F2" s="2" t="s">
        <v>414</v>
      </c>
      <c r="G2" s="2" t="s">
        <v>415</v>
      </c>
      <c r="H2" s="2" t="s">
        <v>416</v>
      </c>
      <c r="I2" s="2" t="s">
        <v>416</v>
      </c>
      <c r="J2" s="2" t="s">
        <v>417</v>
      </c>
      <c r="K2" s="2" t="s">
        <v>418</v>
      </c>
    </row>
    <row r="3" spans="1:11" x14ac:dyDescent="0.2">
      <c r="A3" s="13" t="s">
        <v>53</v>
      </c>
      <c r="B3" s="3">
        <v>22</v>
      </c>
      <c r="C3" s="3">
        <v>21</v>
      </c>
      <c r="D3" s="3">
        <v>13</v>
      </c>
      <c r="E3" s="3">
        <v>20</v>
      </c>
      <c r="F3" s="3">
        <v>15</v>
      </c>
      <c r="G3" s="3">
        <v>14</v>
      </c>
      <c r="H3" s="3">
        <v>13</v>
      </c>
      <c r="I3" s="3">
        <v>10</v>
      </c>
      <c r="J3" s="3">
        <v>9</v>
      </c>
      <c r="K3" s="3">
        <v>9</v>
      </c>
    </row>
    <row r="4" spans="1:11" x14ac:dyDescent="0.2">
      <c r="A4" s="1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A5" s="13" t="s">
        <v>54</v>
      </c>
      <c r="B5" s="3">
        <v>0.61980000000000002</v>
      </c>
      <c r="C5" s="3">
        <v>0.61909999999999998</v>
      </c>
      <c r="D5" s="3">
        <v>0.59130000000000005</v>
      </c>
      <c r="E5" s="3">
        <v>0.65200000000000002</v>
      </c>
      <c r="F5" s="3">
        <v>0.55969999999999998</v>
      </c>
      <c r="G5" s="3">
        <v>0.61839999999999995</v>
      </c>
      <c r="H5" s="3">
        <v>0.62209999999999999</v>
      </c>
      <c r="I5" s="3">
        <v>0.67200000000000004</v>
      </c>
      <c r="J5" s="3">
        <v>0.43169999999999997</v>
      </c>
      <c r="K5" s="3">
        <v>0.46239999999999998</v>
      </c>
    </row>
    <row r="6" spans="1:11" x14ac:dyDescent="0.2">
      <c r="A6" s="13" t="s">
        <v>55</v>
      </c>
      <c r="B6" s="3">
        <v>2.8330000000000001E-2</v>
      </c>
      <c r="C6" s="3">
        <v>2.4410000000000001E-2</v>
      </c>
      <c r="D6" s="3">
        <v>3.1460000000000002E-2</v>
      </c>
      <c r="E6" s="3">
        <v>3.3500000000000002E-2</v>
      </c>
      <c r="F6" s="3">
        <v>1.8089999999999998E-2</v>
      </c>
      <c r="G6" s="3">
        <v>5.5440000000000003E-2</v>
      </c>
      <c r="H6" s="3">
        <v>2.5559999999999999E-2</v>
      </c>
      <c r="I6" s="3">
        <v>2.7650000000000001E-2</v>
      </c>
      <c r="J6" s="3">
        <v>2.1489999999999999E-2</v>
      </c>
      <c r="K6" s="3">
        <v>2.972E-2</v>
      </c>
    </row>
    <row r="7" spans="1:11" x14ac:dyDescent="0.2">
      <c r="A7" s="13" t="s">
        <v>56</v>
      </c>
      <c r="B7" s="3">
        <v>6.0390000000000001E-3</v>
      </c>
      <c r="C7" s="3">
        <v>5.3270000000000001E-3</v>
      </c>
      <c r="D7" s="3">
        <v>8.7259999999999994E-3</v>
      </c>
      <c r="E7" s="3">
        <v>7.4900000000000001E-3</v>
      </c>
      <c r="F7" s="3">
        <v>4.6709999999999998E-3</v>
      </c>
      <c r="G7" s="3">
        <v>1.482E-2</v>
      </c>
      <c r="H7" s="3">
        <v>7.0889999999999998E-3</v>
      </c>
      <c r="I7" s="3">
        <v>8.744E-3</v>
      </c>
      <c r="J7" s="3">
        <v>7.1650000000000004E-3</v>
      </c>
      <c r="K7" s="3">
        <v>9.9050000000000006E-3</v>
      </c>
    </row>
    <row r="8" spans="1:11" x14ac:dyDescent="0.2">
      <c r="A8" s="1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">
      <c r="A9" s="13" t="s">
        <v>57</v>
      </c>
      <c r="B9" s="3">
        <v>0.60719999999999996</v>
      </c>
      <c r="C9" s="3">
        <v>0.6079</v>
      </c>
      <c r="D9" s="3">
        <v>0.57230000000000003</v>
      </c>
      <c r="E9" s="3">
        <v>0.63639999999999997</v>
      </c>
      <c r="F9" s="3">
        <v>0.54969999999999997</v>
      </c>
      <c r="G9" s="3">
        <v>0.58640000000000003</v>
      </c>
      <c r="H9" s="3">
        <v>0.60670000000000002</v>
      </c>
      <c r="I9" s="3">
        <v>0.6522</v>
      </c>
      <c r="J9" s="3">
        <v>0.41520000000000001</v>
      </c>
      <c r="K9" s="3">
        <v>0.43959999999999999</v>
      </c>
    </row>
    <row r="10" spans="1:11" x14ac:dyDescent="0.2">
      <c r="A10" s="13" t="s">
        <v>58</v>
      </c>
      <c r="B10" s="3">
        <v>0.63229999999999997</v>
      </c>
      <c r="C10" s="3">
        <v>0.63019999999999998</v>
      </c>
      <c r="D10" s="3">
        <v>0.61029999999999995</v>
      </c>
      <c r="E10" s="3">
        <v>0.66769999999999996</v>
      </c>
      <c r="F10" s="3">
        <v>0.56979999999999997</v>
      </c>
      <c r="G10" s="3">
        <v>0.65039999999999998</v>
      </c>
      <c r="H10" s="3">
        <v>0.63759999999999994</v>
      </c>
      <c r="I10" s="3">
        <v>0.69179999999999997</v>
      </c>
      <c r="J10" s="3">
        <v>0.44819999999999999</v>
      </c>
      <c r="K10" s="3">
        <v>0.48530000000000001</v>
      </c>
    </row>
    <row r="12" spans="1:11" s="30" customFormat="1" x14ac:dyDescent="0.2">
      <c r="A12" s="42" t="s">
        <v>81</v>
      </c>
      <c r="B12" s="30">
        <f>B5/C5</f>
        <v>1.0011306735583914</v>
      </c>
      <c r="D12" s="30">
        <f>D5/E5</f>
        <v>0.90690184049079758</v>
      </c>
      <c r="F12" s="30">
        <f>F5/G5</f>
        <v>0.90507761966364819</v>
      </c>
      <c r="H12" s="30">
        <f>H5/I5</f>
        <v>0.92574404761904749</v>
      </c>
      <c r="J12" s="30">
        <f>J5/K5</f>
        <v>0.93360726643598613</v>
      </c>
    </row>
    <row r="13" spans="1:11" x14ac:dyDescent="0.2">
      <c r="A13" s="13" t="s">
        <v>82</v>
      </c>
      <c r="B13">
        <f>B12*SQRT((B7/B5)^2+(C7/C5)^2)</f>
        <v>1.3013592288671045E-2</v>
      </c>
      <c r="D13">
        <f>D12*SQRT((D7/D5)^2+(E7/E5)^2)</f>
        <v>1.696042883799501E-2</v>
      </c>
      <c r="F13">
        <f>F12*SQRT((F7/F5)^2+(G7/G5)^2)</f>
        <v>2.2967808474181926E-2</v>
      </c>
      <c r="H13">
        <f>H12*SQRT((H7/H5)^2+(I7/I5)^2)</f>
        <v>1.6011945245755017E-2</v>
      </c>
      <c r="J13">
        <f>J12*SQRT((J7/J5)^2+(K7/K5)^2)</f>
        <v>2.5299187687000565E-2</v>
      </c>
    </row>
  </sheetData>
  <mergeCells count="1">
    <mergeCell ref="A1:K1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workbookViewId="0">
      <selection activeCell="G1" sqref="G1"/>
    </sheetView>
  </sheetViews>
  <sheetFormatPr baseColWidth="10" defaultRowHeight="16" x14ac:dyDescent="0.2"/>
  <cols>
    <col min="1" max="1" width="13.33203125" customWidth="1"/>
    <col min="6" max="6" width="12.83203125" customWidth="1"/>
    <col min="7" max="7" width="28.6640625" customWidth="1"/>
  </cols>
  <sheetData>
    <row r="1" spans="1:7" x14ac:dyDescent="0.2">
      <c r="B1" s="4" t="s">
        <v>3</v>
      </c>
      <c r="C1" s="4"/>
      <c r="G1" s="4" t="s">
        <v>13</v>
      </c>
    </row>
    <row r="2" spans="1:7" x14ac:dyDescent="0.2">
      <c r="A2" s="2" t="s">
        <v>0</v>
      </c>
      <c r="B2" s="2" t="s">
        <v>1</v>
      </c>
      <c r="C2" s="2" t="s">
        <v>2</v>
      </c>
      <c r="D2" s="2" t="s">
        <v>12</v>
      </c>
      <c r="F2" s="2" t="s">
        <v>0</v>
      </c>
      <c r="G2" s="2" t="s">
        <v>12</v>
      </c>
    </row>
    <row r="3" spans="1:7" x14ac:dyDescent="0.2">
      <c r="A3" s="3">
        <v>0</v>
      </c>
      <c r="B3" s="3">
        <v>1.0385E-2</v>
      </c>
      <c r="C3" s="3">
        <v>1.0019999999999999E-2</v>
      </c>
      <c r="D3">
        <f>B3/C3</f>
        <v>1.036427145708583</v>
      </c>
      <c r="F3" s="3">
        <v>2.8444449999999999</v>
      </c>
      <c r="G3" s="3">
        <v>1.0160549999999999</v>
      </c>
    </row>
    <row r="4" spans="1:7" x14ac:dyDescent="0.2">
      <c r="A4" s="3">
        <v>3</v>
      </c>
      <c r="B4" s="3">
        <v>1.077E-2</v>
      </c>
      <c r="C4" s="3">
        <v>1.047E-2</v>
      </c>
      <c r="D4">
        <f t="shared" ref="D4:D34" si="0">B4/C4</f>
        <v>1.0286532951289398</v>
      </c>
      <c r="F4" s="3">
        <v>3.5555560000000002</v>
      </c>
      <c r="G4" s="3">
        <v>1.0108950000000001</v>
      </c>
    </row>
    <row r="5" spans="1:7" x14ac:dyDescent="0.2">
      <c r="A5" s="3">
        <v>6</v>
      </c>
      <c r="B5" s="3">
        <v>1.265E-2</v>
      </c>
      <c r="C5" s="3">
        <v>1.291E-2</v>
      </c>
      <c r="D5">
        <f t="shared" si="0"/>
        <v>0.97986057319907049</v>
      </c>
      <c r="F5" s="3">
        <v>4.266667</v>
      </c>
      <c r="G5" s="3">
        <v>1.0064090000000001</v>
      </c>
    </row>
    <row r="6" spans="1:7" x14ac:dyDescent="0.2">
      <c r="A6" s="3">
        <v>9</v>
      </c>
      <c r="B6" s="3">
        <v>1.584E-2</v>
      </c>
      <c r="C6" s="3">
        <v>1.6330000000000001E-2</v>
      </c>
      <c r="D6">
        <f t="shared" si="0"/>
        <v>0.96999387630128597</v>
      </c>
      <c r="F6" s="3">
        <v>4.9777779999999998</v>
      </c>
      <c r="G6" s="3">
        <v>1.002324</v>
      </c>
    </row>
    <row r="7" spans="1:7" x14ac:dyDescent="0.2">
      <c r="A7" s="3">
        <v>12</v>
      </c>
      <c r="B7" s="3">
        <v>1.8780000000000002E-2</v>
      </c>
      <c r="C7" s="3">
        <v>1.8239999999999999E-2</v>
      </c>
      <c r="D7">
        <f t="shared" si="0"/>
        <v>1.0296052631578949</v>
      </c>
      <c r="F7" s="3">
        <v>5.6888889999999996</v>
      </c>
      <c r="G7" s="3">
        <v>0.99858840000000004</v>
      </c>
    </row>
    <row r="8" spans="1:7" x14ac:dyDescent="0.2">
      <c r="A8" s="3">
        <v>15</v>
      </c>
      <c r="B8" s="3">
        <v>2.2749999999999999E-2</v>
      </c>
      <c r="C8" s="3">
        <v>2.4899999999999999E-2</v>
      </c>
      <c r="D8">
        <f t="shared" si="0"/>
        <v>0.91365461847389562</v>
      </c>
      <c r="F8" s="3">
        <v>6.4</v>
      </c>
      <c r="G8" s="3">
        <v>0.99520869999999995</v>
      </c>
    </row>
    <row r="9" spans="1:7" x14ac:dyDescent="0.2">
      <c r="A9" s="3">
        <v>18</v>
      </c>
      <c r="B9" s="3">
        <v>2.9360000000000001E-2</v>
      </c>
      <c r="C9" s="3">
        <v>3.0370000000000001E-2</v>
      </c>
      <c r="D9">
        <f t="shared" si="0"/>
        <v>0.96674349687191308</v>
      </c>
      <c r="F9" s="3">
        <v>7.1111110000000002</v>
      </c>
      <c r="G9" s="3">
        <v>0.99217449999999996</v>
      </c>
    </row>
    <row r="10" spans="1:7" x14ac:dyDescent="0.2">
      <c r="A10" s="3">
        <v>21</v>
      </c>
      <c r="B10" s="3">
        <v>4.122E-2</v>
      </c>
      <c r="C10" s="3">
        <v>4.1919999999999999E-2</v>
      </c>
      <c r="D10">
        <f t="shared" si="0"/>
        <v>0.98330152671755722</v>
      </c>
      <c r="F10" s="3">
        <v>7.822222</v>
      </c>
      <c r="G10" s="3">
        <v>0.98941590000000001</v>
      </c>
    </row>
    <row r="11" spans="1:7" x14ac:dyDescent="0.2">
      <c r="A11" s="3">
        <v>24</v>
      </c>
      <c r="B11" s="3">
        <v>5.5870000000000003E-2</v>
      </c>
      <c r="C11" s="3">
        <v>5.5399999999999998E-2</v>
      </c>
      <c r="D11">
        <f t="shared" si="0"/>
        <v>1.0084837545126355</v>
      </c>
      <c r="F11" s="3">
        <v>8.533334</v>
      </c>
      <c r="G11" s="3">
        <v>0.98689709999999997</v>
      </c>
    </row>
    <row r="12" spans="1:7" x14ac:dyDescent="0.2">
      <c r="A12" s="3">
        <v>27</v>
      </c>
      <c r="B12" s="3">
        <v>6.0170000000000001E-2</v>
      </c>
      <c r="C12" s="3">
        <v>5.9304999999999997E-2</v>
      </c>
      <c r="D12">
        <f t="shared" si="0"/>
        <v>1.0145856167270888</v>
      </c>
      <c r="F12" s="3">
        <v>9.2444450000000007</v>
      </c>
      <c r="G12" s="3">
        <v>0.98405980000000004</v>
      </c>
    </row>
    <row r="13" spans="1:7" x14ac:dyDescent="0.2">
      <c r="A13" s="3">
        <v>30</v>
      </c>
      <c r="B13" s="3">
        <v>7.3779999999999998E-2</v>
      </c>
      <c r="C13" s="3">
        <v>7.2340000000000002E-2</v>
      </c>
      <c r="D13">
        <f t="shared" si="0"/>
        <v>1.0199059994470556</v>
      </c>
      <c r="F13" s="3">
        <v>9.9555559999999996</v>
      </c>
      <c r="G13" s="3">
        <v>0.9805353</v>
      </c>
    </row>
    <row r="14" spans="1:7" x14ac:dyDescent="0.2">
      <c r="A14" s="3">
        <v>33</v>
      </c>
      <c r="B14" s="3">
        <v>8.8124999999999995E-2</v>
      </c>
      <c r="C14" s="3">
        <v>8.5720000000000005E-2</v>
      </c>
      <c r="D14">
        <f t="shared" si="0"/>
        <v>1.0280564629024731</v>
      </c>
      <c r="F14" s="3">
        <v>10.66667</v>
      </c>
      <c r="G14" s="3">
        <v>0.97735380000000005</v>
      </c>
    </row>
    <row r="15" spans="1:7" x14ac:dyDescent="0.2">
      <c r="A15" s="3">
        <v>36</v>
      </c>
      <c r="B15" s="3">
        <v>0.14515</v>
      </c>
      <c r="C15" s="3">
        <v>0.12825</v>
      </c>
      <c r="D15">
        <f t="shared" si="0"/>
        <v>1.1317738791423002</v>
      </c>
      <c r="F15" s="3">
        <v>11.37778</v>
      </c>
      <c r="G15" s="3">
        <v>0.97446699999999997</v>
      </c>
    </row>
    <row r="16" spans="1:7" x14ac:dyDescent="0.2">
      <c r="A16" s="3">
        <v>39</v>
      </c>
      <c r="B16" s="3">
        <v>0.17399999999999999</v>
      </c>
      <c r="C16" s="3">
        <v>0.16500000000000001</v>
      </c>
      <c r="D16">
        <f t="shared" si="0"/>
        <v>1.0545454545454545</v>
      </c>
      <c r="F16" s="3">
        <v>12.088889999999999</v>
      </c>
      <c r="G16" s="3">
        <v>0.97164629999999996</v>
      </c>
    </row>
    <row r="17" spans="1:7" x14ac:dyDescent="0.2">
      <c r="A17" s="3">
        <v>42</v>
      </c>
      <c r="B17" s="3">
        <v>0.27079500000000001</v>
      </c>
      <c r="C17" s="3">
        <v>0.23243</v>
      </c>
      <c r="D17">
        <f t="shared" si="0"/>
        <v>1.1650604483070173</v>
      </c>
      <c r="F17" s="3">
        <v>12.8</v>
      </c>
      <c r="G17" s="3">
        <v>0.96788110000000005</v>
      </c>
    </row>
    <row r="18" spans="1:7" x14ac:dyDescent="0.2">
      <c r="A18" s="3">
        <v>45</v>
      </c>
      <c r="B18" s="3">
        <v>0.28510000000000002</v>
      </c>
      <c r="C18" s="3">
        <v>0.24790999999999999</v>
      </c>
      <c r="D18">
        <f t="shared" si="0"/>
        <v>1.1500141180267034</v>
      </c>
      <c r="F18" s="3">
        <v>13.51111</v>
      </c>
      <c r="G18" s="3">
        <v>0.96456169999999997</v>
      </c>
    </row>
    <row r="19" spans="1:7" x14ac:dyDescent="0.2">
      <c r="A19" s="3">
        <v>48</v>
      </c>
      <c r="B19" s="3">
        <v>0.3712433</v>
      </c>
      <c r="C19" s="3">
        <v>0.32757330000000001</v>
      </c>
      <c r="D19">
        <f t="shared" si="0"/>
        <v>1.1333136736113718</v>
      </c>
      <c r="F19" s="3">
        <v>14.22222</v>
      </c>
      <c r="G19" s="3">
        <v>0.96161289999999999</v>
      </c>
    </row>
    <row r="20" spans="1:7" x14ac:dyDescent="0.2">
      <c r="A20" s="3">
        <v>51</v>
      </c>
      <c r="B20" s="3">
        <v>0.46700000000000003</v>
      </c>
      <c r="C20" s="3">
        <v>0.38800000000000001</v>
      </c>
      <c r="D20">
        <f t="shared" si="0"/>
        <v>1.2036082474226804</v>
      </c>
      <c r="F20" s="3">
        <v>14.93333</v>
      </c>
      <c r="G20" s="3">
        <v>0.95897560000000004</v>
      </c>
    </row>
    <row r="21" spans="1:7" x14ac:dyDescent="0.2">
      <c r="A21" s="3">
        <v>54</v>
      </c>
      <c r="B21" s="3">
        <v>0.59975270000000003</v>
      </c>
      <c r="C21" s="3">
        <v>0.51147339999999997</v>
      </c>
      <c r="D21">
        <f t="shared" si="0"/>
        <v>1.1725980275807111</v>
      </c>
      <c r="F21" s="3">
        <v>15.644439999999999</v>
      </c>
      <c r="G21" s="3">
        <v>0.96397999999999995</v>
      </c>
    </row>
    <row r="22" spans="1:7" x14ac:dyDescent="0.2">
      <c r="A22" s="3">
        <v>57</v>
      </c>
      <c r="B22" s="3">
        <v>0.84553</v>
      </c>
      <c r="C22" s="3">
        <v>0.72391340000000004</v>
      </c>
      <c r="D22">
        <f t="shared" si="0"/>
        <v>1.1679988241687471</v>
      </c>
      <c r="F22" s="3">
        <v>16.355560000000001</v>
      </c>
      <c r="G22" s="3">
        <v>0.96907379999999999</v>
      </c>
    </row>
    <row r="23" spans="1:7" x14ac:dyDescent="0.2">
      <c r="A23" s="3">
        <v>60</v>
      </c>
      <c r="B23" s="3">
        <v>0.92397499999999999</v>
      </c>
      <c r="C23" s="3">
        <v>0.79330999999999996</v>
      </c>
      <c r="D23">
        <f t="shared" si="0"/>
        <v>1.1647086258839545</v>
      </c>
      <c r="F23" s="3">
        <v>17.066669999999998</v>
      </c>
      <c r="G23" s="3">
        <v>0.97357090000000002</v>
      </c>
    </row>
    <row r="24" spans="1:7" x14ac:dyDescent="0.2">
      <c r="A24" s="3">
        <v>63</v>
      </c>
      <c r="B24" s="3">
        <v>1.1371899999999999</v>
      </c>
      <c r="C24" s="3">
        <v>0.96660000000000001</v>
      </c>
      <c r="D24">
        <f t="shared" si="0"/>
        <v>1.1764845851438028</v>
      </c>
      <c r="F24" s="3">
        <v>17.77778</v>
      </c>
      <c r="G24" s="3">
        <v>0.97757070000000001</v>
      </c>
    </row>
    <row r="25" spans="1:7" x14ac:dyDescent="0.2">
      <c r="A25" s="3">
        <v>66</v>
      </c>
      <c r="B25" s="3">
        <v>1.4036729999999999</v>
      </c>
      <c r="C25" s="3">
        <v>1.1027229999999999</v>
      </c>
      <c r="D25">
        <f t="shared" si="0"/>
        <v>1.2729153196224257</v>
      </c>
      <c r="F25" s="3">
        <v>18.488890000000001</v>
      </c>
      <c r="G25" s="3">
        <v>0.98171229999999998</v>
      </c>
    </row>
    <row r="26" spans="1:7" x14ac:dyDescent="0.2">
      <c r="A26" s="3">
        <v>72</v>
      </c>
      <c r="B26" s="3">
        <v>1.67639</v>
      </c>
      <c r="C26" s="3">
        <v>1.2921469999999999</v>
      </c>
      <c r="D26">
        <f t="shared" si="0"/>
        <v>1.2973678691356325</v>
      </c>
      <c r="F26" s="3">
        <v>19.2</v>
      </c>
      <c r="G26" s="3">
        <v>0.98561069999999995</v>
      </c>
    </row>
    <row r="27" spans="1:7" x14ac:dyDescent="0.2">
      <c r="A27" s="3">
        <v>76</v>
      </c>
      <c r="B27" s="3">
        <v>1.843269</v>
      </c>
      <c r="C27" s="3">
        <v>1.5101100000000001</v>
      </c>
      <c r="D27">
        <f t="shared" si="0"/>
        <v>1.2206190277529452</v>
      </c>
      <c r="F27" s="3">
        <v>19.911110000000001</v>
      </c>
      <c r="G27" s="3">
        <v>0.98906950000000005</v>
      </c>
    </row>
    <row r="28" spans="1:7" x14ac:dyDescent="0.2">
      <c r="A28" s="3">
        <v>78</v>
      </c>
      <c r="B28" s="3">
        <v>1.9777929999999999</v>
      </c>
      <c r="C28" s="3">
        <v>1.5424800000000001</v>
      </c>
      <c r="D28">
        <f t="shared" si="0"/>
        <v>1.2822163010217311</v>
      </c>
      <c r="F28" s="3">
        <v>20.622219999999999</v>
      </c>
      <c r="G28" s="3">
        <v>0.99215830000000005</v>
      </c>
    </row>
    <row r="29" spans="1:7" x14ac:dyDescent="0.2">
      <c r="A29" s="3">
        <v>81</v>
      </c>
      <c r="B29" s="3">
        <v>2.0964999999999998</v>
      </c>
      <c r="C29" s="3">
        <v>1.635567</v>
      </c>
      <c r="D29">
        <f t="shared" si="0"/>
        <v>1.2818184764060414</v>
      </c>
      <c r="F29" s="3">
        <v>21.33333</v>
      </c>
      <c r="G29" s="3">
        <v>0.99539889999999998</v>
      </c>
    </row>
    <row r="30" spans="1:7" x14ac:dyDescent="0.2">
      <c r="A30" s="3">
        <v>84</v>
      </c>
      <c r="B30" s="3">
        <v>2.1810399999999999</v>
      </c>
      <c r="C30" s="3">
        <v>1.67845</v>
      </c>
      <c r="D30">
        <f t="shared" si="0"/>
        <v>1.299436980547529</v>
      </c>
      <c r="F30" s="3">
        <v>22.044450000000001</v>
      </c>
      <c r="G30" s="3">
        <v>0.99882979999999999</v>
      </c>
    </row>
    <row r="31" spans="1:7" x14ac:dyDescent="0.2">
      <c r="A31" s="3">
        <v>87</v>
      </c>
      <c r="B31" s="3">
        <v>2.1973400000000001</v>
      </c>
      <c r="C31" s="3">
        <v>1.7067300000000001</v>
      </c>
      <c r="D31">
        <f t="shared" si="0"/>
        <v>1.2874561295576923</v>
      </c>
      <c r="F31" s="3">
        <v>22.755559999999999</v>
      </c>
      <c r="G31" s="3">
        <v>1.001949</v>
      </c>
    </row>
    <row r="32" spans="1:7" x14ac:dyDescent="0.2">
      <c r="A32" s="3">
        <v>90</v>
      </c>
      <c r="B32" s="3">
        <v>2.1944669999999999</v>
      </c>
      <c r="C32" s="3">
        <v>1.7252350000000001</v>
      </c>
      <c r="D32">
        <f t="shared" si="0"/>
        <v>1.2719814981727127</v>
      </c>
      <c r="F32" s="3">
        <v>23.466670000000001</v>
      </c>
      <c r="G32" s="3">
        <v>1.0047950000000001</v>
      </c>
    </row>
    <row r="33" spans="1:7" x14ac:dyDescent="0.2">
      <c r="A33" s="3">
        <v>93</v>
      </c>
      <c r="B33" s="3">
        <v>2.1391100000000001</v>
      </c>
      <c r="C33" s="3">
        <v>1.61927</v>
      </c>
      <c r="D33">
        <f t="shared" si="0"/>
        <v>1.3210335521562186</v>
      </c>
      <c r="F33" s="3">
        <v>24.177779999999998</v>
      </c>
      <c r="G33" s="3">
        <v>1.007358</v>
      </c>
    </row>
    <row r="34" spans="1:7" x14ac:dyDescent="0.2">
      <c r="A34" s="3">
        <v>96</v>
      </c>
      <c r="B34" s="3">
        <v>2.0249999999999999</v>
      </c>
      <c r="C34" s="3">
        <v>1.494</v>
      </c>
      <c r="D34">
        <f t="shared" si="0"/>
        <v>1.3554216867469879</v>
      </c>
      <c r="F34" s="3">
        <v>24.88889</v>
      </c>
      <c r="G34" s="3">
        <v>1.009584</v>
      </c>
    </row>
    <row r="35" spans="1:7" x14ac:dyDescent="0.2">
      <c r="F35" s="3">
        <v>25.6</v>
      </c>
      <c r="G35" s="3">
        <v>1.0116400000000001</v>
      </c>
    </row>
    <row r="36" spans="1:7" x14ac:dyDescent="0.2">
      <c r="F36" s="3">
        <v>26.311109999999999</v>
      </c>
      <c r="G36" s="3">
        <v>1.0135449999999999</v>
      </c>
    </row>
    <row r="37" spans="1:7" x14ac:dyDescent="0.2">
      <c r="F37" s="3">
        <v>27.022220000000001</v>
      </c>
      <c r="G37" s="3">
        <v>1.0155050000000001</v>
      </c>
    </row>
    <row r="38" spans="1:7" x14ac:dyDescent="0.2">
      <c r="F38" s="3">
        <v>27.733329999999999</v>
      </c>
      <c r="G38" s="3">
        <v>1.022902</v>
      </c>
    </row>
    <row r="39" spans="1:7" x14ac:dyDescent="0.2">
      <c r="F39" s="3">
        <v>28.44445</v>
      </c>
      <c r="G39" s="3">
        <v>1.0295300000000001</v>
      </c>
    </row>
    <row r="40" spans="1:7" x14ac:dyDescent="0.2">
      <c r="F40" s="3">
        <v>29.155560000000001</v>
      </c>
      <c r="G40" s="3">
        <v>1.0355030000000001</v>
      </c>
    </row>
    <row r="41" spans="1:7" x14ac:dyDescent="0.2">
      <c r="F41" s="3">
        <v>29.866669999999999</v>
      </c>
      <c r="G41" s="3">
        <v>1.040913</v>
      </c>
    </row>
    <row r="42" spans="1:7" x14ac:dyDescent="0.2">
      <c r="F42" s="3">
        <v>30.577780000000001</v>
      </c>
      <c r="G42" s="3">
        <v>1.048006</v>
      </c>
    </row>
    <row r="43" spans="1:7" x14ac:dyDescent="0.2">
      <c r="F43" s="3">
        <v>31.288889999999999</v>
      </c>
      <c r="G43" s="3">
        <v>1.0546899999999999</v>
      </c>
    </row>
    <row r="44" spans="1:7" x14ac:dyDescent="0.2">
      <c r="F44" s="3">
        <v>32</v>
      </c>
      <c r="G44" s="3">
        <v>1.0605789999999999</v>
      </c>
    </row>
    <row r="45" spans="1:7" x14ac:dyDescent="0.2">
      <c r="F45" s="3">
        <v>32.711109999999998</v>
      </c>
      <c r="G45" s="3">
        <v>1.0658069999999999</v>
      </c>
    </row>
    <row r="46" spans="1:7" x14ac:dyDescent="0.2">
      <c r="F46" s="3">
        <v>33.422220000000003</v>
      </c>
      <c r="G46" s="3">
        <v>1.0732330000000001</v>
      </c>
    </row>
    <row r="47" spans="1:7" x14ac:dyDescent="0.2">
      <c r="F47" s="3">
        <v>34.133339999999997</v>
      </c>
      <c r="G47" s="3">
        <v>1.0813470000000001</v>
      </c>
    </row>
    <row r="48" spans="1:7" x14ac:dyDescent="0.2">
      <c r="F48" s="3">
        <v>34.844439999999999</v>
      </c>
      <c r="G48" s="3">
        <v>1.0883350000000001</v>
      </c>
    </row>
    <row r="49" spans="6:7" x14ac:dyDescent="0.2">
      <c r="F49" s="3">
        <v>35.55556</v>
      </c>
      <c r="G49" s="3">
        <v>1.0944149999999999</v>
      </c>
    </row>
    <row r="50" spans="6:7" x14ac:dyDescent="0.2">
      <c r="F50" s="3">
        <v>36.266669999999998</v>
      </c>
      <c r="G50" s="3">
        <v>1.0997840000000001</v>
      </c>
    </row>
    <row r="51" spans="6:7" x14ac:dyDescent="0.2">
      <c r="F51" s="3">
        <v>36.977780000000003</v>
      </c>
      <c r="G51" s="3">
        <v>1.1045400000000001</v>
      </c>
    </row>
    <row r="52" spans="6:7" x14ac:dyDescent="0.2">
      <c r="F52" s="3">
        <v>37.688890000000001</v>
      </c>
      <c r="G52" s="3">
        <v>1.1087290000000001</v>
      </c>
    </row>
    <row r="53" spans="6:7" x14ac:dyDescent="0.2">
      <c r="F53" s="3">
        <v>38.4</v>
      </c>
      <c r="G53" s="3">
        <v>1.1124480000000001</v>
      </c>
    </row>
    <row r="54" spans="6:7" x14ac:dyDescent="0.2">
      <c r="F54" s="3">
        <v>39.111109999999996</v>
      </c>
      <c r="G54" s="3">
        <v>1.116457</v>
      </c>
    </row>
    <row r="55" spans="6:7" x14ac:dyDescent="0.2">
      <c r="F55" s="3">
        <v>39.822220000000002</v>
      </c>
      <c r="G55" s="3">
        <v>1.123529</v>
      </c>
    </row>
    <row r="56" spans="6:7" x14ac:dyDescent="0.2">
      <c r="F56" s="3">
        <v>40.533329999999999</v>
      </c>
      <c r="G56" s="3">
        <v>1.12984</v>
      </c>
    </row>
    <row r="57" spans="6:7" x14ac:dyDescent="0.2">
      <c r="F57" s="3">
        <v>41.244450000000001</v>
      </c>
      <c r="G57" s="3">
        <v>1.1355029999999999</v>
      </c>
    </row>
    <row r="58" spans="6:7" x14ac:dyDescent="0.2">
      <c r="F58" s="3">
        <v>41.955559999999998</v>
      </c>
      <c r="G58" s="3">
        <v>1.1406149999999999</v>
      </c>
    </row>
    <row r="59" spans="6:7" x14ac:dyDescent="0.2">
      <c r="F59" s="3">
        <v>42.666670000000003</v>
      </c>
      <c r="G59" s="3">
        <v>1.143133</v>
      </c>
    </row>
    <row r="60" spans="6:7" x14ac:dyDescent="0.2">
      <c r="F60" s="3">
        <v>43.377780000000001</v>
      </c>
      <c r="G60" s="3">
        <v>1.145286</v>
      </c>
    </row>
    <row r="61" spans="6:7" x14ac:dyDescent="0.2">
      <c r="F61" s="3">
        <v>44.088889999999999</v>
      </c>
      <c r="G61" s="3">
        <v>1.147251</v>
      </c>
    </row>
    <row r="62" spans="6:7" x14ac:dyDescent="0.2">
      <c r="F62" s="3">
        <v>44.8</v>
      </c>
      <c r="G62" s="3">
        <v>1.149052</v>
      </c>
    </row>
    <row r="63" spans="6:7" x14ac:dyDescent="0.2">
      <c r="F63" s="3">
        <v>45.511110000000002</v>
      </c>
      <c r="G63" s="3">
        <v>1.1525000000000001</v>
      </c>
    </row>
    <row r="64" spans="6:7" x14ac:dyDescent="0.2">
      <c r="F64" s="3">
        <v>46.222230000000003</v>
      </c>
      <c r="G64" s="3">
        <v>1.156244</v>
      </c>
    </row>
    <row r="65" spans="6:7" x14ac:dyDescent="0.2">
      <c r="F65" s="3">
        <v>46.933329999999998</v>
      </c>
      <c r="G65" s="3">
        <v>1.159602</v>
      </c>
    </row>
    <row r="66" spans="6:7" x14ac:dyDescent="0.2">
      <c r="F66" s="3">
        <v>47.644449999999999</v>
      </c>
      <c r="G66" s="3">
        <v>1.162631</v>
      </c>
    </row>
    <row r="67" spans="6:7" x14ac:dyDescent="0.2">
      <c r="F67" s="3">
        <v>48.355559999999997</v>
      </c>
      <c r="G67" s="3">
        <v>1.1657709999999999</v>
      </c>
    </row>
    <row r="68" spans="6:7" x14ac:dyDescent="0.2">
      <c r="F68" s="3">
        <v>49.066670000000002</v>
      </c>
      <c r="G68" s="3">
        <v>1.1689259999999999</v>
      </c>
    </row>
    <row r="69" spans="6:7" x14ac:dyDescent="0.2">
      <c r="F69" s="3">
        <v>49.77778</v>
      </c>
      <c r="G69" s="3">
        <v>1.1717230000000001</v>
      </c>
    </row>
    <row r="70" spans="6:7" x14ac:dyDescent="0.2">
      <c r="F70" s="3">
        <v>50.488889999999998</v>
      </c>
      <c r="G70" s="3">
        <v>1.174221</v>
      </c>
    </row>
    <row r="71" spans="6:7" x14ac:dyDescent="0.2">
      <c r="F71" s="3">
        <v>51.2</v>
      </c>
      <c r="G71" s="3">
        <v>1.1753469999999999</v>
      </c>
    </row>
    <row r="72" spans="6:7" x14ac:dyDescent="0.2">
      <c r="F72" s="3">
        <v>51.911110000000001</v>
      </c>
      <c r="G72" s="3">
        <v>1.173683</v>
      </c>
    </row>
    <row r="73" spans="6:7" x14ac:dyDescent="0.2">
      <c r="F73" s="3">
        <v>52.622219999999999</v>
      </c>
      <c r="G73" s="3">
        <v>1.1722170000000001</v>
      </c>
    </row>
    <row r="74" spans="6:7" x14ac:dyDescent="0.2">
      <c r="F74" s="3">
        <v>53.33334</v>
      </c>
      <c r="G74" s="3">
        <v>1.1709160000000001</v>
      </c>
    </row>
    <row r="75" spans="6:7" x14ac:dyDescent="0.2">
      <c r="F75" s="3">
        <v>54.044449999999998</v>
      </c>
      <c r="G75" s="3">
        <v>1.1698189999999999</v>
      </c>
    </row>
    <row r="76" spans="6:7" x14ac:dyDescent="0.2">
      <c r="F76" s="3">
        <v>54.755560000000003</v>
      </c>
      <c r="G76" s="3">
        <v>1.1697649999999999</v>
      </c>
    </row>
    <row r="77" spans="6:7" x14ac:dyDescent="0.2">
      <c r="F77" s="3">
        <v>55.466670000000001</v>
      </c>
      <c r="G77" s="3">
        <v>1.1697169999999999</v>
      </c>
    </row>
    <row r="78" spans="6:7" x14ac:dyDescent="0.2">
      <c r="F78" s="3">
        <v>56.177779999999998</v>
      </c>
      <c r="G78" s="3">
        <v>1.169673</v>
      </c>
    </row>
    <row r="79" spans="6:7" x14ac:dyDescent="0.2">
      <c r="F79" s="3">
        <v>56.888890000000004</v>
      </c>
      <c r="G79" s="3">
        <v>1.1696329999999999</v>
      </c>
    </row>
    <row r="80" spans="6:7" x14ac:dyDescent="0.2">
      <c r="F80" s="3">
        <v>57.6</v>
      </c>
      <c r="G80" s="3">
        <v>1.173522</v>
      </c>
    </row>
    <row r="81" spans="6:7" x14ac:dyDescent="0.2">
      <c r="F81" s="3">
        <v>58.311109999999999</v>
      </c>
      <c r="G81" s="3">
        <v>1.1777979999999999</v>
      </c>
    </row>
    <row r="82" spans="6:7" x14ac:dyDescent="0.2">
      <c r="F82" s="3">
        <v>59.022219999999997</v>
      </c>
      <c r="G82" s="3">
        <v>1.181746</v>
      </c>
    </row>
    <row r="83" spans="6:7" x14ac:dyDescent="0.2">
      <c r="F83" s="3">
        <v>59.733330000000002</v>
      </c>
      <c r="G83" s="3">
        <v>1.1854020000000001</v>
      </c>
    </row>
    <row r="84" spans="6:7" x14ac:dyDescent="0.2">
      <c r="F84" s="3">
        <v>60.444450000000003</v>
      </c>
      <c r="G84" s="3">
        <v>1.1922200000000001</v>
      </c>
    </row>
    <row r="85" spans="6:7" x14ac:dyDescent="0.2">
      <c r="F85" s="3">
        <v>61.155560000000001</v>
      </c>
      <c r="G85" s="3">
        <v>1.200485</v>
      </c>
    </row>
    <row r="86" spans="6:7" x14ac:dyDescent="0.2">
      <c r="F86" s="3">
        <v>61.866669999999999</v>
      </c>
      <c r="G86" s="3">
        <v>1.208132</v>
      </c>
    </row>
    <row r="87" spans="6:7" x14ac:dyDescent="0.2">
      <c r="F87" s="3">
        <v>62.577779999999997</v>
      </c>
      <c r="G87" s="3">
        <v>1.2152259999999999</v>
      </c>
    </row>
    <row r="88" spans="6:7" x14ac:dyDescent="0.2">
      <c r="F88" s="3">
        <v>63.288890000000002</v>
      </c>
      <c r="G88" s="3">
        <v>1.2235720000000001</v>
      </c>
    </row>
    <row r="89" spans="6:7" x14ac:dyDescent="0.2">
      <c r="F89" s="3">
        <v>64</v>
      </c>
      <c r="G89" s="3">
        <v>1.2339089999999999</v>
      </c>
    </row>
    <row r="90" spans="6:7" x14ac:dyDescent="0.2">
      <c r="F90" s="3">
        <v>64.711110000000005</v>
      </c>
      <c r="G90" s="3">
        <v>1.243689</v>
      </c>
    </row>
    <row r="91" spans="6:7" x14ac:dyDescent="0.2">
      <c r="F91" s="3">
        <v>65.422229999999999</v>
      </c>
      <c r="G91" s="3">
        <v>1.252953</v>
      </c>
    </row>
    <row r="92" spans="6:7" x14ac:dyDescent="0.2">
      <c r="F92" s="3">
        <v>66.133330000000001</v>
      </c>
      <c r="G92" s="3">
        <v>1.2603169999999999</v>
      </c>
    </row>
    <row r="93" spans="6:7" x14ac:dyDescent="0.2">
      <c r="F93" s="3">
        <v>66.844440000000006</v>
      </c>
      <c r="G93" s="3">
        <v>1.261277</v>
      </c>
    </row>
    <row r="94" spans="6:7" x14ac:dyDescent="0.2">
      <c r="F94" s="3">
        <v>67.55556</v>
      </c>
      <c r="G94" s="3">
        <v>1.262194</v>
      </c>
    </row>
    <row r="95" spans="6:7" x14ac:dyDescent="0.2">
      <c r="F95" s="3">
        <v>68.266670000000005</v>
      </c>
      <c r="G95" s="3">
        <v>1.263064</v>
      </c>
    </row>
    <row r="96" spans="6:7" x14ac:dyDescent="0.2">
      <c r="F96" s="3">
        <v>68.977779999999996</v>
      </c>
      <c r="G96" s="3">
        <v>1.263897</v>
      </c>
    </row>
    <row r="97" spans="6:7" x14ac:dyDescent="0.2">
      <c r="F97" s="3">
        <v>69.688890000000001</v>
      </c>
      <c r="G97" s="3">
        <v>1.2646900000000001</v>
      </c>
    </row>
    <row r="98" spans="6:7" x14ac:dyDescent="0.2">
      <c r="F98" s="3">
        <v>70.400000000000006</v>
      </c>
      <c r="G98" s="3">
        <v>1.26545</v>
      </c>
    </row>
    <row r="99" spans="6:7" x14ac:dyDescent="0.2">
      <c r="F99" s="3">
        <v>71.11112</v>
      </c>
      <c r="G99" s="3">
        <v>1.2661770000000001</v>
      </c>
    </row>
    <row r="100" spans="6:7" x14ac:dyDescent="0.2">
      <c r="F100" s="3">
        <v>71.822230000000005</v>
      </c>
      <c r="G100" s="3">
        <v>1.266872</v>
      </c>
    </row>
    <row r="101" spans="6:7" x14ac:dyDescent="0.2">
      <c r="F101" s="3">
        <v>72.533330000000007</v>
      </c>
      <c r="G101" s="3">
        <v>1.2658830000000001</v>
      </c>
    </row>
    <row r="102" spans="6:7" x14ac:dyDescent="0.2">
      <c r="F102" s="3">
        <v>73.244450000000001</v>
      </c>
      <c r="G102" s="3">
        <v>1.2643960000000001</v>
      </c>
    </row>
    <row r="103" spans="6:7" x14ac:dyDescent="0.2">
      <c r="F103" s="3">
        <v>73.955560000000006</v>
      </c>
      <c r="G103" s="3">
        <v>1.2629710000000001</v>
      </c>
    </row>
    <row r="104" spans="6:7" x14ac:dyDescent="0.2">
      <c r="F104" s="3">
        <v>74.666669999999996</v>
      </c>
      <c r="G104" s="3">
        <v>1.2616019999999999</v>
      </c>
    </row>
    <row r="105" spans="6:7" x14ac:dyDescent="0.2">
      <c r="F105" s="3">
        <v>75.377780000000001</v>
      </c>
      <c r="G105" s="3">
        <v>1.2602880000000001</v>
      </c>
    </row>
    <row r="106" spans="6:7" x14ac:dyDescent="0.2">
      <c r="F106" s="3">
        <v>76.088890000000006</v>
      </c>
      <c r="G106" s="3">
        <v>1.259973</v>
      </c>
    </row>
    <row r="107" spans="6:7" x14ac:dyDescent="0.2">
      <c r="F107" s="3">
        <v>76.8</v>
      </c>
      <c r="G107" s="3">
        <v>1.2662089999999999</v>
      </c>
    </row>
    <row r="108" spans="6:7" x14ac:dyDescent="0.2">
      <c r="F108" s="3">
        <v>77.511120000000005</v>
      </c>
      <c r="G108" s="3">
        <v>1.2722850000000001</v>
      </c>
    </row>
    <row r="109" spans="6:7" x14ac:dyDescent="0.2">
      <c r="F109" s="3">
        <v>78.222219999999993</v>
      </c>
      <c r="G109" s="3">
        <v>1.276856</v>
      </c>
    </row>
    <row r="110" spans="6:7" x14ac:dyDescent="0.2">
      <c r="F110" s="3">
        <v>78.933329999999998</v>
      </c>
      <c r="G110" s="3">
        <v>1.2783770000000001</v>
      </c>
    </row>
    <row r="111" spans="6:7" x14ac:dyDescent="0.2">
      <c r="F111" s="3">
        <v>79.644450000000006</v>
      </c>
      <c r="G111" s="3">
        <v>1.2798639999999999</v>
      </c>
    </row>
    <row r="112" spans="6:7" x14ac:dyDescent="0.2">
      <c r="F112" s="3">
        <v>80.355559999999997</v>
      </c>
      <c r="G112" s="3">
        <v>1.281317</v>
      </c>
    </row>
    <row r="113" spans="6:7" x14ac:dyDescent="0.2">
      <c r="F113" s="3">
        <v>81.066670000000002</v>
      </c>
      <c r="G113" s="3">
        <v>1.282686</v>
      </c>
    </row>
    <row r="114" spans="6:7" x14ac:dyDescent="0.2">
      <c r="F114" s="3">
        <v>81.777780000000007</v>
      </c>
      <c r="G114" s="3">
        <v>1.283533</v>
      </c>
    </row>
    <row r="115" spans="6:7" x14ac:dyDescent="0.2">
      <c r="F115" s="3">
        <v>82.488889999999998</v>
      </c>
      <c r="G115" s="3">
        <v>1.284367</v>
      </c>
    </row>
    <row r="116" spans="6:7" x14ac:dyDescent="0.2">
      <c r="F116" s="3">
        <v>83.200010000000006</v>
      </c>
      <c r="G116" s="3">
        <v>1.285191</v>
      </c>
    </row>
    <row r="117" spans="6:7" x14ac:dyDescent="0.2">
      <c r="F117" s="3">
        <v>83.911109999999994</v>
      </c>
      <c r="G117" s="3">
        <v>1.2860020000000001</v>
      </c>
    </row>
    <row r="118" spans="6:7" x14ac:dyDescent="0.2">
      <c r="F118" s="3">
        <v>84.622219999999999</v>
      </c>
      <c r="G118" s="3">
        <v>1.286187</v>
      </c>
    </row>
    <row r="119" spans="6:7" x14ac:dyDescent="0.2">
      <c r="F119" s="3">
        <v>85.333340000000007</v>
      </c>
      <c r="G119" s="3">
        <v>1.2862819999999999</v>
      </c>
    </row>
    <row r="120" spans="6:7" x14ac:dyDescent="0.2">
      <c r="F120" s="3">
        <v>86.044449999999998</v>
      </c>
      <c r="G120" s="3">
        <v>1.286376</v>
      </c>
    </row>
    <row r="121" spans="6:7" x14ac:dyDescent="0.2">
      <c r="F121" s="3">
        <v>86.755549999999999</v>
      </c>
      <c r="G121" s="3">
        <v>1.28647</v>
      </c>
    </row>
    <row r="122" spans="6:7" x14ac:dyDescent="0.2">
      <c r="F122" s="3">
        <v>87.466669999999993</v>
      </c>
      <c r="G122" s="3">
        <v>1.288038</v>
      </c>
    </row>
    <row r="123" spans="6:7" x14ac:dyDescent="0.2">
      <c r="F123" s="3">
        <v>88.177779999999998</v>
      </c>
      <c r="G123" s="3">
        <v>1.2903910000000001</v>
      </c>
    </row>
    <row r="124" spans="6:7" x14ac:dyDescent="0.2">
      <c r="F124" s="3">
        <v>88.888890000000004</v>
      </c>
      <c r="G124" s="3">
        <v>1.2927599999999999</v>
      </c>
    </row>
    <row r="125" spans="6:7" x14ac:dyDescent="0.2">
      <c r="F125" s="3">
        <v>89.6</v>
      </c>
      <c r="G125" s="3">
        <v>1.295147</v>
      </c>
    </row>
    <row r="126" spans="6:7" x14ac:dyDescent="0.2">
      <c r="F126" s="3">
        <v>90.311109999999999</v>
      </c>
      <c r="G126" s="3">
        <v>1.2987949999999999</v>
      </c>
    </row>
    <row r="127" spans="6:7" x14ac:dyDescent="0.2">
      <c r="F127" s="3">
        <v>91.022220000000004</v>
      </c>
      <c r="G127" s="3">
        <v>1.304119</v>
      </c>
    </row>
    <row r="128" spans="6:7" x14ac:dyDescent="0.2">
      <c r="F128" s="3">
        <v>91.733339999999998</v>
      </c>
      <c r="G128" s="3">
        <v>1.30955</v>
      </c>
    </row>
    <row r="129" spans="6:7" x14ac:dyDescent="0.2">
      <c r="F129" s="3">
        <v>92.444450000000003</v>
      </c>
      <c r="G129" s="3">
        <v>1.315089</v>
      </c>
    </row>
    <row r="130" spans="6:7" x14ac:dyDescent="0.2">
      <c r="F130" s="3">
        <v>93.155559999999994</v>
      </c>
      <c r="G130" s="3">
        <v>1.3205579999999999</v>
      </c>
    </row>
  </sheetData>
  <pageMargins left="0.7" right="0.7" top="0.75" bottom="0.75" header="0.3" footer="0.3"/>
  <pageSetup paperSize="9" orientation="portrait" horizontalDpi="0" verticalDpi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3"/>
  <sheetViews>
    <sheetView topLeftCell="A84" zoomScale="98" zoomScaleNormal="98" workbookViewId="0">
      <selection activeCell="N10" sqref="N10"/>
    </sheetView>
  </sheetViews>
  <sheetFormatPr baseColWidth="10" defaultRowHeight="16" x14ac:dyDescent="0.2"/>
  <cols>
    <col min="1" max="1" width="10" customWidth="1"/>
    <col min="2" max="2" width="17.83203125" customWidth="1"/>
    <col min="4" max="4" width="19.6640625" style="30" customWidth="1"/>
    <col min="5" max="5" width="17.1640625" bestFit="1" customWidth="1"/>
    <col min="6" max="6" width="10" customWidth="1"/>
    <col min="7" max="7" width="20.1640625" style="30" bestFit="1" customWidth="1"/>
    <col min="9" max="9" width="17.1640625" bestFit="1" customWidth="1"/>
    <col min="10" max="10" width="10" customWidth="1"/>
    <col min="11" max="11" width="20.1640625" style="30" bestFit="1" customWidth="1"/>
    <col min="12" max="12" width="17.1640625" bestFit="1" customWidth="1"/>
    <col min="13" max="13" width="10" customWidth="1"/>
    <col min="14" max="14" width="20.1640625" style="30" bestFit="1" customWidth="1"/>
    <col min="16" max="16" width="17.1640625" bestFit="1" customWidth="1"/>
    <col min="17" max="17" width="10" customWidth="1"/>
    <col min="18" max="18" width="20.1640625" style="30" bestFit="1" customWidth="1"/>
    <col min="19" max="19" width="17.1640625" bestFit="1" customWidth="1"/>
    <col min="20" max="20" width="10" customWidth="1"/>
    <col min="21" max="21" width="20.1640625" style="30" bestFit="1" customWidth="1"/>
    <col min="23" max="23" width="17.1640625" bestFit="1" customWidth="1"/>
    <col min="24" max="24" width="10" customWidth="1"/>
    <col min="25" max="25" width="20.1640625" style="30" bestFit="1" customWidth="1"/>
    <col min="26" max="26" width="17.1640625" bestFit="1" customWidth="1"/>
    <col min="27" max="27" width="10" customWidth="1"/>
    <col min="28" max="28" width="20.1640625" style="30" bestFit="1" customWidth="1"/>
  </cols>
  <sheetData>
    <row r="1" spans="1:28" x14ac:dyDescent="0.2">
      <c r="A1" t="s">
        <v>429</v>
      </c>
    </row>
    <row r="2" spans="1:28" x14ac:dyDescent="0.2">
      <c r="B2" s="65" t="s">
        <v>425</v>
      </c>
      <c r="C2" s="65"/>
      <c r="D2" s="65"/>
      <c r="E2" s="65"/>
      <c r="F2" s="65"/>
      <c r="G2" s="65"/>
      <c r="I2" s="65" t="s">
        <v>426</v>
      </c>
      <c r="J2" s="65"/>
      <c r="K2" s="65"/>
      <c r="L2" s="65"/>
      <c r="M2" s="65"/>
      <c r="N2" s="65"/>
      <c r="P2" s="65" t="s">
        <v>427</v>
      </c>
      <c r="Q2" s="65"/>
      <c r="R2" s="65"/>
      <c r="S2" s="65"/>
      <c r="T2" s="65"/>
      <c r="U2" s="65"/>
      <c r="W2" s="65" t="s">
        <v>428</v>
      </c>
      <c r="X2" s="65"/>
      <c r="Y2" s="65"/>
      <c r="Z2" s="65"/>
      <c r="AA2" s="65"/>
      <c r="AB2" s="65"/>
    </row>
    <row r="3" spans="1:28" x14ac:dyDescent="0.2">
      <c r="B3" s="69" t="s">
        <v>9</v>
      </c>
      <c r="C3" s="69"/>
      <c r="D3" s="69"/>
      <c r="E3" s="69" t="s">
        <v>10</v>
      </c>
      <c r="F3" s="69"/>
      <c r="G3" s="69"/>
      <c r="I3" s="69" t="s">
        <v>9</v>
      </c>
      <c r="J3" s="69"/>
      <c r="K3" s="69"/>
      <c r="L3" s="69" t="s">
        <v>10</v>
      </c>
      <c r="M3" s="69"/>
      <c r="N3" s="69"/>
      <c r="P3" s="69" t="s">
        <v>9</v>
      </c>
      <c r="Q3" s="69"/>
      <c r="R3" s="69"/>
      <c r="S3" s="69" t="s">
        <v>10</v>
      </c>
      <c r="T3" s="69"/>
      <c r="U3" s="69"/>
      <c r="W3" s="69" t="s">
        <v>9</v>
      </c>
      <c r="X3" s="69"/>
      <c r="Y3" s="69"/>
      <c r="Z3" s="69" t="s">
        <v>10</v>
      </c>
      <c r="AA3" s="69"/>
      <c r="AB3" s="69"/>
    </row>
    <row r="4" spans="1:28" x14ac:dyDescent="0.2">
      <c r="B4" t="s">
        <v>422</v>
      </c>
      <c r="C4" t="s">
        <v>424</v>
      </c>
      <c r="D4" s="30" t="s">
        <v>423</v>
      </c>
      <c r="E4" t="s">
        <v>422</v>
      </c>
      <c r="F4" t="s">
        <v>424</v>
      </c>
      <c r="G4" s="30" t="s">
        <v>423</v>
      </c>
      <c r="I4" t="s">
        <v>422</v>
      </c>
      <c r="J4" t="s">
        <v>424</v>
      </c>
      <c r="K4" s="30" t="s">
        <v>423</v>
      </c>
      <c r="L4" t="s">
        <v>422</v>
      </c>
      <c r="M4" t="s">
        <v>424</v>
      </c>
      <c r="N4" s="30" t="s">
        <v>423</v>
      </c>
      <c r="P4" t="s">
        <v>422</v>
      </c>
      <c r="Q4" t="s">
        <v>424</v>
      </c>
      <c r="R4" s="30" t="s">
        <v>423</v>
      </c>
      <c r="S4" t="s">
        <v>422</v>
      </c>
      <c r="T4" t="s">
        <v>424</v>
      </c>
      <c r="U4" s="30" t="s">
        <v>423</v>
      </c>
      <c r="W4" t="s">
        <v>422</v>
      </c>
      <c r="X4" t="s">
        <v>424</v>
      </c>
      <c r="Y4" s="30" t="s">
        <v>423</v>
      </c>
      <c r="Z4" t="s">
        <v>422</v>
      </c>
      <c r="AA4" t="s">
        <v>424</v>
      </c>
      <c r="AB4" s="30" t="s">
        <v>423</v>
      </c>
    </row>
    <row r="5" spans="1:28" x14ac:dyDescent="0.2">
      <c r="A5" s="4" t="s">
        <v>420</v>
      </c>
      <c r="B5" s="4">
        <v>13.237</v>
      </c>
      <c r="D5" s="30">
        <f>B5/C6</f>
        <v>0.92634451870254397</v>
      </c>
      <c r="E5" s="4">
        <v>11.923999999999999</v>
      </c>
      <c r="F5">
        <f>AVERAGE(E5:E6)</f>
        <v>11.836500000000001</v>
      </c>
      <c r="G5" s="30">
        <f>F5/F7</f>
        <v>1.0966661004648004</v>
      </c>
      <c r="I5" s="4">
        <v>14.38</v>
      </c>
      <c r="J5">
        <f>AVERAGE(I5:I6)</f>
        <v>15.387499999999999</v>
      </c>
      <c r="K5" s="30">
        <f>J5/J7</f>
        <v>0.99751714659855573</v>
      </c>
      <c r="L5" s="4">
        <v>15.557</v>
      </c>
      <c r="N5" s="30">
        <f>L5/M6</f>
        <v>1.1231680023103026</v>
      </c>
      <c r="P5" s="4">
        <v>16.945</v>
      </c>
      <c r="Q5">
        <f>AVERAGE(P5:P6)</f>
        <v>15.536999999999999</v>
      </c>
      <c r="R5" s="30">
        <f>Q5/Q7</f>
        <v>0.9281916482466096</v>
      </c>
      <c r="S5" s="4">
        <v>13.896000000000001</v>
      </c>
      <c r="T5">
        <f>AVERAGE(S5:S6)</f>
        <v>14.195499999999999</v>
      </c>
      <c r="U5" s="30">
        <f>T5/T7</f>
        <v>0.94494924280246284</v>
      </c>
      <c r="W5" s="4">
        <v>16.228000000000002</v>
      </c>
      <c r="X5">
        <f>AVERAGE(W5:W6)</f>
        <v>15.0655</v>
      </c>
      <c r="Y5" s="30">
        <f>X5/X7</f>
        <v>0.95401583113456467</v>
      </c>
      <c r="Z5" s="4">
        <v>14.763999999999999</v>
      </c>
      <c r="AA5">
        <f>AVERAGE(Z5:Z6)</f>
        <v>14.55</v>
      </c>
      <c r="AB5" s="30">
        <f>AA5/AA7</f>
        <v>0.91340540133338377</v>
      </c>
    </row>
    <row r="6" spans="1:28" x14ac:dyDescent="0.2">
      <c r="A6" s="5" t="s">
        <v>421</v>
      </c>
      <c r="B6" s="5">
        <v>14.430999999999999</v>
      </c>
      <c r="C6">
        <f>AVERAGE(B6:B9)</f>
        <v>14.289499999999999</v>
      </c>
      <c r="E6" s="4">
        <v>11.749000000000001</v>
      </c>
      <c r="I6" s="4">
        <v>16.395</v>
      </c>
      <c r="L6">
        <v>15.137</v>
      </c>
      <c r="M6">
        <f>AVERAGE(L6:L11)</f>
        <v>13.851000000000001</v>
      </c>
      <c r="P6" s="4">
        <v>14.129</v>
      </c>
      <c r="S6" s="4">
        <v>14.494999999999999</v>
      </c>
      <c r="W6" s="4">
        <v>13.903</v>
      </c>
      <c r="Z6" s="4">
        <v>14.336</v>
      </c>
    </row>
    <row r="7" spans="1:28" x14ac:dyDescent="0.2">
      <c r="B7" s="5">
        <v>15.637</v>
      </c>
      <c r="E7">
        <v>11.967000000000001</v>
      </c>
      <c r="F7">
        <f>AVERAGE(E7:E12)</f>
        <v>10.793166666666666</v>
      </c>
      <c r="I7">
        <v>16.077000000000002</v>
      </c>
      <c r="J7">
        <f>AVERAGE(I7:I11)</f>
        <v>15.425799999999999</v>
      </c>
      <c r="L7">
        <v>14.606999999999999</v>
      </c>
      <c r="P7">
        <v>19.754000000000001</v>
      </c>
      <c r="Q7">
        <f>AVERAGE(P7:P13)</f>
        <v>16.739000000000001</v>
      </c>
      <c r="S7">
        <v>13.802</v>
      </c>
      <c r="T7">
        <f>AVERAGE(S7:S12)</f>
        <v>15.022500000000001</v>
      </c>
      <c r="W7">
        <v>15.885999999999999</v>
      </c>
      <c r="X7">
        <f>AVERAGE(W7:W12)</f>
        <v>15.791666666666666</v>
      </c>
      <c r="Z7">
        <v>16.257999999999999</v>
      </c>
      <c r="AA7">
        <f>AVERAGE(Z7:Z11)</f>
        <v>15.929399999999998</v>
      </c>
    </row>
    <row r="8" spans="1:28" x14ac:dyDescent="0.2">
      <c r="B8" s="5">
        <v>13.157</v>
      </c>
      <c r="E8">
        <v>10.272</v>
      </c>
      <c r="I8">
        <v>18.088999999999999</v>
      </c>
      <c r="L8">
        <v>12.805</v>
      </c>
      <c r="P8">
        <v>17.814</v>
      </c>
      <c r="S8">
        <v>15.324999999999999</v>
      </c>
      <c r="W8">
        <v>14.459</v>
      </c>
      <c r="Z8">
        <v>15.926</v>
      </c>
    </row>
    <row r="9" spans="1:28" x14ac:dyDescent="0.2">
      <c r="B9" s="5">
        <v>13.933</v>
      </c>
      <c r="E9">
        <v>10.42</v>
      </c>
      <c r="I9">
        <v>14.757999999999999</v>
      </c>
      <c r="L9">
        <v>12.805</v>
      </c>
      <c r="P9">
        <v>16.521000000000001</v>
      </c>
      <c r="S9">
        <v>15.388999999999999</v>
      </c>
      <c r="W9">
        <v>15.273</v>
      </c>
      <c r="Z9">
        <v>17.105</v>
      </c>
    </row>
    <row r="10" spans="1:28" x14ac:dyDescent="0.2">
      <c r="E10">
        <v>10.776999999999999</v>
      </c>
      <c r="I10">
        <v>13.955</v>
      </c>
      <c r="L10">
        <v>13.894</v>
      </c>
      <c r="P10">
        <v>15.912000000000001</v>
      </c>
      <c r="S10">
        <v>16.027000000000001</v>
      </c>
      <c r="W10">
        <v>15.648999999999999</v>
      </c>
      <c r="Z10">
        <v>15.422000000000001</v>
      </c>
    </row>
    <row r="11" spans="1:28" x14ac:dyDescent="0.2">
      <c r="B11" s="4">
        <v>14.459</v>
      </c>
      <c r="C11">
        <f>AVERAGE(B11:B12)</f>
        <v>15.409000000000001</v>
      </c>
      <c r="D11" s="30">
        <f>C11/C13</f>
        <v>1.1064120054570259</v>
      </c>
      <c r="E11">
        <v>11.250999999999999</v>
      </c>
      <c r="I11">
        <v>14.25</v>
      </c>
      <c r="L11">
        <v>13.858000000000001</v>
      </c>
      <c r="P11">
        <v>16.196999999999999</v>
      </c>
      <c r="S11">
        <v>16.492999999999999</v>
      </c>
      <c r="W11">
        <v>17.306000000000001</v>
      </c>
      <c r="Z11">
        <v>14.936</v>
      </c>
    </row>
    <row r="12" spans="1:28" x14ac:dyDescent="0.2">
      <c r="B12" s="4">
        <v>16.359000000000002</v>
      </c>
      <c r="E12">
        <v>10.071999999999999</v>
      </c>
      <c r="P12">
        <v>15.534000000000001</v>
      </c>
      <c r="S12">
        <v>13.099</v>
      </c>
      <c r="W12">
        <v>16.177</v>
      </c>
    </row>
    <row r="13" spans="1:28" x14ac:dyDescent="0.2">
      <c r="B13" s="5">
        <v>13.586</v>
      </c>
      <c r="C13">
        <f>AVERAGE(B13:B16)</f>
        <v>13.927</v>
      </c>
      <c r="I13" s="4">
        <v>10.535</v>
      </c>
      <c r="J13">
        <f>AVERAGE(I13:I14)</f>
        <v>10.002500000000001</v>
      </c>
      <c r="K13" s="30">
        <f>J13/J15</f>
        <v>0.81398345313983456</v>
      </c>
      <c r="L13" s="4">
        <v>14.558</v>
      </c>
      <c r="M13">
        <f>AVERAGE(L13:L14)</f>
        <v>14.852</v>
      </c>
      <c r="N13" s="30">
        <f>M13/M15</f>
        <v>0.92180695348139574</v>
      </c>
      <c r="P13">
        <v>15.441000000000001</v>
      </c>
      <c r="Z13" s="4">
        <v>12.956</v>
      </c>
      <c r="AA13">
        <f>AVERAGE(Z13:Z14)</f>
        <v>13.1435</v>
      </c>
      <c r="AB13" s="30">
        <f>AA13/AA15</f>
        <v>1.0317933822663579</v>
      </c>
    </row>
    <row r="14" spans="1:28" x14ac:dyDescent="0.2">
      <c r="B14" s="5">
        <v>13.772</v>
      </c>
      <c r="E14" s="4">
        <v>11.662000000000001</v>
      </c>
      <c r="F14">
        <f>AVERAGE(E14:E15)</f>
        <v>12.095000000000001</v>
      </c>
      <c r="G14" s="30">
        <f>F14/F16</f>
        <v>0.99599789189367249</v>
      </c>
      <c r="I14" s="4">
        <v>9.4700000000000006</v>
      </c>
      <c r="L14" s="4">
        <v>15.146000000000001</v>
      </c>
      <c r="S14" s="4">
        <v>12.385</v>
      </c>
      <c r="T14">
        <f>AVERAGE(S14:S15)</f>
        <v>12.709</v>
      </c>
      <c r="U14" s="30">
        <f>T14/T16</f>
        <v>0.94004260481079316</v>
      </c>
      <c r="W14" s="4">
        <v>15.932</v>
      </c>
      <c r="X14">
        <f>AVERAGE(W14:W15)</f>
        <v>15.492000000000001</v>
      </c>
      <c r="Y14" s="30">
        <f>X14/X16</f>
        <v>0.96185367307405756</v>
      </c>
      <c r="Z14" s="4">
        <v>13.331</v>
      </c>
    </row>
    <row r="15" spans="1:28" x14ac:dyDescent="0.2">
      <c r="B15" s="5">
        <v>14.202</v>
      </c>
      <c r="E15" s="4">
        <v>12.528</v>
      </c>
      <c r="I15">
        <v>9.9290000000000003</v>
      </c>
      <c r="J15">
        <f>AVERAGE(I15:I20)</f>
        <v>12.288333333333334</v>
      </c>
      <c r="L15">
        <v>17.411000000000001</v>
      </c>
      <c r="M15">
        <f>AVERAGE(L15:L20)</f>
        <v>16.111833333333333</v>
      </c>
      <c r="P15" s="4">
        <v>12.135999999999999</v>
      </c>
      <c r="Q15">
        <f>AVERAGE(P15:P16)</f>
        <v>12.001999999999999</v>
      </c>
      <c r="R15" s="30">
        <f>Q15/Q17</f>
        <v>0.89123762376237614</v>
      </c>
      <c r="S15" s="4">
        <v>13.032999999999999</v>
      </c>
      <c r="W15" s="4">
        <v>15.052</v>
      </c>
      <c r="Z15">
        <v>13.539</v>
      </c>
      <c r="AA15">
        <f>AVERAGE(Z15:Z20)</f>
        <v>12.7385</v>
      </c>
    </row>
    <row r="16" spans="1:28" x14ac:dyDescent="0.2">
      <c r="B16" s="5">
        <v>14.148</v>
      </c>
      <c r="E16">
        <v>12.737</v>
      </c>
      <c r="F16">
        <f>AVERAGE(E16:E20)</f>
        <v>12.143599999999999</v>
      </c>
      <c r="I16">
        <v>11.597</v>
      </c>
      <c r="L16">
        <v>14.22</v>
      </c>
      <c r="P16" s="4">
        <v>11.868</v>
      </c>
      <c r="S16">
        <v>13.004</v>
      </c>
      <c r="T16">
        <f>AVERAGE(S16:S20)</f>
        <v>13.519600000000001</v>
      </c>
      <c r="W16">
        <v>16.164000000000001</v>
      </c>
      <c r="X16">
        <f>AVERAGE(W16:W20)</f>
        <v>16.106400000000001</v>
      </c>
      <c r="Z16">
        <v>13.435</v>
      </c>
    </row>
    <row r="17" spans="2:28" x14ac:dyDescent="0.2">
      <c r="E17">
        <v>13.882</v>
      </c>
      <c r="I17">
        <v>12.525</v>
      </c>
      <c r="L17">
        <v>17.79</v>
      </c>
      <c r="P17">
        <v>12.302</v>
      </c>
      <c r="Q17">
        <f>AVERAGE(P17:P22)</f>
        <v>13.466666666666667</v>
      </c>
      <c r="S17">
        <v>13.218</v>
      </c>
      <c r="W17">
        <v>15.813000000000001</v>
      </c>
      <c r="Z17">
        <v>11.250999999999999</v>
      </c>
    </row>
    <row r="18" spans="2:28" x14ac:dyDescent="0.2">
      <c r="B18" s="4">
        <v>14.382</v>
      </c>
      <c r="D18" s="30">
        <f>B18/C19</f>
        <v>0.94327990135634998</v>
      </c>
      <c r="E18">
        <v>11.993</v>
      </c>
      <c r="I18">
        <v>12.849</v>
      </c>
      <c r="L18">
        <v>15.08</v>
      </c>
      <c r="P18">
        <v>14.204000000000001</v>
      </c>
      <c r="S18">
        <v>15.052</v>
      </c>
      <c r="W18">
        <v>17.588999999999999</v>
      </c>
      <c r="Z18">
        <v>14.064</v>
      </c>
    </row>
    <row r="19" spans="2:28" x14ac:dyDescent="0.2">
      <c r="B19">
        <v>16.148</v>
      </c>
      <c r="C19">
        <f>AVERAGE(B19:B23)</f>
        <v>15.246800000000002</v>
      </c>
      <c r="E19">
        <v>10.709</v>
      </c>
      <c r="I19">
        <v>14.582000000000001</v>
      </c>
      <c r="L19">
        <v>15.916</v>
      </c>
      <c r="P19">
        <v>14.291</v>
      </c>
      <c r="S19">
        <v>13.118</v>
      </c>
      <c r="W19">
        <v>15.734999999999999</v>
      </c>
      <c r="Z19">
        <v>11.43</v>
      </c>
    </row>
    <row r="20" spans="2:28" x14ac:dyDescent="0.2">
      <c r="B20">
        <v>15.637</v>
      </c>
      <c r="E20">
        <v>11.397</v>
      </c>
      <c r="I20">
        <v>12.247999999999999</v>
      </c>
      <c r="L20">
        <v>16.254000000000001</v>
      </c>
      <c r="P20">
        <v>12.667</v>
      </c>
      <c r="S20">
        <v>13.206</v>
      </c>
      <c r="W20">
        <v>15.231</v>
      </c>
      <c r="Z20">
        <v>12.712</v>
      </c>
    </row>
    <row r="21" spans="2:28" x14ac:dyDescent="0.2">
      <c r="B21">
        <v>15.045999999999999</v>
      </c>
      <c r="P21">
        <v>14.667</v>
      </c>
    </row>
    <row r="22" spans="2:28" x14ac:dyDescent="0.2">
      <c r="B22">
        <v>14.382</v>
      </c>
      <c r="E22" s="4">
        <v>11.773999999999999</v>
      </c>
      <c r="F22">
        <f>AVERAGE(E22:E23)</f>
        <v>13.6655</v>
      </c>
      <c r="G22" s="30">
        <f>F22/F24</f>
        <v>0.96336322364154192</v>
      </c>
      <c r="I22" s="4">
        <v>10.712</v>
      </c>
      <c r="J22">
        <f>AVERAGE(I22:I23)</f>
        <v>11.5625</v>
      </c>
      <c r="K22" s="30">
        <f>J22/J24</f>
        <v>0.90568358059311016</v>
      </c>
      <c r="L22" s="4">
        <v>17.259</v>
      </c>
      <c r="M22">
        <f>AVERAGE(L22:L23)</f>
        <v>16.198</v>
      </c>
      <c r="N22" s="30">
        <f>M22/M24</f>
        <v>1.0795273866308686</v>
      </c>
      <c r="P22">
        <v>12.669</v>
      </c>
      <c r="S22" s="4">
        <v>11.531000000000001</v>
      </c>
      <c r="T22">
        <f>AVERAGE(S22:S24)</f>
        <v>13.205666666666668</v>
      </c>
      <c r="U22" s="30">
        <f>T22/T25</f>
        <v>0.92455795066472712</v>
      </c>
      <c r="W22" s="4">
        <v>15.605</v>
      </c>
      <c r="X22">
        <f>AVERAGE(W22:W23)</f>
        <v>15.4815</v>
      </c>
      <c r="Y22" s="30">
        <f>X22/X24</f>
        <v>1.0042488323819407</v>
      </c>
      <c r="Z22" s="4">
        <v>14.138999999999999</v>
      </c>
      <c r="AA22">
        <f>AVERAGE(Z22:Z23)</f>
        <v>14.295</v>
      </c>
      <c r="AB22" s="30">
        <f>AA22/AA24</f>
        <v>1.1256053229045002</v>
      </c>
    </row>
    <row r="23" spans="2:28" x14ac:dyDescent="0.2">
      <c r="B23">
        <v>15.021000000000001</v>
      </c>
      <c r="E23" s="4">
        <v>15.557</v>
      </c>
      <c r="I23" s="4">
        <v>12.413</v>
      </c>
      <c r="L23" s="4">
        <v>15.137</v>
      </c>
      <c r="S23" s="4">
        <v>13.084</v>
      </c>
      <c r="W23" s="4">
        <v>15.358000000000001</v>
      </c>
      <c r="Z23" s="4">
        <v>14.451000000000001</v>
      </c>
    </row>
    <row r="24" spans="2:28" x14ac:dyDescent="0.2">
      <c r="E24">
        <v>14.984999999999999</v>
      </c>
      <c r="F24">
        <f>AVERAGE(E24:E28)</f>
        <v>14.1852</v>
      </c>
      <c r="I24">
        <v>12.234</v>
      </c>
      <c r="J24">
        <f>AVERAGE(I24:I28)</f>
        <v>12.7666</v>
      </c>
      <c r="L24">
        <v>15.273</v>
      </c>
      <c r="M24">
        <f>AVERAGE(L24:L30)</f>
        <v>15.004714285714284</v>
      </c>
      <c r="P24" s="4">
        <v>14.695</v>
      </c>
      <c r="Q24">
        <f>AVERAGE(P24:P25)</f>
        <v>15.365</v>
      </c>
      <c r="R24" s="30">
        <f>Q24/Q26</f>
        <v>1.0571326352290396</v>
      </c>
      <c r="S24" s="4">
        <v>15.002000000000001</v>
      </c>
      <c r="W24">
        <v>14.763999999999999</v>
      </c>
      <c r="X24">
        <f>AVERAGE(W24:W29)</f>
        <v>15.416000000000002</v>
      </c>
      <c r="Z24">
        <v>12.888</v>
      </c>
      <c r="AA24">
        <f>AVERAGE(Z24:Z29)</f>
        <v>12.699833333333332</v>
      </c>
    </row>
    <row r="25" spans="2:28" x14ac:dyDescent="0.2">
      <c r="B25" s="4">
        <v>15.91</v>
      </c>
      <c r="D25" s="30">
        <f>B25/C26</f>
        <v>0.97137565760687072</v>
      </c>
      <c r="E25">
        <v>12.372999999999999</v>
      </c>
      <c r="I25">
        <v>12.494999999999999</v>
      </c>
      <c r="L25">
        <v>16.876999999999999</v>
      </c>
      <c r="P25" s="4">
        <v>16.035</v>
      </c>
      <c r="S25">
        <v>15.741</v>
      </c>
      <c r="T25">
        <f>AVERAGE(S25:S33)</f>
        <v>14.283222222222223</v>
      </c>
      <c r="W25">
        <v>13.992000000000001</v>
      </c>
      <c r="Z25">
        <v>13.43</v>
      </c>
    </row>
    <row r="26" spans="2:28" x14ac:dyDescent="0.2">
      <c r="B26">
        <v>17.54</v>
      </c>
      <c r="C26">
        <f>AVERAGE(B26:B31)</f>
        <v>16.378833333333333</v>
      </c>
      <c r="E26">
        <v>14.984999999999999</v>
      </c>
      <c r="I26">
        <v>12.951000000000001</v>
      </c>
      <c r="L26">
        <v>14.913</v>
      </c>
      <c r="P26">
        <v>15.750999999999999</v>
      </c>
      <c r="Q26">
        <f>AVERAGE(P26:P30)</f>
        <v>14.534600000000001</v>
      </c>
      <c r="S26">
        <v>14.336</v>
      </c>
      <c r="W26">
        <v>15.239000000000001</v>
      </c>
      <c r="Z26">
        <v>11.574999999999999</v>
      </c>
    </row>
    <row r="27" spans="2:28" x14ac:dyDescent="0.2">
      <c r="B27">
        <v>18.018000000000001</v>
      </c>
      <c r="E27">
        <v>14.913</v>
      </c>
      <c r="I27">
        <v>13.285</v>
      </c>
      <c r="L27">
        <v>14.169</v>
      </c>
      <c r="P27">
        <v>14.807</v>
      </c>
      <c r="S27">
        <v>15.965</v>
      </c>
      <c r="W27">
        <v>17.338999999999999</v>
      </c>
      <c r="Z27">
        <v>11.993</v>
      </c>
    </row>
    <row r="28" spans="2:28" x14ac:dyDescent="0.2">
      <c r="B28">
        <v>15.894</v>
      </c>
      <c r="E28">
        <v>13.67</v>
      </c>
      <c r="I28">
        <v>12.868</v>
      </c>
      <c r="L28">
        <v>13.955</v>
      </c>
      <c r="P28">
        <v>15.346</v>
      </c>
      <c r="S28">
        <v>13.896000000000001</v>
      </c>
      <c r="W28">
        <v>13.653</v>
      </c>
      <c r="Z28">
        <v>11.506</v>
      </c>
    </row>
    <row r="29" spans="2:28" x14ac:dyDescent="0.2">
      <c r="B29">
        <v>14.884</v>
      </c>
      <c r="L29">
        <v>14.41</v>
      </c>
      <c r="P29">
        <v>13.802</v>
      </c>
      <c r="S29">
        <v>14.944000000000001</v>
      </c>
      <c r="W29">
        <v>17.509</v>
      </c>
      <c r="Z29">
        <v>14.807</v>
      </c>
    </row>
    <row r="30" spans="2:28" x14ac:dyDescent="0.2">
      <c r="B30">
        <v>16.591000000000001</v>
      </c>
      <c r="E30" s="4">
        <v>13.379</v>
      </c>
      <c r="F30">
        <f>AVERAGE(E30:E31)</f>
        <v>13.224499999999999</v>
      </c>
      <c r="G30" s="30">
        <f>F30/F32</f>
        <v>1.0903357014277271</v>
      </c>
      <c r="I30" s="4">
        <v>15.324999999999999</v>
      </c>
      <c r="J30">
        <f>AVERAGE(I30:I31)</f>
        <v>13.7865</v>
      </c>
      <c r="K30" s="30">
        <f>J30/J32</f>
        <v>0.85720947584405904</v>
      </c>
      <c r="L30">
        <v>15.436</v>
      </c>
      <c r="P30">
        <v>12.967000000000001</v>
      </c>
      <c r="S30">
        <v>15.348000000000001</v>
      </c>
    </row>
    <row r="31" spans="2:28" x14ac:dyDescent="0.2">
      <c r="B31">
        <v>15.346</v>
      </c>
      <c r="E31" s="4">
        <v>13.07</v>
      </c>
      <c r="I31" s="4">
        <v>12.247999999999999</v>
      </c>
      <c r="S31">
        <v>12.340999999999999</v>
      </c>
      <c r="W31" s="4">
        <v>13.802</v>
      </c>
      <c r="X31">
        <f>AVERAGE(W31:W32)</f>
        <v>13.774000000000001</v>
      </c>
      <c r="Y31" s="30">
        <f>X31/X33</f>
        <v>0.95658092116228699</v>
      </c>
      <c r="Z31" s="4">
        <v>13.449</v>
      </c>
      <c r="AB31" s="30">
        <f>Z31/AA32</f>
        <v>1.0442310678606552</v>
      </c>
    </row>
    <row r="32" spans="2:28" x14ac:dyDescent="0.2">
      <c r="E32">
        <v>12.534000000000001</v>
      </c>
      <c r="F32">
        <f>AVERAGE(E32:E37)</f>
        <v>12.128833333333334</v>
      </c>
      <c r="I32">
        <v>15.388999999999999</v>
      </c>
      <c r="J32">
        <f>AVERAGE(I32:I38)</f>
        <v>16.082999999999998</v>
      </c>
      <c r="L32" s="4">
        <v>15.603</v>
      </c>
      <c r="N32" s="30">
        <f>L32/M33</f>
        <v>1.0786130044657054</v>
      </c>
      <c r="P32" s="4">
        <v>11.103</v>
      </c>
      <c r="R32" s="30">
        <f>P32/Q33</f>
        <v>0.96886024507909585</v>
      </c>
      <c r="S32">
        <v>13.244</v>
      </c>
      <c r="W32" s="4">
        <v>13.746</v>
      </c>
      <c r="Z32">
        <v>13.38</v>
      </c>
      <c r="AA32">
        <f>AVERAGE(Z32:Z37)</f>
        <v>12.879333333333333</v>
      </c>
    </row>
    <row r="33" spans="2:28" x14ac:dyDescent="0.2">
      <c r="B33" s="4">
        <v>16.952999999999999</v>
      </c>
      <c r="C33">
        <f>AVERAGE(B33:B34)</f>
        <v>16.112000000000002</v>
      </c>
      <c r="D33" s="30">
        <f>C33/C35</f>
        <v>0.99678297451125986</v>
      </c>
      <c r="E33">
        <v>11.032999999999999</v>
      </c>
      <c r="I33">
        <v>17.555</v>
      </c>
      <c r="L33">
        <v>14.840999999999999</v>
      </c>
      <c r="M33">
        <f>AVERAGE(L33:L37)</f>
        <v>14.465799999999998</v>
      </c>
      <c r="P33">
        <v>12.766999999999999</v>
      </c>
      <c r="Q33">
        <f>AVERAGE(P33:P39)</f>
        <v>11.459857142857144</v>
      </c>
      <c r="S33">
        <v>12.734</v>
      </c>
      <c r="W33">
        <v>13.278</v>
      </c>
      <c r="X33">
        <f>AVERAGE(W33:W37)</f>
        <v>14.399199999999999</v>
      </c>
      <c r="Z33">
        <v>12.616</v>
      </c>
    </row>
    <row r="34" spans="2:28" x14ac:dyDescent="0.2">
      <c r="B34" s="4">
        <v>15.271000000000001</v>
      </c>
      <c r="E34">
        <v>12.026</v>
      </c>
      <c r="I34">
        <v>16.446999999999999</v>
      </c>
      <c r="L34">
        <v>12.916</v>
      </c>
      <c r="P34">
        <v>12.372</v>
      </c>
      <c r="W34">
        <v>12.696999999999999</v>
      </c>
      <c r="Z34">
        <v>13.14</v>
      </c>
    </row>
    <row r="35" spans="2:28" x14ac:dyDescent="0.2">
      <c r="B35">
        <v>15.683999999999999</v>
      </c>
      <c r="C35">
        <f>AVERAGE(B35:B39)</f>
        <v>16.163999999999998</v>
      </c>
      <c r="E35">
        <v>11.737</v>
      </c>
      <c r="I35">
        <v>16.035</v>
      </c>
      <c r="L35">
        <v>14.22</v>
      </c>
      <c r="P35">
        <v>10.291</v>
      </c>
      <c r="S35" s="4">
        <v>14.391</v>
      </c>
      <c r="T35">
        <f>AVERAGE(S35:S36)</f>
        <v>14.0075</v>
      </c>
      <c r="U35" s="30">
        <f>T35/T37</f>
        <v>1.0387005398350835</v>
      </c>
      <c r="W35">
        <v>15.422000000000001</v>
      </c>
      <c r="Z35">
        <v>12.817</v>
      </c>
    </row>
    <row r="36" spans="2:28" x14ac:dyDescent="0.2">
      <c r="B36">
        <v>15.462999999999999</v>
      </c>
      <c r="E36">
        <v>13.07</v>
      </c>
      <c r="I36">
        <v>15.407999999999999</v>
      </c>
      <c r="L36">
        <v>13.239000000000001</v>
      </c>
      <c r="P36">
        <v>10.776999999999999</v>
      </c>
      <c r="S36" s="4">
        <v>13.624000000000001</v>
      </c>
      <c r="W36">
        <v>17.626999999999999</v>
      </c>
      <c r="Z36">
        <v>11.577</v>
      </c>
    </row>
    <row r="37" spans="2:28" x14ac:dyDescent="0.2">
      <c r="B37">
        <v>15.576000000000001</v>
      </c>
      <c r="E37">
        <v>12.372999999999999</v>
      </c>
      <c r="I37">
        <v>15.097</v>
      </c>
      <c r="L37">
        <v>17.113</v>
      </c>
      <c r="P37">
        <v>12.028</v>
      </c>
      <c r="S37">
        <v>13.644</v>
      </c>
      <c r="T37">
        <f>AVERAGE(S37:S41)</f>
        <v>13.4856</v>
      </c>
      <c r="W37">
        <v>12.972</v>
      </c>
      <c r="Z37">
        <v>13.746</v>
      </c>
    </row>
    <row r="38" spans="2:28" x14ac:dyDescent="0.2">
      <c r="B38">
        <v>18.606999999999999</v>
      </c>
      <c r="I38">
        <v>16.649999999999999</v>
      </c>
      <c r="P38">
        <v>11.250999999999999</v>
      </c>
      <c r="S38">
        <v>14.814</v>
      </c>
    </row>
    <row r="39" spans="2:28" x14ac:dyDescent="0.2">
      <c r="B39">
        <v>15.49</v>
      </c>
      <c r="E39" s="4">
        <v>11.353</v>
      </c>
      <c r="G39" s="30">
        <f>E39/E40</f>
        <v>0.97183701420989554</v>
      </c>
      <c r="L39" s="4">
        <v>15.212</v>
      </c>
      <c r="N39" s="30">
        <f>L39/M40</f>
        <v>1.1038986955969592</v>
      </c>
      <c r="P39">
        <v>10.733000000000001</v>
      </c>
      <c r="S39">
        <v>13.127000000000001</v>
      </c>
      <c r="W39" s="4">
        <v>10.599</v>
      </c>
      <c r="X39">
        <f>AVERAGE(W39:W42)</f>
        <v>13.023500000000002</v>
      </c>
      <c r="Y39" s="30">
        <f>X39/X43</f>
        <v>0.87473133755517196</v>
      </c>
      <c r="Z39" s="4">
        <v>14.852</v>
      </c>
      <c r="AA39">
        <f>AVERAGE(Z39:Z40)</f>
        <v>13.323499999999999</v>
      </c>
      <c r="AB39" s="30">
        <f>AA39/AA41</f>
        <v>0.95415938583173387</v>
      </c>
    </row>
    <row r="40" spans="2:28" x14ac:dyDescent="0.2">
      <c r="E40">
        <v>11.682</v>
      </c>
      <c r="I40" s="4">
        <v>13.586</v>
      </c>
      <c r="J40">
        <f>AVERAGE(I40:I41)</f>
        <v>12.211</v>
      </c>
      <c r="K40" s="30">
        <f>J40/J42</f>
        <v>0.88625992288500799</v>
      </c>
      <c r="L40">
        <v>15.898</v>
      </c>
      <c r="M40">
        <f>AVERAGE(L40:L47)</f>
        <v>13.780250000000002</v>
      </c>
      <c r="S40">
        <v>12.512</v>
      </c>
      <c r="W40" s="4">
        <v>12.568</v>
      </c>
      <c r="Z40" s="4">
        <v>11.795</v>
      </c>
    </row>
    <row r="41" spans="2:28" x14ac:dyDescent="0.2">
      <c r="B41" s="4">
        <v>17.568999999999999</v>
      </c>
      <c r="D41" s="30">
        <f>B41/C42</f>
        <v>1.1607732762493723</v>
      </c>
      <c r="I41" s="4">
        <v>10.836</v>
      </c>
      <c r="L41">
        <v>14.205</v>
      </c>
      <c r="P41" s="4">
        <v>14.238</v>
      </c>
      <c r="Q41">
        <f>AVERAGE(P41:P42)</f>
        <v>14.0025</v>
      </c>
      <c r="R41" s="30">
        <f>Q41/Q43</f>
        <v>0.91443902651399722</v>
      </c>
      <c r="S41">
        <v>13.331</v>
      </c>
      <c r="W41" s="4">
        <v>15.843</v>
      </c>
      <c r="Z41">
        <v>13.781000000000001</v>
      </c>
      <c r="AA41">
        <f>AVERAGE(Z41:Z45)</f>
        <v>13.9636</v>
      </c>
    </row>
    <row r="42" spans="2:28" x14ac:dyDescent="0.2">
      <c r="B42">
        <v>15.749000000000001</v>
      </c>
      <c r="C42">
        <f>AVERAGE(B42:B46)</f>
        <v>15.1356</v>
      </c>
      <c r="E42" s="4">
        <v>12.63</v>
      </c>
      <c r="F42">
        <f>AVERAGE(E42:E43)</f>
        <v>12.980499999999999</v>
      </c>
      <c r="G42" s="30">
        <f>F42/F44</f>
        <v>1.0189308702705531</v>
      </c>
      <c r="I42">
        <v>14.778</v>
      </c>
      <c r="J42">
        <f>AVERAGE(I42:I49)</f>
        <v>13.778124999999999</v>
      </c>
      <c r="L42">
        <v>12.888</v>
      </c>
      <c r="P42" s="4">
        <v>13.766999999999999</v>
      </c>
      <c r="W42" s="4">
        <v>13.084</v>
      </c>
      <c r="Z42">
        <v>11.574999999999999</v>
      </c>
    </row>
    <row r="43" spans="2:28" x14ac:dyDescent="0.2">
      <c r="B43">
        <v>15.749000000000001</v>
      </c>
      <c r="E43" s="4">
        <v>13.331</v>
      </c>
      <c r="I43">
        <v>13.422000000000001</v>
      </c>
      <c r="L43">
        <v>13.308999999999999</v>
      </c>
      <c r="P43">
        <v>14.771000000000001</v>
      </c>
      <c r="Q43">
        <f>AVERAGE(P43:P48)</f>
        <v>15.312666666666665</v>
      </c>
      <c r="S43" s="4">
        <v>16.166</v>
      </c>
      <c r="T43">
        <f>AVERAGE(S43:S46)</f>
        <v>14.6065</v>
      </c>
      <c r="U43" s="30">
        <f>T43/T47</f>
        <v>1.0080797823043401</v>
      </c>
      <c r="W43">
        <v>14.561999999999999</v>
      </c>
      <c r="X43">
        <f>AVERAGE(W43:W49)</f>
        <v>14.888571428571428</v>
      </c>
      <c r="Z43">
        <v>15.441000000000001</v>
      </c>
    </row>
    <row r="44" spans="2:28" x14ac:dyDescent="0.2">
      <c r="B44">
        <v>13.522</v>
      </c>
      <c r="E44">
        <v>13.882999999999999</v>
      </c>
      <c r="F44">
        <f>AVERAGE(E44:E49)</f>
        <v>12.739333333333333</v>
      </c>
      <c r="I44">
        <v>13.955</v>
      </c>
      <c r="L44">
        <v>12.528</v>
      </c>
      <c r="P44">
        <v>16.536999999999999</v>
      </c>
      <c r="S44" s="4">
        <v>14.055</v>
      </c>
      <c r="W44">
        <v>13.372999999999999</v>
      </c>
      <c r="Z44">
        <v>13.933</v>
      </c>
    </row>
    <row r="45" spans="2:28" x14ac:dyDescent="0.2">
      <c r="B45">
        <v>16.591000000000001</v>
      </c>
      <c r="E45">
        <v>11.378</v>
      </c>
      <c r="I45">
        <v>14.007</v>
      </c>
      <c r="L45">
        <v>12.355</v>
      </c>
      <c r="P45">
        <v>14.329000000000001</v>
      </c>
      <c r="S45" s="4">
        <v>14.308999999999999</v>
      </c>
      <c r="W45">
        <v>13.522</v>
      </c>
      <c r="Z45">
        <v>15.087999999999999</v>
      </c>
    </row>
    <row r="46" spans="2:28" x14ac:dyDescent="0.2">
      <c r="B46">
        <v>14.067</v>
      </c>
      <c r="E46">
        <v>14.077999999999999</v>
      </c>
      <c r="I46">
        <v>13.67</v>
      </c>
      <c r="L46">
        <v>13.379</v>
      </c>
      <c r="P46">
        <v>15.666</v>
      </c>
      <c r="S46" s="4">
        <v>13.896000000000001</v>
      </c>
      <c r="W46">
        <v>16.933</v>
      </c>
    </row>
    <row r="47" spans="2:28" x14ac:dyDescent="0.2">
      <c r="E47">
        <v>13.331</v>
      </c>
      <c r="I47">
        <v>13.266</v>
      </c>
      <c r="L47">
        <v>15.68</v>
      </c>
      <c r="P47">
        <v>16.035</v>
      </c>
      <c r="S47">
        <v>13.967000000000001</v>
      </c>
      <c r="T47">
        <f>AVERAGE(S47:S53)</f>
        <v>14.489428571428572</v>
      </c>
      <c r="W47">
        <v>15.346</v>
      </c>
      <c r="Z47" s="4">
        <v>13.884</v>
      </c>
      <c r="AA47">
        <f>AVERAGE(Z47:Z48)</f>
        <v>13.843</v>
      </c>
      <c r="AB47" s="30">
        <f>AA47/AA49</f>
        <v>1.0915815039111785</v>
      </c>
    </row>
    <row r="48" spans="2:28" x14ac:dyDescent="0.2">
      <c r="B48" s="4">
        <v>12.507999999999999</v>
      </c>
      <c r="D48" s="30">
        <f>B48/C49</f>
        <v>0.90883549699670607</v>
      </c>
      <c r="E48">
        <v>11.657</v>
      </c>
      <c r="I48">
        <v>13.048999999999999</v>
      </c>
      <c r="P48">
        <v>14.538</v>
      </c>
      <c r="S48">
        <v>15.944000000000001</v>
      </c>
      <c r="W48">
        <v>15.926</v>
      </c>
      <c r="Z48" s="4">
        <v>13.802</v>
      </c>
    </row>
    <row r="49" spans="2:28" x14ac:dyDescent="0.2">
      <c r="B49">
        <v>14.459</v>
      </c>
      <c r="C49">
        <f>AVERAGE(B49:B51)</f>
        <v>13.762666666666666</v>
      </c>
      <c r="E49">
        <v>12.109</v>
      </c>
      <c r="I49">
        <v>14.077999999999999</v>
      </c>
      <c r="L49" s="4">
        <v>11.967000000000001</v>
      </c>
      <c r="N49" s="30">
        <f>L49/M50</f>
        <v>0.93351188309324462</v>
      </c>
      <c r="S49">
        <v>14.055</v>
      </c>
      <c r="W49">
        <v>14.558</v>
      </c>
      <c r="Z49">
        <v>13.436999999999999</v>
      </c>
      <c r="AA49">
        <f>AVERAGE(Z49:Z53)</f>
        <v>12.6816</v>
      </c>
    </row>
    <row r="50" spans="2:28" x14ac:dyDescent="0.2">
      <c r="B50">
        <v>12.487</v>
      </c>
      <c r="L50">
        <v>11.755000000000001</v>
      </c>
      <c r="M50">
        <f>AVERAGE(L50:L55)</f>
        <v>12.819333333333333</v>
      </c>
      <c r="P50" s="4">
        <v>14.228999999999999</v>
      </c>
      <c r="R50" s="30">
        <f>P50/Q51</f>
        <v>0.90919159540366967</v>
      </c>
      <c r="S50">
        <v>13.673999999999999</v>
      </c>
      <c r="Z50">
        <v>13.576000000000001</v>
      </c>
    </row>
    <row r="51" spans="2:28" x14ac:dyDescent="0.2">
      <c r="B51">
        <v>14.342000000000001</v>
      </c>
      <c r="E51" s="4">
        <v>14.449</v>
      </c>
      <c r="F51">
        <f>AVERAGE(E51:E54)</f>
        <v>14.44075</v>
      </c>
      <c r="G51" s="30">
        <f>F51/F55</f>
        <v>1.0007449757449758</v>
      </c>
      <c r="I51" s="4">
        <v>13.522</v>
      </c>
      <c r="J51">
        <f>AVERAGE(I51:I52)</f>
        <v>14.355499999999999</v>
      </c>
      <c r="K51" s="30">
        <f>J51/J53</f>
        <v>0.97404668204641065</v>
      </c>
      <c r="L51">
        <v>11.882999999999999</v>
      </c>
      <c r="P51">
        <v>15.529</v>
      </c>
      <c r="Q51">
        <f>AVERAGE(P51:P56)</f>
        <v>15.650166666666669</v>
      </c>
      <c r="S51">
        <v>14.526999999999999</v>
      </c>
      <c r="W51" s="4">
        <v>12.132999999999999</v>
      </c>
      <c r="X51">
        <f>AVERAGE(W51:W52)</f>
        <v>15.8575</v>
      </c>
      <c r="Y51" s="30">
        <f>X51/X53</f>
        <v>0.97181933322438308</v>
      </c>
      <c r="Z51">
        <v>12.227</v>
      </c>
    </row>
    <row r="52" spans="2:28" x14ac:dyDescent="0.2">
      <c r="E52" s="4">
        <v>14.489000000000001</v>
      </c>
      <c r="I52" s="4">
        <v>15.189</v>
      </c>
      <c r="L52">
        <v>13.565</v>
      </c>
      <c r="P52">
        <v>17.053999999999998</v>
      </c>
      <c r="S52">
        <v>14.488</v>
      </c>
      <c r="W52" s="4">
        <v>19.582000000000001</v>
      </c>
      <c r="Z52">
        <v>12.528</v>
      </c>
    </row>
    <row r="53" spans="2:28" x14ac:dyDescent="0.2">
      <c r="B53" s="4">
        <v>14.938000000000001</v>
      </c>
      <c r="D53" s="30">
        <f>B53/C54</f>
        <v>1.0733018149420168</v>
      </c>
      <c r="E53" s="4">
        <v>15.446</v>
      </c>
      <c r="I53">
        <v>14.678000000000001</v>
      </c>
      <c r="J53">
        <f>AVERAGE(I53:I57)</f>
        <v>14.738</v>
      </c>
      <c r="L53">
        <v>13.775</v>
      </c>
      <c r="P53">
        <v>15.803000000000001</v>
      </c>
      <c r="S53">
        <v>14.771000000000001</v>
      </c>
      <c r="W53">
        <v>20.67</v>
      </c>
      <c r="X53">
        <f>AVERAGE(W53:W61)</f>
        <v>16.317333333333334</v>
      </c>
      <c r="Z53">
        <v>11.64</v>
      </c>
    </row>
    <row r="54" spans="2:28" x14ac:dyDescent="0.2">
      <c r="B54">
        <v>13.855</v>
      </c>
      <c r="C54">
        <f>AVERAGE(B54:B58)</f>
        <v>13.9178</v>
      </c>
      <c r="E54" s="4">
        <v>13.379</v>
      </c>
      <c r="I54">
        <v>15.021000000000001</v>
      </c>
      <c r="L54">
        <v>13.244999999999999</v>
      </c>
      <c r="P54">
        <v>13.896000000000001</v>
      </c>
      <c r="W54">
        <v>16.507999999999999</v>
      </c>
    </row>
    <row r="55" spans="2:28" x14ac:dyDescent="0.2">
      <c r="B55">
        <v>13.475</v>
      </c>
      <c r="E55">
        <v>16.945</v>
      </c>
      <c r="F55">
        <f>AVERAGE(E55:E61)</f>
        <v>14.429999999999998</v>
      </c>
      <c r="I55">
        <v>13.878</v>
      </c>
      <c r="L55">
        <v>12.693</v>
      </c>
      <c r="P55">
        <v>14.784000000000001</v>
      </c>
      <c r="S55" s="4">
        <v>12.413</v>
      </c>
      <c r="T55">
        <f>AVERAGE(S55:S56)</f>
        <v>13.028500000000001</v>
      </c>
      <c r="U55" s="30">
        <f>T55/T57</f>
        <v>0.96232457528753834</v>
      </c>
      <c r="W55">
        <v>16.023</v>
      </c>
      <c r="Z55" s="4">
        <v>14.958</v>
      </c>
      <c r="AA55">
        <f>AVERAGE(Z55:Z56)</f>
        <v>13.7095</v>
      </c>
      <c r="AB55" s="30">
        <f>AA55/AA57</f>
        <v>1.0223667529589739</v>
      </c>
    </row>
    <row r="56" spans="2:28" x14ac:dyDescent="0.2">
      <c r="B56">
        <v>12.677</v>
      </c>
      <c r="E56">
        <v>14.602</v>
      </c>
      <c r="I56">
        <v>14.576000000000001</v>
      </c>
      <c r="P56">
        <v>16.835000000000001</v>
      </c>
      <c r="S56" s="4">
        <v>13.644</v>
      </c>
      <c r="W56">
        <v>16.035</v>
      </c>
      <c r="Z56" s="4">
        <v>12.461</v>
      </c>
    </row>
    <row r="57" spans="2:28" x14ac:dyDescent="0.2">
      <c r="B57">
        <v>15.57</v>
      </c>
      <c r="E57">
        <v>13.135999999999999</v>
      </c>
      <c r="I57">
        <v>15.537000000000001</v>
      </c>
      <c r="L57" s="4">
        <v>13.114000000000001</v>
      </c>
      <c r="N57" s="30">
        <f>L57/M58</f>
        <v>1.0122927883594821</v>
      </c>
      <c r="S57">
        <v>15.878</v>
      </c>
      <c r="T57">
        <f>AVERAGE(S57:S63)</f>
        <v>13.538571428571428</v>
      </c>
      <c r="W57">
        <v>16.960999999999999</v>
      </c>
      <c r="Z57">
        <v>13.010999999999999</v>
      </c>
      <c r="AA57">
        <f>AVERAGE(Z57:Z63)</f>
        <v>13.409571428571429</v>
      </c>
    </row>
    <row r="58" spans="2:28" x14ac:dyDescent="0.2">
      <c r="B58">
        <v>14.012</v>
      </c>
      <c r="E58">
        <v>13.878</v>
      </c>
      <c r="L58">
        <v>14.042</v>
      </c>
      <c r="M58">
        <f>AVERAGE(L58:L65)</f>
        <v>12.954749999999999</v>
      </c>
      <c r="P58" s="4">
        <v>17.09</v>
      </c>
      <c r="Q58">
        <f>AVERAGE(P58:P59)</f>
        <v>15.4725</v>
      </c>
      <c r="R58" s="30">
        <f>Q58/Q60</f>
        <v>1.0358921828553065</v>
      </c>
      <c r="S58">
        <v>14.208</v>
      </c>
      <c r="W58">
        <v>13.903</v>
      </c>
      <c r="Z58">
        <v>13.523</v>
      </c>
    </row>
    <row r="59" spans="2:28" x14ac:dyDescent="0.2">
      <c r="E59">
        <v>13.379</v>
      </c>
      <c r="I59" s="4">
        <v>14.343999999999999</v>
      </c>
      <c r="J59">
        <f>AVERAGE(I59:I60)</f>
        <v>13.084499999999998</v>
      </c>
      <c r="K59" s="30">
        <f>J59/J61</f>
        <v>0.97443121873720007</v>
      </c>
      <c r="L59">
        <v>13.25</v>
      </c>
      <c r="P59" s="4">
        <v>13.855</v>
      </c>
      <c r="S59">
        <v>13.494</v>
      </c>
      <c r="W59">
        <v>16.933</v>
      </c>
      <c r="Z59">
        <v>14.083</v>
      </c>
    </row>
    <row r="60" spans="2:28" x14ac:dyDescent="0.2">
      <c r="B60" s="4">
        <v>13.992000000000001</v>
      </c>
      <c r="C60">
        <f>AVERAGE(B60:B61)</f>
        <v>14.497</v>
      </c>
      <c r="D60" s="30">
        <f>C60/C62</f>
        <v>0.98304739947107889</v>
      </c>
      <c r="E60">
        <v>15.023</v>
      </c>
      <c r="I60" s="4">
        <v>11.824999999999999</v>
      </c>
      <c r="L60">
        <v>12.579000000000001</v>
      </c>
      <c r="P60">
        <v>17.073</v>
      </c>
      <c r="Q60">
        <f>AVERAGE(P60:P64)</f>
        <v>14.936400000000001</v>
      </c>
      <c r="S60">
        <v>13.065</v>
      </c>
      <c r="W60">
        <v>16.178999999999998</v>
      </c>
      <c r="Z60">
        <v>13.686999999999999</v>
      </c>
    </row>
    <row r="61" spans="2:28" x14ac:dyDescent="0.2">
      <c r="B61" s="4">
        <v>15.002000000000001</v>
      </c>
      <c r="E61">
        <v>14.047000000000001</v>
      </c>
      <c r="I61">
        <v>12.555999999999999</v>
      </c>
      <c r="J61">
        <f>AVERAGE(I61:I66)</f>
        <v>13.427833333333332</v>
      </c>
      <c r="L61">
        <v>12.227</v>
      </c>
      <c r="P61">
        <v>13.802</v>
      </c>
      <c r="S61">
        <v>12.32</v>
      </c>
      <c r="W61">
        <v>13.644</v>
      </c>
      <c r="Z61">
        <v>13.811</v>
      </c>
    </row>
    <row r="62" spans="2:28" x14ac:dyDescent="0.2">
      <c r="B62">
        <v>14.884</v>
      </c>
      <c r="C62">
        <f>AVERAGE(B62:B65)</f>
        <v>14.747</v>
      </c>
      <c r="I62">
        <v>13.314</v>
      </c>
      <c r="L62">
        <v>13.712</v>
      </c>
      <c r="P62">
        <v>13.811</v>
      </c>
      <c r="S62">
        <v>13.237</v>
      </c>
      <c r="Z62">
        <v>13.382</v>
      </c>
    </row>
    <row r="63" spans="2:28" x14ac:dyDescent="0.2">
      <c r="B63">
        <v>13.644</v>
      </c>
      <c r="E63" s="4">
        <v>13.411</v>
      </c>
      <c r="F63">
        <f>AVERAGE(E63:E64)</f>
        <v>13.672000000000001</v>
      </c>
      <c r="G63" s="30">
        <f>F63/F65</f>
        <v>1.1341620942606923</v>
      </c>
      <c r="I63">
        <v>13.811</v>
      </c>
      <c r="L63">
        <v>12.916</v>
      </c>
      <c r="P63">
        <v>17.09</v>
      </c>
      <c r="S63">
        <v>12.568</v>
      </c>
      <c r="W63" s="4">
        <v>16.933</v>
      </c>
      <c r="X63">
        <f>AVERAGE(W63:W64)</f>
        <v>18.136499999999998</v>
      </c>
      <c r="Y63" s="30">
        <f>X63/X65</f>
        <v>1.0902724203228165</v>
      </c>
      <c r="Z63">
        <v>12.37</v>
      </c>
    </row>
    <row r="64" spans="2:28" x14ac:dyDescent="0.2">
      <c r="B64">
        <v>14.414999999999999</v>
      </c>
      <c r="E64" s="4">
        <v>13.933</v>
      </c>
      <c r="I64">
        <v>13.644</v>
      </c>
      <c r="L64">
        <v>13.422000000000001</v>
      </c>
      <c r="P64">
        <v>12.906000000000001</v>
      </c>
      <c r="W64" s="4">
        <v>19.34</v>
      </c>
    </row>
    <row r="65" spans="2:28" x14ac:dyDescent="0.2">
      <c r="B65">
        <v>16.045000000000002</v>
      </c>
      <c r="E65">
        <v>12.462</v>
      </c>
      <c r="F65">
        <f>AVERAGE(E65:E71)</f>
        <v>12.054714285714287</v>
      </c>
      <c r="I65">
        <v>14.238</v>
      </c>
      <c r="L65">
        <v>11.49</v>
      </c>
      <c r="S65" s="4">
        <v>12.913</v>
      </c>
      <c r="T65">
        <f>AVERAGE(S65:S66)</f>
        <v>12.829499999999999</v>
      </c>
      <c r="U65" s="30">
        <f>T65/T67</f>
        <v>1.0077483280219039</v>
      </c>
      <c r="W65">
        <v>17.259</v>
      </c>
      <c r="X65">
        <f>AVERAGE(W65:W70)</f>
        <v>16.634833333333333</v>
      </c>
      <c r="Z65" s="4">
        <v>12.178000000000001</v>
      </c>
      <c r="AA65">
        <f>AVERAGE(Z65:Z66)</f>
        <v>12.962</v>
      </c>
      <c r="AB65" s="30">
        <f>AA65/AA67</f>
        <v>0.98495440729483297</v>
      </c>
    </row>
    <row r="66" spans="2:28" x14ac:dyDescent="0.2">
      <c r="E66">
        <v>11.196999999999999</v>
      </c>
      <c r="I66">
        <v>13.004</v>
      </c>
      <c r="P66" s="4">
        <v>14.625999999999999</v>
      </c>
      <c r="Q66">
        <f>AVERAGE(P66:P67)</f>
        <v>14.323499999999999</v>
      </c>
      <c r="R66" s="30">
        <f>Q66/Q68</f>
        <v>0.96621856027753661</v>
      </c>
      <c r="S66" s="4">
        <v>12.746</v>
      </c>
      <c r="W66">
        <v>15.241</v>
      </c>
      <c r="Z66" s="4">
        <v>13.746</v>
      </c>
    </row>
    <row r="67" spans="2:28" x14ac:dyDescent="0.2">
      <c r="B67" s="4">
        <v>14.602</v>
      </c>
      <c r="D67" s="30">
        <f>B67/C68</f>
        <v>1.0048400045876822</v>
      </c>
      <c r="E67">
        <v>12.41</v>
      </c>
      <c r="L67" s="4">
        <v>15.08</v>
      </c>
      <c r="M67">
        <f>AVERAGE(L67:L68)</f>
        <v>15.1015</v>
      </c>
      <c r="N67" s="30">
        <f>M67/M69</f>
        <v>0.99593093806056765</v>
      </c>
      <c r="P67" s="4">
        <v>14.021000000000001</v>
      </c>
      <c r="S67">
        <v>12.115</v>
      </c>
      <c r="T67">
        <f>AVERAGE(S67:S73)</f>
        <v>12.730857142857143</v>
      </c>
      <c r="W67">
        <v>17.805</v>
      </c>
      <c r="Z67">
        <v>13.967000000000001</v>
      </c>
      <c r="AA67">
        <f>AVERAGE(Z67:Z72)</f>
        <v>13.159999999999998</v>
      </c>
    </row>
    <row r="68" spans="2:28" x14ac:dyDescent="0.2">
      <c r="B68">
        <v>15.557</v>
      </c>
      <c r="C68">
        <f>AVERAGE(B68:B70)</f>
        <v>14.531666666666666</v>
      </c>
      <c r="E68">
        <v>11.76</v>
      </c>
      <c r="I68" s="4">
        <v>11.265000000000001</v>
      </c>
      <c r="J68">
        <f>AVERAGE(I68:I69)</f>
        <v>11.844000000000001</v>
      </c>
      <c r="K68" s="30">
        <f>J68/J70</f>
        <v>1.0050672808825312</v>
      </c>
      <c r="L68" s="4">
        <v>15.122999999999999</v>
      </c>
      <c r="P68">
        <v>15.57</v>
      </c>
      <c r="Q68">
        <f>AVERAGE(P68:P74)</f>
        <v>14.824285714285717</v>
      </c>
      <c r="S68">
        <v>12.7</v>
      </c>
      <c r="W68">
        <v>16.812000000000001</v>
      </c>
      <c r="Z68">
        <v>13.092000000000001</v>
      </c>
    </row>
    <row r="69" spans="2:28" x14ac:dyDescent="0.2">
      <c r="B69">
        <v>14.083</v>
      </c>
      <c r="E69">
        <v>12.532999999999999</v>
      </c>
      <c r="I69" s="4">
        <v>12.423</v>
      </c>
      <c r="L69">
        <v>15.236000000000001</v>
      </c>
      <c r="M69">
        <f>AVERAGE(L69:L73)</f>
        <v>15.1632</v>
      </c>
      <c r="P69">
        <v>17.172000000000001</v>
      </c>
      <c r="S69">
        <v>13.827999999999999</v>
      </c>
      <c r="W69">
        <v>17.007999999999999</v>
      </c>
      <c r="Z69">
        <v>12.323</v>
      </c>
    </row>
    <row r="70" spans="2:28" x14ac:dyDescent="0.2">
      <c r="B70">
        <v>13.955</v>
      </c>
      <c r="E70">
        <v>12.204000000000001</v>
      </c>
      <c r="I70">
        <v>12.016999999999999</v>
      </c>
      <c r="J70">
        <f>AVERAGE(I70:I76)</f>
        <v>11.784285714285716</v>
      </c>
      <c r="L70">
        <v>15.08</v>
      </c>
      <c r="P70">
        <v>16.196999999999999</v>
      </c>
      <c r="S70">
        <v>13.814</v>
      </c>
      <c r="W70">
        <v>15.683999999999999</v>
      </c>
      <c r="Z70">
        <v>13.314</v>
      </c>
    </row>
    <row r="71" spans="2:28" x14ac:dyDescent="0.2">
      <c r="E71">
        <v>11.817</v>
      </c>
      <c r="I71">
        <v>10.882999999999999</v>
      </c>
      <c r="L71">
        <v>14.504</v>
      </c>
      <c r="P71">
        <v>14.244</v>
      </c>
      <c r="S71">
        <v>13.068</v>
      </c>
      <c r="Z71">
        <v>12.893000000000001</v>
      </c>
    </row>
    <row r="72" spans="2:28" x14ac:dyDescent="0.2">
      <c r="B72" s="4">
        <v>14.494999999999999</v>
      </c>
      <c r="C72">
        <f>AVERAGE(B72:B73)</f>
        <v>14.718499999999999</v>
      </c>
      <c r="D72" s="30">
        <f>C72/C74</f>
        <v>0.98496525725247863</v>
      </c>
      <c r="I72">
        <v>12.016999999999999</v>
      </c>
      <c r="L72">
        <v>16.064</v>
      </c>
      <c r="P72">
        <v>13.955</v>
      </c>
      <c r="S72">
        <v>11.933999999999999</v>
      </c>
      <c r="W72" s="4">
        <v>15.388999999999999</v>
      </c>
      <c r="X72">
        <f>AVERAGE(W72:W73)</f>
        <v>16.406500000000001</v>
      </c>
      <c r="Y72" s="30">
        <f>X72/X74</f>
        <v>0.96455867366935799</v>
      </c>
      <c r="Z72">
        <v>13.371</v>
      </c>
    </row>
    <row r="73" spans="2:28" x14ac:dyDescent="0.2">
      <c r="B73" s="4">
        <v>14.942</v>
      </c>
      <c r="E73" s="4">
        <v>13.878</v>
      </c>
      <c r="F73">
        <f>AVERAGE(E73:E74)</f>
        <v>13.5395</v>
      </c>
      <c r="G73" s="30">
        <f>F73/F75</f>
        <v>1.0350056240512828</v>
      </c>
      <c r="I73">
        <v>12.677</v>
      </c>
      <c r="L73">
        <v>14.932</v>
      </c>
      <c r="P73">
        <v>12.323</v>
      </c>
      <c r="S73">
        <v>11.657</v>
      </c>
      <c r="W73" s="4">
        <v>17.423999999999999</v>
      </c>
    </row>
    <row r="74" spans="2:28" x14ac:dyDescent="0.2">
      <c r="B74">
        <v>15.462999999999999</v>
      </c>
      <c r="C74">
        <f>AVERAGE(B74:B79)</f>
        <v>14.943166666666668</v>
      </c>
      <c r="E74" s="4">
        <v>13.201000000000001</v>
      </c>
      <c r="I74">
        <v>11.112</v>
      </c>
      <c r="P74">
        <v>14.308999999999999</v>
      </c>
      <c r="W74">
        <v>17.509</v>
      </c>
      <c r="X74">
        <f>AVERAGE(W74:W79)</f>
        <v>17.009333333333334</v>
      </c>
      <c r="Z74" s="4">
        <v>12.058999999999999</v>
      </c>
      <c r="AA74">
        <f>AVERAGE(Z74:Z75)</f>
        <v>11.913499999999999</v>
      </c>
      <c r="AB74" s="30">
        <f>AA74/AA76</f>
        <v>0.91217295239761997</v>
      </c>
    </row>
    <row r="75" spans="2:28" x14ac:dyDescent="0.2">
      <c r="B75">
        <v>15.37</v>
      </c>
      <c r="E75">
        <v>14.36</v>
      </c>
      <c r="F75">
        <f>AVERAGE(E75:E81)</f>
        <v>13.081571428571428</v>
      </c>
      <c r="I75">
        <v>12.532999999999999</v>
      </c>
      <c r="L75" s="4">
        <v>15.273</v>
      </c>
      <c r="M75">
        <f>AVERAGE(L75:L76)</f>
        <v>13.8345</v>
      </c>
      <c r="N75" s="30">
        <f>M75/M77</f>
        <v>1.024531131394294</v>
      </c>
      <c r="S75" s="4">
        <v>13.456</v>
      </c>
      <c r="T75">
        <f>AVERAGE(S75:S76)</f>
        <v>12.879</v>
      </c>
      <c r="U75" s="30">
        <f>T75/T77</f>
        <v>0.98559106164795396</v>
      </c>
      <c r="W75">
        <v>15.734999999999999</v>
      </c>
      <c r="Z75" s="4">
        <v>11.768000000000001</v>
      </c>
    </row>
    <row r="76" spans="2:28" x14ac:dyDescent="0.2">
      <c r="B76">
        <v>13.802</v>
      </c>
      <c r="E76">
        <v>12.204000000000001</v>
      </c>
      <c r="I76">
        <v>11.250999999999999</v>
      </c>
      <c r="L76" s="4">
        <v>12.396000000000001</v>
      </c>
      <c r="P76" s="4">
        <v>13.023999999999999</v>
      </c>
      <c r="Q76">
        <f>AVERAGE(P76:P77)</f>
        <v>13.439499999999999</v>
      </c>
      <c r="R76" s="30">
        <f>Q76/Q78</f>
        <v>0.91200271439477465</v>
      </c>
      <c r="S76" s="4">
        <v>12.302</v>
      </c>
      <c r="W76">
        <v>16.719000000000001</v>
      </c>
      <c r="Z76">
        <v>11.555</v>
      </c>
      <c r="AA76">
        <f>AVERAGE(Z76:Z82)</f>
        <v>13.060571428571427</v>
      </c>
    </row>
    <row r="77" spans="2:28" x14ac:dyDescent="0.2">
      <c r="B77">
        <v>14.944000000000001</v>
      </c>
      <c r="E77">
        <v>15.311</v>
      </c>
      <c r="L77">
        <v>15.57</v>
      </c>
      <c r="M77">
        <f>AVERAGE(L77:L84)</f>
        <v>13.50325</v>
      </c>
      <c r="P77" s="4">
        <v>13.855</v>
      </c>
      <c r="S77">
        <v>12.487</v>
      </c>
      <c r="T77">
        <f>AVERAGE(S77:S83)</f>
        <v>13.067285714285715</v>
      </c>
      <c r="W77">
        <v>18.166</v>
      </c>
      <c r="Z77">
        <v>11.516999999999999</v>
      </c>
    </row>
    <row r="78" spans="2:28" x14ac:dyDescent="0.2">
      <c r="B78">
        <v>15.603</v>
      </c>
      <c r="E78">
        <v>12.396000000000001</v>
      </c>
      <c r="I78" s="4">
        <v>13.884</v>
      </c>
      <c r="J78">
        <f>AVERAGE(I78:I79)</f>
        <v>13.435500000000001</v>
      </c>
      <c r="K78" s="30">
        <f>J78/J80</f>
        <v>0.84847623687344376</v>
      </c>
      <c r="L78">
        <v>11.384</v>
      </c>
      <c r="P78">
        <v>14.617000000000001</v>
      </c>
      <c r="Q78">
        <f>AVERAGE(P78:P81)</f>
        <v>14.736250000000002</v>
      </c>
      <c r="S78">
        <v>12.568</v>
      </c>
      <c r="W78">
        <v>17.748000000000001</v>
      </c>
      <c r="Z78">
        <v>11.430999999999999</v>
      </c>
    </row>
    <row r="79" spans="2:28" x14ac:dyDescent="0.2">
      <c r="B79">
        <v>14.477</v>
      </c>
      <c r="E79">
        <v>12.647</v>
      </c>
      <c r="I79" s="4">
        <v>12.987</v>
      </c>
      <c r="L79">
        <v>12.186</v>
      </c>
      <c r="P79">
        <v>13.967000000000001</v>
      </c>
      <c r="S79">
        <v>13.653</v>
      </c>
      <c r="W79">
        <v>16.178999999999998</v>
      </c>
      <c r="Z79">
        <v>13.227</v>
      </c>
    </row>
    <row r="80" spans="2:28" x14ac:dyDescent="0.2">
      <c r="E80">
        <v>11.737</v>
      </c>
      <c r="I80">
        <v>16.359000000000002</v>
      </c>
      <c r="J80">
        <f>AVERAGE(I80:I86)</f>
        <v>15.834857142857144</v>
      </c>
      <c r="L80">
        <v>13.163</v>
      </c>
      <c r="P80">
        <v>17.724</v>
      </c>
      <c r="S80">
        <v>12.260999999999999</v>
      </c>
      <c r="Z80">
        <v>13.894</v>
      </c>
    </row>
    <row r="81" spans="2:28" x14ac:dyDescent="0.2">
      <c r="B81" s="4">
        <v>16.960999999999999</v>
      </c>
      <c r="C81">
        <f>AVERAGE(B81:B82)</f>
        <v>15.477499999999999</v>
      </c>
      <c r="D81" s="30">
        <f>C81/C83</f>
        <v>1.0768267441253716</v>
      </c>
      <c r="E81">
        <v>12.916</v>
      </c>
      <c r="I81">
        <v>15.91</v>
      </c>
      <c r="L81">
        <v>14.913</v>
      </c>
      <c r="P81">
        <v>12.637</v>
      </c>
      <c r="S81">
        <v>13.955</v>
      </c>
      <c r="W81" s="4">
        <v>16.312999999999999</v>
      </c>
      <c r="X81">
        <f>AVERAGE(W81:W82)</f>
        <v>16.38</v>
      </c>
      <c r="Y81" s="30">
        <f>X81/X83</f>
        <v>0.98626319275398455</v>
      </c>
      <c r="Z81">
        <v>13.914</v>
      </c>
    </row>
    <row r="82" spans="2:28" x14ac:dyDescent="0.2">
      <c r="B82" s="4">
        <v>13.994</v>
      </c>
      <c r="I82">
        <v>14.749000000000001</v>
      </c>
      <c r="L82">
        <v>11.731</v>
      </c>
      <c r="S82">
        <v>12.614000000000001</v>
      </c>
      <c r="W82" s="4">
        <v>16.446999999999999</v>
      </c>
      <c r="Z82">
        <v>15.885999999999999</v>
      </c>
    </row>
    <row r="83" spans="2:28" x14ac:dyDescent="0.2">
      <c r="B83">
        <v>15.388999999999999</v>
      </c>
      <c r="C83">
        <f>AVERAGE(B83:B86)</f>
        <v>14.373250000000001</v>
      </c>
      <c r="E83" s="4">
        <v>15.311</v>
      </c>
      <c r="F83">
        <f>AVERAGE(E83:E84)</f>
        <v>14.808</v>
      </c>
      <c r="G83" s="30">
        <f>F83/F85</f>
        <v>0.97729672650475174</v>
      </c>
      <c r="I83">
        <v>14.994999999999999</v>
      </c>
      <c r="L83">
        <v>15.965</v>
      </c>
      <c r="P83" s="4">
        <v>13.737</v>
      </c>
      <c r="R83" s="30">
        <f>P83/Q84</f>
        <v>0.96626673097793314</v>
      </c>
      <c r="S83">
        <v>13.933</v>
      </c>
      <c r="W83">
        <v>16.035</v>
      </c>
      <c r="X83">
        <f>AVERAGE(W83:W89)</f>
        <v>16.608142857142859</v>
      </c>
    </row>
    <row r="84" spans="2:28" x14ac:dyDescent="0.2">
      <c r="B84">
        <v>13.372999999999999</v>
      </c>
      <c r="E84" s="4">
        <v>14.305</v>
      </c>
      <c r="I84">
        <v>16.462</v>
      </c>
      <c r="L84">
        <v>13.114000000000001</v>
      </c>
      <c r="P84">
        <v>15.388999999999999</v>
      </c>
      <c r="Q84">
        <f>AVERAGE(P84:P90)</f>
        <v>14.216571428571429</v>
      </c>
      <c r="W84">
        <v>17.007999999999999</v>
      </c>
      <c r="Z84" s="4">
        <v>13.38</v>
      </c>
      <c r="AA84">
        <f>AVERAGE(Z84:Z85)</f>
        <v>12.7515</v>
      </c>
      <c r="AB84" s="30">
        <f>AA84/AA86</f>
        <v>1.0360695506830873</v>
      </c>
    </row>
    <row r="85" spans="2:28" x14ac:dyDescent="0.2">
      <c r="B85">
        <v>14.021000000000001</v>
      </c>
      <c r="E85">
        <v>12.855</v>
      </c>
      <c r="F85">
        <f>AVERAGE(E85:E91)</f>
        <v>15.152000000000001</v>
      </c>
      <c r="I85">
        <v>17.393000000000001</v>
      </c>
      <c r="P85">
        <v>16.14</v>
      </c>
      <c r="S85" s="4">
        <v>15.358000000000001</v>
      </c>
      <c r="T85">
        <f>AVERAGE(S85:S86)</f>
        <v>14.9175</v>
      </c>
      <c r="U85" s="30">
        <f>T85/T87</f>
        <v>1.0106878504039702</v>
      </c>
      <c r="W85">
        <v>16.933</v>
      </c>
      <c r="Z85" s="4">
        <v>12.122999999999999</v>
      </c>
    </row>
    <row r="86" spans="2:28" x14ac:dyDescent="0.2">
      <c r="B86">
        <v>14.71</v>
      </c>
      <c r="E86">
        <v>16.382000000000001</v>
      </c>
      <c r="I86">
        <v>14.976000000000001</v>
      </c>
      <c r="L86" s="4">
        <v>12.08</v>
      </c>
      <c r="N86" s="30">
        <f>L86/M87</f>
        <v>0.86992304843422086</v>
      </c>
      <c r="P86">
        <v>13.709</v>
      </c>
      <c r="S86" s="4">
        <v>14.477</v>
      </c>
      <c r="W86">
        <v>17.724</v>
      </c>
      <c r="Z86">
        <v>12.446</v>
      </c>
      <c r="AA86">
        <f>AVERAGE(Z86:Z92)</f>
        <v>12.307571428571427</v>
      </c>
    </row>
    <row r="87" spans="2:28" x14ac:dyDescent="0.2">
      <c r="E87">
        <v>16.25</v>
      </c>
      <c r="L87">
        <v>14.055</v>
      </c>
      <c r="M87">
        <f>AVERAGE(L87:L93)</f>
        <v>13.886285714285714</v>
      </c>
      <c r="P87">
        <v>13.933</v>
      </c>
      <c r="S87">
        <v>12.507999999999999</v>
      </c>
      <c r="T87">
        <f>AVERAGE(S87:S94)</f>
        <v>14.75975</v>
      </c>
      <c r="W87">
        <v>15.521000000000001</v>
      </c>
      <c r="Z87">
        <v>13.206</v>
      </c>
    </row>
    <row r="88" spans="2:28" x14ac:dyDescent="0.2">
      <c r="B88" s="4">
        <v>15.916</v>
      </c>
      <c r="C88">
        <f>AVERAGE(B88:B89)</f>
        <v>15.4145</v>
      </c>
      <c r="D88" s="30">
        <f>C88/C90</f>
        <v>1.0590310834552001</v>
      </c>
      <c r="E88">
        <v>14.840999999999999</v>
      </c>
      <c r="I88" s="4">
        <v>17.282</v>
      </c>
      <c r="J88">
        <f>AVERAGE(I88:I89)</f>
        <v>15.996</v>
      </c>
      <c r="K88" s="30">
        <f>J88/J90</f>
        <v>0.95617672771289597</v>
      </c>
      <c r="L88">
        <v>13.586</v>
      </c>
      <c r="P88">
        <v>13.118</v>
      </c>
      <c r="S88">
        <v>13.967000000000001</v>
      </c>
      <c r="W88">
        <v>16.507999999999999</v>
      </c>
      <c r="Z88">
        <v>12.928000000000001</v>
      </c>
    </row>
    <row r="89" spans="2:28" x14ac:dyDescent="0.2">
      <c r="B89" s="4">
        <v>14.913</v>
      </c>
      <c r="E89">
        <v>15.146000000000001</v>
      </c>
      <c r="I89" s="4">
        <v>14.71</v>
      </c>
      <c r="L89">
        <v>13.955</v>
      </c>
      <c r="P89">
        <v>12.446</v>
      </c>
      <c r="S89">
        <v>15.189</v>
      </c>
      <c r="W89">
        <v>16.527999999999999</v>
      </c>
      <c r="Z89">
        <v>12.32</v>
      </c>
    </row>
    <row r="90" spans="2:28" x14ac:dyDescent="0.2">
      <c r="B90">
        <v>13.914</v>
      </c>
      <c r="C90">
        <f>AVERAGE(B90:B96)</f>
        <v>14.555285714285716</v>
      </c>
      <c r="E90">
        <v>16.324999999999999</v>
      </c>
      <c r="I90">
        <v>20.088999999999999</v>
      </c>
      <c r="J90">
        <f>AVERAGE(I90:I97)</f>
        <v>16.729125</v>
      </c>
      <c r="L90">
        <v>14.859</v>
      </c>
      <c r="P90">
        <v>14.781000000000001</v>
      </c>
      <c r="S90">
        <v>15.403</v>
      </c>
      <c r="Z90">
        <v>10.776999999999999</v>
      </c>
    </row>
    <row r="91" spans="2:28" x14ac:dyDescent="0.2">
      <c r="B91">
        <v>13.707000000000001</v>
      </c>
      <c r="E91">
        <v>14.265000000000001</v>
      </c>
      <c r="I91">
        <v>18.437000000000001</v>
      </c>
      <c r="L91">
        <v>14.887</v>
      </c>
      <c r="S91">
        <v>15.49</v>
      </c>
      <c r="W91" s="4">
        <v>15.391</v>
      </c>
      <c r="X91">
        <f>AVERAGE(W91:W92)</f>
        <v>15.8095</v>
      </c>
      <c r="Y91" s="30">
        <f>X91/X93</f>
        <v>1.0123911372950818</v>
      </c>
      <c r="Z91">
        <v>12.364000000000001</v>
      </c>
    </row>
    <row r="92" spans="2:28" x14ac:dyDescent="0.2">
      <c r="B92">
        <v>12.494</v>
      </c>
      <c r="I92">
        <v>17.914000000000001</v>
      </c>
      <c r="L92">
        <v>13.586</v>
      </c>
      <c r="P92" s="4">
        <v>15.212</v>
      </c>
      <c r="Q92">
        <f>AVERAGE(P92:P93)</f>
        <v>14.988</v>
      </c>
      <c r="R92" s="30">
        <f>Q92/Q94</f>
        <v>0.93435571348419688</v>
      </c>
      <c r="S92">
        <v>16.768000000000001</v>
      </c>
      <c r="W92" s="4">
        <v>16.228000000000002</v>
      </c>
      <c r="Z92">
        <v>12.112</v>
      </c>
    </row>
    <row r="93" spans="2:28" x14ac:dyDescent="0.2">
      <c r="B93">
        <v>15.441000000000001</v>
      </c>
      <c r="E93" s="4">
        <v>12.494</v>
      </c>
      <c r="F93">
        <f>AVERAGE(E93:E94)</f>
        <v>12.013999999999999</v>
      </c>
      <c r="G93" s="30">
        <f>F93/F95</f>
        <v>0.97602058086791676</v>
      </c>
      <c r="I93">
        <v>16.555</v>
      </c>
      <c r="L93">
        <v>12.276</v>
      </c>
      <c r="P93" s="4">
        <v>14.763999999999999</v>
      </c>
      <c r="S93">
        <v>14.067</v>
      </c>
      <c r="W93">
        <v>15.346</v>
      </c>
      <c r="X93">
        <f>AVERAGE(W93:W98)</f>
        <v>15.616000000000001</v>
      </c>
    </row>
    <row r="94" spans="2:28" x14ac:dyDescent="0.2">
      <c r="B94">
        <v>14.41</v>
      </c>
      <c r="E94" s="4">
        <v>11.534000000000001</v>
      </c>
      <c r="I94">
        <v>15.593999999999999</v>
      </c>
      <c r="P94">
        <v>15.138999999999999</v>
      </c>
      <c r="Q94">
        <f>AVERAGE(P94:P100)</f>
        <v>16.040999999999997</v>
      </c>
      <c r="S94">
        <v>14.686</v>
      </c>
      <c r="W94">
        <v>15.346</v>
      </c>
      <c r="Z94" s="4">
        <v>12.766999999999999</v>
      </c>
      <c r="AA94">
        <f>AVERAGE(Z94:Z95)</f>
        <v>12.333500000000001</v>
      </c>
      <c r="AB94" s="30">
        <f>AA94/AA96</f>
        <v>1.0382607963633304</v>
      </c>
    </row>
    <row r="95" spans="2:28" x14ac:dyDescent="0.2">
      <c r="B95">
        <v>15.667</v>
      </c>
      <c r="E95">
        <v>11.359</v>
      </c>
      <c r="F95">
        <f>AVERAGE(E95:E100)</f>
        <v>12.309166666666668</v>
      </c>
      <c r="I95">
        <v>15.189</v>
      </c>
      <c r="L95" s="4">
        <v>17.79</v>
      </c>
      <c r="M95">
        <f>AVERAGE(L95:L96)</f>
        <v>15.905999999999999</v>
      </c>
      <c r="N95" s="30">
        <f>M95/M97</f>
        <v>1.0271323252435021</v>
      </c>
      <c r="P95">
        <v>16.219000000000001</v>
      </c>
      <c r="W95">
        <v>15.002000000000001</v>
      </c>
      <c r="Z95" s="4">
        <v>11.9</v>
      </c>
    </row>
    <row r="96" spans="2:28" x14ac:dyDescent="0.2">
      <c r="B96">
        <v>16.254000000000001</v>
      </c>
      <c r="E96">
        <v>12.721</v>
      </c>
      <c r="I96">
        <v>14.816000000000001</v>
      </c>
      <c r="L96" s="4">
        <v>14.022</v>
      </c>
      <c r="P96">
        <v>17.567</v>
      </c>
      <c r="S96" s="4">
        <v>13.294</v>
      </c>
      <c r="T96">
        <f>AVERAGE(S96:S97)</f>
        <v>15.2265</v>
      </c>
      <c r="U96" s="30">
        <f>T96/T98</f>
        <v>0.99546717515663308</v>
      </c>
      <c r="W96">
        <v>15.692</v>
      </c>
      <c r="Z96">
        <v>12.227</v>
      </c>
      <c r="AA96">
        <f>AVERAGE(Z96:Z101)</f>
        <v>11.879</v>
      </c>
    </row>
    <row r="97" spans="2:28" x14ac:dyDescent="0.2">
      <c r="E97">
        <v>11.534000000000001</v>
      </c>
      <c r="I97">
        <v>15.239000000000001</v>
      </c>
      <c r="L97">
        <v>15.212</v>
      </c>
      <c r="M97">
        <f>AVERAGE(L97:L102)</f>
        <v>15.485833333333332</v>
      </c>
      <c r="P97">
        <v>16.835000000000001</v>
      </c>
      <c r="S97" s="4">
        <v>17.158999999999999</v>
      </c>
      <c r="W97">
        <v>15.997</v>
      </c>
      <c r="Z97">
        <v>10.952999999999999</v>
      </c>
    </row>
    <row r="98" spans="2:28" x14ac:dyDescent="0.2">
      <c r="B98" s="4">
        <v>14.385</v>
      </c>
      <c r="D98" s="30">
        <f>B98/C99</f>
        <v>1.0027418268001951</v>
      </c>
      <c r="E98">
        <v>12.326000000000001</v>
      </c>
      <c r="L98">
        <v>14.927</v>
      </c>
      <c r="P98">
        <v>15.593999999999999</v>
      </c>
      <c r="S98">
        <v>13.855</v>
      </c>
      <c r="T98">
        <f>AVERAGE(S98:S103)</f>
        <v>15.295833333333333</v>
      </c>
      <c r="W98">
        <v>16.312999999999999</v>
      </c>
      <c r="Z98">
        <v>12.323</v>
      </c>
    </row>
    <row r="99" spans="2:28" x14ac:dyDescent="0.2">
      <c r="B99">
        <v>14.385</v>
      </c>
      <c r="C99">
        <f>AVERAGE(B99:B101)</f>
        <v>14.345666666666666</v>
      </c>
      <c r="E99">
        <v>11.852</v>
      </c>
      <c r="I99" s="4">
        <v>13.725</v>
      </c>
      <c r="J99">
        <f>AVERAGE(I99:I100)</f>
        <v>12.774999999999999</v>
      </c>
      <c r="K99" s="30">
        <f>J99/J101</f>
        <v>0.86981684482875987</v>
      </c>
      <c r="L99">
        <v>15.753</v>
      </c>
      <c r="P99">
        <v>17.812000000000001</v>
      </c>
      <c r="S99">
        <v>16.53</v>
      </c>
      <c r="Z99">
        <v>11.125999999999999</v>
      </c>
    </row>
    <row r="100" spans="2:28" x14ac:dyDescent="0.2">
      <c r="B100">
        <v>15.007999999999999</v>
      </c>
      <c r="E100">
        <v>14.063000000000001</v>
      </c>
      <c r="I100" s="4">
        <v>11.824999999999999</v>
      </c>
      <c r="L100">
        <v>13.96</v>
      </c>
      <c r="P100">
        <v>13.121</v>
      </c>
      <c r="S100">
        <v>15.241</v>
      </c>
      <c r="W100" s="4">
        <v>15.021000000000001</v>
      </c>
      <c r="X100">
        <f>AVERAGE(W100:W101)</f>
        <v>15.0365</v>
      </c>
      <c r="Y100" s="30">
        <f>X100/X102</f>
        <v>0.99591342014279849</v>
      </c>
      <c r="Z100">
        <v>12.369</v>
      </c>
    </row>
    <row r="101" spans="2:28" x14ac:dyDescent="0.2">
      <c r="B101">
        <v>13.644</v>
      </c>
      <c r="I101">
        <v>13.765000000000001</v>
      </c>
      <c r="J101">
        <f>AVERAGE(I101:I106)</f>
        <v>14.687000000000003</v>
      </c>
      <c r="L101">
        <v>14.169</v>
      </c>
      <c r="S101">
        <v>14.561999999999999</v>
      </c>
      <c r="W101" s="4">
        <v>15.052</v>
      </c>
      <c r="Z101">
        <v>12.276</v>
      </c>
    </row>
    <row r="102" spans="2:28" x14ac:dyDescent="0.2">
      <c r="E102" s="4">
        <v>12.715</v>
      </c>
      <c r="F102">
        <f>AVERAGE(E102:E103)</f>
        <v>12.535</v>
      </c>
      <c r="G102" s="30">
        <f>F102/F104</f>
        <v>1.0374201938992671</v>
      </c>
      <c r="I102">
        <v>15.843</v>
      </c>
      <c r="L102">
        <v>18.893999999999998</v>
      </c>
      <c r="P102" s="4">
        <v>11.984999999999999</v>
      </c>
      <c r="Q102">
        <f>AVERAGE(P102:P103)</f>
        <v>12.571</v>
      </c>
      <c r="R102" s="30">
        <f>Q102/Q104</f>
        <v>0.88193475464785442</v>
      </c>
      <c r="S102">
        <v>17.861999999999998</v>
      </c>
      <c r="W102">
        <v>14.398</v>
      </c>
      <c r="X102">
        <f>AVERAGE(W102:W106)</f>
        <v>15.0982</v>
      </c>
    </row>
    <row r="103" spans="2:28" x14ac:dyDescent="0.2">
      <c r="B103" s="4">
        <v>14.063000000000001</v>
      </c>
      <c r="C103">
        <f>AVERAGE(B103:B104)</f>
        <v>13.937000000000001</v>
      </c>
      <c r="D103" s="30">
        <f>C103/C105</f>
        <v>0.97475171352636725</v>
      </c>
      <c r="E103" s="4">
        <v>12.355</v>
      </c>
      <c r="I103">
        <v>14.114000000000001</v>
      </c>
      <c r="P103" s="4">
        <v>13.157</v>
      </c>
      <c r="S103">
        <v>13.725</v>
      </c>
      <c r="W103">
        <v>17.626999999999999</v>
      </c>
      <c r="Z103" s="4">
        <v>14.028</v>
      </c>
      <c r="AA103">
        <f>AVERAGE(Z103:Z104)</f>
        <v>13.480499999999999</v>
      </c>
      <c r="AB103" s="30">
        <f>AA103/AA105</f>
        <v>1.0005690463525365</v>
      </c>
    </row>
    <row r="104" spans="2:28" x14ac:dyDescent="0.2">
      <c r="B104" s="4">
        <v>13.811</v>
      </c>
      <c r="E104">
        <v>11.289</v>
      </c>
      <c r="F104">
        <f>AVERAGE(E104:E110)</f>
        <v>12.082857142857142</v>
      </c>
      <c r="I104">
        <v>12.073</v>
      </c>
      <c r="L104" s="4">
        <v>13.586</v>
      </c>
      <c r="M104">
        <f>AVERAGE(L104:L105)</f>
        <v>13.141500000000001</v>
      </c>
      <c r="N104" s="30">
        <f>M104/M106</f>
        <v>1.0342984034180347</v>
      </c>
      <c r="P104">
        <v>12.763999999999999</v>
      </c>
      <c r="Q104">
        <f>AVERAGE(P104:P112)</f>
        <v>14.253888888888888</v>
      </c>
      <c r="W104">
        <v>13.487</v>
      </c>
      <c r="Z104" s="4">
        <v>12.933</v>
      </c>
    </row>
    <row r="105" spans="2:28" x14ac:dyDescent="0.2">
      <c r="B105">
        <v>13.882999999999999</v>
      </c>
      <c r="C105">
        <f>AVERAGE(B105:B109)</f>
        <v>14.298000000000002</v>
      </c>
      <c r="E105">
        <v>11.737</v>
      </c>
      <c r="I105">
        <v>16.093</v>
      </c>
      <c r="L105" s="4">
        <v>12.696999999999999</v>
      </c>
      <c r="P105">
        <v>14.36</v>
      </c>
      <c r="S105" s="4">
        <v>11.506</v>
      </c>
      <c r="T105">
        <f>AVERAGE(S105:S108)</f>
        <v>12.388999999999999</v>
      </c>
      <c r="U105" s="30">
        <f>T105/T109</f>
        <v>1.1179137810462678</v>
      </c>
      <c r="W105">
        <v>13.55</v>
      </c>
      <c r="Z105">
        <v>13.099</v>
      </c>
      <c r="AA105">
        <f>AVERAGE(Z105:Z110)</f>
        <v>13.472833333333334</v>
      </c>
    </row>
    <row r="106" spans="2:28" x14ac:dyDescent="0.2">
      <c r="B106">
        <v>13.201000000000001</v>
      </c>
      <c r="E106">
        <v>11.231999999999999</v>
      </c>
      <c r="I106">
        <v>16.234000000000002</v>
      </c>
      <c r="L106">
        <v>12.525</v>
      </c>
      <c r="M106">
        <f>AVERAGE(L106:L112)</f>
        <v>12.705714285714285</v>
      </c>
      <c r="P106">
        <v>14.382</v>
      </c>
      <c r="S106" s="4">
        <v>14.382</v>
      </c>
      <c r="W106">
        <v>16.428999999999998</v>
      </c>
      <c r="Z106">
        <v>14.784000000000001</v>
      </c>
    </row>
    <row r="107" spans="2:28" x14ac:dyDescent="0.2">
      <c r="B107">
        <v>15.324999999999999</v>
      </c>
      <c r="E107">
        <v>12.227</v>
      </c>
      <c r="L107">
        <v>12.318</v>
      </c>
      <c r="P107">
        <v>13.111000000000001</v>
      </c>
      <c r="S107" s="4">
        <v>11.577</v>
      </c>
      <c r="Z107">
        <v>14.208</v>
      </c>
    </row>
    <row r="108" spans="2:28" x14ac:dyDescent="0.2">
      <c r="B108">
        <v>13.925000000000001</v>
      </c>
      <c r="E108">
        <v>12.916</v>
      </c>
      <c r="I108" s="4">
        <v>15.901999999999999</v>
      </c>
      <c r="J108">
        <f>AVERAGE(I108:I109)</f>
        <v>16.0565</v>
      </c>
      <c r="K108" s="30">
        <f>J108/J110</f>
        <v>0.97927666544687819</v>
      </c>
      <c r="L108">
        <v>12.492000000000001</v>
      </c>
      <c r="P108">
        <v>16.427</v>
      </c>
      <c r="S108" s="4">
        <v>12.090999999999999</v>
      </c>
      <c r="W108" s="4">
        <v>14.435</v>
      </c>
      <c r="X108">
        <f>AVERAGE(W108:W109)</f>
        <v>15.518000000000001</v>
      </c>
      <c r="Y108" s="30">
        <f>X108/X110</f>
        <v>0.94064637361971237</v>
      </c>
      <c r="Z108">
        <v>12.481999999999999</v>
      </c>
    </row>
    <row r="109" spans="2:28" x14ac:dyDescent="0.2">
      <c r="B109">
        <v>15.156000000000001</v>
      </c>
      <c r="E109">
        <v>13.07</v>
      </c>
      <c r="I109" s="4">
        <v>16.210999999999999</v>
      </c>
      <c r="L109">
        <v>11.077</v>
      </c>
      <c r="P109">
        <v>14.538</v>
      </c>
      <c r="S109">
        <v>12.135999999999999</v>
      </c>
      <c r="T109">
        <f>AVERAGE(S109:S112)</f>
        <v>11.082249999999998</v>
      </c>
      <c r="W109" s="4">
        <v>16.600999999999999</v>
      </c>
      <c r="Z109">
        <v>14.183999999999999</v>
      </c>
    </row>
    <row r="110" spans="2:28" x14ac:dyDescent="0.2">
      <c r="E110">
        <v>12.109</v>
      </c>
      <c r="I110">
        <v>17.273</v>
      </c>
      <c r="J110">
        <f>AVERAGE(I110:I116)</f>
        <v>16.396285714285714</v>
      </c>
      <c r="L110">
        <v>14.554</v>
      </c>
      <c r="P110">
        <v>15.006</v>
      </c>
      <c r="S110">
        <v>10.718</v>
      </c>
      <c r="W110">
        <v>18.192</v>
      </c>
      <c r="X110">
        <f>AVERAGE(W110:W115)</f>
        <v>16.497166666666669</v>
      </c>
      <c r="Z110">
        <v>12.08</v>
      </c>
    </row>
    <row r="111" spans="2:28" x14ac:dyDescent="0.2">
      <c r="B111" s="4">
        <v>22.817</v>
      </c>
      <c r="C111">
        <f>AVERAGE(B111:B112)</f>
        <v>20.038</v>
      </c>
      <c r="D111" s="30">
        <f>C111/C113</f>
        <v>1.0494945791651391</v>
      </c>
      <c r="I111">
        <v>15.407999999999999</v>
      </c>
      <c r="L111">
        <v>12.487</v>
      </c>
      <c r="P111">
        <v>12.372</v>
      </c>
      <c r="S111">
        <v>10.044</v>
      </c>
      <c r="W111">
        <v>16.100000000000001</v>
      </c>
    </row>
    <row r="112" spans="2:28" x14ac:dyDescent="0.2">
      <c r="B112" s="4">
        <v>17.259</v>
      </c>
      <c r="E112" s="4">
        <v>12.507999999999999</v>
      </c>
      <c r="F112">
        <f>AVERAGE(E112:E113)</f>
        <v>13.497999999999999</v>
      </c>
      <c r="G112" s="30">
        <f>F112/F114</f>
        <v>1.0887093521891678</v>
      </c>
      <c r="I112">
        <v>18.041</v>
      </c>
      <c r="L112">
        <v>13.487</v>
      </c>
      <c r="P112">
        <v>15.324999999999999</v>
      </c>
      <c r="S112">
        <v>11.430999999999999</v>
      </c>
      <c r="W112">
        <v>17.742000000000001</v>
      </c>
      <c r="Z112" s="4">
        <v>14.289</v>
      </c>
      <c r="AA112">
        <f>AVERAGE(Z112:Z113)</f>
        <v>13.568999999999999</v>
      </c>
      <c r="AB112" s="30">
        <f>AA112/AA114</f>
        <v>0.98534580416533535</v>
      </c>
    </row>
    <row r="113" spans="2:28" x14ac:dyDescent="0.2">
      <c r="B113">
        <v>15.542999999999999</v>
      </c>
      <c r="C113">
        <f>AVERAGE(B113:B118)</f>
        <v>19.093</v>
      </c>
      <c r="E113" s="4">
        <v>14.488</v>
      </c>
      <c r="I113">
        <v>17.719000000000001</v>
      </c>
      <c r="W113">
        <v>16.427</v>
      </c>
      <c r="Z113" s="4">
        <v>12.849</v>
      </c>
    </row>
    <row r="114" spans="2:28" x14ac:dyDescent="0.2">
      <c r="B114">
        <v>19.100000000000001</v>
      </c>
      <c r="E114">
        <v>11.9</v>
      </c>
      <c r="F114">
        <f>AVERAGE(E114:E119)</f>
        <v>12.398166666666667</v>
      </c>
      <c r="I114">
        <v>16.681000000000001</v>
      </c>
      <c r="L114" s="4">
        <v>11.112</v>
      </c>
      <c r="M114">
        <f>AVERAGE(L114:L115)</f>
        <v>12.164999999999999</v>
      </c>
      <c r="N114" s="30">
        <f>M114/M116</f>
        <v>0.9253501440511166</v>
      </c>
      <c r="P114" s="4">
        <v>14.342000000000001</v>
      </c>
      <c r="Q114">
        <f>AVERAGE(P114:P115)</f>
        <v>14.5185</v>
      </c>
      <c r="R114" s="30">
        <f>Q114/Q116</f>
        <v>0.94765183903919581</v>
      </c>
      <c r="S114" s="4">
        <v>20.645</v>
      </c>
      <c r="T114">
        <f>AVERAGE(S114:S114)</f>
        <v>20.645</v>
      </c>
      <c r="U114" s="30">
        <f>T114/T116</f>
        <v>1.1428808680248006</v>
      </c>
      <c r="W114">
        <v>15.584</v>
      </c>
      <c r="Z114">
        <v>14.228999999999999</v>
      </c>
      <c r="AA114">
        <f>AVERAGE(Z114:Z118)</f>
        <v>13.770799999999999</v>
      </c>
    </row>
    <row r="115" spans="2:28" x14ac:dyDescent="0.2">
      <c r="B115">
        <v>21.484000000000002</v>
      </c>
      <c r="E115">
        <v>11.856999999999999</v>
      </c>
      <c r="I115">
        <v>15.164</v>
      </c>
      <c r="L115" s="4">
        <v>13.218</v>
      </c>
      <c r="P115" s="4">
        <v>14.695</v>
      </c>
      <c r="S115" s="4">
        <v>18.939</v>
      </c>
      <c r="W115">
        <v>14.938000000000001</v>
      </c>
      <c r="Z115">
        <v>15.673999999999999</v>
      </c>
    </row>
    <row r="116" spans="2:28" x14ac:dyDescent="0.2">
      <c r="B116">
        <v>19.338000000000001</v>
      </c>
      <c r="E116">
        <v>12.616</v>
      </c>
      <c r="I116">
        <v>14.488</v>
      </c>
      <c r="L116">
        <v>11.967000000000001</v>
      </c>
      <c r="M116">
        <f>AVERAGE(L116:L123)</f>
        <v>13.146375000000001</v>
      </c>
      <c r="P116">
        <v>16.064</v>
      </c>
      <c r="Q116">
        <f>AVERAGE(P116:P121)</f>
        <v>15.320500000000001</v>
      </c>
      <c r="S116">
        <v>19.545000000000002</v>
      </c>
      <c r="T116">
        <f>AVERAGE(S116:S119)</f>
        <v>18.064</v>
      </c>
      <c r="Z116">
        <v>13.625</v>
      </c>
    </row>
    <row r="117" spans="2:28" x14ac:dyDescent="0.2">
      <c r="B117">
        <v>19.312000000000001</v>
      </c>
      <c r="E117">
        <v>12.462</v>
      </c>
      <c r="L117">
        <v>13.435</v>
      </c>
      <c r="P117">
        <v>15.334</v>
      </c>
      <c r="S117">
        <v>18.361000000000001</v>
      </c>
      <c r="W117" s="4">
        <v>12.462</v>
      </c>
      <c r="X117">
        <f>AVERAGE(W117:W118)</f>
        <v>13.3005</v>
      </c>
      <c r="Y117" s="30">
        <f>X117/X119</f>
        <v>1.0183955131027354</v>
      </c>
      <c r="Z117">
        <v>12.41</v>
      </c>
    </row>
    <row r="118" spans="2:28" x14ac:dyDescent="0.2">
      <c r="B118">
        <v>19.780999999999999</v>
      </c>
      <c r="E118">
        <v>12.426</v>
      </c>
      <c r="I118" s="4">
        <v>13.371</v>
      </c>
      <c r="J118">
        <f>AVERAGE(I118:I119)</f>
        <v>12.897</v>
      </c>
      <c r="K118" s="30">
        <f>J118/J120</f>
        <v>0.95003525313858184</v>
      </c>
      <c r="L118">
        <v>15.471</v>
      </c>
      <c r="P118">
        <v>15.023999999999999</v>
      </c>
      <c r="S118">
        <v>18.21</v>
      </c>
      <c r="W118" s="4">
        <v>14.138999999999999</v>
      </c>
      <c r="Z118">
        <v>12.916</v>
      </c>
    </row>
    <row r="119" spans="2:28" x14ac:dyDescent="0.2">
      <c r="E119">
        <v>13.128</v>
      </c>
      <c r="I119" s="4">
        <v>12.423</v>
      </c>
      <c r="L119">
        <v>13.436999999999999</v>
      </c>
      <c r="P119">
        <v>14.54</v>
      </c>
      <c r="S119">
        <v>16.14</v>
      </c>
      <c r="W119">
        <v>12.763999999999999</v>
      </c>
      <c r="X119">
        <f>AVERAGE(W119:W122)</f>
        <v>13.06025</v>
      </c>
    </row>
    <row r="120" spans="2:28" x14ac:dyDescent="0.2">
      <c r="B120" s="4">
        <v>21.204999999999998</v>
      </c>
      <c r="C120">
        <f>AVERAGE(B120:B121)</f>
        <v>19.963999999999999</v>
      </c>
      <c r="D120" s="30">
        <f>C120/C122</f>
        <v>1.0417449384262158</v>
      </c>
      <c r="I120">
        <v>12.856</v>
      </c>
      <c r="J120">
        <f>AVERAGE(I120:I126)</f>
        <v>13.575285714285712</v>
      </c>
      <c r="L120">
        <v>13.111000000000001</v>
      </c>
      <c r="P120">
        <v>15.898</v>
      </c>
      <c r="W120">
        <v>13.55</v>
      </c>
      <c r="Z120" s="4">
        <v>14.582000000000001</v>
      </c>
      <c r="AA120">
        <f>AVERAGE(Z120:Z121)</f>
        <v>14.393000000000001</v>
      </c>
      <c r="AB120" s="30">
        <f>AA120/AA122</f>
        <v>1.1002140345512921</v>
      </c>
    </row>
    <row r="121" spans="2:28" x14ac:dyDescent="0.2">
      <c r="B121" s="4">
        <v>18.722999999999999</v>
      </c>
      <c r="E121" s="4">
        <v>12.487</v>
      </c>
      <c r="F121">
        <f>AVERAGE(E121:E122)</f>
        <v>12.045999999999999</v>
      </c>
      <c r="G121" s="30">
        <f>F121/F123</f>
        <v>0.95589518957609221</v>
      </c>
      <c r="I121">
        <v>13.653</v>
      </c>
      <c r="L121">
        <v>11.686999999999999</v>
      </c>
      <c r="P121">
        <v>15.063000000000001</v>
      </c>
      <c r="W121">
        <v>14.148</v>
      </c>
      <c r="Z121" s="4">
        <v>14.204000000000001</v>
      </c>
    </row>
    <row r="122" spans="2:28" x14ac:dyDescent="0.2">
      <c r="B122">
        <v>19.626000000000001</v>
      </c>
      <c r="C122">
        <f>AVERAGE(B122:B126)</f>
        <v>19.163999999999998</v>
      </c>
      <c r="E122" s="4">
        <v>11.605</v>
      </c>
      <c r="I122">
        <v>14.976000000000001</v>
      </c>
      <c r="L122">
        <v>12.906000000000001</v>
      </c>
      <c r="S122" s="4">
        <v>15.305999999999999</v>
      </c>
      <c r="T122">
        <f>AVERAGE(S122:S122)</f>
        <v>15.305999999999999</v>
      </c>
      <c r="U122" s="30">
        <f>T122/T124</f>
        <v>1.0981883408071749</v>
      </c>
      <c r="W122">
        <v>11.779</v>
      </c>
      <c r="Z122">
        <v>13.772</v>
      </c>
      <c r="AA122">
        <f>AVERAGE(Z122:Z126)</f>
        <v>13.081999999999999</v>
      </c>
    </row>
    <row r="123" spans="2:28" x14ac:dyDescent="0.2">
      <c r="B123">
        <v>18.911999999999999</v>
      </c>
      <c r="E123">
        <v>10.999000000000001</v>
      </c>
      <c r="F123">
        <f>AVERAGE(E123:E127)</f>
        <v>12.601800000000001</v>
      </c>
      <c r="I123">
        <v>13.725</v>
      </c>
      <c r="L123">
        <v>13.157</v>
      </c>
      <c r="P123" s="4">
        <v>17.155000000000001</v>
      </c>
      <c r="Q123">
        <f>AVERAGE(P123:P124)</f>
        <v>16.995000000000001</v>
      </c>
      <c r="R123" s="30">
        <f>Q123/Q125</f>
        <v>1.1158582912027615</v>
      </c>
      <c r="S123" s="4">
        <v>13.811</v>
      </c>
      <c r="Z123">
        <v>14.526999999999999</v>
      </c>
    </row>
    <row r="124" spans="2:28" x14ac:dyDescent="0.2">
      <c r="B124">
        <v>19.876999999999999</v>
      </c>
      <c r="E124">
        <v>11.76</v>
      </c>
      <c r="I124">
        <v>13.456</v>
      </c>
      <c r="P124" s="4">
        <v>16.835000000000001</v>
      </c>
      <c r="S124">
        <v>14.781000000000001</v>
      </c>
      <c r="T124">
        <f>AVERAGE(S124:S129)</f>
        <v>13.9375</v>
      </c>
      <c r="W124" s="4">
        <v>12.864000000000001</v>
      </c>
      <c r="X124">
        <f>AVERAGE(W124:W125)</f>
        <v>14.0685</v>
      </c>
      <c r="Y124" s="30">
        <f>X124/X126</f>
        <v>0.95311166212755583</v>
      </c>
      <c r="Z124">
        <v>12.454000000000001</v>
      </c>
    </row>
    <row r="125" spans="2:28" x14ac:dyDescent="0.2">
      <c r="B125">
        <v>19.213000000000001</v>
      </c>
      <c r="E125">
        <v>12.204000000000001</v>
      </c>
      <c r="I125">
        <v>12.933</v>
      </c>
      <c r="P125">
        <v>16.398</v>
      </c>
      <c r="Q125">
        <f>AVERAGE(P125:P131)</f>
        <v>15.230428571428572</v>
      </c>
      <c r="S125">
        <v>13.462999999999999</v>
      </c>
      <c r="W125" s="4">
        <v>15.273</v>
      </c>
      <c r="Z125">
        <v>11.9</v>
      </c>
    </row>
    <row r="126" spans="2:28" x14ac:dyDescent="0.2">
      <c r="B126">
        <v>18.192</v>
      </c>
      <c r="E126">
        <v>15.289</v>
      </c>
      <c r="I126">
        <v>13.428000000000001</v>
      </c>
      <c r="L126" s="4">
        <v>14.38</v>
      </c>
      <c r="M126">
        <f>AVERAGE(L126:L127)</f>
        <v>14.018000000000001</v>
      </c>
      <c r="N126" s="30">
        <f>M126/M128</f>
        <v>1.0060735464307822</v>
      </c>
      <c r="P126">
        <v>12.614000000000001</v>
      </c>
      <c r="S126">
        <v>15.965</v>
      </c>
      <c r="W126">
        <v>15.157999999999999</v>
      </c>
      <c r="X126">
        <f>AVERAGE(W126:W130)</f>
        <v>14.7606</v>
      </c>
      <c r="Z126">
        <v>12.757</v>
      </c>
    </row>
    <row r="127" spans="2:28" x14ac:dyDescent="0.2">
      <c r="E127">
        <v>12.757</v>
      </c>
      <c r="L127" s="4">
        <v>13.656000000000001</v>
      </c>
      <c r="P127">
        <v>14.275</v>
      </c>
      <c r="S127">
        <v>12.766999999999999</v>
      </c>
      <c r="W127">
        <v>14.961</v>
      </c>
    </row>
    <row r="128" spans="2:28" x14ac:dyDescent="0.2">
      <c r="B128" s="4">
        <v>16.757999999999999</v>
      </c>
      <c r="C128">
        <f>AVERAGE(B128:B129)</f>
        <v>16.549999999999997</v>
      </c>
      <c r="D128" s="30">
        <f>C128/C130</f>
        <v>1.0146900137335686</v>
      </c>
      <c r="I128" s="4">
        <v>18.202999999999999</v>
      </c>
      <c r="J128">
        <f>AVERAGE(I128:I129)</f>
        <v>17.747500000000002</v>
      </c>
      <c r="K128" s="30">
        <f>J128/J130</f>
        <v>0.96911368212688986</v>
      </c>
      <c r="L128">
        <v>15.021000000000001</v>
      </c>
      <c r="M128">
        <f>AVERAGE(L128:L135)</f>
        <v>13.933375000000002</v>
      </c>
      <c r="P128">
        <v>16.154</v>
      </c>
      <c r="S128">
        <v>13.371</v>
      </c>
      <c r="W128">
        <v>13.766999999999999</v>
      </c>
      <c r="Z128" s="4">
        <v>11.087999999999999</v>
      </c>
      <c r="AA128">
        <f>AVERAGE(Z128:Z129)</f>
        <v>11.239999999999998</v>
      </c>
      <c r="AB128" s="30">
        <f>AA128/AA130</f>
        <v>0.85945863281847368</v>
      </c>
    </row>
    <row r="129" spans="2:28" x14ac:dyDescent="0.2">
      <c r="B129" s="4">
        <v>16.341999999999999</v>
      </c>
      <c r="E129" s="4">
        <v>12.749000000000001</v>
      </c>
      <c r="F129">
        <f>AVERAGE(E129:E130)</f>
        <v>13.443000000000001</v>
      </c>
      <c r="G129" s="30">
        <f>F129/F131</f>
        <v>1.0112080637881753</v>
      </c>
      <c r="I129" s="4">
        <v>17.292000000000002</v>
      </c>
      <c r="L129">
        <v>15.603</v>
      </c>
      <c r="P129">
        <v>15.734999999999999</v>
      </c>
      <c r="S129">
        <v>13.278</v>
      </c>
      <c r="W129">
        <v>15.537000000000001</v>
      </c>
      <c r="Z129" s="4">
        <v>11.391999999999999</v>
      </c>
    </row>
    <row r="130" spans="2:28" x14ac:dyDescent="0.2">
      <c r="B130">
        <v>17.100000000000001</v>
      </c>
      <c r="C130">
        <f>AVERAGE(B130:B134)</f>
        <v>16.310400000000001</v>
      </c>
      <c r="E130" s="4">
        <v>14.137</v>
      </c>
      <c r="I130">
        <v>19.754000000000001</v>
      </c>
      <c r="J130">
        <f>AVERAGE(I130:I137)</f>
        <v>18.313125000000003</v>
      </c>
      <c r="L130">
        <v>13.506</v>
      </c>
      <c r="P130">
        <v>15.179</v>
      </c>
      <c r="W130">
        <v>14.38</v>
      </c>
      <c r="Z130">
        <v>13.978</v>
      </c>
      <c r="AA130">
        <f>AVERAGE(Z130:Z133)</f>
        <v>13.077999999999999</v>
      </c>
    </row>
    <row r="131" spans="2:28" x14ac:dyDescent="0.2">
      <c r="B131">
        <v>19.149999999999999</v>
      </c>
      <c r="E131">
        <v>13.43</v>
      </c>
      <c r="F131">
        <f>AVERAGE(E131:E135)</f>
        <v>13.294</v>
      </c>
      <c r="I131">
        <v>16.276</v>
      </c>
      <c r="L131">
        <v>13.792999999999999</v>
      </c>
      <c r="P131">
        <v>16.257999999999999</v>
      </c>
      <c r="S131" s="4">
        <v>15.097</v>
      </c>
      <c r="T131">
        <f>AVERAGE(S131:S131)</f>
        <v>15.097</v>
      </c>
      <c r="U131" s="30">
        <f>T131/T133</f>
        <v>1.0175237581721372</v>
      </c>
      <c r="Z131">
        <v>13.079000000000001</v>
      </c>
    </row>
    <row r="132" spans="2:28" x14ac:dyDescent="0.2">
      <c r="B132">
        <v>14.718999999999999</v>
      </c>
      <c r="E132">
        <v>11.137</v>
      </c>
      <c r="I132">
        <v>17.411000000000001</v>
      </c>
      <c r="L132">
        <v>14.055</v>
      </c>
      <c r="S132" s="4">
        <v>15.835000000000001</v>
      </c>
      <c r="W132" s="4">
        <v>16.134</v>
      </c>
      <c r="X132">
        <f>AVERAGE(W132:W135)</f>
        <v>15.125499999999999</v>
      </c>
      <c r="Y132" s="30">
        <f>X132/X136</f>
        <v>0.9738282255987637</v>
      </c>
      <c r="Z132">
        <v>12.869</v>
      </c>
    </row>
    <row r="133" spans="2:28" x14ac:dyDescent="0.2">
      <c r="B133">
        <v>15.843999999999999</v>
      </c>
      <c r="E133">
        <v>14.351000000000001</v>
      </c>
      <c r="I133">
        <v>21.715</v>
      </c>
      <c r="L133">
        <v>13.522</v>
      </c>
      <c r="P133" s="4">
        <v>14.71</v>
      </c>
      <c r="Q133">
        <f>AVERAGE(P133:P134)</f>
        <v>15.452500000000001</v>
      </c>
      <c r="R133" s="30">
        <f>Q133/Q135</f>
        <v>0.92179437468309122</v>
      </c>
      <c r="S133">
        <v>15.273</v>
      </c>
      <c r="T133">
        <f>AVERAGE(S133:S136)</f>
        <v>14.837</v>
      </c>
      <c r="W133" s="4">
        <v>16.722999999999999</v>
      </c>
      <c r="Z133">
        <v>12.385999999999999</v>
      </c>
    </row>
    <row r="134" spans="2:28" x14ac:dyDescent="0.2">
      <c r="B134">
        <v>14.739000000000001</v>
      </c>
      <c r="E134">
        <v>14.343999999999999</v>
      </c>
      <c r="I134">
        <v>19.736000000000001</v>
      </c>
      <c r="L134">
        <v>12.849</v>
      </c>
      <c r="P134" s="4">
        <v>16.195</v>
      </c>
      <c r="S134">
        <v>13.875</v>
      </c>
      <c r="W134" s="4">
        <v>13.653</v>
      </c>
    </row>
    <row r="135" spans="2:28" x14ac:dyDescent="0.2">
      <c r="E135">
        <v>13.208</v>
      </c>
      <c r="I135">
        <v>19.981000000000002</v>
      </c>
      <c r="L135">
        <v>13.118</v>
      </c>
      <c r="P135">
        <v>16.591000000000001</v>
      </c>
      <c r="Q135">
        <f>AVERAGE(P135:P140)</f>
        <v>16.763500000000001</v>
      </c>
      <c r="S135">
        <v>15.179</v>
      </c>
      <c r="W135" s="4">
        <v>13.992000000000001</v>
      </c>
      <c r="Z135" s="4">
        <v>11.083</v>
      </c>
      <c r="AA135">
        <f>AVERAGE(Z135:Z136)</f>
        <v>12.41</v>
      </c>
      <c r="AB135" s="30">
        <f>AA135/AA137</f>
        <v>0.8345983129335357</v>
      </c>
    </row>
    <row r="136" spans="2:28" x14ac:dyDescent="0.2">
      <c r="B136" s="4">
        <v>14.695</v>
      </c>
      <c r="C136">
        <f>AVERAGE(B136:B137)</f>
        <v>15.077500000000001</v>
      </c>
      <c r="D136" s="30">
        <f>C136/C138</f>
        <v>1.0371274784612474</v>
      </c>
      <c r="I136">
        <v>15.667</v>
      </c>
      <c r="P136">
        <v>16.427</v>
      </c>
      <c r="S136">
        <v>15.021000000000001</v>
      </c>
      <c r="W136">
        <v>16.698</v>
      </c>
      <c r="X136">
        <f>AVERAGE(W136:W138)</f>
        <v>15.532000000000002</v>
      </c>
      <c r="Z136" s="4">
        <v>13.737</v>
      </c>
    </row>
    <row r="137" spans="2:28" x14ac:dyDescent="0.2">
      <c r="B137" s="4">
        <v>15.46</v>
      </c>
      <c r="E137" s="4">
        <v>11.439</v>
      </c>
      <c r="F137">
        <f>AVERAGE(E137:E138)</f>
        <v>12.123999999999999</v>
      </c>
      <c r="G137" s="30">
        <f>F137/F139</f>
        <v>0.97014174668495634</v>
      </c>
      <c r="I137">
        <v>15.965</v>
      </c>
      <c r="L137" s="4">
        <v>13.227</v>
      </c>
      <c r="N137" s="30">
        <f>L137/M138</f>
        <v>1.0103557398515934</v>
      </c>
      <c r="P137">
        <v>17.074999999999999</v>
      </c>
      <c r="W137">
        <v>15.885999999999999</v>
      </c>
      <c r="Z137">
        <v>12.734</v>
      </c>
      <c r="AA137">
        <f>AVERAGE(Z137:Z143)</f>
        <v>14.869428571428573</v>
      </c>
    </row>
    <row r="138" spans="2:28" x14ac:dyDescent="0.2">
      <c r="B138">
        <v>13.775</v>
      </c>
      <c r="C138">
        <f>AVERAGE(B138:B141)</f>
        <v>14.537750000000001</v>
      </c>
      <c r="E138" s="4">
        <v>12.808999999999999</v>
      </c>
      <c r="L138">
        <v>12.945</v>
      </c>
      <c r="M138">
        <f>AVERAGE(L138:L144)</f>
        <v>13.091428571428569</v>
      </c>
      <c r="P138">
        <v>16.257999999999999</v>
      </c>
      <c r="S138" s="4">
        <v>14.634</v>
      </c>
      <c r="T138">
        <f>AVERAGE(S138:S138)</f>
        <v>14.634</v>
      </c>
      <c r="U138" s="30">
        <f>T138/T140</f>
        <v>1.0505491800756854</v>
      </c>
      <c r="W138">
        <v>14.012</v>
      </c>
      <c r="Z138">
        <v>16.492999999999999</v>
      </c>
    </row>
    <row r="139" spans="2:28" x14ac:dyDescent="0.2">
      <c r="B139">
        <v>16.728000000000002</v>
      </c>
      <c r="E139">
        <v>12.206</v>
      </c>
      <c r="F139">
        <f>AVERAGE(E139:E145)</f>
        <v>12.497142857142858</v>
      </c>
      <c r="I139" s="4">
        <v>12.808999999999999</v>
      </c>
      <c r="J139">
        <f>AVERAGE(I139:I140)</f>
        <v>13.109</v>
      </c>
      <c r="K139" s="30">
        <f>J139/J141</f>
        <v>0.86296139558941076</v>
      </c>
      <c r="L139">
        <v>11.768000000000001</v>
      </c>
      <c r="P139">
        <v>17.09</v>
      </c>
      <c r="S139" s="4">
        <v>12.727</v>
      </c>
      <c r="Z139">
        <v>15.241</v>
      </c>
    </row>
    <row r="140" spans="2:28" x14ac:dyDescent="0.2">
      <c r="B140">
        <v>12.721</v>
      </c>
      <c r="E140">
        <v>12.247999999999999</v>
      </c>
      <c r="I140" s="4">
        <v>13.409000000000001</v>
      </c>
      <c r="L140">
        <v>13.484999999999999</v>
      </c>
      <c r="P140">
        <v>17.14</v>
      </c>
      <c r="S140">
        <v>15.407999999999999</v>
      </c>
      <c r="T140">
        <f>AVERAGE(S140:S146)</f>
        <v>13.929857142857141</v>
      </c>
      <c r="W140" s="4">
        <v>14.942</v>
      </c>
      <c r="Y140" s="30">
        <f>W140/X141</f>
        <v>1.0110565276819183</v>
      </c>
      <c r="Z140">
        <v>17.398</v>
      </c>
    </row>
    <row r="141" spans="2:28" x14ac:dyDescent="0.2">
      <c r="B141">
        <v>14.927</v>
      </c>
      <c r="E141">
        <v>14.807</v>
      </c>
      <c r="I141">
        <v>15.643000000000001</v>
      </c>
      <c r="J141">
        <f>AVERAGE(I141:I147)</f>
        <v>15.190714285714288</v>
      </c>
      <c r="L141">
        <v>14.936</v>
      </c>
      <c r="S141">
        <v>13.053000000000001</v>
      </c>
      <c r="W141">
        <v>14.38</v>
      </c>
      <c r="X141">
        <f>AVERAGE(W141:W145)</f>
        <v>14.778600000000001</v>
      </c>
      <c r="Z141">
        <v>14.382</v>
      </c>
    </row>
    <row r="142" spans="2:28" x14ac:dyDescent="0.2">
      <c r="E142">
        <v>11.333</v>
      </c>
      <c r="I142">
        <v>15.388999999999999</v>
      </c>
      <c r="L142">
        <v>11.86</v>
      </c>
      <c r="P142" s="4">
        <v>16.303000000000001</v>
      </c>
      <c r="Q142">
        <f>AVERAGE(P142:P143)</f>
        <v>16.648</v>
      </c>
      <c r="R142" s="30">
        <f>Q142/Q144</f>
        <v>1.0334870521461512</v>
      </c>
      <c r="S142">
        <v>12.864000000000001</v>
      </c>
      <c r="W142">
        <v>14.012</v>
      </c>
      <c r="Z142">
        <v>14.382</v>
      </c>
    </row>
    <row r="143" spans="2:28" x14ac:dyDescent="0.2">
      <c r="B143" s="4">
        <v>13.218</v>
      </c>
      <c r="C143">
        <f>AVERAGE(B143:B144)</f>
        <v>14.901999999999999</v>
      </c>
      <c r="D143" s="30">
        <f>C143/C145</f>
        <v>0.95873489712675464</v>
      </c>
      <c r="E143">
        <v>10.868</v>
      </c>
      <c r="I143">
        <v>13.656000000000001</v>
      </c>
      <c r="L143">
        <v>12.302</v>
      </c>
      <c r="P143" s="4">
        <v>16.992999999999999</v>
      </c>
      <c r="S143">
        <v>14.282</v>
      </c>
      <c r="W143">
        <v>15.488</v>
      </c>
      <c r="Z143">
        <v>13.456</v>
      </c>
    </row>
    <row r="144" spans="2:28" x14ac:dyDescent="0.2">
      <c r="B144" s="4">
        <v>16.585999999999999</v>
      </c>
      <c r="E144">
        <v>12.532999999999999</v>
      </c>
      <c r="I144">
        <v>14.494999999999999</v>
      </c>
      <c r="L144">
        <v>14.343999999999999</v>
      </c>
      <c r="P144">
        <v>15.49</v>
      </c>
      <c r="Q144">
        <f>AVERAGE(P144:P150)</f>
        <v>16.108571428571427</v>
      </c>
      <c r="S144">
        <v>13.33</v>
      </c>
      <c r="W144">
        <v>15.805</v>
      </c>
    </row>
    <row r="145" spans="2:28" x14ac:dyDescent="0.2">
      <c r="B145">
        <v>16.498999999999999</v>
      </c>
      <c r="C145">
        <f>AVERAGE(B145:B149)</f>
        <v>15.543400000000002</v>
      </c>
      <c r="E145">
        <v>13.484999999999999</v>
      </c>
      <c r="I145">
        <v>15.835000000000001</v>
      </c>
      <c r="P145">
        <v>16.305</v>
      </c>
      <c r="S145">
        <v>14.121</v>
      </c>
      <c r="W145">
        <v>14.208</v>
      </c>
      <c r="Z145" s="4">
        <v>14.859</v>
      </c>
      <c r="AA145">
        <f>AVERAGE(Z145:Z146)</f>
        <v>15.332000000000001</v>
      </c>
      <c r="AB145" s="30">
        <f>AA145/AA147</f>
        <v>1.053094305927605</v>
      </c>
    </row>
    <row r="146" spans="2:28" x14ac:dyDescent="0.2">
      <c r="B146">
        <v>14.913</v>
      </c>
      <c r="I146">
        <v>15.643000000000001</v>
      </c>
      <c r="L146" s="4">
        <v>13.772</v>
      </c>
      <c r="M146">
        <f>AVERAGE(L146:L147)</f>
        <v>14.111499999999999</v>
      </c>
      <c r="N146" s="30">
        <f>M146/M148</f>
        <v>1.0264775413711582</v>
      </c>
      <c r="P146">
        <v>16.055</v>
      </c>
      <c r="S146">
        <v>14.451000000000001</v>
      </c>
      <c r="Z146" s="4">
        <v>15.805</v>
      </c>
    </row>
    <row r="147" spans="2:28" x14ac:dyDescent="0.2">
      <c r="B147">
        <v>14.138999999999999</v>
      </c>
      <c r="E147" s="4">
        <v>13.438000000000001</v>
      </c>
      <c r="F147">
        <f>AVERAGE(E147:E148)</f>
        <v>13.9115</v>
      </c>
      <c r="G147" s="30">
        <f>F147/F149</f>
        <v>1.006924422462151</v>
      </c>
      <c r="I147">
        <v>15.673999999999999</v>
      </c>
      <c r="L147" s="4">
        <v>14.451000000000001</v>
      </c>
      <c r="P147">
        <v>15.603</v>
      </c>
      <c r="W147" s="4">
        <v>14.388999999999999</v>
      </c>
      <c r="X147">
        <f>AVERAGE(W147:W150)</f>
        <v>14.98075</v>
      </c>
      <c r="Y147" s="30">
        <f>X147/X151</f>
        <v>0.88884548825710752</v>
      </c>
      <c r="Z147">
        <v>19.405000000000001</v>
      </c>
      <c r="AA147">
        <f>AVERAGE(Z147:Z154)</f>
        <v>14.558999999999999</v>
      </c>
    </row>
    <row r="148" spans="2:28" x14ac:dyDescent="0.2">
      <c r="B148">
        <v>17.608000000000001</v>
      </c>
      <c r="E148" s="4">
        <v>14.385</v>
      </c>
      <c r="L148">
        <v>11.507999999999999</v>
      </c>
      <c r="M148">
        <f>AVERAGE(L148:L155)</f>
        <v>13.7475</v>
      </c>
      <c r="P148">
        <v>16.507999999999999</v>
      </c>
      <c r="S148" s="4">
        <v>13.179</v>
      </c>
      <c r="T148">
        <f>AVERAGE(S148:S148)</f>
        <v>13.179</v>
      </c>
      <c r="U148" s="30">
        <f>T148/T150</f>
        <v>0.95973908429824295</v>
      </c>
      <c r="W148" s="4">
        <v>15.145</v>
      </c>
      <c r="Z148">
        <v>14.012</v>
      </c>
    </row>
    <row r="149" spans="2:28" x14ac:dyDescent="0.2">
      <c r="B149">
        <v>14.558</v>
      </c>
      <c r="E149">
        <v>13.374000000000001</v>
      </c>
      <c r="F149">
        <f>AVERAGE(E149:E154)</f>
        <v>13.815833333333332</v>
      </c>
      <c r="I149" s="4">
        <v>12.227</v>
      </c>
      <c r="J149">
        <f>AVERAGE(I149:I152)</f>
        <v>13.728250000000001</v>
      </c>
      <c r="K149" s="30">
        <f>J149/J153</f>
        <v>0.85612755797482354</v>
      </c>
      <c r="L149">
        <v>13.053000000000001</v>
      </c>
      <c r="P149">
        <v>16.271000000000001</v>
      </c>
      <c r="S149" s="4">
        <v>12.372</v>
      </c>
      <c r="W149" s="4">
        <v>14.898999999999999</v>
      </c>
      <c r="Z149">
        <v>14.291</v>
      </c>
    </row>
    <row r="150" spans="2:28" x14ac:dyDescent="0.2">
      <c r="E150">
        <v>13.622999999999999</v>
      </c>
      <c r="I150" s="4">
        <v>14.271000000000001</v>
      </c>
      <c r="L150">
        <v>13.053000000000001</v>
      </c>
      <c r="P150">
        <v>16.527999999999999</v>
      </c>
      <c r="S150">
        <v>12.864000000000001</v>
      </c>
      <c r="T150">
        <f>AVERAGE(S150:S156)</f>
        <v>13.731857142857143</v>
      </c>
      <c r="W150" s="4">
        <v>15.49</v>
      </c>
      <c r="Z150">
        <v>12.644</v>
      </c>
    </row>
    <row r="151" spans="2:28" x14ac:dyDescent="0.2">
      <c r="B151" s="4">
        <v>11.907999999999999</v>
      </c>
      <c r="C151">
        <f>AVERAGE(B151:B152)</f>
        <v>10.961500000000001</v>
      </c>
      <c r="D151" s="30">
        <f>C151/C153</f>
        <v>0.95926314868294404</v>
      </c>
      <c r="E151">
        <v>12.686999999999999</v>
      </c>
      <c r="I151" s="4">
        <v>13.967000000000001</v>
      </c>
      <c r="L151">
        <v>12.403</v>
      </c>
      <c r="S151">
        <v>13.278</v>
      </c>
      <c r="W151">
        <v>16.698</v>
      </c>
      <c r="X151">
        <f>AVERAGE(W151:W156)</f>
        <v>16.854166666666668</v>
      </c>
      <c r="Z151">
        <v>14.555999999999999</v>
      </c>
    </row>
    <row r="152" spans="2:28" x14ac:dyDescent="0.2">
      <c r="B152" s="4">
        <v>10.015000000000001</v>
      </c>
      <c r="E152">
        <v>13.676</v>
      </c>
      <c r="I152" s="4">
        <v>14.448</v>
      </c>
      <c r="L152">
        <v>16.398</v>
      </c>
      <c r="P152" s="4">
        <v>12.945</v>
      </c>
      <c r="R152" s="30">
        <f>P152/Q153</f>
        <v>0.94123207241924634</v>
      </c>
      <c r="S152">
        <v>14.634</v>
      </c>
      <c r="W152">
        <v>16.536999999999999</v>
      </c>
      <c r="Z152">
        <v>13.38</v>
      </c>
    </row>
    <row r="153" spans="2:28" x14ac:dyDescent="0.2">
      <c r="B153">
        <v>12.446</v>
      </c>
      <c r="C153">
        <f>AVERAGE(B153:B155)</f>
        <v>11.427</v>
      </c>
      <c r="E153">
        <v>15.97</v>
      </c>
      <c r="I153">
        <v>16.093</v>
      </c>
      <c r="J153">
        <f>AVERAGE(I153:I159)</f>
        <v>16.035285714285713</v>
      </c>
      <c r="L153">
        <v>15.529</v>
      </c>
      <c r="P153" s="5">
        <v>14.311</v>
      </c>
      <c r="Q153">
        <f>AVERAGE(P153:P160)</f>
        <v>13.753250000000001</v>
      </c>
      <c r="S153">
        <v>13.561999999999999</v>
      </c>
      <c r="W153">
        <v>17.414999999999999</v>
      </c>
      <c r="Z153">
        <v>13.208</v>
      </c>
    </row>
    <row r="154" spans="2:28" x14ac:dyDescent="0.2">
      <c r="B154">
        <v>10.17</v>
      </c>
      <c r="E154">
        <v>13.565</v>
      </c>
      <c r="I154">
        <v>17.007999999999999</v>
      </c>
      <c r="L154">
        <v>13.656000000000001</v>
      </c>
      <c r="P154">
        <v>13.372999999999999</v>
      </c>
      <c r="S154">
        <v>13.884</v>
      </c>
      <c r="W154">
        <v>16.398</v>
      </c>
      <c r="Z154">
        <v>14.976000000000001</v>
      </c>
    </row>
    <row r="155" spans="2:28" x14ac:dyDescent="0.2">
      <c r="B155">
        <v>11.664999999999999</v>
      </c>
      <c r="I155">
        <v>15.741</v>
      </c>
      <c r="L155">
        <v>14.38</v>
      </c>
      <c r="P155">
        <v>14.477</v>
      </c>
      <c r="S155">
        <v>14.695</v>
      </c>
      <c r="W155">
        <v>17.661000000000001</v>
      </c>
    </row>
    <row r="156" spans="2:28" x14ac:dyDescent="0.2">
      <c r="E156" s="4">
        <v>12.396000000000001</v>
      </c>
      <c r="F156">
        <f>AVERAGE(E156:E157)</f>
        <v>12.6005</v>
      </c>
      <c r="G156" s="30">
        <f>F156/F158</f>
        <v>0.97243900792004712</v>
      </c>
      <c r="I156">
        <v>16.303000000000001</v>
      </c>
      <c r="P156">
        <v>13.201000000000001</v>
      </c>
      <c r="S156">
        <v>13.206</v>
      </c>
      <c r="W156">
        <v>16.416</v>
      </c>
      <c r="Z156" s="4">
        <v>14.114000000000001</v>
      </c>
      <c r="AA156">
        <f>AVERAGE(Z156:Z157)</f>
        <v>13.122</v>
      </c>
      <c r="AB156" s="30">
        <f>AA156/AA158</f>
        <v>0.98159784560143626</v>
      </c>
    </row>
    <row r="157" spans="2:28" x14ac:dyDescent="0.2">
      <c r="B157" s="4">
        <v>16.059000000000001</v>
      </c>
      <c r="D157" s="30">
        <f>B157/C158</f>
        <v>1.1641643173580347</v>
      </c>
      <c r="E157" s="4">
        <v>12.805</v>
      </c>
      <c r="I157">
        <v>15.023</v>
      </c>
      <c r="L157" s="4">
        <v>13.111000000000001</v>
      </c>
      <c r="N157" s="30">
        <f>L157/M158</f>
        <v>1.0226989079563182</v>
      </c>
      <c r="P157">
        <v>14.275</v>
      </c>
      <c r="Z157" s="4">
        <v>12.13</v>
      </c>
    </row>
    <row r="158" spans="2:28" x14ac:dyDescent="0.2">
      <c r="B158">
        <v>12.855</v>
      </c>
      <c r="C158">
        <f>AVERAGE(B158:B166)</f>
        <v>13.794444444444444</v>
      </c>
      <c r="E158">
        <v>12.355</v>
      </c>
      <c r="F158">
        <f>AVERAGE(E158:E165)</f>
        <v>12.957625</v>
      </c>
      <c r="I158">
        <v>15.603</v>
      </c>
      <c r="L158">
        <v>13.032999999999999</v>
      </c>
      <c r="M158">
        <f>AVERAGE(L158:L162)</f>
        <v>12.820000000000002</v>
      </c>
      <c r="P158">
        <v>13.456</v>
      </c>
      <c r="S158" s="4">
        <v>12.933</v>
      </c>
      <c r="T158">
        <f>AVERAGE(S158:S158)</f>
        <v>12.933</v>
      </c>
      <c r="U158" s="30">
        <f>T158/T160</f>
        <v>0.8979824631010952</v>
      </c>
      <c r="W158" s="4">
        <v>17.66</v>
      </c>
      <c r="X158">
        <f>AVERAGE(W158:W159)</f>
        <v>15.955</v>
      </c>
      <c r="Y158" s="30">
        <f>X158/X160</f>
        <v>0.89140718116805706</v>
      </c>
      <c r="Z158">
        <v>13.208</v>
      </c>
      <c r="AA158">
        <f>AVERAGE(Z158:Z162)</f>
        <v>13.368</v>
      </c>
    </row>
    <row r="159" spans="2:28" x14ac:dyDescent="0.2">
      <c r="B159">
        <v>14.28</v>
      </c>
      <c r="E159">
        <v>11.528</v>
      </c>
      <c r="I159">
        <v>16.475999999999999</v>
      </c>
      <c r="L159">
        <v>14.067</v>
      </c>
      <c r="P159">
        <v>14.4</v>
      </c>
      <c r="S159" s="4">
        <v>13.884</v>
      </c>
      <c r="W159" s="4">
        <v>14.25</v>
      </c>
      <c r="Z159">
        <v>12.204000000000001</v>
      </c>
    </row>
    <row r="160" spans="2:28" x14ac:dyDescent="0.2">
      <c r="B160">
        <v>12.481999999999999</v>
      </c>
      <c r="E160">
        <v>12.488</v>
      </c>
      <c r="L160">
        <v>11.648999999999999</v>
      </c>
      <c r="P160">
        <v>12.532999999999999</v>
      </c>
      <c r="S160">
        <v>13.958</v>
      </c>
      <c r="T160">
        <f>AVERAGE(S160:S166)</f>
        <v>14.402285714285712</v>
      </c>
      <c r="W160">
        <v>19.808</v>
      </c>
      <c r="X160">
        <f>AVERAGE(W160:W165)</f>
        <v>17.898666666666671</v>
      </c>
      <c r="Z160">
        <v>13.359</v>
      </c>
    </row>
    <row r="161" spans="2:28" x14ac:dyDescent="0.2">
      <c r="B161">
        <v>11.877000000000001</v>
      </c>
      <c r="E161">
        <v>14.305</v>
      </c>
      <c r="I161" s="4">
        <v>13.023999999999999</v>
      </c>
      <c r="J161">
        <f>AVERAGE(I161:I162)</f>
        <v>13.558999999999999</v>
      </c>
      <c r="K161" s="30">
        <f>J161/J163</f>
        <v>0.90434674899001444</v>
      </c>
      <c r="L161">
        <v>13.39</v>
      </c>
      <c r="S161">
        <v>12.955</v>
      </c>
      <c r="W161">
        <v>15.534000000000001</v>
      </c>
      <c r="Z161">
        <v>15.643000000000001</v>
      </c>
    </row>
    <row r="162" spans="2:28" x14ac:dyDescent="0.2">
      <c r="B162">
        <v>12.204000000000001</v>
      </c>
      <c r="E162">
        <v>13.331</v>
      </c>
      <c r="I162" s="4">
        <v>14.093999999999999</v>
      </c>
      <c r="L162">
        <v>11.961</v>
      </c>
      <c r="P162" s="4">
        <v>14.077999999999999</v>
      </c>
      <c r="Q162">
        <f>AVERAGE(P162:P163)</f>
        <v>13.82</v>
      </c>
      <c r="R162" s="30">
        <f>Q162/Q164</f>
        <v>0.9439706485041276</v>
      </c>
      <c r="S162">
        <v>15.49</v>
      </c>
      <c r="W162">
        <v>17.821999999999999</v>
      </c>
      <c r="Z162">
        <v>12.426</v>
      </c>
    </row>
    <row r="163" spans="2:28" x14ac:dyDescent="0.2">
      <c r="B163">
        <v>13.955</v>
      </c>
      <c r="E163">
        <v>12.955</v>
      </c>
      <c r="I163">
        <v>14.582000000000001</v>
      </c>
      <c r="J163">
        <f>AVERAGE(I163:I169)</f>
        <v>14.993142857142857</v>
      </c>
      <c r="P163" s="4">
        <v>13.561999999999999</v>
      </c>
      <c r="S163">
        <v>12.945</v>
      </c>
      <c r="W163">
        <v>18.731000000000002</v>
      </c>
    </row>
    <row r="164" spans="2:28" x14ac:dyDescent="0.2">
      <c r="B164">
        <v>13.914</v>
      </c>
      <c r="E164">
        <v>13.894</v>
      </c>
      <c r="I164">
        <v>17.869</v>
      </c>
      <c r="L164" s="4">
        <v>13.406000000000001</v>
      </c>
      <c r="M164">
        <f>AVERAGE(L164:L165)</f>
        <v>12.069500000000001</v>
      </c>
      <c r="N164" s="30">
        <f>M164/M166</f>
        <v>0.97150561435988259</v>
      </c>
      <c r="P164">
        <v>15.714</v>
      </c>
      <c r="Q164">
        <f>AVERAGE(P164:P170)</f>
        <v>14.640285714285714</v>
      </c>
      <c r="S164">
        <v>16.359000000000002</v>
      </c>
      <c r="W164">
        <v>17.329000000000001</v>
      </c>
      <c r="Z164" s="4">
        <v>12.426</v>
      </c>
      <c r="AB164" s="30">
        <f>Z164/AA165</f>
        <v>0.94746473503621809</v>
      </c>
    </row>
    <row r="165" spans="2:28" x14ac:dyDescent="0.2">
      <c r="B165">
        <v>16.166</v>
      </c>
      <c r="E165">
        <v>12.805</v>
      </c>
      <c r="I165">
        <v>16.658000000000001</v>
      </c>
      <c r="L165" s="4">
        <v>10.733000000000001</v>
      </c>
      <c r="P165">
        <v>13.718</v>
      </c>
      <c r="S165">
        <v>12.955</v>
      </c>
      <c r="W165">
        <v>18.167999999999999</v>
      </c>
      <c r="Z165" s="5">
        <v>12.951000000000001</v>
      </c>
      <c r="AA165">
        <f>AVERAGE(Z165:Z170)</f>
        <v>13.115</v>
      </c>
    </row>
    <row r="166" spans="2:28" x14ac:dyDescent="0.2">
      <c r="B166">
        <v>16.417000000000002</v>
      </c>
      <c r="I166">
        <v>13.644</v>
      </c>
      <c r="L166">
        <v>13.218</v>
      </c>
      <c r="M166">
        <f>AVERAGE(L166:L167)</f>
        <v>12.423500000000001</v>
      </c>
      <c r="P166">
        <v>15.114000000000001</v>
      </c>
      <c r="S166">
        <v>16.154</v>
      </c>
      <c r="Z166">
        <v>12.888</v>
      </c>
    </row>
    <row r="167" spans="2:28" x14ac:dyDescent="0.2">
      <c r="E167" s="4">
        <v>12.227</v>
      </c>
      <c r="F167">
        <f>AVERAGE(E167:E168)</f>
        <v>13.306000000000001</v>
      </c>
      <c r="G167" s="30">
        <f>F167/F169</f>
        <v>0.97843374126792393</v>
      </c>
      <c r="I167">
        <v>13.557</v>
      </c>
      <c r="L167">
        <v>11.629</v>
      </c>
      <c r="P167">
        <v>12.686999999999999</v>
      </c>
      <c r="W167" s="4">
        <v>13.673999999999999</v>
      </c>
      <c r="Y167" s="30">
        <f>W167/X168</f>
        <v>0.9646447425662249</v>
      </c>
      <c r="Z167">
        <v>13.894</v>
      </c>
    </row>
    <row r="168" spans="2:28" x14ac:dyDescent="0.2">
      <c r="B168" s="4">
        <v>15.441000000000001</v>
      </c>
      <c r="D168" s="30">
        <f>B168/C169</f>
        <v>1.0119163344437769</v>
      </c>
      <c r="E168" s="4">
        <v>14.385</v>
      </c>
      <c r="I168">
        <v>14.521000000000001</v>
      </c>
      <c r="P168">
        <v>14.898999999999999</v>
      </c>
      <c r="S168" s="4">
        <v>12.525</v>
      </c>
      <c r="T168">
        <f>AVERAGE(S168:S168)</f>
        <v>12.525</v>
      </c>
      <c r="U168" s="30">
        <f>T168/T170</f>
        <v>0.94770054932582737</v>
      </c>
      <c r="W168">
        <v>13.644</v>
      </c>
      <c r="X168">
        <f>AVERAGE(W168:W173)</f>
        <v>14.175166666666668</v>
      </c>
      <c r="Z168">
        <v>10.233000000000001</v>
      </c>
    </row>
    <row r="169" spans="2:28" x14ac:dyDescent="0.2">
      <c r="B169">
        <v>14.047000000000001</v>
      </c>
      <c r="C169">
        <f>AVERAGE(B169:B174)</f>
        <v>15.259166666666667</v>
      </c>
      <c r="E169">
        <v>14.244999999999999</v>
      </c>
      <c r="F169">
        <f>AVERAGE(E169:E175)</f>
        <v>13.599285714285713</v>
      </c>
      <c r="I169">
        <v>14.121</v>
      </c>
      <c r="L169" s="4">
        <v>13.73</v>
      </c>
      <c r="N169" s="30">
        <f>L169/M170</f>
        <v>0.94607444565412124</v>
      </c>
      <c r="P169">
        <v>15.901999999999999</v>
      </c>
      <c r="S169" s="4">
        <v>11.86</v>
      </c>
      <c r="W169">
        <v>12.763999999999999</v>
      </c>
      <c r="Z169">
        <v>13.379</v>
      </c>
    </row>
    <row r="170" spans="2:28" x14ac:dyDescent="0.2">
      <c r="B170">
        <v>15.023</v>
      </c>
      <c r="E170">
        <v>14.244999999999999</v>
      </c>
      <c r="L170">
        <v>15.648999999999999</v>
      </c>
      <c r="M170">
        <f>AVERAGE(L170:L174)</f>
        <v>14.512600000000001</v>
      </c>
      <c r="P170">
        <v>14.448</v>
      </c>
      <c r="S170">
        <v>13.121</v>
      </c>
      <c r="T170">
        <f>AVERAGE(S170:S174)</f>
        <v>13.216200000000001</v>
      </c>
      <c r="W170">
        <v>15.813000000000001</v>
      </c>
      <c r="Z170">
        <v>15.345000000000001</v>
      </c>
    </row>
    <row r="171" spans="2:28" x14ac:dyDescent="0.2">
      <c r="B171">
        <v>14.907999999999999</v>
      </c>
      <c r="E171">
        <v>13.475</v>
      </c>
      <c r="I171" s="4">
        <v>15.698</v>
      </c>
      <c r="K171" s="30">
        <f>I171/J172</f>
        <v>1.0581554068856269</v>
      </c>
      <c r="L171">
        <v>13.992000000000001</v>
      </c>
      <c r="S171">
        <v>14.019</v>
      </c>
      <c r="W171">
        <v>14.488</v>
      </c>
    </row>
    <row r="172" spans="2:28" x14ac:dyDescent="0.2">
      <c r="B172">
        <v>15.515000000000001</v>
      </c>
      <c r="E172">
        <v>12.579000000000001</v>
      </c>
      <c r="I172">
        <v>13.522</v>
      </c>
      <c r="J172">
        <f>AVERAGE(I172:I175)</f>
        <v>14.835250000000002</v>
      </c>
      <c r="L172">
        <v>15.471</v>
      </c>
      <c r="P172" s="4">
        <v>16.306999999999999</v>
      </c>
      <c r="Q172">
        <f>AVERAGE(P172:P173)</f>
        <v>16.418500000000002</v>
      </c>
      <c r="R172" s="30">
        <f>Q172/Q174</f>
        <v>1.0456311297923833</v>
      </c>
      <c r="S172">
        <v>13.522</v>
      </c>
      <c r="W172">
        <v>14.617000000000001</v>
      </c>
      <c r="Z172" s="4">
        <v>18.309999999999999</v>
      </c>
      <c r="AA172">
        <f>AVERAGE(Z172:Z173)</f>
        <v>15.924499999999998</v>
      </c>
      <c r="AB172" s="30">
        <f>AA172/AA174</f>
        <v>1.1004676126416657</v>
      </c>
    </row>
    <row r="173" spans="2:28" x14ac:dyDescent="0.2">
      <c r="B173">
        <v>17.652000000000001</v>
      </c>
      <c r="E173">
        <v>14.385</v>
      </c>
      <c r="I173">
        <v>19.215</v>
      </c>
      <c r="L173">
        <v>14.042</v>
      </c>
      <c r="P173" s="4">
        <v>16.53</v>
      </c>
      <c r="S173">
        <v>12.32</v>
      </c>
      <c r="W173">
        <v>13.725</v>
      </c>
      <c r="Z173" s="4">
        <v>13.539</v>
      </c>
    </row>
    <row r="174" spans="2:28" x14ac:dyDescent="0.2">
      <c r="B174">
        <v>14.41</v>
      </c>
      <c r="E174">
        <v>13.065</v>
      </c>
      <c r="I174">
        <v>13.435</v>
      </c>
      <c r="L174">
        <v>13.409000000000001</v>
      </c>
      <c r="P174">
        <v>16.055</v>
      </c>
      <c r="Q174">
        <f>AVERAGE(P174:P180)</f>
        <v>15.702</v>
      </c>
      <c r="S174">
        <v>13.099</v>
      </c>
      <c r="Z174">
        <v>14.41</v>
      </c>
      <c r="AA174">
        <f>AVERAGE(Z174:Z179)</f>
        <v>14.470666666666666</v>
      </c>
    </row>
    <row r="175" spans="2:28" x14ac:dyDescent="0.2">
      <c r="E175">
        <v>13.201000000000001</v>
      </c>
      <c r="I175">
        <v>13.169</v>
      </c>
      <c r="P175">
        <v>14.382</v>
      </c>
      <c r="W175" s="4">
        <v>15.835000000000001</v>
      </c>
      <c r="X175">
        <f>AVERAGE(W175:W180)</f>
        <v>16.130833333333332</v>
      </c>
      <c r="Y175" s="30">
        <f>X175/X181</f>
        <v>0.95827681462192682</v>
      </c>
      <c r="Z175">
        <v>13.439</v>
      </c>
    </row>
    <row r="176" spans="2:28" x14ac:dyDescent="0.2">
      <c r="B176" s="4">
        <v>17.64</v>
      </c>
      <c r="C176">
        <f>AVERAGE(B176:B177)</f>
        <v>16.55</v>
      </c>
      <c r="D176" s="30">
        <f>C176/C178</f>
        <v>1.0748032774464493</v>
      </c>
      <c r="L176" s="4">
        <v>12.596</v>
      </c>
      <c r="M176">
        <f>AVERAGE(L176:L178)</f>
        <v>12.126666666666665</v>
      </c>
      <c r="N176" s="30">
        <f>M176/M179</f>
        <v>0.94789305402015178</v>
      </c>
      <c r="P176">
        <v>15.364000000000001</v>
      </c>
      <c r="S176" s="4">
        <v>17.652000000000001</v>
      </c>
      <c r="T176">
        <f>AVERAGE(S176:S176)</f>
        <v>17.652000000000001</v>
      </c>
      <c r="U176" s="30">
        <f>T176/T178</f>
        <v>1.2042687978168707</v>
      </c>
      <c r="W176" s="4">
        <v>14.678000000000001</v>
      </c>
      <c r="Z176">
        <v>14.391</v>
      </c>
    </row>
    <row r="177" spans="2:28" x14ac:dyDescent="0.2">
      <c r="B177" s="4">
        <v>15.46</v>
      </c>
      <c r="E177" s="4">
        <v>11.737</v>
      </c>
      <c r="F177">
        <f>AVERAGE(E177:E178)</f>
        <v>12.563500000000001</v>
      </c>
      <c r="G177" s="30">
        <f>F177/F179</f>
        <v>0.98126470559520451</v>
      </c>
      <c r="I177" s="4">
        <v>12.749000000000001</v>
      </c>
      <c r="J177">
        <f>AVERAGE(I177:I178)</f>
        <v>12.493</v>
      </c>
      <c r="K177" s="30">
        <f>J177/J179</f>
        <v>0.89554485609490919</v>
      </c>
      <c r="L177" s="4">
        <v>10.917999999999999</v>
      </c>
      <c r="P177">
        <v>15.189</v>
      </c>
      <c r="S177" s="4">
        <v>15.641</v>
      </c>
      <c r="W177" s="4">
        <v>16.059000000000001</v>
      </c>
      <c r="Z177">
        <v>14.818</v>
      </c>
    </row>
    <row r="178" spans="2:28" x14ac:dyDescent="0.2">
      <c r="B178">
        <v>15.255000000000001</v>
      </c>
      <c r="C178">
        <f>AVERAGE(B178:B183)</f>
        <v>15.398166666666667</v>
      </c>
      <c r="E178" s="4">
        <v>13.39</v>
      </c>
      <c r="I178" s="4">
        <v>12.237</v>
      </c>
      <c r="L178" s="4">
        <v>12.866</v>
      </c>
      <c r="P178">
        <v>16.312999999999999</v>
      </c>
      <c r="S178">
        <v>14.523</v>
      </c>
      <c r="T178">
        <f>AVERAGE(S178:S184)</f>
        <v>14.657857142857141</v>
      </c>
      <c r="W178" s="4">
        <v>18.25</v>
      </c>
      <c r="Z178">
        <v>15.006</v>
      </c>
    </row>
    <row r="179" spans="2:28" x14ac:dyDescent="0.2">
      <c r="B179">
        <v>14.504</v>
      </c>
      <c r="E179">
        <v>12.579000000000001</v>
      </c>
      <c r="F179">
        <f>AVERAGE(E179:E186)</f>
        <v>12.803374999999999</v>
      </c>
      <c r="I179">
        <v>12.928000000000001</v>
      </c>
      <c r="J179">
        <f>AVERAGE(I179:I184)</f>
        <v>13.950166666666668</v>
      </c>
      <c r="L179">
        <v>12.204000000000001</v>
      </c>
      <c r="M179">
        <f>AVERAGE(L179:L185)</f>
        <v>12.793285714285714</v>
      </c>
      <c r="P179">
        <v>16.446999999999999</v>
      </c>
      <c r="S179">
        <v>13.428000000000001</v>
      </c>
      <c r="W179" s="4">
        <v>16.783999999999999</v>
      </c>
      <c r="Z179">
        <v>14.76</v>
      </c>
    </row>
    <row r="180" spans="2:28" x14ac:dyDescent="0.2">
      <c r="B180">
        <v>15.255000000000001</v>
      </c>
      <c r="E180">
        <v>13.379</v>
      </c>
      <c r="I180">
        <v>15.997</v>
      </c>
      <c r="L180">
        <v>12.178000000000001</v>
      </c>
      <c r="P180">
        <v>16.164000000000001</v>
      </c>
      <c r="S180">
        <v>14.238</v>
      </c>
      <c r="W180" s="4">
        <v>15.179</v>
      </c>
    </row>
    <row r="181" spans="2:28" x14ac:dyDescent="0.2">
      <c r="B181">
        <v>16.276</v>
      </c>
      <c r="E181">
        <v>12.186</v>
      </c>
      <c r="I181">
        <v>16.242000000000001</v>
      </c>
      <c r="L181">
        <v>12.864000000000001</v>
      </c>
      <c r="S181">
        <v>14.538</v>
      </c>
      <c r="W181">
        <v>14.696999999999999</v>
      </c>
      <c r="X181">
        <f>AVERAGE(W181:W186)</f>
        <v>16.833166666666667</v>
      </c>
      <c r="Z181" s="4">
        <v>12.686999999999999</v>
      </c>
      <c r="AA181">
        <f>AVERAGE(Z181:Z182)</f>
        <v>12.730499999999999</v>
      </c>
      <c r="AB181" s="30">
        <f>AA181/AA183</f>
        <v>0.91272458739012619</v>
      </c>
    </row>
    <row r="182" spans="2:28" x14ac:dyDescent="0.2">
      <c r="B182">
        <v>16.091000000000001</v>
      </c>
      <c r="E182">
        <v>12.372999999999999</v>
      </c>
      <c r="I182">
        <v>11.608000000000001</v>
      </c>
      <c r="L182">
        <v>12.885999999999999</v>
      </c>
      <c r="P182" s="4">
        <v>14.898999999999999</v>
      </c>
      <c r="R182" s="30">
        <f>P182/Q183</f>
        <v>1.0005372372574037</v>
      </c>
      <c r="S182">
        <v>16.071000000000002</v>
      </c>
      <c r="W182">
        <v>16.164000000000001</v>
      </c>
      <c r="Z182" s="4">
        <v>12.773999999999999</v>
      </c>
    </row>
    <row r="183" spans="2:28" x14ac:dyDescent="0.2">
      <c r="B183">
        <v>15.007999999999999</v>
      </c>
      <c r="E183">
        <v>12.132999999999999</v>
      </c>
      <c r="I183">
        <v>13.632</v>
      </c>
      <c r="L183">
        <v>12.737</v>
      </c>
      <c r="P183">
        <v>14.448</v>
      </c>
      <c r="Q183">
        <f>AVERAGE(P183:P186)</f>
        <v>14.891</v>
      </c>
      <c r="S183">
        <v>14.343999999999999</v>
      </c>
      <c r="W183">
        <v>16.771999999999998</v>
      </c>
      <c r="Z183">
        <v>14.4</v>
      </c>
      <c r="AA183">
        <f>AVERAGE(Z183:Z187)</f>
        <v>13.947799999999997</v>
      </c>
    </row>
    <row r="184" spans="2:28" x14ac:dyDescent="0.2">
      <c r="E184">
        <v>12.481999999999999</v>
      </c>
      <c r="I184">
        <v>13.294</v>
      </c>
      <c r="L184">
        <v>13.023999999999999</v>
      </c>
      <c r="P184">
        <v>14.238</v>
      </c>
      <c r="S184">
        <v>15.462999999999999</v>
      </c>
      <c r="W184">
        <v>17.704000000000001</v>
      </c>
      <c r="Z184">
        <v>13.884</v>
      </c>
    </row>
    <row r="185" spans="2:28" x14ac:dyDescent="0.2">
      <c r="B185" s="4">
        <v>14.802</v>
      </c>
      <c r="C185">
        <f>AVERAGE(B185:B186)</f>
        <v>13.968999999999999</v>
      </c>
      <c r="D185" s="30">
        <f>C185/C187</f>
        <v>1.0005371915625112</v>
      </c>
      <c r="E185">
        <v>13.288</v>
      </c>
      <c r="L185">
        <v>13.66</v>
      </c>
      <c r="P185">
        <v>15.137</v>
      </c>
      <c r="W185">
        <v>15.164</v>
      </c>
      <c r="Z185">
        <v>15.555999999999999</v>
      </c>
    </row>
    <row r="186" spans="2:28" x14ac:dyDescent="0.2">
      <c r="B186" s="4">
        <v>13.135999999999999</v>
      </c>
      <c r="E186">
        <v>14.007</v>
      </c>
      <c r="I186" s="4">
        <v>12.534000000000001</v>
      </c>
      <c r="K186" s="30">
        <f>I186/J187</f>
        <v>0.88771634721791859</v>
      </c>
      <c r="P186">
        <v>15.741</v>
      </c>
      <c r="S186" s="4">
        <v>11.422000000000001</v>
      </c>
      <c r="T186">
        <f>AVERAGE(S186:S186)</f>
        <v>11.422000000000001</v>
      </c>
      <c r="U186" s="30">
        <f>T186/T188</f>
        <v>0.8593704445635717</v>
      </c>
      <c r="W186">
        <v>20.498000000000001</v>
      </c>
      <c r="Z186">
        <v>12.866</v>
      </c>
    </row>
    <row r="187" spans="2:28" x14ac:dyDescent="0.2">
      <c r="B187">
        <v>14.757999999999999</v>
      </c>
      <c r="C187">
        <f>AVERAGE(B187:B192)</f>
        <v>13.961499999999999</v>
      </c>
      <c r="I187">
        <v>17.2</v>
      </c>
      <c r="J187">
        <f>AVERAGE(I187:I194)</f>
        <v>14.119375000000002</v>
      </c>
      <c r="L187" s="4">
        <v>13.992000000000001</v>
      </c>
      <c r="N187" s="30">
        <f>L187/M188</f>
        <v>1.0726653451466996</v>
      </c>
      <c r="S187" s="4">
        <v>14.807</v>
      </c>
      <c r="Z187">
        <v>13.032999999999999</v>
      </c>
    </row>
    <row r="188" spans="2:28" x14ac:dyDescent="0.2">
      <c r="B188">
        <v>14.718999999999999</v>
      </c>
      <c r="E188" s="4">
        <v>15.007999999999999</v>
      </c>
      <c r="G188" s="30">
        <f>E188/F189</f>
        <v>1.098087419699431</v>
      </c>
      <c r="I188">
        <v>13.163</v>
      </c>
      <c r="L188">
        <v>12.766999999999999</v>
      </c>
      <c r="M188">
        <f>AVERAGE(L188:L194)</f>
        <v>13.044142857142857</v>
      </c>
      <c r="P188" s="4">
        <v>16.210999999999999</v>
      </c>
      <c r="R188" s="30">
        <f>P188/Q189</f>
        <v>1.0062173485749755</v>
      </c>
      <c r="S188">
        <v>12.302</v>
      </c>
      <c r="T188">
        <f>AVERAGE(S188:S195)</f>
        <v>13.291124999999999</v>
      </c>
      <c r="W188" s="4">
        <v>13.057</v>
      </c>
      <c r="X188">
        <f>AVERAGE(W188:W189)</f>
        <v>12.753499999999999</v>
      </c>
      <c r="Y188" s="30">
        <f>X188/X190</f>
        <v>0.99115330811875013</v>
      </c>
    </row>
    <row r="189" spans="2:28" x14ac:dyDescent="0.2">
      <c r="B189">
        <v>12.888</v>
      </c>
      <c r="E189">
        <v>12.85</v>
      </c>
      <c r="F189">
        <f>AVERAGE(E189:E193)</f>
        <v>13.667399999999997</v>
      </c>
      <c r="I189">
        <v>14.385</v>
      </c>
      <c r="L189">
        <v>12.372</v>
      </c>
      <c r="P189">
        <v>18.43</v>
      </c>
      <c r="Q189">
        <f>AVERAGE(P189:P194)</f>
        <v>16.110833333333332</v>
      </c>
      <c r="S189">
        <v>13.43</v>
      </c>
      <c r="W189" s="4">
        <v>12.45</v>
      </c>
      <c r="Z189" s="4">
        <v>14.558</v>
      </c>
      <c r="AA189">
        <f>AVERAGE(Z189:Z190)</f>
        <v>15.245000000000001</v>
      </c>
      <c r="AB189" s="30">
        <f>AA189/AA191</f>
        <v>1.0691942995006454</v>
      </c>
    </row>
    <row r="190" spans="2:28" x14ac:dyDescent="0.2">
      <c r="B190">
        <v>14.138999999999999</v>
      </c>
      <c r="E190">
        <v>13.135999999999999</v>
      </c>
      <c r="I190">
        <v>13.96</v>
      </c>
      <c r="L190">
        <v>11.475</v>
      </c>
      <c r="P190">
        <v>14.976000000000001</v>
      </c>
      <c r="S190">
        <v>11.475</v>
      </c>
      <c r="W190">
        <v>11.207000000000001</v>
      </c>
      <c r="X190">
        <f>AVERAGE(W190:W195)</f>
        <v>12.867333333333335</v>
      </c>
      <c r="Z190" s="4">
        <v>15.932</v>
      </c>
    </row>
    <row r="191" spans="2:28" x14ac:dyDescent="0.2">
      <c r="B191">
        <v>14.129</v>
      </c>
      <c r="E191">
        <v>13.507</v>
      </c>
      <c r="I191">
        <v>14.538</v>
      </c>
      <c r="L191">
        <v>12.757</v>
      </c>
      <c r="P191">
        <v>16.398</v>
      </c>
      <c r="S191">
        <v>10.999000000000001</v>
      </c>
      <c r="W191">
        <v>12.539</v>
      </c>
      <c r="Z191">
        <v>15.673999999999999</v>
      </c>
      <c r="AA191">
        <f>AVERAGE(Z191:Z195)</f>
        <v>14.2584</v>
      </c>
    </row>
    <row r="192" spans="2:28" x14ac:dyDescent="0.2">
      <c r="B192">
        <v>13.135999999999999</v>
      </c>
      <c r="E192">
        <v>14.042</v>
      </c>
      <c r="I192">
        <v>13.712</v>
      </c>
      <c r="L192">
        <v>13.855</v>
      </c>
      <c r="P192">
        <v>18.059999999999999</v>
      </c>
      <c r="S192">
        <v>12.866</v>
      </c>
      <c r="W192">
        <v>14.948</v>
      </c>
      <c r="Z192">
        <v>14.893000000000001</v>
      </c>
    </row>
    <row r="193" spans="2:28" x14ac:dyDescent="0.2">
      <c r="E193">
        <v>14.802</v>
      </c>
      <c r="I193">
        <v>12.448</v>
      </c>
      <c r="L193">
        <v>14.208</v>
      </c>
      <c r="P193">
        <v>12.763999999999999</v>
      </c>
      <c r="S193">
        <v>15.273</v>
      </c>
      <c r="W193">
        <v>12.512</v>
      </c>
      <c r="Z193">
        <v>12.151</v>
      </c>
    </row>
    <row r="194" spans="2:28" x14ac:dyDescent="0.2">
      <c r="B194" s="4">
        <v>13.914</v>
      </c>
      <c r="C194">
        <f>AVERAGE(B194:B195)</f>
        <v>13.896000000000001</v>
      </c>
      <c r="D194" s="30">
        <f>C194/C196</f>
        <v>0.97132711691434492</v>
      </c>
      <c r="I194">
        <v>13.548999999999999</v>
      </c>
      <c r="L194">
        <v>13.875</v>
      </c>
      <c r="P194">
        <v>16.036999999999999</v>
      </c>
      <c r="S194">
        <v>14.927</v>
      </c>
      <c r="W194">
        <v>12.855</v>
      </c>
      <c r="Z194">
        <v>13.992000000000001</v>
      </c>
    </row>
    <row r="195" spans="2:28" x14ac:dyDescent="0.2">
      <c r="B195" s="4">
        <v>13.878</v>
      </c>
      <c r="E195" s="4">
        <v>11.824999999999999</v>
      </c>
      <c r="G195" s="30">
        <f>E195/F196</f>
        <v>0.95052995418164266</v>
      </c>
      <c r="S195">
        <v>15.057</v>
      </c>
      <c r="W195">
        <v>13.143000000000001</v>
      </c>
      <c r="Z195">
        <v>14.582000000000001</v>
      </c>
    </row>
    <row r="196" spans="2:28" x14ac:dyDescent="0.2">
      <c r="B196">
        <v>13.135999999999999</v>
      </c>
      <c r="C196">
        <f>AVERAGE(B196:B200)</f>
        <v>14.306199999999999</v>
      </c>
      <c r="E196">
        <v>12.287000000000001</v>
      </c>
      <c r="F196">
        <f>AVERAGE(E196:E202)</f>
        <v>12.440428571428573</v>
      </c>
      <c r="I196" s="4">
        <v>14.778</v>
      </c>
      <c r="J196">
        <f>AVERAGE(I196:I197)</f>
        <v>15.347000000000001</v>
      </c>
      <c r="K196" s="30">
        <f>J196/J198</f>
        <v>0.9490865078804156</v>
      </c>
      <c r="L196" s="4">
        <v>15.157999999999999</v>
      </c>
      <c r="N196" s="30">
        <f>L196/M197</f>
        <v>1.1088920589633857</v>
      </c>
      <c r="P196" s="4">
        <v>13.435</v>
      </c>
      <c r="Q196">
        <f>AVERAGE(P196:P197)</f>
        <v>12.6515</v>
      </c>
      <c r="R196" s="30">
        <f>Q196/Q198</f>
        <v>0.95271623717939058</v>
      </c>
    </row>
    <row r="197" spans="2:28" x14ac:dyDescent="0.2">
      <c r="B197">
        <v>17.898</v>
      </c>
      <c r="E197">
        <v>12.32</v>
      </c>
      <c r="I197" s="4">
        <v>15.916</v>
      </c>
      <c r="L197">
        <v>12.614000000000001</v>
      </c>
      <c r="M197">
        <f>AVERAGE(L197:L202)</f>
        <v>13.669499999999999</v>
      </c>
      <c r="P197" s="4">
        <v>11.868</v>
      </c>
      <c r="S197" s="4">
        <v>12.204000000000001</v>
      </c>
      <c r="T197">
        <f>AVERAGE(S197:S197)</f>
        <v>12.204000000000001</v>
      </c>
      <c r="U197" s="30">
        <f>T197/T199</f>
        <v>0.9580137262817926</v>
      </c>
      <c r="W197" s="4">
        <v>17.497</v>
      </c>
      <c r="X197">
        <f>AVERAGE(W197:W198)</f>
        <v>18.6845</v>
      </c>
      <c r="Y197" s="30">
        <f>X197/X199</f>
        <v>1.0981100868134268</v>
      </c>
      <c r="Z197" s="4">
        <v>12.916</v>
      </c>
      <c r="AA197">
        <f>AVERAGE(Z197:Z199)</f>
        <v>12.286333333333333</v>
      </c>
      <c r="AB197" s="30">
        <f>AA197/AA200</f>
        <v>1.0118752083455889</v>
      </c>
    </row>
    <row r="198" spans="2:28" x14ac:dyDescent="0.2">
      <c r="B198">
        <v>14.007</v>
      </c>
      <c r="E198">
        <v>13.914</v>
      </c>
      <c r="I198">
        <v>15.589</v>
      </c>
      <c r="J198">
        <f>AVERAGE(I198:I204)</f>
        <v>16.170285714285715</v>
      </c>
      <c r="L198">
        <v>13.622999999999999</v>
      </c>
      <c r="P198">
        <v>13.709</v>
      </c>
      <c r="Q198">
        <f>AVERAGE(P198:P202)</f>
        <v>13.279400000000001</v>
      </c>
      <c r="S198" s="4">
        <v>13.737</v>
      </c>
      <c r="W198" s="4">
        <v>19.872</v>
      </c>
      <c r="Z198" s="4">
        <v>11.516999999999999</v>
      </c>
    </row>
    <row r="199" spans="2:28" x14ac:dyDescent="0.2">
      <c r="B199">
        <v>13.775</v>
      </c>
      <c r="E199">
        <v>13.912000000000001</v>
      </c>
      <c r="I199">
        <v>16.43</v>
      </c>
      <c r="L199">
        <v>14.459</v>
      </c>
      <c r="P199">
        <v>11.489000000000001</v>
      </c>
      <c r="S199">
        <v>12.808999999999999</v>
      </c>
      <c r="T199">
        <f>AVERAGE(S199:S205)</f>
        <v>12.738857142857142</v>
      </c>
      <c r="W199">
        <v>16.933</v>
      </c>
      <c r="X199">
        <f>AVERAGE(W199:W205)</f>
        <v>17.015142857142855</v>
      </c>
      <c r="Z199" s="4">
        <v>12.426</v>
      </c>
    </row>
    <row r="200" spans="2:28" x14ac:dyDescent="0.2">
      <c r="B200">
        <v>12.715</v>
      </c>
      <c r="E200">
        <v>12.193</v>
      </c>
      <c r="I200">
        <v>16.43</v>
      </c>
      <c r="L200">
        <v>13.118</v>
      </c>
      <c r="P200">
        <v>14.121</v>
      </c>
      <c r="S200">
        <v>12.487</v>
      </c>
      <c r="W200">
        <v>18.417999999999999</v>
      </c>
      <c r="Z200">
        <v>13.462999999999999</v>
      </c>
      <c r="AA200">
        <f>AVERAGE(Z200:Z206)</f>
        <v>12.142142857142858</v>
      </c>
    </row>
    <row r="201" spans="2:28" x14ac:dyDescent="0.2">
      <c r="E201">
        <v>11.206</v>
      </c>
      <c r="I201">
        <v>16.178999999999998</v>
      </c>
      <c r="L201">
        <v>14.617000000000001</v>
      </c>
      <c r="P201">
        <v>12.385</v>
      </c>
      <c r="S201">
        <v>12.487</v>
      </c>
      <c r="W201">
        <v>17.398</v>
      </c>
      <c r="Z201">
        <v>9.4190000000000005</v>
      </c>
    </row>
    <row r="202" spans="2:28" x14ac:dyDescent="0.2">
      <c r="B202" s="4">
        <v>17.411000000000001</v>
      </c>
      <c r="D202" s="30">
        <f>B202/C203</f>
        <v>1.1843987483236478</v>
      </c>
      <c r="E202">
        <v>11.250999999999999</v>
      </c>
      <c r="I202">
        <v>15.441000000000001</v>
      </c>
      <c r="L202">
        <v>13.586</v>
      </c>
      <c r="P202">
        <v>14.693</v>
      </c>
      <c r="S202">
        <v>11.702999999999999</v>
      </c>
      <c r="W202">
        <v>17.129000000000001</v>
      </c>
      <c r="Z202">
        <v>13.092000000000001</v>
      </c>
    </row>
    <row r="203" spans="2:28" x14ac:dyDescent="0.2">
      <c r="B203">
        <v>16.373000000000001</v>
      </c>
      <c r="C203">
        <f>AVERAGE(B203:B209)</f>
        <v>14.700285714285714</v>
      </c>
      <c r="I203">
        <v>16.486000000000001</v>
      </c>
      <c r="S203">
        <v>12.967000000000001</v>
      </c>
      <c r="W203">
        <v>15.708</v>
      </c>
      <c r="Z203">
        <v>10.798</v>
      </c>
    </row>
    <row r="204" spans="2:28" x14ac:dyDescent="0.2">
      <c r="B204">
        <v>14.606999999999999</v>
      </c>
      <c r="E204" s="4">
        <v>12.647</v>
      </c>
      <c r="G204" s="30">
        <f>E204/F205</f>
        <v>1.0371615684712443</v>
      </c>
      <c r="I204">
        <v>16.637</v>
      </c>
      <c r="L204" s="4">
        <v>13.914</v>
      </c>
      <c r="N204" s="30">
        <f>L204/M205</f>
        <v>0.93041605927273219</v>
      </c>
      <c r="P204" s="4">
        <v>14.137</v>
      </c>
      <c r="Q204">
        <f>AVERAGE(P204:P205)</f>
        <v>14.016500000000001</v>
      </c>
      <c r="R204" s="30">
        <f>Q204/Q206</f>
        <v>0.90038175294344358</v>
      </c>
      <c r="S204">
        <v>13.157</v>
      </c>
      <c r="W204">
        <v>16.164000000000001</v>
      </c>
      <c r="Z204">
        <v>12.276</v>
      </c>
    </row>
    <row r="205" spans="2:28" x14ac:dyDescent="0.2">
      <c r="B205">
        <v>14.305</v>
      </c>
      <c r="E205">
        <v>12.02</v>
      </c>
      <c r="F205">
        <f>AVERAGE(E205:E211)</f>
        <v>12.193857142857143</v>
      </c>
      <c r="L205">
        <v>13.896000000000001</v>
      </c>
      <c r="M205">
        <f>AVERAGE(L205:L209)</f>
        <v>14.954599999999999</v>
      </c>
      <c r="P205" s="4">
        <v>13.896000000000001</v>
      </c>
      <c r="S205">
        <v>13.561999999999999</v>
      </c>
      <c r="W205">
        <v>17.356000000000002</v>
      </c>
      <c r="Z205">
        <v>13.772</v>
      </c>
    </row>
    <row r="206" spans="2:28" x14ac:dyDescent="0.2">
      <c r="B206">
        <v>16.099</v>
      </c>
      <c r="E206">
        <v>11.509</v>
      </c>
      <c r="I206" s="4">
        <v>13.406000000000001</v>
      </c>
      <c r="J206">
        <f>AVERAGE(I206:I207)</f>
        <v>13.186500000000001</v>
      </c>
      <c r="K206" s="30">
        <f>J206/J208</f>
        <v>0.85598136983633699</v>
      </c>
      <c r="L206">
        <v>13.878</v>
      </c>
      <c r="P206">
        <v>15.741</v>
      </c>
      <c r="Q206">
        <f>AVERAGE(P206:P212)</f>
        <v>15.567285714285717</v>
      </c>
      <c r="Z206">
        <v>12.175000000000001</v>
      </c>
    </row>
    <row r="207" spans="2:28" x14ac:dyDescent="0.2">
      <c r="B207">
        <v>12.494</v>
      </c>
      <c r="E207">
        <v>14.047000000000001</v>
      </c>
      <c r="I207" s="4">
        <v>12.967000000000001</v>
      </c>
      <c r="L207">
        <v>16.452000000000002</v>
      </c>
      <c r="P207">
        <v>14.667</v>
      </c>
      <c r="S207" s="4">
        <v>13.121</v>
      </c>
      <c r="T207">
        <f>AVERAGE(S207:S209)</f>
        <v>12.660666666666666</v>
      </c>
      <c r="U207" s="30">
        <f>T207/T210</f>
        <v>0.9639367560845622</v>
      </c>
      <c r="W207" s="4">
        <v>15.673999999999999</v>
      </c>
      <c r="X207">
        <f>AVERAGE(W207:W208)</f>
        <v>14.733499999999999</v>
      </c>
      <c r="Y207" s="30">
        <f>X207/X209</f>
        <v>1.1342841195604056</v>
      </c>
    </row>
    <row r="208" spans="2:28" x14ac:dyDescent="0.2">
      <c r="B208">
        <v>13.882999999999999</v>
      </c>
      <c r="E208">
        <v>13.135999999999999</v>
      </c>
      <c r="I208">
        <v>14.13</v>
      </c>
      <c r="J208">
        <f>AVERAGE(I208:I215)</f>
        <v>15.405125</v>
      </c>
      <c r="L208">
        <v>15.305999999999999</v>
      </c>
      <c r="P208">
        <v>15.164</v>
      </c>
      <c r="S208" s="4">
        <v>11.984999999999999</v>
      </c>
      <c r="W208" s="4">
        <v>13.792999999999999</v>
      </c>
      <c r="Z208" s="4">
        <v>12.766999999999999</v>
      </c>
      <c r="AA208">
        <f>AVERAGE(Z208:Z209)</f>
        <v>12.792</v>
      </c>
      <c r="AB208" s="30">
        <f>AA208/AA210</f>
        <v>0.99203438839834701</v>
      </c>
    </row>
    <row r="209" spans="2:28" x14ac:dyDescent="0.2">
      <c r="B209">
        <v>15.141</v>
      </c>
      <c r="E209">
        <v>12.579000000000001</v>
      </c>
      <c r="I209">
        <v>16.181000000000001</v>
      </c>
      <c r="L209">
        <v>15.241</v>
      </c>
      <c r="P209">
        <v>15.944000000000001</v>
      </c>
      <c r="S209" s="4">
        <v>12.875999999999999</v>
      </c>
      <c r="W209">
        <v>12.568</v>
      </c>
      <c r="X209">
        <f>AVERAGE(W209:W212)</f>
        <v>12.98925</v>
      </c>
      <c r="Z209" s="4">
        <v>12.817</v>
      </c>
    </row>
    <row r="210" spans="2:28" x14ac:dyDescent="0.2">
      <c r="E210">
        <v>10.189</v>
      </c>
      <c r="I210">
        <v>18.361000000000001</v>
      </c>
      <c r="P210">
        <v>17.960999999999999</v>
      </c>
      <c r="S210">
        <v>16.177</v>
      </c>
      <c r="T210">
        <f>AVERAGE(S210:S215)</f>
        <v>13.134333333333331</v>
      </c>
      <c r="W210">
        <v>12.32</v>
      </c>
      <c r="Z210">
        <v>12.669</v>
      </c>
      <c r="AA210">
        <f>AVERAGE(Z210:Z216)</f>
        <v>12.894714285714286</v>
      </c>
    </row>
    <row r="211" spans="2:28" x14ac:dyDescent="0.2">
      <c r="B211" s="4">
        <v>14.695</v>
      </c>
      <c r="D211" s="30">
        <f>B211/C212</f>
        <v>1.0429197494721527</v>
      </c>
      <c r="E211">
        <v>11.877000000000001</v>
      </c>
      <c r="I211">
        <v>12.525</v>
      </c>
      <c r="L211" s="4">
        <v>14.538</v>
      </c>
      <c r="N211" s="30">
        <f>L211/M212</f>
        <v>1.0426523774883967</v>
      </c>
      <c r="P211">
        <v>14.71</v>
      </c>
      <c r="S211">
        <v>13.958</v>
      </c>
      <c r="W211">
        <v>15.145</v>
      </c>
      <c r="Z211">
        <v>15.191000000000001</v>
      </c>
    </row>
    <row r="212" spans="2:28" x14ac:dyDescent="0.2">
      <c r="B212">
        <v>14.41</v>
      </c>
      <c r="C212">
        <f>AVERAGE(B212:B215)</f>
        <v>14.090249999999999</v>
      </c>
      <c r="I212">
        <v>14.351000000000001</v>
      </c>
      <c r="L212">
        <v>13.765000000000001</v>
      </c>
      <c r="M212">
        <f>AVERAGE(L212:L218)</f>
        <v>13.943285714285716</v>
      </c>
      <c r="P212">
        <v>14.784000000000001</v>
      </c>
      <c r="S212">
        <v>11.574999999999999</v>
      </c>
      <c r="W212">
        <v>11.923999999999999</v>
      </c>
      <c r="Z212">
        <v>12.789</v>
      </c>
    </row>
    <row r="213" spans="2:28" x14ac:dyDescent="0.2">
      <c r="B213">
        <v>15.808</v>
      </c>
      <c r="E213" s="4">
        <v>15.404</v>
      </c>
      <c r="G213" s="30">
        <f>E213/F214</f>
        <v>1.1147317274888866</v>
      </c>
      <c r="I213">
        <v>16.446999999999999</v>
      </c>
      <c r="L213">
        <v>17.568999999999999</v>
      </c>
      <c r="S213">
        <v>12.32</v>
      </c>
      <c r="Z213">
        <v>11.779</v>
      </c>
    </row>
    <row r="214" spans="2:28" x14ac:dyDescent="0.2">
      <c r="B214">
        <v>13.648999999999999</v>
      </c>
      <c r="E214">
        <v>15.749000000000001</v>
      </c>
      <c r="F214">
        <f>AVERAGE(E214:E220)</f>
        <v>13.818571428571428</v>
      </c>
      <c r="I214">
        <v>17.259</v>
      </c>
      <c r="L214">
        <v>15.561999999999999</v>
      </c>
      <c r="P214" s="4">
        <v>14.021000000000001</v>
      </c>
      <c r="Q214">
        <f>AVERAGE(P214:P215)</f>
        <v>13.329000000000001</v>
      </c>
      <c r="R214" s="30">
        <f>Q214/Q216</f>
        <v>0.88834618680377053</v>
      </c>
      <c r="S214">
        <v>11.86</v>
      </c>
      <c r="W214" s="4">
        <v>15.002000000000001</v>
      </c>
      <c r="X214">
        <f>AVERAGE(W214:W215)</f>
        <v>16.754000000000001</v>
      </c>
      <c r="Y214" s="30">
        <f>X214/X216</f>
        <v>1.2751836206568483</v>
      </c>
      <c r="Z214">
        <v>10.991</v>
      </c>
    </row>
    <row r="215" spans="2:28" x14ac:dyDescent="0.2">
      <c r="B215">
        <v>12.494</v>
      </c>
      <c r="E215">
        <v>13.331</v>
      </c>
      <c r="I215">
        <v>13.987</v>
      </c>
      <c r="L215">
        <v>13.294</v>
      </c>
      <c r="P215" s="4">
        <v>12.637</v>
      </c>
      <c r="S215">
        <v>12.916</v>
      </c>
      <c r="W215" s="4">
        <v>18.506</v>
      </c>
      <c r="Z215">
        <v>11.9</v>
      </c>
    </row>
    <row r="216" spans="2:28" x14ac:dyDescent="0.2">
      <c r="E216">
        <v>14.602</v>
      </c>
      <c r="L216">
        <v>12.864000000000001</v>
      </c>
      <c r="P216">
        <v>16.992999999999999</v>
      </c>
      <c r="Q216">
        <f>AVERAGE(P216:P222)</f>
        <v>15.004285714285713</v>
      </c>
      <c r="W216">
        <v>14.164</v>
      </c>
      <c r="X216">
        <f>AVERAGE(W216:W219)</f>
        <v>13.138499999999999</v>
      </c>
      <c r="Z216">
        <v>14.944000000000001</v>
      </c>
    </row>
    <row r="217" spans="2:28" x14ac:dyDescent="0.2">
      <c r="B217" s="4">
        <v>15.122999999999999</v>
      </c>
      <c r="D217" s="30">
        <f>B217/C218</f>
        <v>1.0574784980071323</v>
      </c>
      <c r="E217">
        <v>14.41</v>
      </c>
      <c r="L217">
        <v>11.702999999999999</v>
      </c>
      <c r="P217">
        <v>14.989000000000001</v>
      </c>
      <c r="S217" s="4">
        <v>13.875</v>
      </c>
      <c r="T217">
        <f>AVERAGE(S217:S217)</f>
        <v>13.875</v>
      </c>
      <c r="U217" s="30">
        <f>T217/T219</f>
        <v>1.0542511967175745</v>
      </c>
      <c r="W217">
        <v>12.492000000000001</v>
      </c>
    </row>
    <row r="218" spans="2:28" x14ac:dyDescent="0.2">
      <c r="B218">
        <v>16.599</v>
      </c>
      <c r="C218">
        <f>AVERAGE(B218:B222)</f>
        <v>14.300999999999998</v>
      </c>
      <c r="E218">
        <v>13.438000000000001</v>
      </c>
      <c r="L218">
        <v>12.846</v>
      </c>
      <c r="P218">
        <v>16.536999999999999</v>
      </c>
      <c r="S218" s="4">
        <v>12.614000000000001</v>
      </c>
      <c r="W218">
        <v>12.568</v>
      </c>
      <c r="Z218" s="4">
        <v>12.669</v>
      </c>
      <c r="AA218">
        <f>AVERAGE(Z218:Z219)</f>
        <v>13.6035</v>
      </c>
      <c r="AB218" s="30">
        <f>AA218/AA220</f>
        <v>0.95608079615417063</v>
      </c>
    </row>
    <row r="219" spans="2:28" x14ac:dyDescent="0.2">
      <c r="B219">
        <v>12.413</v>
      </c>
      <c r="E219">
        <v>12.02</v>
      </c>
      <c r="P219">
        <v>13.082000000000001</v>
      </c>
      <c r="S219">
        <v>12.866</v>
      </c>
      <c r="T219">
        <f>AVERAGE(S219:S226)</f>
        <v>13.161000000000001</v>
      </c>
      <c r="W219">
        <v>13.33</v>
      </c>
      <c r="Z219" s="4">
        <v>14.538</v>
      </c>
    </row>
    <row r="220" spans="2:28" x14ac:dyDescent="0.2">
      <c r="B220">
        <v>13.775</v>
      </c>
      <c r="E220">
        <v>13.18</v>
      </c>
      <c r="L220" s="4">
        <v>13.786</v>
      </c>
      <c r="M220">
        <f>AVERAGE(L220:L221)</f>
        <v>14.678000000000001</v>
      </c>
      <c r="N220" s="30">
        <f>M220/M222</f>
        <v>1.0377789823478116</v>
      </c>
      <c r="P220">
        <v>15.896000000000001</v>
      </c>
      <c r="S220">
        <v>11.553000000000001</v>
      </c>
      <c r="Z220">
        <v>14.271000000000001</v>
      </c>
      <c r="AA220">
        <f>AVERAGE(Z220:Z224)</f>
        <v>14.228399999999999</v>
      </c>
    </row>
    <row r="221" spans="2:28" x14ac:dyDescent="0.2">
      <c r="B221">
        <v>13.955</v>
      </c>
      <c r="L221" s="4">
        <v>15.57</v>
      </c>
      <c r="P221">
        <v>13.43</v>
      </c>
      <c r="S221">
        <v>11.9</v>
      </c>
      <c r="W221" s="4">
        <v>13.884</v>
      </c>
      <c r="Y221" s="30">
        <f>W221/X222</f>
        <v>1.0936072340023315</v>
      </c>
      <c r="Z221">
        <v>14.994999999999999</v>
      </c>
    </row>
    <row r="222" spans="2:28" x14ac:dyDescent="0.2">
      <c r="B222">
        <v>14.763</v>
      </c>
      <c r="L222">
        <v>16.25</v>
      </c>
      <c r="M222">
        <f>AVERAGE(L222:L227)</f>
        <v>14.143666666666668</v>
      </c>
      <c r="P222">
        <v>14.103</v>
      </c>
      <c r="S222">
        <v>11.907999999999999</v>
      </c>
      <c r="W222">
        <v>12.204000000000001</v>
      </c>
      <c r="X222">
        <f>AVERAGE(W222:W226)</f>
        <v>12.695600000000001</v>
      </c>
      <c r="Z222">
        <v>13.896000000000001</v>
      </c>
    </row>
    <row r="223" spans="2:28" x14ac:dyDescent="0.2">
      <c r="L223">
        <v>11.993</v>
      </c>
      <c r="S223">
        <v>14.989000000000001</v>
      </c>
      <c r="W223">
        <v>13.66</v>
      </c>
      <c r="Z223">
        <v>12.32</v>
      </c>
    </row>
    <row r="224" spans="2:28" x14ac:dyDescent="0.2">
      <c r="L224">
        <v>14.382</v>
      </c>
      <c r="P224" s="4">
        <v>17.398</v>
      </c>
      <c r="Q224">
        <f>AVERAGE(P224:P225)</f>
        <v>17.054499999999997</v>
      </c>
      <c r="R224" s="30">
        <f>Q224/Q226</f>
        <v>1.0458776921944757</v>
      </c>
      <c r="S224">
        <v>13.435</v>
      </c>
      <c r="W224">
        <v>11.605</v>
      </c>
      <c r="Z224">
        <v>15.66</v>
      </c>
    </row>
    <row r="225" spans="12:28" x14ac:dyDescent="0.2">
      <c r="L225">
        <v>15.576000000000001</v>
      </c>
      <c r="P225" s="4">
        <v>16.710999999999999</v>
      </c>
      <c r="S225">
        <v>15.749000000000001</v>
      </c>
      <c r="W225">
        <v>12.789</v>
      </c>
    </row>
    <row r="226" spans="12:28" x14ac:dyDescent="0.2">
      <c r="L226">
        <v>13.561999999999999</v>
      </c>
      <c r="P226">
        <v>16.446999999999999</v>
      </c>
      <c r="Q226">
        <f>AVERAGE(P226:P230)</f>
        <v>16.3064</v>
      </c>
      <c r="S226">
        <v>12.888</v>
      </c>
      <c r="W226">
        <v>13.22</v>
      </c>
      <c r="Z226" s="4">
        <v>12.3</v>
      </c>
      <c r="AA226">
        <f>AVERAGE(Z226:Z227)</f>
        <v>12.3565</v>
      </c>
      <c r="AB226" s="30">
        <f>AA226/AA228</f>
        <v>1.0331398334945832</v>
      </c>
    </row>
    <row r="227" spans="12:28" x14ac:dyDescent="0.2">
      <c r="L227">
        <v>13.099</v>
      </c>
      <c r="P227">
        <v>16.027000000000001</v>
      </c>
      <c r="Z227" s="4">
        <v>12.413</v>
      </c>
    </row>
    <row r="228" spans="12:28" x14ac:dyDescent="0.2">
      <c r="P228">
        <v>16.902999999999999</v>
      </c>
      <c r="S228" s="4">
        <v>13.065</v>
      </c>
      <c r="T228">
        <f>AVERAGE(S228:S228)</f>
        <v>13.065</v>
      </c>
      <c r="U228" s="30">
        <f>T228/T230</f>
        <v>0.97377499520858612</v>
      </c>
      <c r="W228" s="4">
        <v>11.196999999999999</v>
      </c>
      <c r="Y228" s="30">
        <f>W228/X229</f>
        <v>0.9821929824561404</v>
      </c>
      <c r="Z228">
        <v>12.211</v>
      </c>
      <c r="AA228">
        <f>AVERAGE(Z228:Z234)</f>
        <v>11.960142857142857</v>
      </c>
    </row>
    <row r="229" spans="12:28" x14ac:dyDescent="0.2">
      <c r="L229" s="4">
        <v>13.237</v>
      </c>
      <c r="M229">
        <f>AVERAGE(L229:L230)</f>
        <v>12.8825</v>
      </c>
      <c r="N229" s="30">
        <f>M229/M231</f>
        <v>0.95182681295947402</v>
      </c>
      <c r="P229">
        <v>16.405999999999999</v>
      </c>
      <c r="S229" s="4">
        <v>13.053000000000001</v>
      </c>
      <c r="W229">
        <v>12.462</v>
      </c>
      <c r="X229">
        <f>AVERAGE(W229:W234)</f>
        <v>11.399999999999999</v>
      </c>
      <c r="Z229">
        <v>12.494999999999999</v>
      </c>
    </row>
    <row r="230" spans="12:28" x14ac:dyDescent="0.2">
      <c r="L230" s="4">
        <v>12.528</v>
      </c>
      <c r="P230">
        <v>15.749000000000001</v>
      </c>
      <c r="S230">
        <v>17.059999999999999</v>
      </c>
      <c r="T230">
        <f>AVERAGE(S230:S236)</f>
        <v>13.416857142857143</v>
      </c>
      <c r="W230">
        <v>10.952999999999999</v>
      </c>
      <c r="Z230">
        <v>12.37</v>
      </c>
    </row>
    <row r="231" spans="12:28" x14ac:dyDescent="0.2">
      <c r="L231">
        <v>13.933</v>
      </c>
      <c r="M231">
        <f>AVERAGE(L231:L238)</f>
        <v>13.5345</v>
      </c>
      <c r="S231">
        <v>13.586</v>
      </c>
      <c r="W231">
        <v>11.397</v>
      </c>
      <c r="Z231">
        <v>10.656000000000001</v>
      </c>
    </row>
    <row r="232" spans="12:28" x14ac:dyDescent="0.2">
      <c r="L232">
        <v>13.352</v>
      </c>
      <c r="P232" s="4">
        <v>14.012</v>
      </c>
      <c r="Q232">
        <f>AVERAGE(P232:P233)</f>
        <v>14.5785</v>
      </c>
      <c r="R232" s="30">
        <f>Q232/Q234</f>
        <v>0.94056572471381938</v>
      </c>
      <c r="S232">
        <v>13.718</v>
      </c>
      <c r="W232">
        <v>11.382999999999999</v>
      </c>
      <c r="Z232">
        <v>12.132999999999999</v>
      </c>
    </row>
    <row r="233" spans="12:28" x14ac:dyDescent="0.2">
      <c r="L233">
        <v>12.928000000000001</v>
      </c>
      <c r="P233" s="4">
        <v>15.145</v>
      </c>
      <c r="S233">
        <v>12.247999999999999</v>
      </c>
      <c r="W233">
        <v>11.824999999999999</v>
      </c>
      <c r="Z233">
        <v>11.827999999999999</v>
      </c>
    </row>
    <row r="234" spans="12:28" x14ac:dyDescent="0.2">
      <c r="L234">
        <v>14.308999999999999</v>
      </c>
      <c r="P234">
        <v>17.436</v>
      </c>
      <c r="Q234">
        <f>AVERAGE(P234:P240)</f>
        <v>15.499714285714289</v>
      </c>
      <c r="S234">
        <v>11.923999999999999</v>
      </c>
      <c r="W234">
        <v>10.38</v>
      </c>
      <c r="Z234">
        <v>12.028</v>
      </c>
    </row>
    <row r="235" spans="12:28" x14ac:dyDescent="0.2">
      <c r="L235">
        <v>13.323</v>
      </c>
      <c r="P235">
        <v>13.428000000000001</v>
      </c>
      <c r="S235">
        <v>12.058999999999999</v>
      </c>
    </row>
    <row r="236" spans="12:28" x14ac:dyDescent="0.2">
      <c r="L236">
        <v>13.273</v>
      </c>
      <c r="P236">
        <v>15.346</v>
      </c>
      <c r="S236">
        <v>13.323</v>
      </c>
      <c r="W236" s="4">
        <v>14.678000000000001</v>
      </c>
      <c r="X236">
        <f>AVERAGE(W236:W237)</f>
        <v>13.9175</v>
      </c>
      <c r="Y236" s="30">
        <f>X236/X238</f>
        <v>0.99852920074616158</v>
      </c>
      <c r="Z236" s="4">
        <v>13.111000000000001</v>
      </c>
      <c r="AA236">
        <f>AVERAGE(Z236:Z237)</f>
        <v>12.266500000000001</v>
      </c>
      <c r="AB236" s="30">
        <f>AA236/AA238</f>
        <v>1.0531379932052054</v>
      </c>
    </row>
    <row r="237" spans="12:28" x14ac:dyDescent="0.2">
      <c r="L237">
        <v>13.919</v>
      </c>
      <c r="P237">
        <v>16.045000000000002</v>
      </c>
      <c r="W237" s="4">
        <v>13.157</v>
      </c>
      <c r="Z237" s="4">
        <v>11.422000000000001</v>
      </c>
    </row>
    <row r="238" spans="12:28" x14ac:dyDescent="0.2">
      <c r="L238">
        <v>13.239000000000001</v>
      </c>
      <c r="P238">
        <v>14.311</v>
      </c>
      <c r="S238" s="4">
        <v>13.449</v>
      </c>
      <c r="U238" s="30">
        <f>S238/T239</f>
        <v>0.99692376116526449</v>
      </c>
      <c r="W238">
        <v>13.766999999999999</v>
      </c>
      <c r="X238">
        <f>AVERAGE(W238:W241)</f>
        <v>13.938000000000001</v>
      </c>
      <c r="Z238">
        <v>10.401999999999999</v>
      </c>
      <c r="AA238">
        <f>AVERAGE(Z238:Z244)</f>
        <v>11.647571428571428</v>
      </c>
    </row>
    <row r="239" spans="12:28" x14ac:dyDescent="0.2">
      <c r="P239">
        <v>17.222000000000001</v>
      </c>
      <c r="S239">
        <v>13.606999999999999</v>
      </c>
      <c r="T239">
        <f>AVERAGE(S239:S242)</f>
        <v>13.490499999999999</v>
      </c>
      <c r="W239">
        <v>13.829000000000001</v>
      </c>
      <c r="Z239">
        <v>10.874000000000001</v>
      </c>
    </row>
    <row r="240" spans="12:28" x14ac:dyDescent="0.2">
      <c r="L240" s="4">
        <v>12.185</v>
      </c>
      <c r="M240">
        <f>AVERAGE(L240:L241)</f>
        <v>11.7125</v>
      </c>
      <c r="N240" s="30">
        <f>M240/M242</f>
        <v>0.85035454127441268</v>
      </c>
      <c r="P240">
        <v>14.71</v>
      </c>
      <c r="S240">
        <v>14.451000000000001</v>
      </c>
      <c r="W240">
        <v>13.912000000000001</v>
      </c>
      <c r="Z240">
        <v>11.489000000000001</v>
      </c>
    </row>
    <row r="241" spans="12:28" x14ac:dyDescent="0.2">
      <c r="L241" s="4">
        <v>11.24</v>
      </c>
      <c r="S241">
        <v>14.275</v>
      </c>
      <c r="W241">
        <v>14.244</v>
      </c>
      <c r="Z241">
        <v>12.789</v>
      </c>
    </row>
    <row r="242" spans="12:28" x14ac:dyDescent="0.2">
      <c r="L242">
        <v>12.856</v>
      </c>
      <c r="M242">
        <f>AVERAGE(L242:L247)</f>
        <v>13.773666666666665</v>
      </c>
      <c r="P242" s="4">
        <v>15.114000000000001</v>
      </c>
      <c r="Q242">
        <f>AVERAGE(P242:P243)</f>
        <v>15.1465</v>
      </c>
      <c r="R242" s="30">
        <f>Q242/Q244</f>
        <v>1.0017905060659889</v>
      </c>
      <c r="S242">
        <v>11.629</v>
      </c>
      <c r="Z242">
        <v>15.021000000000001</v>
      </c>
    </row>
    <row r="243" spans="12:28" x14ac:dyDescent="0.2">
      <c r="L243">
        <v>14.904</v>
      </c>
      <c r="P243" s="4">
        <v>15.179</v>
      </c>
      <c r="W243" s="4">
        <v>12.362</v>
      </c>
      <c r="X243">
        <f>AVERAGE(W243:W244)</f>
        <v>12.942</v>
      </c>
      <c r="Y243" s="30">
        <f>X243/X245</f>
        <v>0.98078147261208259</v>
      </c>
      <c r="Z243">
        <v>11.706</v>
      </c>
    </row>
    <row r="244" spans="12:28" x14ac:dyDescent="0.2">
      <c r="L244">
        <v>12.737</v>
      </c>
      <c r="P244">
        <v>15.006</v>
      </c>
      <c r="Q244">
        <f>AVERAGE(P244:P250)</f>
        <v>15.119428571428573</v>
      </c>
      <c r="S244" s="4">
        <v>13.273</v>
      </c>
      <c r="T244">
        <f>AVERAGE(S244:S244)</f>
        <v>13.273</v>
      </c>
      <c r="U244" s="30">
        <f>T244/T246</f>
        <v>0.93156000280738338</v>
      </c>
      <c r="W244" s="4">
        <v>13.522</v>
      </c>
      <c r="Z244">
        <v>9.2520000000000007</v>
      </c>
    </row>
    <row r="245" spans="12:28" x14ac:dyDescent="0.2">
      <c r="L245">
        <v>12.987</v>
      </c>
      <c r="P245">
        <v>15.057</v>
      </c>
      <c r="S245" s="4">
        <v>14.388999999999999</v>
      </c>
      <c r="W245">
        <v>11.103</v>
      </c>
      <c r="X245">
        <f>AVERAGE(W245:W249)</f>
        <v>13.195600000000002</v>
      </c>
    </row>
    <row r="246" spans="12:28" x14ac:dyDescent="0.2">
      <c r="L246">
        <v>14.807</v>
      </c>
      <c r="P246">
        <v>14.28</v>
      </c>
      <c r="S246">
        <v>14.121</v>
      </c>
      <c r="T246">
        <f>AVERAGE(S246:S252)</f>
        <v>14.248142857142858</v>
      </c>
      <c r="W246">
        <v>13.118</v>
      </c>
      <c r="Z246" s="4">
        <v>12.737</v>
      </c>
      <c r="AA246">
        <f>AVERAGE(Z246:Z248)</f>
        <v>13.009</v>
      </c>
      <c r="AB246" s="30">
        <f>AA246/AA249</f>
        <v>1.030203680826127</v>
      </c>
    </row>
    <row r="247" spans="12:28" x14ac:dyDescent="0.2">
      <c r="L247">
        <v>14.351000000000001</v>
      </c>
      <c r="P247">
        <v>15.348000000000001</v>
      </c>
      <c r="S247">
        <v>13.586</v>
      </c>
      <c r="W247">
        <v>13.855</v>
      </c>
      <c r="Z247" s="4">
        <v>13.169</v>
      </c>
    </row>
    <row r="248" spans="12:28" x14ac:dyDescent="0.2">
      <c r="P248">
        <v>13.992000000000001</v>
      </c>
      <c r="S248">
        <v>14.442</v>
      </c>
      <c r="W248">
        <v>13.487</v>
      </c>
      <c r="Z248" s="4">
        <v>13.121</v>
      </c>
    </row>
    <row r="249" spans="12:28" x14ac:dyDescent="0.2">
      <c r="L249" s="4">
        <v>13.55</v>
      </c>
      <c r="M249">
        <f>AVERAGE(L249:L250)</f>
        <v>14.224499999999999</v>
      </c>
      <c r="N249" s="30">
        <f>M249/M251</f>
        <v>0.93626234132581099</v>
      </c>
      <c r="P249">
        <v>15.561999999999999</v>
      </c>
      <c r="S249">
        <v>12.972</v>
      </c>
      <c r="W249">
        <v>14.414999999999999</v>
      </c>
      <c r="Z249">
        <v>14.208</v>
      </c>
      <c r="AA249">
        <f>AVERAGE(Z249:Z253)</f>
        <v>12.627599999999999</v>
      </c>
    </row>
    <row r="250" spans="12:28" x14ac:dyDescent="0.2">
      <c r="L250" s="4">
        <v>14.898999999999999</v>
      </c>
      <c r="P250">
        <v>16.591000000000001</v>
      </c>
      <c r="S250">
        <v>15.097</v>
      </c>
      <c r="Z250">
        <v>12.888</v>
      </c>
    </row>
    <row r="251" spans="12:28" x14ac:dyDescent="0.2">
      <c r="L251">
        <v>18.18</v>
      </c>
      <c r="M251">
        <f>AVERAGE(L251:L257)</f>
        <v>15.192857142857141</v>
      </c>
      <c r="S251">
        <v>15.912000000000001</v>
      </c>
      <c r="W251" s="4">
        <v>10.622999999999999</v>
      </c>
      <c r="X251">
        <f>AVERAGE(W251:W252)</f>
        <v>10.544499999999999</v>
      </c>
      <c r="Y251" s="30">
        <f>X251/X253</f>
        <v>0.8902605234591725</v>
      </c>
      <c r="Z251">
        <v>12.763999999999999</v>
      </c>
    </row>
    <row r="252" spans="12:28" x14ac:dyDescent="0.2">
      <c r="L252">
        <v>13.933</v>
      </c>
      <c r="P252" s="4">
        <v>12.895</v>
      </c>
      <c r="Q252">
        <f>AVERAGE(P252:P253)</f>
        <v>14.143000000000001</v>
      </c>
      <c r="R252" s="30">
        <f>Q252/Q254</f>
        <v>0.9758504105430208</v>
      </c>
      <c r="S252">
        <v>13.606999999999999</v>
      </c>
      <c r="W252" s="4">
        <v>10.465999999999999</v>
      </c>
      <c r="Z252">
        <v>11.629</v>
      </c>
    </row>
    <row r="253" spans="12:28" x14ac:dyDescent="0.2">
      <c r="L253">
        <v>15.835000000000001</v>
      </c>
      <c r="P253" s="4">
        <v>15.391</v>
      </c>
      <c r="W253">
        <v>11.378</v>
      </c>
      <c r="X253">
        <f>AVERAGE(W253:W259)</f>
        <v>11.844285714285714</v>
      </c>
      <c r="Z253">
        <v>11.648999999999999</v>
      </c>
    </row>
    <row r="254" spans="12:28" x14ac:dyDescent="0.2">
      <c r="L254">
        <v>14.763999999999999</v>
      </c>
      <c r="P254">
        <v>13.845000000000001</v>
      </c>
      <c r="Q254">
        <f>AVERAGE(P254:P258)</f>
        <v>14.493</v>
      </c>
      <c r="S254" s="4">
        <v>12.423</v>
      </c>
      <c r="T254">
        <f>AVERAGE(S254:S254)</f>
        <v>12.423</v>
      </c>
      <c r="U254" s="30">
        <f>T254/T256</f>
        <v>0.99110455143803089</v>
      </c>
      <c r="W254">
        <v>10.538</v>
      </c>
    </row>
    <row r="255" spans="12:28" x14ac:dyDescent="0.2">
      <c r="L255">
        <v>14.71</v>
      </c>
      <c r="P255">
        <v>12.858000000000001</v>
      </c>
      <c r="S255" s="4">
        <v>13.372999999999999</v>
      </c>
      <c r="W255">
        <v>11.452999999999999</v>
      </c>
      <c r="Z255" s="4">
        <v>13.625</v>
      </c>
      <c r="AA255">
        <f>AVERAGE(Z255:Z256)</f>
        <v>12.888</v>
      </c>
      <c r="AB255" s="30">
        <f>AA255/AA257</f>
        <v>0.9882136441309205</v>
      </c>
    </row>
    <row r="256" spans="12:28" x14ac:dyDescent="0.2">
      <c r="L256">
        <v>15.422000000000001</v>
      </c>
      <c r="P256">
        <v>14.967000000000001</v>
      </c>
      <c r="S256">
        <v>13.244</v>
      </c>
      <c r="T256">
        <f>AVERAGE(S256:S263)</f>
        <v>12.534500000000001</v>
      </c>
      <c r="W256">
        <v>11.76</v>
      </c>
      <c r="Z256" s="4">
        <v>12.151</v>
      </c>
    </row>
    <row r="257" spans="12:28" x14ac:dyDescent="0.2">
      <c r="L257">
        <v>13.506</v>
      </c>
      <c r="P257">
        <v>13.661</v>
      </c>
      <c r="S257">
        <v>12.048999999999999</v>
      </c>
      <c r="W257">
        <v>11.961</v>
      </c>
      <c r="Z257">
        <v>16.405999999999999</v>
      </c>
      <c r="AA257">
        <f>AVERAGE(Z257:Z263)</f>
        <v>13.041714285714287</v>
      </c>
    </row>
    <row r="258" spans="12:28" x14ac:dyDescent="0.2">
      <c r="P258">
        <v>17.134</v>
      </c>
      <c r="S258">
        <v>13.66</v>
      </c>
      <c r="W258">
        <v>14.398</v>
      </c>
      <c r="Z258">
        <v>13.765000000000001</v>
      </c>
    </row>
    <row r="259" spans="12:28" x14ac:dyDescent="0.2">
      <c r="L259" s="4">
        <v>13.032999999999999</v>
      </c>
      <c r="M259">
        <f>AVERAGE(L259:L260)</f>
        <v>14.134499999999999</v>
      </c>
      <c r="N259" s="30">
        <f>M259/M261</f>
        <v>0.98506838574788746</v>
      </c>
      <c r="S259">
        <v>13.644</v>
      </c>
      <c r="W259">
        <v>11.422000000000001</v>
      </c>
      <c r="Z259">
        <v>11.282</v>
      </c>
    </row>
    <row r="260" spans="12:28" x14ac:dyDescent="0.2">
      <c r="L260" s="4">
        <v>15.236000000000001</v>
      </c>
      <c r="P260" s="4">
        <v>14.477</v>
      </c>
      <c r="R260" s="30">
        <f>P260/Q261</f>
        <v>0.94234123987814733</v>
      </c>
      <c r="S260">
        <v>13.065</v>
      </c>
      <c r="Z260">
        <v>12.090999999999999</v>
      </c>
    </row>
    <row r="261" spans="12:28" x14ac:dyDescent="0.2">
      <c r="L261">
        <v>12.529</v>
      </c>
      <c r="M261">
        <f>AVERAGE(L261:L264)</f>
        <v>14.348749999999999</v>
      </c>
      <c r="P261">
        <v>14.696999999999999</v>
      </c>
      <c r="Q261">
        <f>AVERAGE(P261:P265)</f>
        <v>15.362799999999998</v>
      </c>
      <c r="S261">
        <v>10.742000000000001</v>
      </c>
      <c r="W261" s="4">
        <v>15.254</v>
      </c>
      <c r="X261">
        <f>AVERAGE(W261:W264)</f>
        <v>14.445250000000001</v>
      </c>
      <c r="Y261" s="30">
        <f>X261/X265</f>
        <v>1.0289006018732862</v>
      </c>
      <c r="Z261">
        <v>14.204000000000001</v>
      </c>
    </row>
    <row r="262" spans="12:28" x14ac:dyDescent="0.2">
      <c r="L262">
        <v>14.648999999999999</v>
      </c>
      <c r="P262">
        <v>17.129000000000001</v>
      </c>
      <c r="S262">
        <v>12.135999999999999</v>
      </c>
      <c r="W262" s="4">
        <v>13.894</v>
      </c>
      <c r="Z262">
        <v>11.856999999999999</v>
      </c>
    </row>
    <row r="263" spans="12:28" x14ac:dyDescent="0.2">
      <c r="L263">
        <v>16.548999999999999</v>
      </c>
      <c r="P263">
        <v>15.956</v>
      </c>
      <c r="S263">
        <v>11.736000000000001</v>
      </c>
      <c r="W263" s="4">
        <v>13.955</v>
      </c>
      <c r="Z263">
        <v>11.686999999999999</v>
      </c>
    </row>
    <row r="264" spans="12:28" x14ac:dyDescent="0.2">
      <c r="L264">
        <v>13.667999999999999</v>
      </c>
      <c r="P264">
        <v>14.893000000000001</v>
      </c>
      <c r="W264" s="4">
        <v>14.678000000000001</v>
      </c>
    </row>
    <row r="265" spans="12:28" x14ac:dyDescent="0.2">
      <c r="P265">
        <v>14.138999999999999</v>
      </c>
      <c r="S265" s="4">
        <v>11.265000000000001</v>
      </c>
      <c r="T265">
        <f>AVERAGE(S265:S265)</f>
        <v>11.265000000000001</v>
      </c>
      <c r="U265" s="30">
        <f>T265/T267</f>
        <v>1.0775779605892482</v>
      </c>
      <c r="W265">
        <v>15.324999999999999</v>
      </c>
      <c r="X265">
        <f>AVERAGE(W265:W272)</f>
        <v>14.039499999999999</v>
      </c>
      <c r="Z265" s="4">
        <v>15.537000000000001</v>
      </c>
      <c r="AA265">
        <f>AVERAGE(Z265:Z266)</f>
        <v>14.798500000000001</v>
      </c>
      <c r="AB265" s="30">
        <f>AA265/AA267</f>
        <v>1.0721552919745803</v>
      </c>
    </row>
    <row r="266" spans="12:28" x14ac:dyDescent="0.2">
      <c r="L266" s="4">
        <v>13.875</v>
      </c>
      <c r="M266">
        <f>AVERAGE(L266:L267)</f>
        <v>13.948</v>
      </c>
      <c r="N266" s="30">
        <f>M266/M268</f>
        <v>0.9532066114088783</v>
      </c>
      <c r="S266" s="4">
        <v>11.282</v>
      </c>
      <c r="W266">
        <v>12.462</v>
      </c>
      <c r="Z266" s="4">
        <v>14.06</v>
      </c>
    </row>
    <row r="267" spans="12:28" x14ac:dyDescent="0.2">
      <c r="L267" s="4">
        <v>14.021000000000001</v>
      </c>
      <c r="P267" s="4">
        <v>12.115</v>
      </c>
      <c r="R267" s="30">
        <f>P267/Q268</f>
        <v>0.86294090831386405</v>
      </c>
      <c r="S267">
        <v>10.454000000000001</v>
      </c>
      <c r="T267">
        <f>AVERAGE(S267:S267)</f>
        <v>10.454000000000001</v>
      </c>
      <c r="W267">
        <v>13.792999999999999</v>
      </c>
      <c r="Z267">
        <v>12.773999999999999</v>
      </c>
      <c r="AA267">
        <f>AVERAGE(Z267:Z273)</f>
        <v>13.802571428571429</v>
      </c>
    </row>
    <row r="268" spans="12:28" x14ac:dyDescent="0.2">
      <c r="L268">
        <v>15.603</v>
      </c>
      <c r="M268">
        <f>AVERAGE(L268:L274)</f>
        <v>14.632714285714286</v>
      </c>
      <c r="P268">
        <v>12.737</v>
      </c>
      <c r="Q268">
        <f>AVERAGE(P268:P272)</f>
        <v>14.039199999999999</v>
      </c>
      <c r="S268">
        <v>13.653</v>
      </c>
      <c r="W268">
        <v>12.817</v>
      </c>
      <c r="Z268">
        <v>12.548</v>
      </c>
    </row>
    <row r="269" spans="12:28" x14ac:dyDescent="0.2">
      <c r="L269">
        <v>13.73</v>
      </c>
      <c r="P269">
        <v>14.282</v>
      </c>
      <c r="S269">
        <v>10.776999999999999</v>
      </c>
      <c r="W269">
        <v>15.012</v>
      </c>
      <c r="Z269">
        <v>13.878</v>
      </c>
    </row>
    <row r="270" spans="12:28" x14ac:dyDescent="0.2">
      <c r="L270">
        <v>15.12</v>
      </c>
      <c r="P270">
        <v>14.893000000000001</v>
      </c>
      <c r="S270">
        <v>12.372</v>
      </c>
      <c r="W270">
        <v>14.667</v>
      </c>
      <c r="Z270">
        <v>15.191000000000001</v>
      </c>
    </row>
    <row r="271" spans="12:28" x14ac:dyDescent="0.2">
      <c r="L271">
        <v>15.141</v>
      </c>
      <c r="P271">
        <v>15.006</v>
      </c>
      <c r="S271">
        <v>11.824999999999999</v>
      </c>
      <c r="W271">
        <v>13.561999999999999</v>
      </c>
      <c r="Z271">
        <v>15.138999999999999</v>
      </c>
    </row>
    <row r="272" spans="12:28" x14ac:dyDescent="0.2">
      <c r="L272">
        <v>14.282</v>
      </c>
      <c r="P272">
        <v>13.278</v>
      </c>
      <c r="S272">
        <v>11.295999999999999</v>
      </c>
      <c r="W272">
        <v>14.678000000000001</v>
      </c>
      <c r="Z272">
        <v>12.817</v>
      </c>
    </row>
    <row r="273" spans="12:28" x14ac:dyDescent="0.2">
      <c r="L273">
        <v>15.239000000000001</v>
      </c>
      <c r="S273">
        <v>12.757</v>
      </c>
      <c r="Z273">
        <v>14.271000000000001</v>
      </c>
    </row>
    <row r="274" spans="12:28" x14ac:dyDescent="0.2">
      <c r="L274">
        <v>13.314</v>
      </c>
      <c r="P274" s="4">
        <v>13.66</v>
      </c>
      <c r="Q274">
        <f>AVERAGE(P274:P275)</f>
        <v>12.989000000000001</v>
      </c>
      <c r="R274" s="30">
        <f>Q274/Q276</f>
        <v>0.96122252645600537</v>
      </c>
      <c r="W274" s="4">
        <v>15.981</v>
      </c>
      <c r="X274">
        <f>AVERAGE(W274:W275)</f>
        <v>14.5025</v>
      </c>
      <c r="Y274" s="30">
        <f>X274/X276</f>
        <v>0.86455263919878733</v>
      </c>
    </row>
    <row r="275" spans="12:28" x14ac:dyDescent="0.2">
      <c r="P275" s="4">
        <v>12.318</v>
      </c>
      <c r="S275" s="4">
        <v>11.824999999999999</v>
      </c>
      <c r="T275">
        <f>AVERAGE(S275:S275)</f>
        <v>11.824999999999999</v>
      </c>
      <c r="U275" s="30">
        <f>T275/T277</f>
        <v>0.94451899421706753</v>
      </c>
      <c r="W275" s="4">
        <v>13.023999999999999</v>
      </c>
      <c r="Z275" s="4">
        <v>10.599</v>
      </c>
      <c r="AA275">
        <f>AVERAGE(Z275:Z276)</f>
        <v>10.998000000000001</v>
      </c>
      <c r="AB275" s="30">
        <f>AA275/AA277</f>
        <v>0.86799362303284777</v>
      </c>
    </row>
    <row r="276" spans="12:28" x14ac:dyDescent="0.2">
      <c r="L276" s="4">
        <v>13.023999999999999</v>
      </c>
      <c r="M276">
        <f>AVERAGE(L276:L277)</f>
        <v>14.5105</v>
      </c>
      <c r="N276" s="30">
        <f>M276/M278</f>
        <v>0.94178159987019316</v>
      </c>
      <c r="P276">
        <v>13.878</v>
      </c>
      <c r="Q276">
        <f>AVERAGE(P276:P281)</f>
        <v>13.513</v>
      </c>
      <c r="S276" s="4">
        <v>12.763999999999999</v>
      </c>
      <c r="W276">
        <v>14.884</v>
      </c>
      <c r="X276">
        <f>AVERAGE(W276:W282)</f>
        <v>16.774571428571427</v>
      </c>
      <c r="Z276" s="4">
        <v>11.397</v>
      </c>
    </row>
    <row r="277" spans="12:28" x14ac:dyDescent="0.2">
      <c r="L277" s="4">
        <v>15.997</v>
      </c>
      <c r="P277">
        <v>14.128</v>
      </c>
      <c r="S277">
        <v>11.467000000000001</v>
      </c>
      <c r="T277">
        <f>AVERAGE(S277:S281)</f>
        <v>12.519600000000001</v>
      </c>
      <c r="W277">
        <v>16.905000000000001</v>
      </c>
      <c r="Z277">
        <v>12.487</v>
      </c>
      <c r="AA277">
        <f>AVERAGE(Z277:Z281)</f>
        <v>12.6706</v>
      </c>
    </row>
    <row r="278" spans="12:28" x14ac:dyDescent="0.2">
      <c r="L278">
        <v>17.245999999999999</v>
      </c>
      <c r="M278">
        <f>AVERAGE(L278:L285)</f>
        <v>15.407499999999999</v>
      </c>
      <c r="P278">
        <v>14.077999999999999</v>
      </c>
      <c r="S278">
        <v>13.278</v>
      </c>
      <c r="W278">
        <v>16.698</v>
      </c>
      <c r="Z278">
        <v>12.975</v>
      </c>
    </row>
    <row r="279" spans="12:28" x14ac:dyDescent="0.2">
      <c r="L279">
        <v>18.366</v>
      </c>
      <c r="P279">
        <v>12.644</v>
      </c>
      <c r="S279">
        <v>12.260999999999999</v>
      </c>
      <c r="W279">
        <v>16.637</v>
      </c>
      <c r="Z279">
        <v>13.065</v>
      </c>
    </row>
    <row r="280" spans="12:28" x14ac:dyDescent="0.2">
      <c r="L280">
        <v>15.305999999999999</v>
      </c>
      <c r="P280">
        <v>14.238</v>
      </c>
      <c r="S280">
        <v>13.169</v>
      </c>
      <c r="W280">
        <v>17.66</v>
      </c>
      <c r="Z280">
        <v>12.454000000000001</v>
      </c>
    </row>
    <row r="281" spans="12:28" x14ac:dyDescent="0.2">
      <c r="L281">
        <v>15.12</v>
      </c>
      <c r="P281">
        <v>12.112</v>
      </c>
      <c r="S281">
        <v>12.423</v>
      </c>
      <c r="W281">
        <v>17.452999999999999</v>
      </c>
      <c r="Z281">
        <v>12.372</v>
      </c>
    </row>
    <row r="282" spans="12:28" x14ac:dyDescent="0.2">
      <c r="L282">
        <v>14.148</v>
      </c>
      <c r="W282">
        <v>17.184999999999999</v>
      </c>
    </row>
    <row r="283" spans="12:28" x14ac:dyDescent="0.2">
      <c r="L283">
        <v>13.487</v>
      </c>
      <c r="P283" s="4">
        <v>16.771999999999998</v>
      </c>
      <c r="Q283">
        <f>AVERAGE(P283:P284)</f>
        <v>14.753</v>
      </c>
      <c r="R283" s="30">
        <f>Q283/Q285</f>
        <v>1.0094423537461512</v>
      </c>
      <c r="S283" s="4">
        <v>14.451000000000001</v>
      </c>
      <c r="T283">
        <f>AVERAGE(S283:S283)</f>
        <v>14.451000000000001</v>
      </c>
      <c r="U283" s="30">
        <f>T283/T285</f>
        <v>1.1097373675318694</v>
      </c>
      <c r="Z283" s="4">
        <v>12.686999999999999</v>
      </c>
      <c r="AA283">
        <f>AVERAGE(Z283:Z284)</f>
        <v>12.3835</v>
      </c>
      <c r="AB283" s="30">
        <f>AA283/AA285</f>
        <v>0.96796868893281074</v>
      </c>
    </row>
    <row r="284" spans="12:28" x14ac:dyDescent="0.2">
      <c r="L284">
        <v>14.208</v>
      </c>
      <c r="P284" s="4">
        <v>12.734</v>
      </c>
      <c r="S284" s="4">
        <v>13.709</v>
      </c>
      <c r="W284" s="4">
        <v>13.449</v>
      </c>
      <c r="X284">
        <f>AVERAGE(W284:W285)</f>
        <v>13.865500000000001</v>
      </c>
      <c r="Y284" s="30">
        <f>X284/X286</f>
        <v>0.90185633260484965</v>
      </c>
      <c r="Z284" s="4">
        <v>12.08</v>
      </c>
    </row>
    <row r="285" spans="12:28" x14ac:dyDescent="0.2">
      <c r="L285">
        <v>15.379</v>
      </c>
      <c r="P285">
        <v>12.614000000000001</v>
      </c>
      <c r="Q285">
        <f>AVERAGE(P285:P290)</f>
        <v>14.615</v>
      </c>
      <c r="S285">
        <v>14.558</v>
      </c>
      <c r="T285">
        <f>AVERAGE(S285:S291)</f>
        <v>13.021999999999997</v>
      </c>
      <c r="W285" s="4">
        <v>14.282</v>
      </c>
      <c r="Z285">
        <v>13.023999999999999</v>
      </c>
      <c r="AA285">
        <f>AVERAGE(Z285:Z291)</f>
        <v>12.793285714285714</v>
      </c>
    </row>
    <row r="286" spans="12:28" x14ac:dyDescent="0.2">
      <c r="P286">
        <v>12.928000000000001</v>
      </c>
      <c r="S286">
        <v>11.952999999999999</v>
      </c>
      <c r="W286">
        <v>13.82</v>
      </c>
      <c r="X286">
        <f>AVERAGE(W286:W290)</f>
        <v>15.3744</v>
      </c>
      <c r="Z286">
        <v>12.933</v>
      </c>
    </row>
    <row r="287" spans="12:28" x14ac:dyDescent="0.2">
      <c r="L287" s="4">
        <v>11.629</v>
      </c>
      <c r="M287">
        <f>AVERAGE(L287:L288)</f>
        <v>13.324999999999999</v>
      </c>
      <c r="N287" s="30">
        <f>M287/M289</f>
        <v>0.97881978452497531</v>
      </c>
      <c r="P287">
        <v>14.329000000000001</v>
      </c>
      <c r="S287">
        <v>12.749000000000001</v>
      </c>
      <c r="W287">
        <v>15.239000000000001</v>
      </c>
      <c r="Z287">
        <v>13.456</v>
      </c>
    </row>
    <row r="288" spans="12:28" x14ac:dyDescent="0.2">
      <c r="L288" s="4">
        <v>15.021000000000001</v>
      </c>
      <c r="P288">
        <v>16.312999999999999</v>
      </c>
      <c r="S288">
        <v>12.614000000000001</v>
      </c>
      <c r="W288">
        <v>14.4</v>
      </c>
      <c r="Z288">
        <v>12.875999999999999</v>
      </c>
    </row>
    <row r="289" spans="12:28" x14ac:dyDescent="0.2">
      <c r="L289">
        <v>13.22</v>
      </c>
      <c r="M289">
        <f>AVERAGE(L289:L294)</f>
        <v>13.613333333333335</v>
      </c>
      <c r="P289">
        <v>16.864999999999998</v>
      </c>
      <c r="S289">
        <v>11.779</v>
      </c>
      <c r="W289">
        <v>16.257999999999999</v>
      </c>
      <c r="Z289">
        <v>11.952999999999999</v>
      </c>
    </row>
    <row r="290" spans="12:28" x14ac:dyDescent="0.2">
      <c r="L290">
        <v>14.807</v>
      </c>
      <c r="P290">
        <v>14.641</v>
      </c>
      <c r="S290">
        <v>14.38</v>
      </c>
      <c r="W290">
        <v>17.155000000000001</v>
      </c>
      <c r="Z290">
        <v>12.462</v>
      </c>
    </row>
    <row r="291" spans="12:28" x14ac:dyDescent="0.2">
      <c r="L291">
        <v>12.193</v>
      </c>
      <c r="S291">
        <v>13.121</v>
      </c>
      <c r="Z291">
        <v>12.849</v>
      </c>
    </row>
    <row r="292" spans="12:28" x14ac:dyDescent="0.2">
      <c r="L292">
        <v>13.914</v>
      </c>
      <c r="P292" s="4">
        <v>14.763999999999999</v>
      </c>
      <c r="Q292">
        <f>AVERAGE(P292:P293)</f>
        <v>13.8925</v>
      </c>
      <c r="R292" s="30">
        <f>Q292/Q294</f>
        <v>1.0023593414046377</v>
      </c>
      <c r="W292" s="4">
        <v>15.388999999999999</v>
      </c>
      <c r="X292">
        <f>AVERAGE(W292:W293)</f>
        <v>15.015000000000001</v>
      </c>
      <c r="Y292" s="30">
        <f>X292/X294</f>
        <v>1.0143556831616281</v>
      </c>
    </row>
    <row r="293" spans="12:28" x14ac:dyDescent="0.2">
      <c r="L293">
        <v>13.914</v>
      </c>
      <c r="P293" s="4">
        <v>13.021000000000001</v>
      </c>
      <c r="S293" s="4">
        <v>11.811</v>
      </c>
      <c r="T293">
        <f>AVERAGE(S293:S293)</f>
        <v>11.811</v>
      </c>
      <c r="U293" s="30">
        <f>T293/T295</f>
        <v>0.90713124511975018</v>
      </c>
      <c r="W293" s="4">
        <v>14.641</v>
      </c>
      <c r="Z293" s="4">
        <v>14.36</v>
      </c>
      <c r="AA293">
        <f>AVERAGE(Z293:Z294)</f>
        <v>14.724</v>
      </c>
      <c r="AB293" s="30">
        <f>AA293/AA295</f>
        <v>1.1651730073001365</v>
      </c>
    </row>
    <row r="294" spans="12:28" x14ac:dyDescent="0.2">
      <c r="L294">
        <v>13.632</v>
      </c>
      <c r="P294">
        <v>15.49</v>
      </c>
      <c r="Q294">
        <f>AVERAGE(P294:P298)</f>
        <v>13.859800000000002</v>
      </c>
      <c r="S294" s="4">
        <v>11.9</v>
      </c>
      <c r="W294">
        <v>14.686</v>
      </c>
      <c r="X294">
        <f>AVERAGE(W294:W299)</f>
        <v>14.8025</v>
      </c>
      <c r="Z294" s="4">
        <v>15.087999999999999</v>
      </c>
    </row>
    <row r="295" spans="12:28" x14ac:dyDescent="0.2">
      <c r="P295">
        <v>13.411</v>
      </c>
      <c r="S295">
        <v>12.048999999999999</v>
      </c>
      <c r="T295">
        <f>AVERAGE(S295:S300)</f>
        <v>13.020166666666666</v>
      </c>
      <c r="W295">
        <v>14.625999999999999</v>
      </c>
      <c r="Z295">
        <v>12.888</v>
      </c>
      <c r="AA295">
        <f>AVERAGE(Z295:Z298)</f>
        <v>12.636749999999999</v>
      </c>
    </row>
    <row r="296" spans="12:28" x14ac:dyDescent="0.2">
      <c r="P296">
        <v>11.662000000000001</v>
      </c>
      <c r="S296">
        <v>11.112</v>
      </c>
      <c r="W296">
        <v>15.714</v>
      </c>
      <c r="Z296">
        <v>13.406000000000001</v>
      </c>
    </row>
    <row r="297" spans="12:28" x14ac:dyDescent="0.2">
      <c r="P297">
        <v>13.955</v>
      </c>
      <c r="S297">
        <v>13.737</v>
      </c>
      <c r="W297">
        <v>14.028</v>
      </c>
      <c r="Z297">
        <v>12.624000000000001</v>
      </c>
    </row>
    <row r="298" spans="12:28" x14ac:dyDescent="0.2">
      <c r="P298">
        <v>14.781000000000001</v>
      </c>
      <c r="S298">
        <v>13.6</v>
      </c>
      <c r="W298">
        <v>15.179</v>
      </c>
      <c r="Z298">
        <v>11.629</v>
      </c>
    </row>
    <row r="299" spans="12:28" x14ac:dyDescent="0.2">
      <c r="S299">
        <v>14.148</v>
      </c>
      <c r="W299">
        <v>14.582000000000001</v>
      </c>
    </row>
    <row r="300" spans="12:28" x14ac:dyDescent="0.2">
      <c r="P300" s="4">
        <v>14.907999999999999</v>
      </c>
      <c r="R300" s="30">
        <f>P300/Q301</f>
        <v>0.97097929751104906</v>
      </c>
      <c r="S300">
        <v>13.475</v>
      </c>
      <c r="Z300" s="4">
        <v>14.138999999999999</v>
      </c>
      <c r="AA300">
        <f>AVERAGE(Z300:Z301)</f>
        <v>13.91</v>
      </c>
      <c r="AB300" s="30">
        <f>AA300/AA302</f>
        <v>1.0477027366306806</v>
      </c>
    </row>
    <row r="301" spans="12:28" x14ac:dyDescent="0.2">
      <c r="P301">
        <v>15.843</v>
      </c>
      <c r="Q301">
        <f>AVERAGE(P301:P307)</f>
        <v>15.353571428571428</v>
      </c>
      <c r="W301" s="4">
        <v>12.454000000000001</v>
      </c>
      <c r="X301">
        <f>AVERAGE(W301:W302)</f>
        <v>12.314500000000001</v>
      </c>
      <c r="Y301" s="30">
        <f>X301/X303</f>
        <v>0.95397853032315183</v>
      </c>
      <c r="Z301" s="4">
        <v>13.680999999999999</v>
      </c>
    </row>
    <row r="302" spans="12:28" x14ac:dyDescent="0.2">
      <c r="P302">
        <v>15.407999999999999</v>
      </c>
      <c r="S302" s="4">
        <v>12.016999999999999</v>
      </c>
      <c r="T302">
        <f>AVERAGE(S302:S302)</f>
        <v>12.016999999999999</v>
      </c>
      <c r="U302" s="30">
        <f>T302/T304</f>
        <v>0.97277763001167983</v>
      </c>
      <c r="W302" s="4">
        <v>12.175000000000001</v>
      </c>
      <c r="Z302">
        <v>12.808999999999999</v>
      </c>
      <c r="AA302">
        <f>AVERAGE(Z302:Z307)</f>
        <v>13.276666666666666</v>
      </c>
    </row>
    <row r="303" spans="12:28" x14ac:dyDescent="0.2">
      <c r="P303">
        <v>16.864999999999998</v>
      </c>
      <c r="S303" s="4">
        <v>11.125999999999999</v>
      </c>
      <c r="W303">
        <v>12.446</v>
      </c>
      <c r="X303">
        <f>AVERAGE(W303:W309)</f>
        <v>12.908571428571429</v>
      </c>
      <c r="Z303">
        <v>12.734</v>
      </c>
    </row>
    <row r="304" spans="12:28" x14ac:dyDescent="0.2">
      <c r="P304">
        <v>15.189</v>
      </c>
      <c r="S304">
        <v>14.148</v>
      </c>
      <c r="T304">
        <f>AVERAGE(S304:S310)</f>
        <v>12.353285714285715</v>
      </c>
      <c r="W304">
        <v>12.614000000000001</v>
      </c>
      <c r="Z304">
        <v>12.464</v>
      </c>
    </row>
    <row r="305" spans="16:28" x14ac:dyDescent="0.2">
      <c r="P305">
        <v>14.329000000000001</v>
      </c>
      <c r="S305">
        <v>12.757</v>
      </c>
      <c r="W305">
        <v>11.397</v>
      </c>
      <c r="Z305">
        <v>15.189</v>
      </c>
    </row>
    <row r="306" spans="16:28" x14ac:dyDescent="0.2">
      <c r="P306">
        <v>15.603</v>
      </c>
      <c r="S306">
        <v>11.339</v>
      </c>
      <c r="W306">
        <v>13.089</v>
      </c>
      <c r="Z306">
        <v>12.727</v>
      </c>
    </row>
    <row r="307" spans="16:28" x14ac:dyDescent="0.2">
      <c r="P307">
        <v>14.238</v>
      </c>
      <c r="S307">
        <v>12.31</v>
      </c>
      <c r="W307">
        <v>14.128</v>
      </c>
      <c r="Z307">
        <v>13.737</v>
      </c>
    </row>
    <row r="308" spans="16:28" x14ac:dyDescent="0.2">
      <c r="S308">
        <v>10.991</v>
      </c>
      <c r="W308">
        <v>13.201000000000001</v>
      </c>
    </row>
    <row r="309" spans="16:28" x14ac:dyDescent="0.2">
      <c r="S309">
        <v>12.869</v>
      </c>
      <c r="W309">
        <v>13.484999999999999</v>
      </c>
      <c r="Z309" s="4">
        <v>10.691000000000001</v>
      </c>
      <c r="AB309" s="30">
        <f>Z309/AA310</f>
        <v>0.8189109929310836</v>
      </c>
    </row>
    <row r="310" spans="16:28" x14ac:dyDescent="0.2">
      <c r="S310">
        <v>12.058999999999999</v>
      </c>
      <c r="Z310">
        <v>14.103</v>
      </c>
      <c r="AA310">
        <f>AVERAGE(Z310:Z316)</f>
        <v>13.055142857142856</v>
      </c>
    </row>
    <row r="311" spans="16:28" x14ac:dyDescent="0.2">
      <c r="Z311">
        <v>13.092000000000001</v>
      </c>
    </row>
    <row r="312" spans="16:28" x14ac:dyDescent="0.2">
      <c r="Z312">
        <v>13.118</v>
      </c>
    </row>
    <row r="313" spans="16:28" x14ac:dyDescent="0.2">
      <c r="Z313">
        <v>12.058999999999999</v>
      </c>
    </row>
    <row r="314" spans="16:28" x14ac:dyDescent="0.2">
      <c r="Z314">
        <v>12.669</v>
      </c>
    </row>
    <row r="315" spans="16:28" x14ac:dyDescent="0.2">
      <c r="Z315">
        <v>12.955</v>
      </c>
    </row>
    <row r="316" spans="16:28" x14ac:dyDescent="0.2">
      <c r="Z316">
        <v>13.39</v>
      </c>
    </row>
    <row r="318" spans="16:28" x14ac:dyDescent="0.2">
      <c r="Z318" s="4">
        <v>12.403</v>
      </c>
      <c r="AA318">
        <f>AVERAGE(Z318:Z320)</f>
        <v>13.137333333333332</v>
      </c>
      <c r="AB318" s="30">
        <f>AA318/AA321</f>
        <v>0.94519989447682085</v>
      </c>
    </row>
    <row r="319" spans="16:28" x14ac:dyDescent="0.2">
      <c r="Z319" s="4">
        <v>12.323</v>
      </c>
    </row>
    <row r="320" spans="16:28" x14ac:dyDescent="0.2">
      <c r="Z320" s="4">
        <v>14.686</v>
      </c>
    </row>
    <row r="321" spans="26:28" x14ac:dyDescent="0.2">
      <c r="Z321">
        <v>13.896000000000001</v>
      </c>
      <c r="AA321">
        <f>AVERAGE(Z321:Z326)</f>
        <v>13.898999999999999</v>
      </c>
    </row>
    <row r="322" spans="26:28" x14ac:dyDescent="0.2">
      <c r="Z322">
        <v>14.781000000000001</v>
      </c>
    </row>
    <row r="323" spans="26:28" x14ac:dyDescent="0.2">
      <c r="Z323">
        <v>14.842000000000001</v>
      </c>
    </row>
    <row r="324" spans="26:28" x14ac:dyDescent="0.2">
      <c r="Z324">
        <v>13.162000000000001</v>
      </c>
    </row>
    <row r="325" spans="26:28" x14ac:dyDescent="0.2">
      <c r="Z325">
        <v>13.391999999999999</v>
      </c>
    </row>
    <row r="326" spans="26:28" x14ac:dyDescent="0.2">
      <c r="Z326">
        <v>13.321</v>
      </c>
    </row>
    <row r="328" spans="26:28" x14ac:dyDescent="0.2">
      <c r="Z328" s="4">
        <v>13.919</v>
      </c>
      <c r="AB328" s="30">
        <f>Z328/AA329</f>
        <v>0.77436403844281565</v>
      </c>
    </row>
    <row r="329" spans="26:28" x14ac:dyDescent="0.2">
      <c r="Z329">
        <v>21.902000000000001</v>
      </c>
      <c r="AA329">
        <f>AVERAGE(Z329:Z336)</f>
        <v>17.97475</v>
      </c>
    </row>
    <row r="330" spans="26:28" x14ac:dyDescent="0.2">
      <c r="Z330">
        <v>16.591000000000001</v>
      </c>
    </row>
    <row r="331" spans="26:28" x14ac:dyDescent="0.2">
      <c r="Z331">
        <v>19.736999999999998</v>
      </c>
    </row>
    <row r="332" spans="26:28" x14ac:dyDescent="0.2">
      <c r="Z332">
        <v>15.214</v>
      </c>
    </row>
    <row r="333" spans="26:28" x14ac:dyDescent="0.2">
      <c r="Z333">
        <v>16.398</v>
      </c>
    </row>
    <row r="334" spans="26:28" x14ac:dyDescent="0.2">
      <c r="Z334">
        <v>21.672000000000001</v>
      </c>
    </row>
    <row r="335" spans="26:28" x14ac:dyDescent="0.2">
      <c r="Z335">
        <v>17.161999999999999</v>
      </c>
    </row>
    <row r="336" spans="26:28" x14ac:dyDescent="0.2">
      <c r="Z336">
        <v>15.122</v>
      </c>
    </row>
    <row r="338" spans="26:28" x14ac:dyDescent="0.2">
      <c r="Z338" s="4">
        <v>14.842000000000001</v>
      </c>
      <c r="AB338" s="30">
        <f>Z338/AA339</f>
        <v>1.0756408663602104</v>
      </c>
    </row>
    <row r="339" spans="26:28" x14ac:dyDescent="0.2">
      <c r="Z339">
        <v>13.772</v>
      </c>
      <c r="AA339">
        <f>AVERAGE(Z339:Z345)</f>
        <v>13.798285714285715</v>
      </c>
    </row>
    <row r="340" spans="26:28" x14ac:dyDescent="0.2">
      <c r="Z340">
        <v>14.667</v>
      </c>
    </row>
    <row r="341" spans="26:28" x14ac:dyDescent="0.2">
      <c r="Z341">
        <v>12.817</v>
      </c>
    </row>
    <row r="342" spans="26:28" x14ac:dyDescent="0.2">
      <c r="Z342">
        <v>12.734</v>
      </c>
    </row>
    <row r="343" spans="26:28" x14ac:dyDescent="0.2">
      <c r="Z343">
        <v>15.346</v>
      </c>
    </row>
    <row r="344" spans="26:28" x14ac:dyDescent="0.2">
      <c r="Z344">
        <v>13.522</v>
      </c>
    </row>
    <row r="345" spans="26:28" x14ac:dyDescent="0.2">
      <c r="Z345">
        <v>13.73</v>
      </c>
    </row>
    <row r="347" spans="26:28" x14ac:dyDescent="0.2">
      <c r="Z347" s="4">
        <v>15.926</v>
      </c>
      <c r="AA347">
        <f>AVERAGE(Z347:Z348)</f>
        <v>13.716000000000001</v>
      </c>
      <c r="AB347" s="30">
        <f>AA347/AA349</f>
        <v>1.0437221437112731</v>
      </c>
    </row>
    <row r="348" spans="26:28" x14ac:dyDescent="0.2">
      <c r="Z348" s="4">
        <v>11.506</v>
      </c>
    </row>
    <row r="349" spans="26:28" x14ac:dyDescent="0.2">
      <c r="Z349">
        <v>13.359</v>
      </c>
      <c r="AA349">
        <f>AVERAGE(Z349:Z355)</f>
        <v>13.141428571428571</v>
      </c>
    </row>
    <row r="350" spans="26:28" x14ac:dyDescent="0.2">
      <c r="Z350">
        <v>11.923999999999999</v>
      </c>
    </row>
    <row r="351" spans="26:28" x14ac:dyDescent="0.2">
      <c r="Z351">
        <v>13.680999999999999</v>
      </c>
    </row>
    <row r="352" spans="26:28" x14ac:dyDescent="0.2">
      <c r="Z352">
        <v>11.821999999999999</v>
      </c>
    </row>
    <row r="353" spans="26:28" x14ac:dyDescent="0.2">
      <c r="Z353">
        <v>12.287000000000001</v>
      </c>
    </row>
    <row r="354" spans="26:28" x14ac:dyDescent="0.2">
      <c r="Z354">
        <v>13.896000000000001</v>
      </c>
    </row>
    <row r="355" spans="26:28" x14ac:dyDescent="0.2">
      <c r="Z355">
        <v>15.021000000000001</v>
      </c>
    </row>
    <row r="357" spans="26:28" x14ac:dyDescent="0.2">
      <c r="Z357" s="4">
        <v>16.698</v>
      </c>
      <c r="AB357" s="30">
        <f>Z357/AA358</f>
        <v>1.0597867479055596</v>
      </c>
    </row>
    <row r="358" spans="26:28" x14ac:dyDescent="0.2">
      <c r="Z358">
        <v>17.515000000000001</v>
      </c>
      <c r="AA358">
        <f>AVERAGE(Z358:Z364)</f>
        <v>15.756000000000002</v>
      </c>
    </row>
    <row r="359" spans="26:28" x14ac:dyDescent="0.2">
      <c r="Z359">
        <v>20.414000000000001</v>
      </c>
    </row>
    <row r="360" spans="26:28" x14ac:dyDescent="0.2">
      <c r="Z360">
        <v>14.801</v>
      </c>
    </row>
    <row r="361" spans="26:28" x14ac:dyDescent="0.2">
      <c r="Z361">
        <v>14.842000000000001</v>
      </c>
    </row>
    <row r="362" spans="26:28" x14ac:dyDescent="0.2">
      <c r="Z362">
        <v>13.522</v>
      </c>
    </row>
    <row r="363" spans="26:28" x14ac:dyDescent="0.2">
      <c r="Z363">
        <v>13.653</v>
      </c>
    </row>
    <row r="364" spans="26:28" x14ac:dyDescent="0.2">
      <c r="Z364">
        <v>15.545</v>
      </c>
    </row>
    <row r="366" spans="26:28" x14ac:dyDescent="0.2">
      <c r="Z366" s="4">
        <v>14.148</v>
      </c>
      <c r="AB366" s="30">
        <f>Z366/AA367</f>
        <v>0.89943601340489865</v>
      </c>
    </row>
    <row r="367" spans="26:28" x14ac:dyDescent="0.2">
      <c r="Z367">
        <v>15.555999999999999</v>
      </c>
      <c r="AA367">
        <f>AVERAGE(Z367:Z373)</f>
        <v>15.729857142857144</v>
      </c>
    </row>
    <row r="368" spans="26:28" x14ac:dyDescent="0.2">
      <c r="Z368">
        <v>15.57</v>
      </c>
    </row>
    <row r="369" spans="26:26" x14ac:dyDescent="0.2">
      <c r="Z369">
        <v>16.66</v>
      </c>
    </row>
    <row r="370" spans="26:26" x14ac:dyDescent="0.2">
      <c r="Z370">
        <v>15.156000000000001</v>
      </c>
    </row>
    <row r="371" spans="26:26" x14ac:dyDescent="0.2">
      <c r="Z371">
        <v>14.137</v>
      </c>
    </row>
    <row r="372" spans="26:26" x14ac:dyDescent="0.2">
      <c r="Z372">
        <v>16.960999999999999</v>
      </c>
    </row>
    <row r="373" spans="26:26" x14ac:dyDescent="0.2">
      <c r="Z373">
        <v>16.068999999999999</v>
      </c>
    </row>
  </sheetData>
  <mergeCells count="12">
    <mergeCell ref="B3:D3"/>
    <mergeCell ref="E3:G3"/>
    <mergeCell ref="B2:G2"/>
    <mergeCell ref="I2:N2"/>
    <mergeCell ref="I3:K3"/>
    <mergeCell ref="L3:N3"/>
    <mergeCell ref="P2:U2"/>
    <mergeCell ref="P3:R3"/>
    <mergeCell ref="S3:U3"/>
    <mergeCell ref="W2:AB2"/>
    <mergeCell ref="W3:Y3"/>
    <mergeCell ref="Z3:AB3"/>
  </mergeCells>
  <pageMargins left="0.7" right="0.7" top="0.75" bottom="0.75" header="0.3" footer="0.3"/>
  <pageSetup paperSize="9" orientation="portrait" horizontalDpi="0" verticalDpi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topLeftCell="A14" zoomScale="110" zoomScaleNormal="110" workbookViewId="0">
      <selection activeCell="C33" sqref="C33"/>
    </sheetView>
  </sheetViews>
  <sheetFormatPr baseColWidth="10" defaultRowHeight="16" x14ac:dyDescent="0.2"/>
  <cols>
    <col min="1" max="1" width="21.5" bestFit="1" customWidth="1"/>
    <col min="2" max="2" width="18" bestFit="1" customWidth="1"/>
    <col min="3" max="3" width="18.33203125" bestFit="1" customWidth="1"/>
    <col min="4" max="4" width="17" bestFit="1" customWidth="1"/>
    <col min="5" max="5" width="17.5" bestFit="1" customWidth="1"/>
    <col min="6" max="6" width="19.1640625" bestFit="1" customWidth="1"/>
    <col min="7" max="7" width="19.5" bestFit="1" customWidth="1"/>
    <col min="9" max="9" width="7" bestFit="1" customWidth="1"/>
    <col min="10" max="10" width="18" bestFit="1" customWidth="1"/>
    <col min="11" max="11" width="18.33203125" bestFit="1" customWidth="1"/>
    <col min="12" max="12" width="17" bestFit="1" customWidth="1"/>
    <col min="13" max="13" width="17.5" bestFit="1" customWidth="1"/>
    <col min="14" max="14" width="19.1640625" bestFit="1" customWidth="1"/>
    <col min="15" max="15" width="19.5" bestFit="1" customWidth="1"/>
  </cols>
  <sheetData>
    <row r="2" spans="1:15" x14ac:dyDescent="0.2">
      <c r="A2" s="65" t="s">
        <v>432</v>
      </c>
      <c r="B2" s="65"/>
      <c r="C2" s="65"/>
      <c r="D2" s="65"/>
      <c r="E2" s="65"/>
      <c r="F2" s="65"/>
      <c r="G2" s="65"/>
      <c r="I2" s="65" t="s">
        <v>436</v>
      </c>
      <c r="J2" s="65"/>
      <c r="K2" s="65"/>
      <c r="L2" s="65"/>
      <c r="M2" s="65"/>
      <c r="N2" s="65"/>
      <c r="O2" s="65"/>
    </row>
    <row r="3" spans="1:15" x14ac:dyDescent="0.2">
      <c r="B3" s="53" t="s">
        <v>433</v>
      </c>
      <c r="C3" s="53"/>
      <c r="D3" s="53"/>
      <c r="E3" s="53"/>
      <c r="F3" s="53"/>
      <c r="G3" s="53"/>
      <c r="J3" s="53" t="s">
        <v>433</v>
      </c>
      <c r="K3" s="53"/>
      <c r="L3" s="53"/>
      <c r="M3" s="53"/>
      <c r="N3" s="53"/>
      <c r="O3" s="53"/>
    </row>
    <row r="4" spans="1:15" ht="18" x14ac:dyDescent="0.2">
      <c r="B4" s="2" t="s">
        <v>368</v>
      </c>
      <c r="C4" s="2" t="s">
        <v>369</v>
      </c>
      <c r="D4" s="2" t="s">
        <v>76</v>
      </c>
      <c r="E4" s="2" t="s">
        <v>77</v>
      </c>
      <c r="F4" s="2" t="s">
        <v>430</v>
      </c>
      <c r="G4" s="2" t="s">
        <v>431</v>
      </c>
      <c r="J4" s="2" t="s">
        <v>368</v>
      </c>
      <c r="K4" s="2" t="s">
        <v>369</v>
      </c>
      <c r="L4" s="2" t="s">
        <v>76</v>
      </c>
      <c r="M4" s="2" t="s">
        <v>77</v>
      </c>
      <c r="N4" s="2" t="s">
        <v>430</v>
      </c>
      <c r="O4" s="2" t="s">
        <v>431</v>
      </c>
    </row>
    <row r="5" spans="1:15" x14ac:dyDescent="0.2">
      <c r="B5" s="3">
        <v>1.2700855820000001</v>
      </c>
      <c r="C5" s="3">
        <v>0.88861591100000004</v>
      </c>
      <c r="D5" s="3">
        <v>1.112398249</v>
      </c>
      <c r="E5" s="3">
        <v>0.625106834</v>
      </c>
      <c r="F5" s="3">
        <v>1.0449734369999999</v>
      </c>
      <c r="G5" s="3">
        <v>0.71914795099999995</v>
      </c>
      <c r="J5" s="3">
        <v>2.2911921120000001</v>
      </c>
      <c r="K5" s="3">
        <v>2.9247252829999999</v>
      </c>
      <c r="L5" s="3">
        <v>1.619905111</v>
      </c>
      <c r="M5" s="3">
        <v>1.3060433739999999</v>
      </c>
      <c r="N5" s="3">
        <v>2.8860266000000001</v>
      </c>
      <c r="O5" s="3">
        <v>1.7322053770000001</v>
      </c>
    </row>
    <row r="6" spans="1:15" x14ac:dyDescent="0.2">
      <c r="B6" s="3">
        <v>0.91707987899999999</v>
      </c>
      <c r="C6" s="3">
        <v>0.71170612799999999</v>
      </c>
      <c r="D6" s="3">
        <v>1.204656551</v>
      </c>
      <c r="E6" s="3">
        <v>0.63414490400000001</v>
      </c>
      <c r="F6" s="3">
        <v>1.0935551050000001</v>
      </c>
      <c r="G6" s="3">
        <v>0.74262574299999995</v>
      </c>
      <c r="J6" s="3">
        <v>3.6522010499999999</v>
      </c>
      <c r="K6" s="3">
        <v>2.7609231319999998</v>
      </c>
      <c r="L6" s="3">
        <v>2.337526209</v>
      </c>
      <c r="M6" s="3">
        <v>1.914983076</v>
      </c>
      <c r="N6" s="3">
        <v>3.4667846500000001</v>
      </c>
      <c r="O6" s="3">
        <v>2.001387126</v>
      </c>
    </row>
    <row r="7" spans="1:15" x14ac:dyDescent="0.2">
      <c r="B7" s="3">
        <v>1.2108802869999999</v>
      </c>
      <c r="C7" s="3">
        <v>1.1358830170000001</v>
      </c>
      <c r="D7" s="3"/>
      <c r="E7" s="3"/>
      <c r="F7" s="3">
        <v>1.0121471529999999</v>
      </c>
      <c r="G7" s="3">
        <v>0.69535433800000002</v>
      </c>
      <c r="J7" s="3">
        <v>2.6631931789999999</v>
      </c>
      <c r="K7" s="3">
        <v>2.5536115590000001</v>
      </c>
      <c r="L7" s="3">
        <v>2.4369351880000001</v>
      </c>
      <c r="M7" s="3"/>
      <c r="N7" s="3">
        <v>3.706749726</v>
      </c>
      <c r="O7" s="3">
        <v>1.684722939</v>
      </c>
    </row>
    <row r="8" spans="1:15" x14ac:dyDescent="0.2">
      <c r="B8" s="3"/>
      <c r="C8" s="3"/>
      <c r="D8" s="3"/>
      <c r="E8" s="3"/>
      <c r="F8" s="3">
        <v>1.0536184230000001</v>
      </c>
      <c r="G8" s="3"/>
      <c r="J8" s="3">
        <v>2.6796251089999998</v>
      </c>
      <c r="K8" s="3"/>
      <c r="L8" s="3">
        <v>2.3986917399999999</v>
      </c>
      <c r="M8" s="3"/>
      <c r="N8" s="3"/>
      <c r="O8" s="3"/>
    </row>
    <row r="9" spans="1:15" x14ac:dyDescent="0.2">
      <c r="B9" s="3"/>
      <c r="C9" s="3"/>
      <c r="D9" s="3"/>
      <c r="E9" s="3"/>
      <c r="F9" s="3">
        <v>0.96236077200000003</v>
      </c>
      <c r="G9" s="3"/>
      <c r="J9" s="3">
        <v>3.0339733459999998</v>
      </c>
      <c r="K9" s="3"/>
      <c r="L9" s="3"/>
      <c r="M9" s="3"/>
      <c r="N9" s="3"/>
      <c r="O9" s="3"/>
    </row>
    <row r="10" spans="1:15" x14ac:dyDescent="0.2">
      <c r="B10" s="3"/>
      <c r="C10" s="3"/>
      <c r="D10" s="3"/>
      <c r="E10" s="3"/>
      <c r="F10" s="3"/>
      <c r="G10" s="3"/>
      <c r="J10" s="3">
        <v>3.5397963109999999</v>
      </c>
      <c r="K10" s="3"/>
      <c r="L10" s="3"/>
      <c r="M10" s="3"/>
      <c r="N10" s="3"/>
      <c r="O10" s="3"/>
    </row>
    <row r="11" spans="1:15" x14ac:dyDescent="0.2">
      <c r="A11" t="s">
        <v>168</v>
      </c>
      <c r="B11" s="3">
        <f>AVERAGE(B5:B9)</f>
        <v>1.1326819160000001</v>
      </c>
      <c r="C11" s="3"/>
      <c r="D11" s="3">
        <f>AVERAGE(D5:D9)</f>
        <v>1.1585274000000001</v>
      </c>
      <c r="E11" s="3"/>
      <c r="F11" s="3">
        <f>AVERAGE(F5:F9)</f>
        <v>1.033330978</v>
      </c>
      <c r="G11" s="3"/>
    </row>
    <row r="12" spans="1:15" x14ac:dyDescent="0.2">
      <c r="I12" t="s">
        <v>168</v>
      </c>
      <c r="J12" s="3">
        <f>AVERAGE(J5:J10)</f>
        <v>2.9766635178333334</v>
      </c>
      <c r="K12" s="3"/>
      <c r="L12" s="3">
        <f>AVERAGE(L5:L8)</f>
        <v>2.1982645619999999</v>
      </c>
      <c r="M12" s="3"/>
      <c r="N12" s="3">
        <f>AVERAGE(N5:N7)</f>
        <v>3.3531869919999999</v>
      </c>
      <c r="O12" s="3"/>
    </row>
    <row r="13" spans="1:15" x14ac:dyDescent="0.2">
      <c r="B13" s="53" t="s">
        <v>434</v>
      </c>
      <c r="C13" s="53"/>
      <c r="D13" s="53"/>
      <c r="E13" s="53"/>
      <c r="F13" s="53"/>
      <c r="G13" s="53"/>
    </row>
    <row r="14" spans="1:15" ht="18" x14ac:dyDescent="0.2">
      <c r="B14" s="2" t="s">
        <v>368</v>
      </c>
      <c r="C14" s="2" t="s">
        <v>369</v>
      </c>
      <c r="D14" s="2" t="s">
        <v>76</v>
      </c>
      <c r="E14" s="2" t="s">
        <v>77</v>
      </c>
      <c r="F14" s="2" t="s">
        <v>430</v>
      </c>
      <c r="G14" s="2" t="s">
        <v>431</v>
      </c>
      <c r="J14" s="53" t="s">
        <v>434</v>
      </c>
      <c r="K14" s="53"/>
      <c r="L14" s="53"/>
      <c r="M14" s="53"/>
      <c r="N14" s="53"/>
      <c r="O14" s="53"/>
    </row>
    <row r="15" spans="1:15" ht="18" x14ac:dyDescent="0.2">
      <c r="B15">
        <f>B5/$B$11</f>
        <v>1.121308254381983</v>
      </c>
      <c r="C15">
        <f>C5/$B$11</f>
        <v>0.78452379123178295</v>
      </c>
      <c r="D15">
        <f>D5/$D$11</f>
        <v>0.96018294345045263</v>
      </c>
      <c r="E15">
        <f>E5/$D$11</f>
        <v>0.53957017676060137</v>
      </c>
      <c r="F15">
        <f>F5/$F$11</f>
        <v>1.0112669214877636</v>
      </c>
      <c r="G15">
        <f>G5/$F$11</f>
        <v>0.69595121631977241</v>
      </c>
      <c r="J15" s="2" t="s">
        <v>368</v>
      </c>
      <c r="K15" s="2" t="s">
        <v>369</v>
      </c>
      <c r="L15" s="2" t="s">
        <v>76</v>
      </c>
      <c r="M15" s="2" t="s">
        <v>77</v>
      </c>
      <c r="N15" s="2" t="s">
        <v>430</v>
      </c>
      <c r="O15" s="2" t="s">
        <v>431</v>
      </c>
    </row>
    <row r="16" spans="1:15" x14ac:dyDescent="0.2">
      <c r="B16">
        <f t="shared" ref="B16:C17" si="0">B6/$B$11</f>
        <v>0.80965350116881352</v>
      </c>
      <c r="C16">
        <f t="shared" si="0"/>
        <v>0.62833715092172437</v>
      </c>
      <c r="D16">
        <f>D6/$D$11</f>
        <v>1.0398170565495473</v>
      </c>
      <c r="E16">
        <f>E6/$D$11</f>
        <v>0.54737152008662027</v>
      </c>
      <c r="F16">
        <f t="shared" ref="F16:G19" si="1">F6/$F$11</f>
        <v>1.0582815460701307</v>
      </c>
      <c r="G16">
        <f t="shared" si="1"/>
        <v>0.71867171197881186</v>
      </c>
      <c r="J16">
        <f>J5/$J$12</f>
        <v>0.76971820908656907</v>
      </c>
      <c r="K16">
        <f>K5/$J$12</f>
        <v>0.98255152639115273</v>
      </c>
      <c r="L16">
        <f>L5/$L$12</f>
        <v>0.73690179926577926</v>
      </c>
      <c r="M16">
        <f>M5/$L$12</f>
        <v>0.59412474575478325</v>
      </c>
      <c r="N16">
        <f>N5/$N$12</f>
        <v>0.86068167593559608</v>
      </c>
      <c r="O16">
        <f>O5/$N$12</f>
        <v>0.51658478370955108</v>
      </c>
    </row>
    <row r="17" spans="1:15" x14ac:dyDescent="0.2">
      <c r="B17">
        <f t="shared" si="0"/>
        <v>1.0690382444492033</v>
      </c>
      <c r="C17">
        <f t="shared" si="0"/>
        <v>1.0028261252826429</v>
      </c>
      <c r="F17">
        <f t="shared" si="1"/>
        <v>0.97949947746558308</v>
      </c>
      <c r="G17">
        <f t="shared" si="1"/>
        <v>0.67292508673827844</v>
      </c>
      <c r="J17">
        <f>J6/$J$12</f>
        <v>1.2269445397907721</v>
      </c>
      <c r="K17">
        <f t="shared" ref="J17:K21" si="2">K6/$J$12</f>
        <v>0.9275227500384835</v>
      </c>
      <c r="L17">
        <f t="shared" ref="L17:L19" si="3">L6/$L$12</f>
        <v>1.0633507219318945</v>
      </c>
      <c r="M17">
        <f>M6/$L$12</f>
        <v>0.87113403413906287</v>
      </c>
      <c r="N17">
        <f>N6/$N$12</f>
        <v>1.0338775195868946</v>
      </c>
      <c r="O17">
        <f t="shared" ref="O17:O18" si="4">O6/$N$12</f>
        <v>0.59686117439167263</v>
      </c>
    </row>
    <row r="18" spans="1:15" x14ac:dyDescent="0.2">
      <c r="F18">
        <f t="shared" si="1"/>
        <v>1.0196330560410241</v>
      </c>
      <c r="J18">
        <f t="shared" si="2"/>
        <v>0.89469070422124708</v>
      </c>
      <c r="K18">
        <f t="shared" si="2"/>
        <v>0.85787713112388797</v>
      </c>
      <c r="L18">
        <f t="shared" si="3"/>
        <v>1.1085722938565936</v>
      </c>
      <c r="N18">
        <f>N7/$N$12</f>
        <v>1.1054408044775095</v>
      </c>
      <c r="O18">
        <f t="shared" si="4"/>
        <v>0.5024243929787976</v>
      </c>
    </row>
    <row r="19" spans="1:15" x14ac:dyDescent="0.2">
      <c r="F19">
        <f t="shared" si="1"/>
        <v>0.93131899893549897</v>
      </c>
      <c r="J19">
        <f t="shared" si="2"/>
        <v>0.90021095530154405</v>
      </c>
      <c r="L19">
        <f t="shared" si="3"/>
        <v>1.0911751849457327</v>
      </c>
    </row>
    <row r="20" spans="1:15" x14ac:dyDescent="0.2">
      <c r="J20">
        <f t="shared" si="2"/>
        <v>1.0192530421471291</v>
      </c>
    </row>
    <row r="21" spans="1:15" x14ac:dyDescent="0.2">
      <c r="J21">
        <f t="shared" si="2"/>
        <v>1.1891825494527384</v>
      </c>
    </row>
    <row r="22" spans="1:15" x14ac:dyDescent="0.2">
      <c r="A22" s="65" t="s">
        <v>435</v>
      </c>
      <c r="B22" s="65"/>
      <c r="C22" s="65"/>
      <c r="D22" s="65"/>
      <c r="E22" s="65"/>
      <c r="F22" s="65"/>
      <c r="G22" s="65"/>
      <c r="J22" s="3"/>
      <c r="K22" s="3"/>
      <c r="L22" s="3"/>
      <c r="M22" s="3"/>
      <c r="N22" s="3"/>
    </row>
    <row r="23" spans="1:15" x14ac:dyDescent="0.2">
      <c r="B23" s="53" t="s">
        <v>434</v>
      </c>
      <c r="C23" s="53"/>
      <c r="D23" s="53"/>
      <c r="E23" s="53"/>
      <c r="F23" s="53"/>
      <c r="G23" s="53"/>
    </row>
    <row r="24" spans="1:15" ht="18" x14ac:dyDescent="0.2">
      <c r="B24" s="2" t="s">
        <v>368</v>
      </c>
      <c r="C24" s="2" t="s">
        <v>369</v>
      </c>
      <c r="D24" s="2" t="s">
        <v>76</v>
      </c>
      <c r="E24" s="2" t="s">
        <v>77</v>
      </c>
      <c r="F24" s="2" t="s">
        <v>430</v>
      </c>
      <c r="G24" s="2" t="s">
        <v>431</v>
      </c>
    </row>
    <row r="25" spans="1:15" x14ac:dyDescent="0.2">
      <c r="B25" s="30">
        <v>1.121308254381983</v>
      </c>
      <c r="C25" s="30">
        <v>0.78452379123178295</v>
      </c>
      <c r="D25" s="30">
        <v>0.96018294345045263</v>
      </c>
      <c r="E25" s="30">
        <v>0.53957017676060137</v>
      </c>
      <c r="F25" s="30">
        <v>1.0112669214877636</v>
      </c>
      <c r="G25" s="30">
        <v>0.69595121631977241</v>
      </c>
    </row>
    <row r="26" spans="1:15" x14ac:dyDescent="0.2">
      <c r="B26" s="30">
        <v>0.80965350116881352</v>
      </c>
      <c r="C26" s="30">
        <v>0.62833715092172437</v>
      </c>
      <c r="D26" s="30">
        <v>1.0398170565495473</v>
      </c>
      <c r="E26" s="30">
        <v>0.54737152008662027</v>
      </c>
      <c r="F26" s="30">
        <v>1.0582815460701307</v>
      </c>
      <c r="G26" s="30">
        <v>0.71867171197881186</v>
      </c>
    </row>
    <row r="27" spans="1:15" x14ac:dyDescent="0.2">
      <c r="B27" s="30">
        <v>1.0690382444492033</v>
      </c>
      <c r="C27" s="30">
        <v>1.0028261252826429</v>
      </c>
      <c r="D27" s="30">
        <v>0.73690179926577926</v>
      </c>
      <c r="E27" s="30">
        <v>0.59412474575478325</v>
      </c>
      <c r="F27" s="30">
        <v>0.97949947746558308</v>
      </c>
      <c r="G27" s="30">
        <v>0.67292508673827844</v>
      </c>
    </row>
    <row r="28" spans="1:15" x14ac:dyDescent="0.2">
      <c r="B28" s="30">
        <v>0.76971820908656907</v>
      </c>
      <c r="C28" s="30">
        <v>0.98255152639115273</v>
      </c>
      <c r="D28" s="30">
        <v>1.0633507219318945</v>
      </c>
      <c r="E28" s="30">
        <v>0.87113403413906287</v>
      </c>
      <c r="F28" s="30">
        <v>1.0196330560410241</v>
      </c>
      <c r="G28" s="30">
        <v>0.51658478370955108</v>
      </c>
    </row>
    <row r="29" spans="1:15" x14ac:dyDescent="0.2">
      <c r="B29" s="30">
        <v>1.2269445397907721</v>
      </c>
      <c r="C29" s="30">
        <v>0.9275227500384835</v>
      </c>
      <c r="D29" s="30">
        <v>1.1085722938565936</v>
      </c>
      <c r="E29" s="30"/>
      <c r="F29" s="30">
        <v>0.93131899893549897</v>
      </c>
      <c r="G29" s="30">
        <v>0.59686117439167263</v>
      </c>
    </row>
    <row r="30" spans="1:15" x14ac:dyDescent="0.2">
      <c r="B30" s="30">
        <v>0.89469070422124708</v>
      </c>
      <c r="C30" s="30">
        <v>0.85787713112388797</v>
      </c>
      <c r="D30" s="30">
        <v>1.0911751849457327</v>
      </c>
      <c r="E30" s="30"/>
      <c r="F30" s="30">
        <v>0.86068167593559608</v>
      </c>
      <c r="G30" s="30">
        <v>0.5024243929787976</v>
      </c>
    </row>
    <row r="31" spans="1:15" x14ac:dyDescent="0.2">
      <c r="B31" s="30">
        <v>0.90021095530154405</v>
      </c>
      <c r="C31" s="30"/>
      <c r="D31" s="30"/>
      <c r="E31" s="30"/>
      <c r="F31" s="30">
        <v>1.0338775195868946</v>
      </c>
      <c r="G31" s="30"/>
    </row>
    <row r="32" spans="1:15" x14ac:dyDescent="0.2">
      <c r="B32" s="30">
        <v>1.0192530421471291</v>
      </c>
      <c r="C32" s="30"/>
      <c r="D32" s="30"/>
      <c r="E32" s="30"/>
      <c r="F32" s="30">
        <v>1.1054408044775095</v>
      </c>
      <c r="G32" s="30"/>
    </row>
    <row r="33" spans="1:7" x14ac:dyDescent="0.2">
      <c r="B33" s="30">
        <v>1.1891825494527384</v>
      </c>
      <c r="C33" s="30"/>
      <c r="D33" s="30"/>
      <c r="E33" s="30"/>
      <c r="F33" s="30"/>
      <c r="G33" s="30"/>
    </row>
    <row r="35" spans="1:7" x14ac:dyDescent="0.2">
      <c r="B35" s="53" t="s">
        <v>437</v>
      </c>
      <c r="C35" s="53"/>
      <c r="D35" s="53"/>
      <c r="E35" s="53"/>
      <c r="F35" s="53"/>
      <c r="G35" s="53"/>
    </row>
    <row r="36" spans="1:7" ht="18" x14ac:dyDescent="0.2">
      <c r="A36" s="2"/>
      <c r="B36" s="2" t="s">
        <v>368</v>
      </c>
      <c r="C36" s="2" t="s">
        <v>369</v>
      </c>
      <c r="D36" s="2" t="s">
        <v>76</v>
      </c>
      <c r="E36" s="2" t="s">
        <v>77</v>
      </c>
      <c r="F36" s="2" t="s">
        <v>430</v>
      </c>
      <c r="G36" s="2" t="s">
        <v>431</v>
      </c>
    </row>
    <row r="37" spans="1:7" x14ac:dyDescent="0.2">
      <c r="A37" s="13" t="s">
        <v>53</v>
      </c>
      <c r="B37" s="3">
        <v>9</v>
      </c>
      <c r="C37" s="3">
        <v>6</v>
      </c>
      <c r="D37" s="3">
        <v>6</v>
      </c>
      <c r="E37" s="3">
        <v>4</v>
      </c>
      <c r="F37" s="3">
        <v>8</v>
      </c>
      <c r="G37" s="3">
        <v>6</v>
      </c>
    </row>
    <row r="38" spans="1:7" x14ac:dyDescent="0.2">
      <c r="A38" s="13"/>
      <c r="B38" s="3"/>
      <c r="C38" s="3"/>
      <c r="D38" s="3"/>
      <c r="E38" s="3"/>
      <c r="F38" s="3"/>
      <c r="G38" s="3"/>
    </row>
    <row r="39" spans="1:7" x14ac:dyDescent="0.2">
      <c r="A39" s="13" t="s">
        <v>54</v>
      </c>
      <c r="B39" s="3">
        <v>0.99980000000000002</v>
      </c>
      <c r="C39" s="3">
        <v>0.86380000000000001</v>
      </c>
      <c r="D39" s="3">
        <v>0.99990000000000001</v>
      </c>
      <c r="E39" s="3">
        <v>0.63800000000000001</v>
      </c>
      <c r="F39" s="3">
        <v>1</v>
      </c>
      <c r="G39" s="3">
        <v>0.61739999999999995</v>
      </c>
    </row>
    <row r="40" spans="1:7" x14ac:dyDescent="0.2">
      <c r="A40" s="13" t="s">
        <v>55</v>
      </c>
      <c r="B40" s="3">
        <v>0.1648</v>
      </c>
      <c r="C40" s="3">
        <v>0.1409</v>
      </c>
      <c r="D40" s="3">
        <v>0.1389</v>
      </c>
      <c r="E40" s="3">
        <v>0.15740000000000001</v>
      </c>
      <c r="F40" s="3">
        <v>7.6280000000000001E-2</v>
      </c>
      <c r="G40" s="3">
        <v>9.3170000000000003E-2</v>
      </c>
    </row>
    <row r="41" spans="1:7" x14ac:dyDescent="0.2">
      <c r="A41" s="13" t="s">
        <v>56</v>
      </c>
      <c r="B41" s="3">
        <v>5.4949999999999999E-2</v>
      </c>
      <c r="C41" s="3">
        <v>5.7520000000000002E-2</v>
      </c>
      <c r="D41" s="3">
        <v>5.672E-2</v>
      </c>
      <c r="E41" s="3">
        <v>7.8689999999999996E-2</v>
      </c>
      <c r="F41" s="3">
        <v>2.6970000000000001E-2</v>
      </c>
      <c r="G41" s="3">
        <v>3.8039999999999997E-2</v>
      </c>
    </row>
    <row r="42" spans="1:7" x14ac:dyDescent="0.2">
      <c r="A42" s="13"/>
      <c r="B42" s="3"/>
      <c r="C42" s="3"/>
      <c r="D42" s="3"/>
      <c r="E42" s="3"/>
      <c r="F42" s="3"/>
      <c r="G42" s="3"/>
    </row>
    <row r="43" spans="1:7" x14ac:dyDescent="0.2">
      <c r="A43" s="13" t="s">
        <v>57</v>
      </c>
      <c r="B43" s="3">
        <v>0.87309999999999999</v>
      </c>
      <c r="C43" s="3">
        <v>0.71589999999999998</v>
      </c>
      <c r="D43" s="3">
        <v>0.85409999999999997</v>
      </c>
      <c r="E43" s="3">
        <v>0.3876</v>
      </c>
      <c r="F43" s="3">
        <v>0.93640000000000001</v>
      </c>
      <c r="G43" s="3">
        <v>0.51959999999999995</v>
      </c>
    </row>
    <row r="44" spans="1:7" x14ac:dyDescent="0.2">
      <c r="A44" s="13" t="s">
        <v>58</v>
      </c>
      <c r="B44" s="3">
        <v>1.127</v>
      </c>
      <c r="C44" s="3">
        <v>1.012</v>
      </c>
      <c r="D44" s="3">
        <v>1.1459999999999999</v>
      </c>
      <c r="E44" s="3">
        <v>0.88839999999999997</v>
      </c>
      <c r="F44" s="3">
        <v>1.0640000000000001</v>
      </c>
      <c r="G44" s="3">
        <v>0.71509999999999996</v>
      </c>
    </row>
  </sheetData>
  <mergeCells count="9">
    <mergeCell ref="B23:G23"/>
    <mergeCell ref="J3:O3"/>
    <mergeCell ref="B35:G35"/>
    <mergeCell ref="A2:G2"/>
    <mergeCell ref="B3:G3"/>
    <mergeCell ref="B13:G13"/>
    <mergeCell ref="I2:O2"/>
    <mergeCell ref="J14:O14"/>
    <mergeCell ref="A22:G22"/>
  </mergeCells>
  <pageMargins left="0.7" right="0.7" top="0.75" bottom="0.75" header="0.3" footer="0.3"/>
  <pageSetup paperSize="9" orientation="portrait" horizontalDpi="0" verticalDpi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workbookViewId="0">
      <selection activeCell="E24" sqref="E24"/>
    </sheetView>
  </sheetViews>
  <sheetFormatPr baseColWidth="10" defaultRowHeight="16" x14ac:dyDescent="0.2"/>
  <cols>
    <col min="1" max="1" width="14.33203125" customWidth="1"/>
  </cols>
  <sheetData>
    <row r="1" spans="1:6" x14ac:dyDescent="0.2">
      <c r="B1" s="25" t="s">
        <v>14</v>
      </c>
      <c r="C1" s="4"/>
    </row>
    <row r="2" spans="1:6" x14ac:dyDescent="0.2">
      <c r="A2" s="2" t="s">
        <v>0</v>
      </c>
      <c r="B2" s="2" t="s">
        <v>1</v>
      </c>
      <c r="C2" s="2" t="s">
        <v>2</v>
      </c>
      <c r="F2" s="11"/>
    </row>
    <row r="3" spans="1:6" x14ac:dyDescent="0.2">
      <c r="A3" s="3">
        <v>0.35555555555555601</v>
      </c>
      <c r="B3" s="3">
        <v>4.8978441859764195E-4</v>
      </c>
      <c r="C3" s="3">
        <v>5.7244200000000005E-4</v>
      </c>
      <c r="F3" s="11"/>
    </row>
    <row r="4" spans="1:6" x14ac:dyDescent="0.2">
      <c r="A4" s="3">
        <v>1.06666666666667</v>
      </c>
      <c r="B4" s="3">
        <v>5.1537733362473398E-4</v>
      </c>
      <c r="C4" s="3">
        <v>5.9629500000000005E-4</v>
      </c>
    </row>
    <row r="5" spans="1:6" x14ac:dyDescent="0.2">
      <c r="A5" s="3">
        <v>1.7777777777777799</v>
      </c>
      <c r="B5" s="3">
        <v>5.4760160665422695E-4</v>
      </c>
      <c r="C5" s="3">
        <v>6.2754100000000001E-4</v>
      </c>
    </row>
    <row r="6" spans="1:6" x14ac:dyDescent="0.2">
      <c r="A6" s="3">
        <v>2.4888888888888898</v>
      </c>
      <c r="B6" s="3">
        <v>5.8471199961767197E-4</v>
      </c>
      <c r="C6" s="3">
        <v>6.6424099999999999E-4</v>
      </c>
    </row>
    <row r="7" spans="1:6" x14ac:dyDescent="0.2">
      <c r="A7" s="3">
        <v>3.2</v>
      </c>
      <c r="B7" s="3">
        <v>6.2392773494966496E-4</v>
      </c>
      <c r="C7" s="3">
        <v>7.0332900000000004E-4</v>
      </c>
    </row>
    <row r="8" spans="1:6" x14ac:dyDescent="0.2">
      <c r="A8" s="3">
        <v>3.9111111111111101</v>
      </c>
      <c r="B8" s="3">
        <v>6.5716699765323904E-4</v>
      </c>
      <c r="C8" s="3">
        <v>7.3589399999999996E-4</v>
      </c>
    </row>
    <row r="9" spans="1:6" x14ac:dyDescent="0.2">
      <c r="A9" s="3">
        <v>4.62222222222222</v>
      </c>
      <c r="B9" s="3">
        <v>7.0452265666310005E-4</v>
      </c>
      <c r="C9" s="3">
        <v>7.8415099999999997E-4</v>
      </c>
    </row>
    <row r="10" spans="1:6" x14ac:dyDescent="0.2">
      <c r="A10" s="3">
        <v>5.3333333333333304</v>
      </c>
      <c r="B10" s="3">
        <v>7.6206327608159595E-4</v>
      </c>
      <c r="C10" s="3">
        <v>8.4378899999999995E-4</v>
      </c>
    </row>
    <row r="11" spans="1:6" x14ac:dyDescent="0.2">
      <c r="A11" s="3">
        <v>6.0444444444444398</v>
      </c>
      <c r="B11" s="3">
        <v>8.2680335816967803E-4</v>
      </c>
      <c r="C11" s="3">
        <v>9.1154699999999996E-4</v>
      </c>
    </row>
    <row r="12" spans="1:6" x14ac:dyDescent="0.2">
      <c r="A12" s="3">
        <v>6.75555555555556</v>
      </c>
      <c r="B12" s="3">
        <v>8.7987320805230605E-4</v>
      </c>
      <c r="C12" s="3">
        <v>9.7341400000000003E-4</v>
      </c>
    </row>
    <row r="13" spans="1:6" x14ac:dyDescent="0.2">
      <c r="A13" s="3">
        <v>7.4666666666666703</v>
      </c>
      <c r="B13" s="3">
        <v>9.52788929983577E-4</v>
      </c>
      <c r="C13" s="3">
        <v>1.0505790000000001E-3</v>
      </c>
    </row>
    <row r="14" spans="1:6" x14ac:dyDescent="0.2">
      <c r="A14" s="3">
        <v>8.1777777777777807</v>
      </c>
      <c r="B14" s="3">
        <v>1.0428096600560901E-3</v>
      </c>
      <c r="C14" s="3">
        <v>1.1405549999999999E-3</v>
      </c>
    </row>
    <row r="15" spans="1:6" x14ac:dyDescent="0.2">
      <c r="A15" s="3">
        <v>8.8888888888888893</v>
      </c>
      <c r="B15" s="3">
        <v>1.14445896592895E-3</v>
      </c>
      <c r="C15" s="3">
        <v>1.239013E-3</v>
      </c>
    </row>
    <row r="16" spans="1:6" x14ac:dyDescent="0.2">
      <c r="A16" s="3">
        <v>9.6</v>
      </c>
      <c r="B16" s="3">
        <v>1.2452558589064E-3</v>
      </c>
      <c r="C16" s="3">
        <v>1.3347070000000001E-3</v>
      </c>
    </row>
    <row r="17" spans="1:3" x14ac:dyDescent="0.2">
      <c r="A17" s="3">
        <v>10.311111111111099</v>
      </c>
      <c r="B17" s="3">
        <v>1.3547572108798E-3</v>
      </c>
      <c r="C17" s="3">
        <v>1.437156E-3</v>
      </c>
    </row>
    <row r="18" spans="1:3" x14ac:dyDescent="0.2">
      <c r="A18" s="3">
        <v>11.022222222222201</v>
      </c>
      <c r="B18" s="3">
        <v>1.47475918472987E-3</v>
      </c>
      <c r="C18" s="3">
        <v>1.548362E-3</v>
      </c>
    </row>
    <row r="19" spans="1:3" x14ac:dyDescent="0.2">
      <c r="A19" s="3">
        <v>11.733333333333301</v>
      </c>
      <c r="B19" s="3">
        <v>1.59872590443733E-3</v>
      </c>
      <c r="C19" s="3">
        <v>1.662312E-3</v>
      </c>
    </row>
    <row r="20" spans="1:3" x14ac:dyDescent="0.2">
      <c r="A20" s="3">
        <v>12.4444444444444</v>
      </c>
      <c r="B20" s="3">
        <v>1.73315729622355E-3</v>
      </c>
      <c r="C20" s="3">
        <v>1.7857529999999999E-3</v>
      </c>
    </row>
    <row r="21" spans="1:3" x14ac:dyDescent="0.2">
      <c r="A21" s="3">
        <v>13.155555555555599</v>
      </c>
      <c r="B21" s="3">
        <v>1.87289101313784E-3</v>
      </c>
      <c r="C21" s="3">
        <v>1.9133240000000001E-3</v>
      </c>
    </row>
    <row r="22" spans="1:3" x14ac:dyDescent="0.2">
      <c r="A22" s="3">
        <v>13.866666666666699</v>
      </c>
      <c r="B22" s="3">
        <v>2.0139328871013602E-3</v>
      </c>
      <c r="C22" s="3">
        <v>2.0401109999999998E-3</v>
      </c>
    </row>
    <row r="23" spans="1:3" x14ac:dyDescent="0.2">
      <c r="A23" s="3">
        <v>14.577777777777801</v>
      </c>
      <c r="B23" s="3">
        <v>2.15310195387789E-3</v>
      </c>
      <c r="C23" s="3">
        <v>2.1633809999999998E-3</v>
      </c>
    </row>
    <row r="24" spans="1:3" x14ac:dyDescent="0.2">
      <c r="A24" s="3">
        <v>15.2888888888889</v>
      </c>
      <c r="B24" s="3">
        <v>2.2920839990712301E-3</v>
      </c>
      <c r="C24" s="3">
        <v>2.2850589999999999E-3</v>
      </c>
    </row>
    <row r="25" spans="1:3" x14ac:dyDescent="0.2">
      <c r="A25" s="3">
        <v>16</v>
      </c>
      <c r="B25" s="3">
        <v>2.4300256141355499E-3</v>
      </c>
      <c r="C25" s="3">
        <v>2.404453E-3</v>
      </c>
    </row>
    <row r="26" spans="1:3" x14ac:dyDescent="0.2">
      <c r="A26" s="3">
        <v>16.711111111111101</v>
      </c>
      <c r="B26" s="3">
        <v>2.5617079194121201E-3</v>
      </c>
      <c r="C26" s="3">
        <v>2.516894E-3</v>
      </c>
    </row>
    <row r="27" spans="1:3" x14ac:dyDescent="0.2">
      <c r="A27" s="3">
        <v>17.422222222222199</v>
      </c>
      <c r="B27" s="3">
        <v>2.68435982646247E-3</v>
      </c>
      <c r="C27" s="3">
        <v>2.6195749999999999E-3</v>
      </c>
    </row>
    <row r="28" spans="1:3" x14ac:dyDescent="0.2">
      <c r="A28" s="3">
        <v>18.133333333333301</v>
      </c>
      <c r="B28" s="3">
        <v>2.7971251018431499E-3</v>
      </c>
      <c r="C28" s="3">
        <v>2.712543E-3</v>
      </c>
    </row>
    <row r="29" spans="1:3" x14ac:dyDescent="0.2">
      <c r="A29" s="3">
        <v>18.844444444444399</v>
      </c>
      <c r="B29" s="3">
        <v>2.8585419947037599E-3</v>
      </c>
      <c r="C29" s="3">
        <v>2.7651419999999999E-3</v>
      </c>
    </row>
    <row r="30" spans="1:3" x14ac:dyDescent="0.2">
      <c r="A30" s="3">
        <v>19.5555555555556</v>
      </c>
      <c r="B30" s="3">
        <v>2.96225661881842E-3</v>
      </c>
      <c r="C30" s="3">
        <v>2.8482989999999999E-3</v>
      </c>
    </row>
    <row r="31" spans="1:3" x14ac:dyDescent="0.2">
      <c r="A31" s="3">
        <v>20.266666666666701</v>
      </c>
      <c r="B31" s="3">
        <v>3.0902622688075698E-3</v>
      </c>
      <c r="C31" s="3">
        <v>2.9472449999999998E-3</v>
      </c>
    </row>
    <row r="32" spans="1:3" x14ac:dyDescent="0.2">
      <c r="A32" s="3">
        <v>20.977777777777799</v>
      </c>
      <c r="B32" s="3">
        <v>3.230628385014E-3</v>
      </c>
      <c r="C32" s="3">
        <v>3.0528370000000001E-3</v>
      </c>
    </row>
    <row r="33" spans="1:3" x14ac:dyDescent="0.2">
      <c r="A33" s="3">
        <v>21.688888888888901</v>
      </c>
      <c r="B33" s="3">
        <v>3.3445216977337901E-3</v>
      </c>
      <c r="C33" s="3">
        <v>3.1373730000000002E-3</v>
      </c>
    </row>
    <row r="34" spans="1:3" x14ac:dyDescent="0.2">
      <c r="A34" s="3">
        <v>22.4</v>
      </c>
      <c r="B34" s="3">
        <v>3.5056083589446699E-3</v>
      </c>
      <c r="C34" s="3">
        <v>3.262821E-3</v>
      </c>
    </row>
    <row r="35" spans="1:3" x14ac:dyDescent="0.2">
      <c r="A35" s="3">
        <v>23.1111111111111</v>
      </c>
      <c r="B35" s="3">
        <v>3.7153393360407701E-3</v>
      </c>
      <c r="C35" s="3">
        <v>3.4313690000000001E-3</v>
      </c>
    </row>
    <row r="36" spans="1:3" x14ac:dyDescent="0.2">
      <c r="A36" s="3">
        <v>23.822222222222202</v>
      </c>
      <c r="B36" s="3">
        <v>3.9511580614756802E-3</v>
      </c>
      <c r="C36" s="3">
        <v>3.6246429999999999E-3</v>
      </c>
    </row>
    <row r="37" spans="1:3" x14ac:dyDescent="0.2">
      <c r="A37" s="3">
        <v>24.533333333333299</v>
      </c>
      <c r="B37" s="3">
        <v>4.1747969964814101E-3</v>
      </c>
      <c r="C37" s="3">
        <v>3.8070869999999998E-3</v>
      </c>
    </row>
    <row r="38" spans="1:3" x14ac:dyDescent="0.2">
      <c r="A38" s="3">
        <v>25.244444444444401</v>
      </c>
      <c r="B38" s="3">
        <v>4.4478291251697898E-3</v>
      </c>
      <c r="C38" s="3">
        <v>4.0295890000000001E-3</v>
      </c>
    </row>
    <row r="39" spans="1:3" x14ac:dyDescent="0.2">
      <c r="A39" s="3">
        <v>25.955555555555598</v>
      </c>
      <c r="B39" s="3">
        <v>4.8282754555269503E-3</v>
      </c>
      <c r="C39" s="3">
        <v>4.3388769999999997E-3</v>
      </c>
    </row>
    <row r="40" spans="1:3" x14ac:dyDescent="0.2">
      <c r="A40" s="3">
        <v>26.6666666666667</v>
      </c>
      <c r="B40" s="3">
        <v>5.2831191666575404E-3</v>
      </c>
      <c r="C40" s="3">
        <v>4.7076959999999999E-3</v>
      </c>
    </row>
    <row r="41" spans="1:3" x14ac:dyDescent="0.2">
      <c r="A41" s="3">
        <v>27.377777777777801</v>
      </c>
      <c r="B41" s="3">
        <v>5.7949747645177699E-3</v>
      </c>
      <c r="C41" s="3">
        <v>5.1232270000000002E-3</v>
      </c>
    </row>
    <row r="42" spans="1:3" x14ac:dyDescent="0.2">
      <c r="A42" s="3">
        <v>28.088888888888899</v>
      </c>
      <c r="B42" s="3">
        <v>6.3514405570631099E-3</v>
      </c>
      <c r="C42" s="3">
        <v>5.5758860000000004E-3</v>
      </c>
    </row>
    <row r="43" spans="1:3" x14ac:dyDescent="0.2">
      <c r="A43" s="3">
        <v>28.8</v>
      </c>
      <c r="B43" s="3">
        <v>6.97103850538504E-3</v>
      </c>
      <c r="C43" s="3">
        <v>6.0834799999999996E-3</v>
      </c>
    </row>
    <row r="44" spans="1:3" x14ac:dyDescent="0.2">
      <c r="A44" s="3">
        <v>29.511111111111099</v>
      </c>
      <c r="B44" s="3">
        <v>7.63533496076149E-3</v>
      </c>
      <c r="C44" s="3">
        <v>6.6306059999999998E-3</v>
      </c>
    </row>
    <row r="45" spans="1:3" x14ac:dyDescent="0.2">
      <c r="A45" s="3">
        <v>30.2222222222222</v>
      </c>
      <c r="B45" s="3">
        <v>8.3206014939545495E-3</v>
      </c>
      <c r="C45" s="3">
        <v>7.1987259999999999E-3</v>
      </c>
    </row>
    <row r="46" spans="1:3" x14ac:dyDescent="0.2">
      <c r="A46" s="3">
        <v>30.933333333333302</v>
      </c>
      <c r="B46" s="3">
        <v>8.9838200759014605E-3</v>
      </c>
      <c r="C46" s="3">
        <v>7.758966E-3</v>
      </c>
    </row>
    <row r="47" spans="1:3" x14ac:dyDescent="0.2">
      <c r="A47" s="3">
        <v>31.6444444444444</v>
      </c>
      <c r="B47" s="3">
        <v>9.7187549672836104E-3</v>
      </c>
      <c r="C47" s="3">
        <v>8.3634069999999998E-3</v>
      </c>
    </row>
    <row r="48" spans="1:3" x14ac:dyDescent="0.2">
      <c r="A48" s="3">
        <v>32.355555555555597</v>
      </c>
      <c r="B48" s="3">
        <v>1.04980189807596E-2</v>
      </c>
      <c r="C48" s="3">
        <v>8.9934699999999999E-3</v>
      </c>
    </row>
    <row r="49" spans="1:3" x14ac:dyDescent="0.2">
      <c r="A49" s="3">
        <v>33.066666666666698</v>
      </c>
      <c r="B49" s="3">
        <v>1.12978557467239E-2</v>
      </c>
      <c r="C49" s="3">
        <v>9.6326169999999996E-3</v>
      </c>
    </row>
    <row r="50" spans="1:3" x14ac:dyDescent="0.2">
      <c r="A50" s="3">
        <v>33.7777777777778</v>
      </c>
      <c r="B50" s="3">
        <v>1.2099084949376599E-2</v>
      </c>
      <c r="C50" s="3">
        <v>1.0255983E-2</v>
      </c>
    </row>
    <row r="51" spans="1:3" x14ac:dyDescent="0.2">
      <c r="A51" s="3">
        <v>34.488888888888901</v>
      </c>
      <c r="B51" s="3">
        <v>1.28740774860715E-2</v>
      </c>
      <c r="C51" s="3">
        <v>1.0866064999999999E-2</v>
      </c>
    </row>
    <row r="52" spans="1:3" x14ac:dyDescent="0.2">
      <c r="A52" s="3">
        <v>35.200000000000003</v>
      </c>
      <c r="B52" s="3">
        <v>1.36001120135479E-2</v>
      </c>
      <c r="C52" s="3">
        <v>1.1443913999999999E-2</v>
      </c>
    </row>
    <row r="53" spans="1:3" x14ac:dyDescent="0.2">
      <c r="A53" s="3">
        <v>35.911111111111097</v>
      </c>
      <c r="B53" s="3">
        <v>1.4254651151168699E-2</v>
      </c>
      <c r="C53" s="3">
        <v>1.1969469E-2</v>
      </c>
    </row>
    <row r="54" spans="1:3" x14ac:dyDescent="0.2">
      <c r="A54" s="3">
        <v>36.622222222222199</v>
      </c>
      <c r="B54" s="3">
        <v>1.4797306413016E-2</v>
      </c>
      <c r="C54" s="3">
        <v>1.2409465E-2</v>
      </c>
    </row>
    <row r="55" spans="1:3" x14ac:dyDescent="0.2">
      <c r="A55" s="3">
        <v>37.3333333333333</v>
      </c>
      <c r="B55" s="3">
        <v>1.53813156755454E-2</v>
      </c>
      <c r="C55" s="3">
        <v>1.2880592999999999E-2</v>
      </c>
    </row>
    <row r="56" spans="1:3" x14ac:dyDescent="0.2">
      <c r="A56" s="3">
        <v>38.044444444444402</v>
      </c>
      <c r="B56" s="3">
        <v>1.60539281413155E-2</v>
      </c>
      <c r="C56" s="3">
        <v>1.3417511E-2</v>
      </c>
    </row>
    <row r="57" spans="1:3" x14ac:dyDescent="0.2">
      <c r="A57" s="3">
        <v>38.755555555555603</v>
      </c>
      <c r="B57" s="3">
        <v>1.6747699847852598E-2</v>
      </c>
      <c r="C57" s="3">
        <v>1.3965794E-2</v>
      </c>
    </row>
    <row r="58" spans="1:3" x14ac:dyDescent="0.2">
      <c r="A58" s="3">
        <v>39.466666666666697</v>
      </c>
      <c r="B58" s="3">
        <v>1.7420094760770201E-2</v>
      </c>
      <c r="C58" s="3">
        <v>1.4495393000000001E-2</v>
      </c>
    </row>
    <row r="59" spans="1:3" x14ac:dyDescent="0.2">
      <c r="A59" s="3">
        <v>40.177777777777798</v>
      </c>
      <c r="B59" s="3">
        <v>1.8120275892455299E-2</v>
      </c>
      <c r="C59" s="3">
        <v>1.5047273E-2</v>
      </c>
    </row>
    <row r="60" spans="1:3" x14ac:dyDescent="0.2">
      <c r="A60" s="3">
        <v>40.8888888888889</v>
      </c>
      <c r="B60" s="3">
        <v>1.8982897717222301E-2</v>
      </c>
      <c r="C60" s="3">
        <v>1.5733356E-2</v>
      </c>
    </row>
    <row r="61" spans="1:3" x14ac:dyDescent="0.2">
      <c r="A61" s="3">
        <v>41.6</v>
      </c>
      <c r="B61" s="3">
        <v>1.9916340826094302E-2</v>
      </c>
      <c r="C61" s="3">
        <v>1.6478895E-2</v>
      </c>
    </row>
    <row r="62" spans="1:3" x14ac:dyDescent="0.2">
      <c r="A62" s="3">
        <v>42.311111111111103</v>
      </c>
      <c r="B62" s="3">
        <v>2.0931284935884899E-2</v>
      </c>
      <c r="C62" s="3">
        <v>1.7278713000000001E-2</v>
      </c>
    </row>
    <row r="63" spans="1:3" x14ac:dyDescent="0.2">
      <c r="A63" s="3">
        <v>43.022222222222197</v>
      </c>
      <c r="B63" s="3">
        <v>2.1991142194492701E-2</v>
      </c>
      <c r="C63" s="3">
        <v>1.8096972999999999E-2</v>
      </c>
    </row>
    <row r="64" spans="1:3" x14ac:dyDescent="0.2">
      <c r="A64" s="3">
        <v>43.733333333333299</v>
      </c>
      <c r="B64" s="3">
        <v>2.3293209730608101E-2</v>
      </c>
      <c r="C64" s="3">
        <v>1.9161998999999999E-2</v>
      </c>
    </row>
    <row r="65" spans="1:3" x14ac:dyDescent="0.2">
      <c r="A65" s="3">
        <v>44.4444444444444</v>
      </c>
      <c r="B65" s="3">
        <v>2.4755884488151199E-2</v>
      </c>
      <c r="C65" s="3">
        <v>2.0394767000000001E-2</v>
      </c>
    </row>
    <row r="66" spans="1:3" x14ac:dyDescent="0.2">
      <c r="A66" s="3">
        <v>45.155555555555601</v>
      </c>
      <c r="B66" s="3">
        <v>2.63318457681374E-2</v>
      </c>
      <c r="C66" s="3">
        <v>2.1750594000000002E-2</v>
      </c>
    </row>
    <row r="67" spans="1:3" x14ac:dyDescent="0.2">
      <c r="A67" s="3">
        <v>45.866666666666703</v>
      </c>
      <c r="B67" s="3">
        <v>2.79171934921419E-2</v>
      </c>
      <c r="C67" s="3">
        <v>2.3149449999999999E-2</v>
      </c>
    </row>
    <row r="68" spans="1:3" x14ac:dyDescent="0.2">
      <c r="A68" s="3">
        <v>46.577777777777797</v>
      </c>
      <c r="B68" s="3">
        <v>2.9654108936729599E-2</v>
      </c>
      <c r="C68" s="3">
        <v>2.4684201999999999E-2</v>
      </c>
    </row>
    <row r="69" spans="1:3" x14ac:dyDescent="0.2">
      <c r="A69" s="3">
        <v>47.288888888888899</v>
      </c>
      <c r="B69" s="3">
        <v>3.1472450648070298E-2</v>
      </c>
      <c r="C69" s="3">
        <v>2.6299426000000001E-2</v>
      </c>
    </row>
    <row r="70" spans="1:3" x14ac:dyDescent="0.2">
      <c r="A70" s="3">
        <v>48</v>
      </c>
      <c r="B70" s="3">
        <v>3.3332137425613501E-2</v>
      </c>
      <c r="C70" s="3">
        <v>2.7959690999999998E-2</v>
      </c>
    </row>
    <row r="71" spans="1:3" x14ac:dyDescent="0.2">
      <c r="A71" s="3">
        <v>48.711111111111101</v>
      </c>
      <c r="B71" s="3">
        <v>3.5286317001534701E-2</v>
      </c>
      <c r="C71" s="3">
        <v>2.9748322000000001E-2</v>
      </c>
    </row>
    <row r="72" spans="1:3" x14ac:dyDescent="0.2">
      <c r="A72" s="3">
        <v>49.422222222222203</v>
      </c>
      <c r="B72" s="3">
        <v>3.7265434825273003E-2</v>
      </c>
      <c r="C72" s="3">
        <v>3.1492538E-2</v>
      </c>
    </row>
    <row r="73" spans="1:3" x14ac:dyDescent="0.2">
      <c r="A73" s="3">
        <v>50.133333333333297</v>
      </c>
      <c r="B73" s="3">
        <v>3.92388575603448E-2</v>
      </c>
      <c r="C73" s="3">
        <v>3.3157477999999997E-2</v>
      </c>
    </row>
    <row r="74" spans="1:3" x14ac:dyDescent="0.2">
      <c r="A74" s="3">
        <v>50.844444444444399</v>
      </c>
      <c r="B74" s="3">
        <v>4.1172370525645603E-2</v>
      </c>
      <c r="C74" s="3">
        <v>3.4728344000000001E-2</v>
      </c>
    </row>
    <row r="75" spans="1:3" x14ac:dyDescent="0.2">
      <c r="A75" s="3">
        <v>51.5555555555556</v>
      </c>
      <c r="B75" s="3">
        <v>4.2858428202847E-2</v>
      </c>
      <c r="C75" s="3">
        <v>3.6133281000000003E-2</v>
      </c>
    </row>
    <row r="76" spans="1:3" x14ac:dyDescent="0.2">
      <c r="A76" s="3">
        <v>52.266666666666701</v>
      </c>
      <c r="B76" s="3">
        <v>4.4500447959994797E-2</v>
      </c>
      <c r="C76" s="3">
        <v>3.7443878E-2</v>
      </c>
    </row>
    <row r="77" spans="1:3" x14ac:dyDescent="0.2">
      <c r="A77" s="3">
        <v>52.977777777777803</v>
      </c>
      <c r="B77" s="3">
        <v>4.6201599265108702E-2</v>
      </c>
      <c r="C77" s="3">
        <v>3.8689831000000001E-2</v>
      </c>
    </row>
    <row r="78" spans="1:3" x14ac:dyDescent="0.2">
      <c r="A78" s="3">
        <v>53.688888888888897</v>
      </c>
      <c r="B78" s="3">
        <v>4.7827802307933397E-2</v>
      </c>
      <c r="C78" s="3">
        <v>3.9790720000000002E-2</v>
      </c>
    </row>
    <row r="79" spans="1:3" x14ac:dyDescent="0.2">
      <c r="A79" s="3">
        <v>54.4</v>
      </c>
      <c r="B79" s="3">
        <v>4.9593245437675598E-2</v>
      </c>
      <c r="C79" s="3">
        <v>4.0968095000000003E-2</v>
      </c>
    </row>
    <row r="80" spans="1:3" x14ac:dyDescent="0.2">
      <c r="A80" s="3">
        <v>55.1111111111111</v>
      </c>
      <c r="B80" s="3">
        <v>5.1380250167091801E-2</v>
      </c>
      <c r="C80" s="3">
        <v>4.2115727999999998E-2</v>
      </c>
    </row>
    <row r="81" spans="1:3" x14ac:dyDescent="0.2">
      <c r="A81" s="3">
        <v>55.822222222222202</v>
      </c>
      <c r="B81" s="3">
        <v>5.2958942917157199E-2</v>
      </c>
      <c r="C81" s="3">
        <v>4.2951520999999999E-2</v>
      </c>
    </row>
    <row r="82" spans="1:3" x14ac:dyDescent="0.2">
      <c r="A82" s="3">
        <v>56.533333333333303</v>
      </c>
      <c r="B82" s="3">
        <v>5.4268910201953603E-2</v>
      </c>
      <c r="C82" s="3">
        <v>4.3456259999999997E-2</v>
      </c>
    </row>
    <row r="83" spans="1:3" x14ac:dyDescent="0.2">
      <c r="A83" s="3">
        <v>57.244444444444397</v>
      </c>
      <c r="B83" s="3">
        <v>5.5520123492088902E-2</v>
      </c>
      <c r="C83" s="3">
        <v>4.3790414E-2</v>
      </c>
    </row>
    <row r="84" spans="1:3" x14ac:dyDescent="0.2">
      <c r="A84" s="3">
        <v>57.955555555555598</v>
      </c>
      <c r="B84" s="3">
        <v>5.6894735922777502E-2</v>
      </c>
      <c r="C84" s="3">
        <v>4.4042088E-2</v>
      </c>
    </row>
    <row r="85" spans="1:3" x14ac:dyDescent="0.2">
      <c r="A85" s="3">
        <v>58.6666666666667</v>
      </c>
      <c r="B85" s="3">
        <v>5.7868317687080097E-2</v>
      </c>
      <c r="C85" s="3">
        <v>4.4095245999999998E-2</v>
      </c>
    </row>
    <row r="86" spans="1:3" x14ac:dyDescent="0.2">
      <c r="A86" s="3">
        <v>59.377777777777801</v>
      </c>
      <c r="B86" s="3">
        <v>5.8451181078532498E-2</v>
      </c>
      <c r="C86" s="3">
        <v>4.3910903000000001E-2</v>
      </c>
    </row>
    <row r="87" spans="1:3" x14ac:dyDescent="0.2">
      <c r="A87" s="3">
        <v>60.088888888888903</v>
      </c>
      <c r="B87" s="3">
        <v>5.8750225177717497E-2</v>
      </c>
      <c r="C87" s="3">
        <v>4.3570024999999998E-2</v>
      </c>
    </row>
    <row r="88" spans="1:3" x14ac:dyDescent="0.2">
      <c r="A88" s="3">
        <v>60.8</v>
      </c>
      <c r="B88" s="3">
        <v>5.9016435228209402E-2</v>
      </c>
      <c r="C88" s="3">
        <v>4.3320553999999997E-2</v>
      </c>
    </row>
    <row r="89" spans="1:3" x14ac:dyDescent="0.2">
      <c r="A89" s="3">
        <v>61.511111111111099</v>
      </c>
      <c r="B89" s="3">
        <v>5.9116698207686502E-2</v>
      </c>
      <c r="C89" s="3">
        <v>4.3013379999999997E-2</v>
      </c>
    </row>
    <row r="90" spans="1:3" x14ac:dyDescent="0.2">
      <c r="A90" s="3">
        <v>62.2222222222222</v>
      </c>
      <c r="B90" s="3">
        <v>5.9040394995831497E-2</v>
      </c>
      <c r="C90" s="3">
        <v>4.2639148000000002E-2</v>
      </c>
    </row>
    <row r="91" spans="1:3" x14ac:dyDescent="0.2">
      <c r="A91" s="3">
        <v>62.933333333333302</v>
      </c>
      <c r="B91" s="3">
        <v>5.8779955050089899E-2</v>
      </c>
      <c r="C91" s="3">
        <v>4.2195088999999998E-2</v>
      </c>
    </row>
    <row r="92" spans="1:3" x14ac:dyDescent="0.2">
      <c r="A92" s="3">
        <v>63.644444444444403</v>
      </c>
      <c r="B92" s="3">
        <v>5.8566670594299097E-2</v>
      </c>
      <c r="C92" s="3">
        <v>4.181025E-2</v>
      </c>
    </row>
    <row r="93" spans="1:3" x14ac:dyDescent="0.2">
      <c r="A93" s="3">
        <v>64.355555555555597</v>
      </c>
      <c r="B93" s="3">
        <v>5.8249939261610699E-2</v>
      </c>
      <c r="C93" s="3">
        <v>4.1467917999999999E-2</v>
      </c>
    </row>
    <row r="94" spans="1:3" x14ac:dyDescent="0.2">
      <c r="A94" s="3">
        <v>65.066666666666706</v>
      </c>
      <c r="B94" s="3">
        <v>5.78126858111968E-2</v>
      </c>
      <c r="C94" s="3">
        <v>4.1191788E-2</v>
      </c>
    </row>
    <row r="95" spans="1:3" x14ac:dyDescent="0.2">
      <c r="A95" s="3">
        <v>65.7777777777778</v>
      </c>
      <c r="B95" s="3">
        <v>5.7254059977279601E-2</v>
      </c>
      <c r="C95" s="3">
        <v>4.0991873999999998E-2</v>
      </c>
    </row>
    <row r="96" spans="1:3" x14ac:dyDescent="0.2">
      <c r="A96" s="3">
        <v>66.488888888888894</v>
      </c>
      <c r="B96" s="3">
        <v>5.6582132065051603E-2</v>
      </c>
      <c r="C96" s="3">
        <v>4.0736933000000003E-2</v>
      </c>
    </row>
    <row r="97" spans="1:3" x14ac:dyDescent="0.2">
      <c r="A97" s="3">
        <v>67.2</v>
      </c>
      <c r="B97" s="3">
        <v>5.57756552969082E-2</v>
      </c>
      <c r="C97" s="3">
        <v>4.0482664000000002E-2</v>
      </c>
    </row>
    <row r="98" spans="1:3" x14ac:dyDescent="0.2">
      <c r="A98" s="3">
        <v>67.911111111111097</v>
      </c>
      <c r="B98" s="3">
        <v>5.4810210375187199E-2</v>
      </c>
      <c r="C98" s="3">
        <v>4.0379274999999999E-2</v>
      </c>
    </row>
    <row r="99" spans="1:3" x14ac:dyDescent="0.2">
      <c r="A99" s="3">
        <v>68.622222222222206</v>
      </c>
      <c r="B99" s="3">
        <v>5.3607613099019701E-2</v>
      </c>
      <c r="C99" s="3">
        <v>3.9947911000000003E-2</v>
      </c>
    </row>
    <row r="100" spans="1:3" x14ac:dyDescent="0.2">
      <c r="A100" s="3">
        <v>69.3333333333333</v>
      </c>
      <c r="B100" s="3">
        <v>5.2579469170857603E-2</v>
      </c>
      <c r="C100" s="3">
        <v>3.9423980999999997E-2</v>
      </c>
    </row>
    <row r="101" spans="1:3" x14ac:dyDescent="0.2">
      <c r="A101" s="3">
        <v>70.044444444444494</v>
      </c>
      <c r="B101" s="3">
        <v>5.1802232869860597E-2</v>
      </c>
      <c r="C101" s="3">
        <v>3.8899701000000002E-2</v>
      </c>
    </row>
    <row r="102" spans="1:3" x14ac:dyDescent="0.2">
      <c r="A102" s="3">
        <v>70.755555555555603</v>
      </c>
      <c r="B102" s="3">
        <v>5.0892682041727699E-2</v>
      </c>
      <c r="C102" s="3">
        <v>3.8342119000000001E-2</v>
      </c>
    </row>
    <row r="103" spans="1:3" x14ac:dyDescent="0.2">
      <c r="A103" s="3">
        <v>71.466666666666697</v>
      </c>
      <c r="B103" s="3">
        <v>4.9953150523234402E-2</v>
      </c>
      <c r="C103" s="3">
        <v>3.7829540000000002E-2</v>
      </c>
    </row>
    <row r="104" spans="1:3" x14ac:dyDescent="0.2">
      <c r="A104" s="3">
        <v>72.177777777777806</v>
      </c>
      <c r="B104" s="3">
        <v>4.9009699561729098E-2</v>
      </c>
      <c r="C104" s="3">
        <v>3.7288747999999997E-2</v>
      </c>
    </row>
    <row r="105" spans="1:3" x14ac:dyDescent="0.2">
      <c r="A105" s="3">
        <v>72.8888888888889</v>
      </c>
      <c r="B105" s="3">
        <v>4.82186308730412E-2</v>
      </c>
      <c r="C105" s="3">
        <v>3.6718235000000002E-2</v>
      </c>
    </row>
    <row r="106" spans="1:3" x14ac:dyDescent="0.2">
      <c r="A106" s="3">
        <v>73.599999999999994</v>
      </c>
      <c r="B106" s="3">
        <v>4.7234419896209502E-2</v>
      </c>
      <c r="C106" s="3">
        <v>3.5907910000000001E-2</v>
      </c>
    </row>
    <row r="107" spans="1:3" x14ac:dyDescent="0.2">
      <c r="A107" s="3">
        <v>74.311111111111103</v>
      </c>
      <c r="B107" s="3">
        <v>4.6197800045591299E-2</v>
      </c>
      <c r="C107" s="3">
        <v>3.4919982000000002E-2</v>
      </c>
    </row>
    <row r="108" spans="1:3" x14ac:dyDescent="0.2">
      <c r="A108" s="3">
        <v>75.022222222222197</v>
      </c>
      <c r="B108" s="3">
        <v>4.5136924200644003E-2</v>
      </c>
      <c r="C108" s="3">
        <v>3.3799471999999997E-2</v>
      </c>
    </row>
    <row r="109" spans="1:3" x14ac:dyDescent="0.2">
      <c r="A109" s="3">
        <v>75.733333333333306</v>
      </c>
      <c r="B109" s="3">
        <v>4.3969683599384198E-2</v>
      </c>
      <c r="C109" s="3">
        <v>3.2724626999999999E-2</v>
      </c>
    </row>
    <row r="110" spans="1:3" x14ac:dyDescent="0.2">
      <c r="A110" s="3">
        <v>76.4444444444444</v>
      </c>
      <c r="B110" s="3">
        <v>4.2480803994631201E-2</v>
      </c>
      <c r="C110" s="3">
        <v>3.1426942999999999E-2</v>
      </c>
    </row>
    <row r="111" spans="1:3" x14ac:dyDescent="0.2">
      <c r="A111" s="3">
        <v>77.155555555555594</v>
      </c>
      <c r="B111" s="3">
        <v>4.0697919148598001E-2</v>
      </c>
      <c r="C111" s="3">
        <v>2.9926314999999998E-2</v>
      </c>
    </row>
    <row r="112" spans="1:3" x14ac:dyDescent="0.2">
      <c r="A112" s="3">
        <v>77.866666666666703</v>
      </c>
      <c r="B112" s="3">
        <v>3.8703781180708302E-2</v>
      </c>
      <c r="C112" s="3">
        <v>2.8279286000000001E-2</v>
      </c>
    </row>
    <row r="113" spans="1:3" x14ac:dyDescent="0.2">
      <c r="A113" s="3">
        <v>78.577777777777797</v>
      </c>
      <c r="B113" s="3">
        <v>3.6735226694007903E-2</v>
      </c>
      <c r="C113" s="3">
        <v>2.6722554999999999E-2</v>
      </c>
    </row>
    <row r="114" spans="1:3" x14ac:dyDescent="0.2">
      <c r="A114" s="3">
        <v>79.288888888888906</v>
      </c>
      <c r="B114" s="3">
        <v>3.45724725408664E-2</v>
      </c>
      <c r="C114" s="3">
        <v>2.4981283E-2</v>
      </c>
    </row>
    <row r="115" spans="1:3" x14ac:dyDescent="0.2">
      <c r="A115" s="3">
        <v>80</v>
      </c>
      <c r="B115" s="3">
        <v>3.2121888619351599E-2</v>
      </c>
      <c r="C115" s="3">
        <v>2.2923625999999999E-2</v>
      </c>
    </row>
    <row r="116" spans="1:3" x14ac:dyDescent="0.2">
      <c r="A116" s="3">
        <v>80.711111111111094</v>
      </c>
      <c r="B116" s="3">
        <v>2.9490284150789001E-2</v>
      </c>
      <c r="C116" s="3">
        <v>2.0642400000000002E-2</v>
      </c>
    </row>
    <row r="117" spans="1:3" x14ac:dyDescent="0.2">
      <c r="A117" s="3">
        <v>81.422222222222203</v>
      </c>
      <c r="B117" s="3">
        <v>2.6783433221056301E-2</v>
      </c>
      <c r="C117" s="3">
        <v>1.8388319E-2</v>
      </c>
    </row>
    <row r="118" spans="1:3" x14ac:dyDescent="0.2">
      <c r="A118" s="3">
        <v>82.133333333333297</v>
      </c>
      <c r="B118" s="3">
        <v>2.39986117981471E-2</v>
      </c>
      <c r="C118" s="3">
        <v>1.6128079E-2</v>
      </c>
    </row>
    <row r="119" spans="1:3" x14ac:dyDescent="0.2">
      <c r="A119" s="3">
        <v>82.844444444444406</v>
      </c>
      <c r="B119" s="3">
        <v>2.0983114536142801E-2</v>
      </c>
      <c r="C119" s="3">
        <v>1.3633298E-2</v>
      </c>
    </row>
    <row r="120" spans="1:3" x14ac:dyDescent="0.2">
      <c r="A120" s="3">
        <v>83.5555555555556</v>
      </c>
      <c r="B120" s="3">
        <v>1.7842795391891E-2</v>
      </c>
      <c r="C120" s="3">
        <v>1.1049141E-2</v>
      </c>
    </row>
    <row r="121" spans="1:3" x14ac:dyDescent="0.2">
      <c r="A121" s="3">
        <v>84.266666666666694</v>
      </c>
      <c r="B121" s="3">
        <v>1.4707155996192E-2</v>
      </c>
      <c r="C121" s="3">
        <v>8.541145E-3</v>
      </c>
    </row>
    <row r="122" spans="1:3" x14ac:dyDescent="0.2">
      <c r="A122" s="3">
        <v>84.977777777777803</v>
      </c>
      <c r="B122" s="3">
        <v>1.17139525337706E-2</v>
      </c>
      <c r="C122" s="3">
        <v>6.2137420000000004E-3</v>
      </c>
    </row>
    <row r="123" spans="1:3" x14ac:dyDescent="0.2">
      <c r="A123" s="3">
        <v>85.688888888888897</v>
      </c>
      <c r="B123" s="3">
        <v>8.6708130706130496E-3</v>
      </c>
      <c r="C123" s="3">
        <v>3.491432E-3</v>
      </c>
    </row>
    <row r="124" spans="1:3" x14ac:dyDescent="0.2">
      <c r="A124" s="3">
        <v>86.4</v>
      </c>
      <c r="B124" s="3">
        <v>5.7384598002072603E-3</v>
      </c>
      <c r="C124" s="3">
        <v>6.8626099999999997E-4</v>
      </c>
    </row>
    <row r="125" spans="1:3" x14ac:dyDescent="0.2">
      <c r="A125" s="3">
        <v>87.1111111111111</v>
      </c>
      <c r="B125" s="3">
        <v>2.8913157482083002E-3</v>
      </c>
      <c r="C125" s="3">
        <v>-2.1500669999999999E-3</v>
      </c>
    </row>
    <row r="126" spans="1:3" x14ac:dyDescent="0.2">
      <c r="A126" s="3">
        <v>87.822222222222194</v>
      </c>
      <c r="B126" s="3">
        <v>-5.71484276214843E-5</v>
      </c>
      <c r="C126" s="3">
        <v>-4.9979009999999999E-3</v>
      </c>
    </row>
    <row r="127" spans="1:3" x14ac:dyDescent="0.2">
      <c r="A127" s="3">
        <v>88.533333333333303</v>
      </c>
      <c r="B127" s="3">
        <v>-2.8620571750833301E-3</v>
      </c>
      <c r="C127" s="3">
        <v>-7.759251E-3</v>
      </c>
    </row>
    <row r="128" spans="1:3" x14ac:dyDescent="0.2">
      <c r="A128" s="3">
        <v>89.244444444444397</v>
      </c>
      <c r="B128" s="3">
        <v>-5.4257529116133402E-3</v>
      </c>
      <c r="C128" s="3">
        <v>-1.0356343E-2</v>
      </c>
    </row>
    <row r="129" spans="1:3" x14ac:dyDescent="0.2">
      <c r="A129" s="3">
        <v>89.955555555555605</v>
      </c>
      <c r="B129" s="3">
        <v>-7.6866604520857904E-3</v>
      </c>
      <c r="C129" s="3">
        <v>-1.2737102E-2</v>
      </c>
    </row>
    <row r="130" spans="1:3" x14ac:dyDescent="0.2">
      <c r="A130" s="3">
        <v>90.6666666666667</v>
      </c>
      <c r="B130" s="3">
        <v>-1.00407983467177E-2</v>
      </c>
      <c r="C130" s="3">
        <v>-1.5171224000000001E-2</v>
      </c>
    </row>
    <row r="131" spans="1:3" x14ac:dyDescent="0.2">
      <c r="A131" s="3">
        <v>91.377777777777794</v>
      </c>
      <c r="B131" s="3">
        <v>-1.22024953711418E-2</v>
      </c>
      <c r="C131" s="3">
        <v>-1.7448654000000001E-2</v>
      </c>
    </row>
    <row r="132" spans="1:3" x14ac:dyDescent="0.2">
      <c r="A132" s="3">
        <v>92.088888888888903</v>
      </c>
      <c r="B132" s="3">
        <v>-1.4091865122918599E-2</v>
      </c>
      <c r="C132" s="3">
        <v>-1.9503139999999999E-2</v>
      </c>
    </row>
    <row r="133" spans="1:3" x14ac:dyDescent="0.2">
      <c r="A133" s="3">
        <v>92.8</v>
      </c>
      <c r="B133" s="3">
        <v>-1.5605243013682799E-2</v>
      </c>
      <c r="C133" s="3">
        <v>-2.1250063E-2</v>
      </c>
    </row>
    <row r="134" spans="1:3" x14ac:dyDescent="0.2">
      <c r="A134" s="3">
        <v>93.511111111111106</v>
      </c>
      <c r="B134" s="3">
        <v>-1.7167073816323299E-2</v>
      </c>
      <c r="C134" s="3">
        <v>-2.2961355999999999E-2</v>
      </c>
    </row>
    <row r="135" spans="1:3" x14ac:dyDescent="0.2">
      <c r="A135" s="3">
        <v>94.2222222222222</v>
      </c>
      <c r="B135" s="3">
        <v>-1.8570743772125399E-2</v>
      </c>
      <c r="C135" s="3">
        <v>-2.4473648000000001E-2</v>
      </c>
    </row>
    <row r="136" spans="1:3" x14ac:dyDescent="0.2">
      <c r="A136" s="3">
        <v>94.933333333333294</v>
      </c>
      <c r="B136" s="3">
        <v>-1.97177571108632E-2</v>
      </c>
      <c r="C136" s="3">
        <v>-2.5689824E-2</v>
      </c>
    </row>
    <row r="137" spans="1:3" x14ac:dyDescent="0.2">
      <c r="A137" s="3">
        <v>95.644444444444403</v>
      </c>
      <c r="B137" s="3">
        <v>-2.0519569926989199E-2</v>
      </c>
      <c r="C137" s="3">
        <v>-2.6509141999999999E-2</v>
      </c>
    </row>
    <row r="138" spans="1:3" x14ac:dyDescent="0.2">
      <c r="A138" s="3"/>
      <c r="B138" s="3"/>
    </row>
    <row r="139" spans="1:3" x14ac:dyDescent="0.2">
      <c r="A139" s="3"/>
      <c r="B139" s="3"/>
    </row>
    <row r="140" spans="1:3" x14ac:dyDescent="0.2">
      <c r="A140" s="3"/>
      <c r="B140" s="3"/>
    </row>
    <row r="141" spans="1:3" x14ac:dyDescent="0.2">
      <c r="A141" s="3"/>
      <c r="B141" s="3"/>
    </row>
    <row r="142" spans="1:3" x14ac:dyDescent="0.2">
      <c r="A142" s="3"/>
      <c r="B142" s="3"/>
    </row>
    <row r="143" spans="1:3" x14ac:dyDescent="0.2">
      <c r="A143" s="3"/>
      <c r="B143" s="3"/>
    </row>
    <row r="144" spans="1:3" x14ac:dyDescent="0.2">
      <c r="A144" s="3"/>
      <c r="B144" s="3"/>
    </row>
    <row r="145" spans="1:2" x14ac:dyDescent="0.2">
      <c r="A145" s="3"/>
      <c r="B145" s="3"/>
    </row>
    <row r="146" spans="1:2" x14ac:dyDescent="0.2">
      <c r="A146" s="3"/>
      <c r="B146" s="3"/>
    </row>
    <row r="147" spans="1:2" x14ac:dyDescent="0.2">
      <c r="A147" s="3"/>
      <c r="B147" s="3"/>
    </row>
    <row r="148" spans="1:2" x14ac:dyDescent="0.2">
      <c r="A148" s="3"/>
      <c r="B148" s="3"/>
    </row>
    <row r="149" spans="1:2" x14ac:dyDescent="0.2">
      <c r="A149" s="3"/>
      <c r="B149" s="3"/>
    </row>
    <row r="150" spans="1:2" x14ac:dyDescent="0.2">
      <c r="A150" s="3"/>
      <c r="B150" s="3"/>
    </row>
    <row r="151" spans="1:2" x14ac:dyDescent="0.2">
      <c r="A151" s="3"/>
      <c r="B151" s="3"/>
    </row>
    <row r="152" spans="1:2" x14ac:dyDescent="0.2">
      <c r="A152" s="3"/>
      <c r="B152" s="3"/>
    </row>
    <row r="153" spans="1:2" x14ac:dyDescent="0.2">
      <c r="A153" s="3"/>
      <c r="B153" s="3"/>
    </row>
    <row r="154" spans="1:2" x14ac:dyDescent="0.2">
      <c r="A154" s="3"/>
      <c r="B154" s="3"/>
    </row>
    <row r="155" spans="1:2" x14ac:dyDescent="0.2">
      <c r="A155" s="3"/>
      <c r="B155" s="3"/>
    </row>
    <row r="156" spans="1:2" x14ac:dyDescent="0.2">
      <c r="A156" s="3"/>
      <c r="B156" s="3"/>
    </row>
    <row r="157" spans="1:2" x14ac:dyDescent="0.2">
      <c r="A157" s="3"/>
      <c r="B157" s="3"/>
    </row>
    <row r="158" spans="1:2" x14ac:dyDescent="0.2">
      <c r="A158" s="3"/>
      <c r="B158" s="3"/>
    </row>
    <row r="159" spans="1:2" x14ac:dyDescent="0.2">
      <c r="A159" s="3"/>
      <c r="B159" s="3"/>
    </row>
    <row r="160" spans="1:2" x14ac:dyDescent="0.2">
      <c r="A160" s="3"/>
      <c r="B160" s="3"/>
    </row>
    <row r="161" spans="1:2" x14ac:dyDescent="0.2">
      <c r="A161" s="3"/>
      <c r="B161" s="3"/>
    </row>
    <row r="162" spans="1:2" x14ac:dyDescent="0.2">
      <c r="A162" s="3"/>
      <c r="B162" s="3"/>
    </row>
    <row r="163" spans="1:2" x14ac:dyDescent="0.2">
      <c r="A163" s="3"/>
      <c r="B163" s="3"/>
    </row>
    <row r="164" spans="1:2" x14ac:dyDescent="0.2">
      <c r="A164" s="3"/>
      <c r="B164" s="3"/>
    </row>
    <row r="165" spans="1:2" x14ac:dyDescent="0.2">
      <c r="A165" s="3"/>
      <c r="B165" s="3"/>
    </row>
    <row r="166" spans="1:2" x14ac:dyDescent="0.2">
      <c r="A166" s="3"/>
      <c r="B166" s="3"/>
    </row>
    <row r="167" spans="1:2" x14ac:dyDescent="0.2">
      <c r="A167" s="3"/>
      <c r="B167" s="3"/>
    </row>
    <row r="168" spans="1:2" x14ac:dyDescent="0.2">
      <c r="A168" s="3"/>
      <c r="B168" s="3"/>
    </row>
    <row r="169" spans="1:2" x14ac:dyDescent="0.2">
      <c r="A169" s="3"/>
      <c r="B169" s="3"/>
    </row>
    <row r="170" spans="1:2" x14ac:dyDescent="0.2">
      <c r="A170" s="3"/>
      <c r="B170" s="3"/>
    </row>
    <row r="171" spans="1:2" x14ac:dyDescent="0.2">
      <c r="A171" s="3"/>
      <c r="B171" s="3"/>
    </row>
    <row r="172" spans="1:2" x14ac:dyDescent="0.2">
      <c r="A172" s="3"/>
      <c r="B172" s="3"/>
    </row>
    <row r="173" spans="1:2" x14ac:dyDescent="0.2">
      <c r="A173" s="3"/>
      <c r="B173" s="3"/>
    </row>
    <row r="174" spans="1:2" x14ac:dyDescent="0.2">
      <c r="A174" s="3"/>
      <c r="B174" s="3"/>
    </row>
    <row r="175" spans="1:2" x14ac:dyDescent="0.2">
      <c r="A175" s="3"/>
      <c r="B175" s="3"/>
    </row>
    <row r="176" spans="1:2" x14ac:dyDescent="0.2">
      <c r="A176" s="3"/>
      <c r="B176" s="3"/>
    </row>
    <row r="177" spans="1:2" x14ac:dyDescent="0.2">
      <c r="A177" s="3"/>
      <c r="B177" s="3"/>
    </row>
    <row r="178" spans="1:2" x14ac:dyDescent="0.2">
      <c r="A178" s="3"/>
      <c r="B178" s="3"/>
    </row>
    <row r="179" spans="1:2" x14ac:dyDescent="0.2">
      <c r="A179" s="3"/>
      <c r="B179" s="3"/>
    </row>
    <row r="180" spans="1:2" x14ac:dyDescent="0.2">
      <c r="A180" s="3"/>
      <c r="B180" s="3"/>
    </row>
    <row r="181" spans="1:2" x14ac:dyDescent="0.2">
      <c r="A181" s="3"/>
      <c r="B181" s="3"/>
    </row>
    <row r="182" spans="1:2" x14ac:dyDescent="0.2">
      <c r="A182" s="3"/>
      <c r="B182" s="3"/>
    </row>
    <row r="183" spans="1:2" x14ac:dyDescent="0.2">
      <c r="A183" s="3"/>
      <c r="B183" s="3"/>
    </row>
    <row r="184" spans="1:2" x14ac:dyDescent="0.2">
      <c r="A184" s="3"/>
      <c r="B184" s="3"/>
    </row>
    <row r="185" spans="1:2" x14ac:dyDescent="0.2">
      <c r="A185" s="3"/>
      <c r="B185" s="3"/>
    </row>
    <row r="186" spans="1:2" x14ac:dyDescent="0.2">
      <c r="A186" s="3"/>
      <c r="B186" s="3"/>
    </row>
    <row r="187" spans="1:2" x14ac:dyDescent="0.2">
      <c r="A187" s="3"/>
      <c r="B187" s="3"/>
    </row>
    <row r="188" spans="1:2" x14ac:dyDescent="0.2">
      <c r="A188" s="3"/>
      <c r="B188" s="3"/>
    </row>
    <row r="189" spans="1:2" x14ac:dyDescent="0.2">
      <c r="A189" s="3"/>
      <c r="B189" s="3"/>
    </row>
    <row r="190" spans="1:2" x14ac:dyDescent="0.2">
      <c r="A190" s="3"/>
      <c r="B190" s="3"/>
    </row>
    <row r="191" spans="1:2" x14ac:dyDescent="0.2">
      <c r="A191" s="3"/>
      <c r="B191" s="3"/>
    </row>
    <row r="192" spans="1:2" x14ac:dyDescent="0.2">
      <c r="A192" s="3"/>
      <c r="B192" s="3"/>
    </row>
    <row r="193" spans="1:2" x14ac:dyDescent="0.2">
      <c r="A193" s="3"/>
      <c r="B193" s="3"/>
    </row>
    <row r="194" spans="1:2" x14ac:dyDescent="0.2">
      <c r="A194" s="3"/>
      <c r="B194" s="3"/>
    </row>
    <row r="195" spans="1:2" x14ac:dyDescent="0.2">
      <c r="A195" s="3"/>
      <c r="B195" s="3"/>
    </row>
    <row r="196" spans="1:2" x14ac:dyDescent="0.2">
      <c r="A196" s="3"/>
      <c r="B196" s="3"/>
    </row>
    <row r="197" spans="1:2" x14ac:dyDescent="0.2">
      <c r="A197" s="3"/>
      <c r="B197" s="3"/>
    </row>
    <row r="198" spans="1:2" x14ac:dyDescent="0.2">
      <c r="A198" s="3"/>
      <c r="B198" s="3"/>
    </row>
    <row r="199" spans="1:2" x14ac:dyDescent="0.2">
      <c r="A199" s="3"/>
      <c r="B199" s="3"/>
    </row>
    <row r="200" spans="1:2" x14ac:dyDescent="0.2">
      <c r="A200" s="3"/>
      <c r="B200" s="3"/>
    </row>
    <row r="201" spans="1:2" x14ac:dyDescent="0.2">
      <c r="A201" s="3"/>
      <c r="B201" s="3"/>
    </row>
    <row r="202" spans="1:2" x14ac:dyDescent="0.2">
      <c r="A202" s="3"/>
      <c r="B202" s="3"/>
    </row>
    <row r="203" spans="1:2" x14ac:dyDescent="0.2">
      <c r="A203" s="3"/>
      <c r="B203" s="3"/>
    </row>
    <row r="204" spans="1:2" x14ac:dyDescent="0.2">
      <c r="A204" s="3"/>
      <c r="B204" s="3"/>
    </row>
    <row r="205" spans="1:2" x14ac:dyDescent="0.2">
      <c r="A205" s="3"/>
      <c r="B205" s="3"/>
    </row>
    <row r="206" spans="1:2" x14ac:dyDescent="0.2">
      <c r="A206" s="3"/>
      <c r="B206" s="3"/>
    </row>
    <row r="207" spans="1:2" x14ac:dyDescent="0.2">
      <c r="A207" s="3"/>
      <c r="B207" s="3"/>
    </row>
    <row r="208" spans="1:2" x14ac:dyDescent="0.2">
      <c r="A208" s="3"/>
      <c r="B208" s="3"/>
    </row>
    <row r="209" spans="1:2" x14ac:dyDescent="0.2">
      <c r="A209" s="3"/>
      <c r="B209" s="3"/>
    </row>
    <row r="210" spans="1:2" x14ac:dyDescent="0.2">
      <c r="A210" s="3"/>
      <c r="B210" s="3"/>
    </row>
    <row r="211" spans="1:2" x14ac:dyDescent="0.2">
      <c r="A211" s="3"/>
      <c r="B211" s="3"/>
    </row>
    <row r="212" spans="1:2" x14ac:dyDescent="0.2">
      <c r="A212" s="3"/>
      <c r="B212" s="3"/>
    </row>
    <row r="213" spans="1:2" x14ac:dyDescent="0.2">
      <c r="A213" s="3"/>
      <c r="B213" s="3"/>
    </row>
    <row r="214" spans="1:2" x14ac:dyDescent="0.2">
      <c r="A214" s="3"/>
      <c r="B214" s="3"/>
    </row>
    <row r="215" spans="1:2" x14ac:dyDescent="0.2">
      <c r="A215" s="3"/>
      <c r="B215" s="3"/>
    </row>
    <row r="216" spans="1:2" x14ac:dyDescent="0.2">
      <c r="A216" s="3"/>
      <c r="B216" s="3"/>
    </row>
    <row r="217" spans="1:2" x14ac:dyDescent="0.2">
      <c r="A217" s="3"/>
      <c r="B217" s="3"/>
    </row>
    <row r="218" spans="1:2" x14ac:dyDescent="0.2">
      <c r="A218" s="3"/>
      <c r="B218" s="3"/>
    </row>
    <row r="219" spans="1:2" x14ac:dyDescent="0.2">
      <c r="A219" s="3"/>
      <c r="B219" s="3"/>
    </row>
    <row r="220" spans="1:2" x14ac:dyDescent="0.2">
      <c r="A220" s="3"/>
      <c r="B220" s="3"/>
    </row>
    <row r="221" spans="1:2" x14ac:dyDescent="0.2">
      <c r="A221" s="3"/>
      <c r="B221" s="3"/>
    </row>
    <row r="222" spans="1:2" x14ac:dyDescent="0.2">
      <c r="A222" s="3"/>
      <c r="B222" s="3"/>
    </row>
    <row r="223" spans="1:2" x14ac:dyDescent="0.2">
      <c r="A223" s="3"/>
      <c r="B223" s="3"/>
    </row>
    <row r="224" spans="1:2" x14ac:dyDescent="0.2">
      <c r="A224" s="3"/>
      <c r="B224" s="3"/>
    </row>
    <row r="225" spans="1:2" x14ac:dyDescent="0.2">
      <c r="A225" s="3"/>
      <c r="B225" s="3"/>
    </row>
    <row r="226" spans="1:2" x14ac:dyDescent="0.2">
      <c r="A226" s="3"/>
      <c r="B226" s="3"/>
    </row>
    <row r="227" spans="1:2" x14ac:dyDescent="0.2">
      <c r="A227" s="3"/>
      <c r="B227" s="3"/>
    </row>
    <row r="228" spans="1:2" x14ac:dyDescent="0.2">
      <c r="A228" s="3"/>
      <c r="B228" s="3"/>
    </row>
    <row r="229" spans="1:2" x14ac:dyDescent="0.2">
      <c r="A229" s="3"/>
      <c r="B229" s="3"/>
    </row>
    <row r="230" spans="1:2" x14ac:dyDescent="0.2">
      <c r="A230" s="3"/>
      <c r="B230" s="3"/>
    </row>
    <row r="231" spans="1:2" x14ac:dyDescent="0.2">
      <c r="A231" s="3"/>
      <c r="B231" s="3"/>
    </row>
    <row r="232" spans="1:2" x14ac:dyDescent="0.2">
      <c r="A232" s="3"/>
      <c r="B232" s="3"/>
    </row>
    <row r="233" spans="1:2" x14ac:dyDescent="0.2">
      <c r="A233" s="3"/>
      <c r="B233" s="3"/>
    </row>
    <row r="234" spans="1:2" x14ac:dyDescent="0.2">
      <c r="A234" s="3"/>
      <c r="B234" s="3"/>
    </row>
    <row r="235" spans="1:2" x14ac:dyDescent="0.2">
      <c r="A235" s="3"/>
      <c r="B235" s="3"/>
    </row>
    <row r="236" spans="1:2" x14ac:dyDescent="0.2">
      <c r="A236" s="3"/>
      <c r="B236" s="3"/>
    </row>
    <row r="237" spans="1:2" x14ac:dyDescent="0.2">
      <c r="A237" s="3"/>
      <c r="B237" s="3"/>
    </row>
    <row r="238" spans="1:2" x14ac:dyDescent="0.2">
      <c r="A238" s="3"/>
      <c r="B238" s="3"/>
    </row>
    <row r="239" spans="1:2" x14ac:dyDescent="0.2">
      <c r="A239" s="3"/>
      <c r="B239" s="3"/>
    </row>
    <row r="240" spans="1:2" x14ac:dyDescent="0.2">
      <c r="A240" s="3"/>
      <c r="B240" s="3"/>
    </row>
    <row r="241" spans="1:2" x14ac:dyDescent="0.2">
      <c r="A241" s="3"/>
      <c r="B241" s="3"/>
    </row>
    <row r="242" spans="1:2" x14ac:dyDescent="0.2">
      <c r="A242" s="3"/>
      <c r="B242" s="3"/>
    </row>
    <row r="243" spans="1:2" x14ac:dyDescent="0.2">
      <c r="A243" s="3"/>
      <c r="B243" s="3"/>
    </row>
    <row r="244" spans="1:2" x14ac:dyDescent="0.2">
      <c r="A244" s="3"/>
      <c r="B244" s="3"/>
    </row>
    <row r="245" spans="1:2" x14ac:dyDescent="0.2">
      <c r="A245" s="3"/>
      <c r="B245" s="3"/>
    </row>
    <row r="246" spans="1:2" x14ac:dyDescent="0.2">
      <c r="A246" s="3"/>
      <c r="B246" s="3"/>
    </row>
    <row r="247" spans="1:2" x14ac:dyDescent="0.2">
      <c r="A247" s="3"/>
      <c r="B247" s="3"/>
    </row>
    <row r="248" spans="1:2" x14ac:dyDescent="0.2">
      <c r="A248" s="3"/>
      <c r="B248" s="3"/>
    </row>
    <row r="249" spans="1:2" x14ac:dyDescent="0.2">
      <c r="A249" s="3"/>
      <c r="B249" s="3"/>
    </row>
    <row r="250" spans="1:2" x14ac:dyDescent="0.2">
      <c r="A250" s="3"/>
      <c r="B250" s="3"/>
    </row>
    <row r="251" spans="1:2" x14ac:dyDescent="0.2">
      <c r="A251" s="3"/>
      <c r="B251" s="3"/>
    </row>
    <row r="252" spans="1:2" x14ac:dyDescent="0.2">
      <c r="A252" s="3"/>
      <c r="B252" s="3"/>
    </row>
    <row r="253" spans="1:2" x14ac:dyDescent="0.2">
      <c r="A253" s="3"/>
      <c r="B253" s="3"/>
    </row>
    <row r="254" spans="1:2" x14ac:dyDescent="0.2">
      <c r="A254" s="3"/>
      <c r="B254" s="3"/>
    </row>
    <row r="255" spans="1:2" x14ac:dyDescent="0.2">
      <c r="A255" s="3"/>
      <c r="B255" s="3"/>
    </row>
    <row r="256" spans="1:2" x14ac:dyDescent="0.2">
      <c r="A256" s="3"/>
      <c r="B256" s="3"/>
    </row>
    <row r="257" spans="1:2" x14ac:dyDescent="0.2">
      <c r="A257" s="3"/>
      <c r="B257" s="3"/>
    </row>
    <row r="258" spans="1:2" x14ac:dyDescent="0.2">
      <c r="A258" s="3"/>
      <c r="B258" s="3"/>
    </row>
    <row r="259" spans="1:2" x14ac:dyDescent="0.2">
      <c r="A259" s="3"/>
      <c r="B259" s="3"/>
    </row>
    <row r="260" spans="1:2" x14ac:dyDescent="0.2">
      <c r="A260" s="3"/>
      <c r="B260" s="3"/>
    </row>
    <row r="261" spans="1:2" x14ac:dyDescent="0.2">
      <c r="A261" s="3"/>
      <c r="B261" s="3"/>
    </row>
    <row r="262" spans="1:2" x14ac:dyDescent="0.2">
      <c r="A262" s="3"/>
      <c r="B262" s="3"/>
    </row>
    <row r="263" spans="1:2" x14ac:dyDescent="0.2">
      <c r="A263" s="3"/>
      <c r="B263" s="3"/>
    </row>
    <row r="264" spans="1:2" x14ac:dyDescent="0.2">
      <c r="A264" s="3"/>
      <c r="B264" s="3"/>
    </row>
    <row r="265" spans="1:2" x14ac:dyDescent="0.2">
      <c r="A265" s="3"/>
      <c r="B265" s="3"/>
    </row>
    <row r="266" spans="1:2" x14ac:dyDescent="0.2">
      <c r="A266" s="3"/>
      <c r="B266" s="3"/>
    </row>
    <row r="267" spans="1:2" x14ac:dyDescent="0.2">
      <c r="A267" s="3"/>
      <c r="B267" s="3"/>
    </row>
    <row r="268" spans="1:2" x14ac:dyDescent="0.2">
      <c r="A268" s="3"/>
      <c r="B268" s="3"/>
    </row>
    <row r="269" spans="1:2" x14ac:dyDescent="0.2">
      <c r="A269" s="3"/>
      <c r="B269" s="3"/>
    </row>
    <row r="270" spans="1:2" x14ac:dyDescent="0.2">
      <c r="A270" s="3"/>
      <c r="B270" s="3"/>
    </row>
    <row r="271" spans="1:2" x14ac:dyDescent="0.2">
      <c r="A271" s="3"/>
      <c r="B271" s="3"/>
    </row>
    <row r="272" spans="1:2" x14ac:dyDescent="0.2">
      <c r="A272" s="3"/>
      <c r="B272" s="3"/>
    </row>
  </sheetData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workbookViewId="0">
      <selection activeCell="B1" sqref="B1:C1"/>
    </sheetView>
  </sheetViews>
  <sheetFormatPr baseColWidth="10" defaultRowHeight="16" x14ac:dyDescent="0.2"/>
  <cols>
    <col min="1" max="1" width="13.6640625" style="5" customWidth="1"/>
    <col min="2" max="2" width="28.83203125" customWidth="1"/>
    <col min="3" max="3" width="34.1640625" customWidth="1"/>
    <col min="5" max="5" width="30.83203125" customWidth="1"/>
    <col min="9" max="9" width="29.6640625" customWidth="1"/>
  </cols>
  <sheetData>
    <row r="1" spans="1:11" x14ac:dyDescent="0.2">
      <c r="A1" s="10"/>
      <c r="B1" s="53" t="s">
        <v>15</v>
      </c>
      <c r="C1" s="53"/>
      <c r="E1" s="4" t="s">
        <v>17</v>
      </c>
      <c r="F1" s="4"/>
      <c r="G1" s="4"/>
      <c r="I1" s="4" t="s">
        <v>18</v>
      </c>
      <c r="J1" s="4"/>
      <c r="K1" s="4"/>
    </row>
    <row r="2" spans="1:11" x14ac:dyDescent="0.2">
      <c r="A2" s="2" t="s">
        <v>0</v>
      </c>
      <c r="B2" s="1" t="s">
        <v>6</v>
      </c>
      <c r="C2" s="1" t="s">
        <v>7</v>
      </c>
      <c r="E2" t="s">
        <v>16</v>
      </c>
      <c r="F2" s="1" t="s">
        <v>6</v>
      </c>
      <c r="G2" s="1" t="s">
        <v>7</v>
      </c>
      <c r="I2" t="s">
        <v>16</v>
      </c>
      <c r="J2" s="1" t="s">
        <v>6</v>
      </c>
      <c r="K2" s="1" t="s">
        <v>7</v>
      </c>
    </row>
    <row r="3" spans="1:11" x14ac:dyDescent="0.2">
      <c r="A3" s="12">
        <v>0</v>
      </c>
      <c r="B3" s="3">
        <v>1.0178544406141601E-2</v>
      </c>
      <c r="C3" s="3">
        <v>9.7487916625630805E-3</v>
      </c>
      <c r="E3">
        <f t="shared" ref="E3:E34" si="0">A11</f>
        <v>4</v>
      </c>
      <c r="F3">
        <f t="shared" ref="F3:F34" si="1">B19/B3</f>
        <v>1.5108946047402012</v>
      </c>
      <c r="G3">
        <f t="shared" ref="G3:G34" si="2">C19/C3</f>
        <v>1.5954229940678415</v>
      </c>
      <c r="I3">
        <v>4.5</v>
      </c>
      <c r="J3">
        <v>1.6007886427024671</v>
      </c>
      <c r="K3">
        <v>1.6961879071020922</v>
      </c>
    </row>
    <row r="4" spans="1:11" x14ac:dyDescent="0.2">
      <c r="A4" s="12">
        <v>0.5</v>
      </c>
      <c r="B4" s="3">
        <v>1.0373125495425101E-2</v>
      </c>
      <c r="C4" s="3">
        <v>9.9875695538134794E-3</v>
      </c>
      <c r="E4">
        <f t="shared" si="0"/>
        <v>4.5</v>
      </c>
      <c r="F4">
        <f t="shared" si="1"/>
        <v>1.5266568463820669</v>
      </c>
      <c r="G4">
        <f t="shared" si="2"/>
        <v>1.6064583448870606</v>
      </c>
      <c r="I4">
        <v>10.5</v>
      </c>
      <c r="J4">
        <v>1.8517494170922069</v>
      </c>
      <c r="K4">
        <v>1.9257428303605408</v>
      </c>
    </row>
    <row r="5" spans="1:11" x14ac:dyDescent="0.2">
      <c r="A5" s="12">
        <v>1</v>
      </c>
      <c r="B5" s="3">
        <v>1.0567706584708601E-2</v>
      </c>
      <c r="C5" s="3">
        <v>1.0226347445063899E-2</v>
      </c>
      <c r="E5">
        <f t="shared" si="0"/>
        <v>5</v>
      </c>
      <c r="F5">
        <f t="shared" si="1"/>
        <v>1.541838633954038</v>
      </c>
      <c r="G5">
        <f t="shared" si="2"/>
        <v>1.6169783606246204</v>
      </c>
      <c r="I5">
        <v>16.5</v>
      </c>
      <c r="J5">
        <v>2.1830675158997086</v>
      </c>
      <c r="K5">
        <v>2.135796120685606</v>
      </c>
    </row>
    <row r="6" spans="1:11" x14ac:dyDescent="0.2">
      <c r="A6" s="12">
        <v>1.5</v>
      </c>
      <c r="B6" s="3">
        <v>1.0762287673992101E-2</v>
      </c>
      <c r="C6" s="3">
        <v>1.04651253363143E-2</v>
      </c>
      <c r="E6">
        <f t="shared" si="0"/>
        <v>5.5</v>
      </c>
      <c r="F6">
        <f t="shared" si="1"/>
        <v>1.568146982676853</v>
      </c>
      <c r="G6">
        <f t="shared" si="2"/>
        <v>1.6409817474529613</v>
      </c>
      <c r="I6">
        <v>22.5</v>
      </c>
      <c r="J6">
        <v>1.9013020800032441</v>
      </c>
      <c r="K6">
        <v>1.8328934396654968</v>
      </c>
    </row>
    <row r="7" spans="1:11" x14ac:dyDescent="0.2">
      <c r="A7" s="12">
        <v>2</v>
      </c>
      <c r="B7" s="3">
        <v>1.0956868763275601E-2</v>
      </c>
      <c r="C7" s="3">
        <v>1.07039032275647E-2</v>
      </c>
      <c r="E7">
        <f t="shared" si="0"/>
        <v>6</v>
      </c>
      <c r="F7">
        <f t="shared" si="1"/>
        <v>1.5935209208007399</v>
      </c>
      <c r="G7">
        <f t="shared" si="2"/>
        <v>1.6639142206215023</v>
      </c>
      <c r="I7">
        <v>28.5</v>
      </c>
      <c r="J7">
        <v>2.0221443121448464</v>
      </c>
      <c r="K7">
        <v>1.9066342598228565</v>
      </c>
    </row>
    <row r="8" spans="1:11" x14ac:dyDescent="0.2">
      <c r="A8" s="12">
        <v>2.5</v>
      </c>
      <c r="B8" s="3">
        <v>1.11514498525591E-2</v>
      </c>
      <c r="C8" s="3">
        <v>1.0942681118815099E-2</v>
      </c>
      <c r="E8">
        <f t="shared" si="0"/>
        <v>6.5</v>
      </c>
      <c r="F8">
        <f t="shared" si="1"/>
        <v>1.6180093617767517</v>
      </c>
      <c r="G8">
        <f t="shared" si="2"/>
        <v>1.6858458846602085</v>
      </c>
      <c r="I8">
        <v>34.5</v>
      </c>
      <c r="J8">
        <v>2.4445711811843407</v>
      </c>
      <c r="K8">
        <v>2.2836808075092327</v>
      </c>
    </row>
    <row r="9" spans="1:11" x14ac:dyDescent="0.2">
      <c r="A9" s="12">
        <v>3</v>
      </c>
      <c r="B9" s="3">
        <v>1.13460309418426E-2</v>
      </c>
      <c r="C9" s="3">
        <v>1.11814590100655E-2</v>
      </c>
      <c r="E9">
        <f t="shared" si="0"/>
        <v>7</v>
      </c>
      <c r="F9">
        <f t="shared" si="1"/>
        <v>1.6416578636508179</v>
      </c>
      <c r="G9">
        <f t="shared" si="2"/>
        <v>1.7068408558243782</v>
      </c>
      <c r="I9">
        <v>40.5</v>
      </c>
      <c r="J9">
        <v>2.0624203301564124</v>
      </c>
      <c r="K9">
        <v>1.9696608561159243</v>
      </c>
    </row>
    <row r="10" spans="1:11" x14ac:dyDescent="0.2">
      <c r="A10" s="12">
        <v>3.5</v>
      </c>
      <c r="B10" s="3">
        <v>1.1713146937011301E-2</v>
      </c>
      <c r="C10" s="3">
        <v>1.1582678190837199E-2</v>
      </c>
      <c r="E10">
        <f t="shared" si="0"/>
        <v>7.5</v>
      </c>
      <c r="F10">
        <f t="shared" si="1"/>
        <v>1.6399906599207776</v>
      </c>
      <c r="G10">
        <f t="shared" si="2"/>
        <v>1.7027381643486694</v>
      </c>
      <c r="I10">
        <v>46.5</v>
      </c>
      <c r="J10">
        <v>1.9995317970657396</v>
      </c>
      <c r="K10">
        <v>1.9401200671641006</v>
      </c>
    </row>
    <row r="11" spans="1:11" x14ac:dyDescent="0.2">
      <c r="A11" s="12">
        <v>4</v>
      </c>
      <c r="B11" s="3">
        <v>1.20802629321801E-2</v>
      </c>
      <c r="C11" s="3">
        <v>1.19838973716089E-2</v>
      </c>
      <c r="E11">
        <f t="shared" si="0"/>
        <v>8</v>
      </c>
      <c r="F11">
        <f t="shared" si="1"/>
        <v>1.6384247879514546</v>
      </c>
      <c r="G11">
        <f t="shared" si="2"/>
        <v>1.6989101879279713</v>
      </c>
      <c r="I11">
        <v>52.5</v>
      </c>
      <c r="J11">
        <v>2.0649859704173084</v>
      </c>
      <c r="K11">
        <v>2.0551168740238386</v>
      </c>
    </row>
    <row r="12" spans="1:11" x14ac:dyDescent="0.2">
      <c r="A12" s="12">
        <v>4.5</v>
      </c>
      <c r="B12" s="3">
        <v>1.2447378927348899E-2</v>
      </c>
      <c r="C12" s="3">
        <v>1.2385116552380599E-2</v>
      </c>
      <c r="E12">
        <f t="shared" si="0"/>
        <v>8.5</v>
      </c>
      <c r="F12">
        <f t="shared" si="1"/>
        <v>1.661017137992731</v>
      </c>
      <c r="G12">
        <f t="shared" si="2"/>
        <v>1.7220442297762069</v>
      </c>
      <c r="I12">
        <v>58.5</v>
      </c>
      <c r="J12">
        <v>1.803297262148376</v>
      </c>
      <c r="K12">
        <v>1.7302635360008192</v>
      </c>
    </row>
    <row r="13" spans="1:11" x14ac:dyDescent="0.2">
      <c r="A13" s="12">
        <v>5</v>
      </c>
      <c r="B13" s="3">
        <v>1.28144949225177E-2</v>
      </c>
      <c r="C13" s="3">
        <v>1.27863357331523E-2</v>
      </c>
      <c r="E13">
        <f t="shared" si="0"/>
        <v>9</v>
      </c>
      <c r="F13">
        <f t="shared" si="1"/>
        <v>1.6823150143744827</v>
      </c>
      <c r="G13">
        <f t="shared" si="2"/>
        <v>1.743726437179931</v>
      </c>
      <c r="I13">
        <v>64.5</v>
      </c>
      <c r="J13">
        <v>1.555290889804658</v>
      </c>
      <c r="K13">
        <v>1.4602708420941977</v>
      </c>
    </row>
    <row r="14" spans="1:11" x14ac:dyDescent="0.2">
      <c r="A14" s="12">
        <v>5.5</v>
      </c>
      <c r="B14" s="3">
        <v>1.31816109176865E-2</v>
      </c>
      <c r="C14" s="3">
        <v>1.3187554913923901E-2</v>
      </c>
      <c r="E14">
        <f t="shared" si="0"/>
        <v>9.5</v>
      </c>
      <c r="F14">
        <f t="shared" si="1"/>
        <v>1.7024265727664767</v>
      </c>
      <c r="G14">
        <f t="shared" si="2"/>
        <v>1.7640893223061611</v>
      </c>
      <c r="I14">
        <v>70.5</v>
      </c>
      <c r="J14">
        <v>1.3284066047635874</v>
      </c>
      <c r="K14">
        <v>1.3275114232556178</v>
      </c>
    </row>
    <row r="15" spans="1:11" x14ac:dyDescent="0.2">
      <c r="A15" s="12">
        <v>6</v>
      </c>
      <c r="B15" s="3">
        <v>1.3548726912855301E-2</v>
      </c>
      <c r="C15" s="3">
        <v>1.35887740946956E-2</v>
      </c>
      <c r="E15">
        <f t="shared" si="0"/>
        <v>10</v>
      </c>
      <c r="F15">
        <f t="shared" si="1"/>
        <v>1.7214482465042134</v>
      </c>
      <c r="G15">
        <f t="shared" si="2"/>
        <v>1.7832497472205142</v>
      </c>
      <c r="I15">
        <v>76.5</v>
      </c>
      <c r="J15">
        <v>1.2370678864495965</v>
      </c>
      <c r="K15">
        <v>1.2220566775338928</v>
      </c>
    </row>
    <row r="16" spans="1:11" x14ac:dyDescent="0.2">
      <c r="A16" s="12">
        <v>6.5</v>
      </c>
      <c r="B16" s="3">
        <v>1.4006222141478401E-2</v>
      </c>
      <c r="C16" s="3">
        <v>1.40799421667292E-2</v>
      </c>
      <c r="E16">
        <f t="shared" si="0"/>
        <v>10.5</v>
      </c>
      <c r="F16">
        <f t="shared" si="1"/>
        <v>1.7282418792413403</v>
      </c>
      <c r="G16">
        <f t="shared" si="2"/>
        <v>1.7898035964504173</v>
      </c>
      <c r="I16">
        <v>82.5</v>
      </c>
      <c r="J16">
        <v>1.1036314784183929</v>
      </c>
      <c r="K16">
        <v>1.0949255339086299</v>
      </c>
    </row>
    <row r="17" spans="1:11" x14ac:dyDescent="0.2">
      <c r="A17" s="12">
        <v>7</v>
      </c>
      <c r="B17" s="3">
        <v>1.44637173701016E-2</v>
      </c>
      <c r="C17" s="3">
        <v>1.4571110238762799E-2</v>
      </c>
      <c r="E17">
        <f t="shared" si="0"/>
        <v>11</v>
      </c>
      <c r="F17">
        <f t="shared" si="1"/>
        <v>1.7346057393988654</v>
      </c>
      <c r="G17">
        <f t="shared" si="2"/>
        <v>1.7959156068035491</v>
      </c>
      <c r="I17">
        <v>88.5</v>
      </c>
      <c r="J17">
        <v>0.98633533006561569</v>
      </c>
      <c r="K17">
        <v>0.9573523735552002</v>
      </c>
    </row>
    <row r="18" spans="1:11" x14ac:dyDescent="0.2">
      <c r="A18" s="12">
        <v>7.5</v>
      </c>
      <c r="B18" s="3">
        <v>1.49212125987248E-2</v>
      </c>
      <c r="C18" s="3">
        <v>1.5062278310796399E-2</v>
      </c>
      <c r="E18">
        <f t="shared" si="0"/>
        <v>11.5</v>
      </c>
      <c r="F18">
        <f t="shared" si="1"/>
        <v>1.7724194460606633</v>
      </c>
      <c r="G18">
        <f t="shared" si="2"/>
        <v>1.8235433221195094</v>
      </c>
    </row>
    <row r="19" spans="1:11" x14ac:dyDescent="0.2">
      <c r="A19" s="12">
        <v>8</v>
      </c>
      <c r="B19" s="3">
        <v>1.53787078273479E-2</v>
      </c>
      <c r="C19" s="3">
        <v>1.5553446382830001E-2</v>
      </c>
      <c r="E19">
        <f t="shared" si="0"/>
        <v>12</v>
      </c>
      <c r="F19">
        <f t="shared" si="1"/>
        <v>1.8079833420662659</v>
      </c>
      <c r="G19">
        <f t="shared" si="2"/>
        <v>1.8494261056264834</v>
      </c>
    </row>
    <row r="20" spans="1:11" x14ac:dyDescent="0.2">
      <c r="A20" s="12">
        <v>8.5</v>
      </c>
      <c r="B20" s="3">
        <v>1.5836203055971099E-2</v>
      </c>
      <c r="C20" s="3">
        <v>1.60446144548636E-2</v>
      </c>
      <c r="E20">
        <f t="shared" si="0"/>
        <v>12.5</v>
      </c>
      <c r="F20">
        <f t="shared" si="1"/>
        <v>1.8414924131019694</v>
      </c>
      <c r="G20">
        <f t="shared" si="2"/>
        <v>1.8737242082538015</v>
      </c>
    </row>
    <row r="21" spans="1:11" x14ac:dyDescent="0.2">
      <c r="A21" s="12">
        <v>9</v>
      </c>
      <c r="B21" s="3">
        <v>1.6293698284594201E-2</v>
      </c>
      <c r="C21" s="3">
        <v>1.6535782526897198E-2</v>
      </c>
      <c r="E21">
        <f t="shared" si="0"/>
        <v>13</v>
      </c>
      <c r="F21">
        <f t="shared" si="1"/>
        <v>1.8731197455849422</v>
      </c>
      <c r="G21">
        <f t="shared" si="2"/>
        <v>1.8965788409755295</v>
      </c>
    </row>
    <row r="22" spans="1:11" x14ac:dyDescent="0.2">
      <c r="A22" s="12">
        <v>9.5</v>
      </c>
      <c r="B22" s="3">
        <v>1.6876848942671E-2</v>
      </c>
      <c r="C22" s="3">
        <v>1.71730796616993E-2</v>
      </c>
      <c r="E22">
        <f t="shared" si="0"/>
        <v>13.5</v>
      </c>
      <c r="F22">
        <f t="shared" si="1"/>
        <v>1.8888507149247304</v>
      </c>
      <c r="G22">
        <f t="shared" si="2"/>
        <v>1.9017933094222708</v>
      </c>
    </row>
    <row r="23" spans="1:11" x14ac:dyDescent="0.2">
      <c r="A23" s="12">
        <v>10</v>
      </c>
      <c r="B23" s="3">
        <v>1.7459999600747799E-2</v>
      </c>
      <c r="C23" s="3">
        <v>1.7810376796501302E-2</v>
      </c>
      <c r="E23">
        <f t="shared" si="0"/>
        <v>14</v>
      </c>
      <c r="F23">
        <f t="shared" si="1"/>
        <v>1.9035308795299881</v>
      </c>
      <c r="G23">
        <f t="shared" si="2"/>
        <v>1.9066346059997639</v>
      </c>
    </row>
    <row r="24" spans="1:11" x14ac:dyDescent="0.2">
      <c r="A24" s="12">
        <v>10.5</v>
      </c>
      <c r="B24" s="3">
        <v>1.8043150258824601E-2</v>
      </c>
      <c r="C24" s="3">
        <v>1.84476739313034E-2</v>
      </c>
      <c r="E24">
        <f t="shared" si="0"/>
        <v>14.5</v>
      </c>
      <c r="F24">
        <f t="shared" si="1"/>
        <v>1.9341303668292054</v>
      </c>
      <c r="G24">
        <f t="shared" si="2"/>
        <v>1.9268308585279006</v>
      </c>
    </row>
    <row r="25" spans="1:11" x14ac:dyDescent="0.2">
      <c r="A25" s="12">
        <v>11</v>
      </c>
      <c r="B25" s="3">
        <v>1.86263009169014E-2</v>
      </c>
      <c r="C25" s="3">
        <v>1.9084971066105402E-2</v>
      </c>
      <c r="E25">
        <f t="shared" si="0"/>
        <v>15</v>
      </c>
      <c r="F25">
        <f t="shared" si="1"/>
        <v>1.9628138417935093</v>
      </c>
      <c r="G25">
        <f t="shared" si="2"/>
        <v>1.9456782995933166</v>
      </c>
    </row>
    <row r="26" spans="1:11" x14ac:dyDescent="0.2">
      <c r="A26" s="12">
        <v>11.5</v>
      </c>
      <c r="B26" s="3">
        <v>1.9209451574978199E-2</v>
      </c>
      <c r="C26" s="3">
        <v>1.97222682009075E-2</v>
      </c>
      <c r="E26">
        <f t="shared" si="0"/>
        <v>15.5</v>
      </c>
      <c r="F26">
        <f t="shared" si="1"/>
        <v>1.9897558003760383</v>
      </c>
      <c r="G26">
        <f t="shared" si="2"/>
        <v>1.9633076839862362</v>
      </c>
    </row>
    <row r="27" spans="1:11" x14ac:dyDescent="0.2">
      <c r="A27" s="12">
        <v>12</v>
      </c>
      <c r="B27" s="3">
        <v>1.9792602233054998E-2</v>
      </c>
      <c r="C27" s="3">
        <v>2.0359565335709599E-2</v>
      </c>
      <c r="E27">
        <f t="shared" si="0"/>
        <v>16</v>
      </c>
      <c r="F27">
        <f t="shared" si="1"/>
        <v>2.0151101737898989</v>
      </c>
      <c r="G27">
        <f t="shared" si="2"/>
        <v>1.9798333948992342</v>
      </c>
    </row>
    <row r="28" spans="1:11" x14ac:dyDescent="0.2">
      <c r="A28" s="12">
        <v>12.5</v>
      </c>
      <c r="B28" s="3">
        <v>2.06753097214161E-2</v>
      </c>
      <c r="C28" s="3">
        <v>2.13277184941328E-2</v>
      </c>
      <c r="E28">
        <f t="shared" si="0"/>
        <v>16.5</v>
      </c>
      <c r="F28">
        <f t="shared" si="1"/>
        <v>2.0094707705791257</v>
      </c>
      <c r="G28">
        <f t="shared" si="2"/>
        <v>1.9644020536743179</v>
      </c>
    </row>
    <row r="29" spans="1:11" x14ac:dyDescent="0.2">
      <c r="A29" s="12">
        <v>13</v>
      </c>
      <c r="B29" s="3">
        <v>2.1558017209777101E-2</v>
      </c>
      <c r="C29" s="3">
        <v>2.2295871652556101E-2</v>
      </c>
      <c r="E29">
        <f t="shared" si="0"/>
        <v>17</v>
      </c>
      <c r="F29">
        <f t="shared" si="1"/>
        <v>2.0042931856697019</v>
      </c>
      <c r="G29">
        <f t="shared" si="2"/>
        <v>1.9503108620500382</v>
      </c>
    </row>
    <row r="30" spans="1:11" x14ac:dyDescent="0.2">
      <c r="A30" s="12">
        <v>13.5</v>
      </c>
      <c r="B30" s="3">
        <v>2.2440724698138199E-2</v>
      </c>
      <c r="C30" s="3">
        <v>2.3264024810979299E-2</v>
      </c>
      <c r="E30">
        <f t="shared" si="0"/>
        <v>17.5</v>
      </c>
      <c r="F30">
        <f t="shared" si="1"/>
        <v>2.0001018406545796</v>
      </c>
      <c r="G30">
        <f t="shared" si="2"/>
        <v>1.9366139132961266</v>
      </c>
    </row>
    <row r="31" spans="1:11" x14ac:dyDescent="0.2">
      <c r="A31" s="12">
        <v>14</v>
      </c>
      <c r="B31" s="3">
        <v>2.33234321864992E-2</v>
      </c>
      <c r="C31" s="3">
        <v>2.42321779694026E-2</v>
      </c>
      <c r="E31">
        <f t="shared" si="0"/>
        <v>18</v>
      </c>
      <c r="F31">
        <f t="shared" si="1"/>
        <v>1.9962277501157002</v>
      </c>
      <c r="G31">
        <f t="shared" si="2"/>
        <v>1.9240114385274671</v>
      </c>
    </row>
    <row r="32" spans="1:11" x14ac:dyDescent="0.2">
      <c r="A32" s="12">
        <v>14.5</v>
      </c>
      <c r="B32" s="3">
        <v>2.4206139674860301E-2</v>
      </c>
      <c r="C32" s="3">
        <v>2.5200331127825801E-2</v>
      </c>
      <c r="E32">
        <f t="shared" si="0"/>
        <v>18.5</v>
      </c>
      <c r="F32">
        <f t="shared" si="1"/>
        <v>1.9926362067962482</v>
      </c>
      <c r="G32">
        <f t="shared" si="2"/>
        <v>1.912377294348548</v>
      </c>
    </row>
    <row r="33" spans="1:7" x14ac:dyDescent="0.2">
      <c r="A33" s="12">
        <v>15</v>
      </c>
      <c r="B33" s="3">
        <v>2.5088847163221299E-2</v>
      </c>
      <c r="C33" s="3">
        <v>2.61684842862491E-2</v>
      </c>
      <c r="E33">
        <f t="shared" si="0"/>
        <v>19</v>
      </c>
      <c r="F33">
        <f t="shared" si="1"/>
        <v>1.9892973878975226</v>
      </c>
      <c r="G33">
        <f t="shared" si="2"/>
        <v>1.9016040050291705</v>
      </c>
    </row>
    <row r="34" spans="1:7" x14ac:dyDescent="0.2">
      <c r="A34" s="12">
        <v>15.5</v>
      </c>
      <c r="B34" s="3">
        <v>2.6446647368785201E-2</v>
      </c>
      <c r="C34" s="3">
        <v>2.7466717029558298E-2</v>
      </c>
      <c r="E34">
        <f t="shared" si="0"/>
        <v>19.5</v>
      </c>
      <c r="F34">
        <f t="shared" si="1"/>
        <v>1.9505053019424849</v>
      </c>
      <c r="G34">
        <f t="shared" si="2"/>
        <v>1.868867252478291</v>
      </c>
    </row>
    <row r="35" spans="1:7" x14ac:dyDescent="0.2">
      <c r="A35" s="12">
        <v>16</v>
      </c>
      <c r="B35" s="3">
        <v>2.7804447574349099E-2</v>
      </c>
      <c r="C35" s="3">
        <v>2.8764949772867601E-2</v>
      </c>
      <c r="E35">
        <f t="shared" ref="E35:E66" si="3">A43</f>
        <v>20</v>
      </c>
      <c r="F35">
        <f t="shared" ref="F35:F66" si="4">B51/B35</f>
        <v>1.9155019553352195</v>
      </c>
      <c r="G35">
        <f t="shared" ref="G35:G66" si="5">C51/C35</f>
        <v>1.8390854798183309</v>
      </c>
    </row>
    <row r="36" spans="1:7" x14ac:dyDescent="0.2">
      <c r="A36" s="12">
        <v>16.5</v>
      </c>
      <c r="B36" s="3">
        <v>2.9162247779913001E-2</v>
      </c>
      <c r="C36" s="3">
        <v>3.00631825161768E-2</v>
      </c>
      <c r="E36">
        <f t="shared" si="3"/>
        <v>20.5</v>
      </c>
      <c r="F36">
        <f t="shared" si="4"/>
        <v>1.8830760143032097</v>
      </c>
      <c r="G36">
        <f t="shared" si="5"/>
        <v>1.8114470745270126</v>
      </c>
    </row>
    <row r="37" spans="1:7" x14ac:dyDescent="0.2">
      <c r="A37" s="12">
        <v>17</v>
      </c>
      <c r="B37" s="3">
        <v>3.05200479854769E-2</v>
      </c>
      <c r="C37" s="3">
        <v>3.1361415259486103E-2</v>
      </c>
      <c r="E37">
        <f t="shared" si="3"/>
        <v>21</v>
      </c>
      <c r="F37">
        <f t="shared" si="4"/>
        <v>1.8535352554583229</v>
      </c>
      <c r="G37">
        <f t="shared" si="5"/>
        <v>1.7860969003263525</v>
      </c>
    </row>
    <row r="38" spans="1:7" x14ac:dyDescent="0.2">
      <c r="A38" s="12">
        <v>17.5</v>
      </c>
      <c r="B38" s="3">
        <v>3.1877848191040802E-2</v>
      </c>
      <c r="C38" s="3">
        <v>3.2659648002795402E-2</v>
      </c>
      <c r="E38">
        <f t="shared" si="3"/>
        <v>21.5</v>
      </c>
      <c r="F38">
        <f t="shared" si="4"/>
        <v>1.8265110057699967</v>
      </c>
      <c r="G38">
        <f t="shared" si="5"/>
        <v>1.762762083192194</v>
      </c>
    </row>
    <row r="39" spans="1:7" x14ac:dyDescent="0.2">
      <c r="A39" s="12">
        <v>18</v>
      </c>
      <c r="B39" s="3">
        <v>3.32356483966047E-2</v>
      </c>
      <c r="C39" s="3">
        <v>3.3957880746104598E-2</v>
      </c>
      <c r="E39">
        <f t="shared" si="3"/>
        <v>22</v>
      </c>
      <c r="F39">
        <f t="shared" si="4"/>
        <v>1.8016948388814462</v>
      </c>
      <c r="G39">
        <f t="shared" si="5"/>
        <v>1.7412114777342169</v>
      </c>
    </row>
    <row r="40" spans="1:7" x14ac:dyDescent="0.2">
      <c r="A40" s="12">
        <v>18.5</v>
      </c>
      <c r="B40" s="3">
        <v>3.4897804828854899E-2</v>
      </c>
      <c r="C40" s="3">
        <v>3.55455473988961E-2</v>
      </c>
      <c r="E40">
        <f t="shared" si="3"/>
        <v>22.5</v>
      </c>
      <c r="F40">
        <f t="shared" si="4"/>
        <v>1.7633129678689956</v>
      </c>
      <c r="G40">
        <f t="shared" si="5"/>
        <v>1.7072325149069814</v>
      </c>
    </row>
    <row r="41" spans="1:7" x14ac:dyDescent="0.2">
      <c r="A41" s="12">
        <v>19</v>
      </c>
      <c r="B41" s="3">
        <v>3.6559961261105202E-2</v>
      </c>
      <c r="C41" s="3">
        <v>3.7133214051687603E-2</v>
      </c>
      <c r="E41">
        <f t="shared" si="3"/>
        <v>23</v>
      </c>
      <c r="F41">
        <f t="shared" si="4"/>
        <v>1.7284210717681363</v>
      </c>
      <c r="G41">
        <f t="shared" si="5"/>
        <v>1.6761591592325338</v>
      </c>
    </row>
    <row r="42" spans="1:7" x14ac:dyDescent="0.2">
      <c r="A42" s="12">
        <v>19.5</v>
      </c>
      <c r="B42" s="3">
        <v>3.8222117693355498E-2</v>
      </c>
      <c r="C42" s="3">
        <v>3.8720880704479099E-2</v>
      </c>
      <c r="E42">
        <f t="shared" si="3"/>
        <v>23.5</v>
      </c>
      <c r="F42">
        <f t="shared" si="4"/>
        <v>1.7298150094535201</v>
      </c>
      <c r="G42">
        <f t="shared" si="5"/>
        <v>1.6731233355951434</v>
      </c>
    </row>
    <row r="43" spans="1:7" x14ac:dyDescent="0.2">
      <c r="A43" s="12">
        <v>20</v>
      </c>
      <c r="B43" s="3">
        <v>3.9884274125605801E-2</v>
      </c>
      <c r="C43" s="3">
        <v>4.0308547357270699E-2</v>
      </c>
      <c r="E43">
        <f t="shared" si="3"/>
        <v>24</v>
      </c>
      <c r="F43">
        <f t="shared" si="4"/>
        <v>1.7310927638791747</v>
      </c>
      <c r="G43">
        <f t="shared" si="5"/>
        <v>1.6703266610349941</v>
      </c>
    </row>
    <row r="44" spans="1:7" x14ac:dyDescent="0.2">
      <c r="A44" s="12">
        <v>20.5</v>
      </c>
      <c r="B44" s="3">
        <v>4.1546430557856097E-2</v>
      </c>
      <c r="C44" s="3">
        <v>4.1896214010062202E-2</v>
      </c>
      <c r="E44">
        <f t="shared" si="3"/>
        <v>24.5</v>
      </c>
      <c r="F44">
        <f t="shared" si="4"/>
        <v>1.732268279546461</v>
      </c>
      <c r="G44">
        <f t="shared" si="5"/>
        <v>1.6677419477244662</v>
      </c>
    </row>
    <row r="45" spans="1:7" x14ac:dyDescent="0.2">
      <c r="A45" s="12">
        <v>21</v>
      </c>
      <c r="B45" s="3">
        <v>4.32085869901064E-2</v>
      </c>
      <c r="C45" s="3">
        <v>4.3483880662853698E-2</v>
      </c>
      <c r="E45">
        <f t="shared" si="3"/>
        <v>25</v>
      </c>
      <c r="F45">
        <f t="shared" si="4"/>
        <v>1.7333533552774407</v>
      </c>
      <c r="G45">
        <f t="shared" si="5"/>
        <v>1.6653459785217593</v>
      </c>
    </row>
    <row r="46" spans="1:7" x14ac:dyDescent="0.2">
      <c r="A46" s="12">
        <v>21.5</v>
      </c>
      <c r="B46" s="3">
        <v>4.4883734774368897E-2</v>
      </c>
      <c r="C46" s="3">
        <v>4.5053434128208801E-2</v>
      </c>
      <c r="E46">
        <f t="shared" si="3"/>
        <v>25.5</v>
      </c>
      <c r="F46">
        <f t="shared" si="4"/>
        <v>1.7338560411617761</v>
      </c>
      <c r="G46">
        <f t="shared" si="5"/>
        <v>1.6637874443948626</v>
      </c>
    </row>
    <row r="47" spans="1:7" x14ac:dyDescent="0.2">
      <c r="A47" s="12">
        <v>22</v>
      </c>
      <c r="B47" s="3">
        <v>4.6558882558631401E-2</v>
      </c>
      <c r="C47" s="3">
        <v>4.6622987593563897E-2</v>
      </c>
      <c r="E47">
        <f t="shared" si="3"/>
        <v>26</v>
      </c>
      <c r="F47">
        <f t="shared" si="4"/>
        <v>1.7343225546511116</v>
      </c>
      <c r="G47">
        <f t="shared" si="5"/>
        <v>1.662333845741474</v>
      </c>
    </row>
    <row r="48" spans="1:7" x14ac:dyDescent="0.2">
      <c r="A48" s="12">
        <v>22.5</v>
      </c>
      <c r="B48" s="3">
        <v>4.8234030342893801E-2</v>
      </c>
      <c r="C48" s="3">
        <v>4.8192541058919E-2</v>
      </c>
      <c r="E48">
        <f t="shared" si="3"/>
        <v>26.5</v>
      </c>
      <c r="F48">
        <f t="shared" si="4"/>
        <v>1.7672133791214892</v>
      </c>
      <c r="G48">
        <f t="shared" si="5"/>
        <v>1.6889823047326464</v>
      </c>
    </row>
    <row r="49" spans="1:7" x14ac:dyDescent="0.2">
      <c r="A49" s="12">
        <v>23</v>
      </c>
      <c r="B49" s="3">
        <v>4.9909178127156298E-2</v>
      </c>
      <c r="C49" s="3">
        <v>4.97620945242742E-2</v>
      </c>
      <c r="E49">
        <f t="shared" si="3"/>
        <v>27</v>
      </c>
      <c r="F49">
        <f t="shared" si="4"/>
        <v>1.7978963134281065</v>
      </c>
      <c r="G49">
        <f t="shared" si="5"/>
        <v>1.7139497178773404</v>
      </c>
    </row>
    <row r="50" spans="1:7" x14ac:dyDescent="0.2">
      <c r="A50" s="12">
        <v>23.5</v>
      </c>
      <c r="B50" s="3">
        <v>5.1584325911418802E-2</v>
      </c>
      <c r="C50" s="3">
        <v>5.1331647989629303E-2</v>
      </c>
      <c r="E50">
        <f t="shared" si="3"/>
        <v>27.5</v>
      </c>
      <c r="F50">
        <f t="shared" si="4"/>
        <v>1.8265864544390755</v>
      </c>
      <c r="G50">
        <f t="shared" si="5"/>
        <v>1.7373902877837266</v>
      </c>
    </row>
    <row r="51" spans="1:7" x14ac:dyDescent="0.2">
      <c r="A51" s="12">
        <v>24</v>
      </c>
      <c r="B51" s="3">
        <v>5.3259473695681299E-2</v>
      </c>
      <c r="C51" s="3">
        <v>5.2901201454984399E-2</v>
      </c>
      <c r="E51">
        <f t="shared" si="3"/>
        <v>28</v>
      </c>
      <c r="F51">
        <f t="shared" si="4"/>
        <v>1.8534718376178749</v>
      </c>
      <c r="G51">
        <f t="shared" si="5"/>
        <v>1.7594399165880352</v>
      </c>
    </row>
    <row r="52" spans="1:7" x14ac:dyDescent="0.2">
      <c r="A52" s="12">
        <v>24.5</v>
      </c>
      <c r="B52" s="3">
        <v>5.4914729317521199E-2</v>
      </c>
      <c r="C52" s="3">
        <v>5.4457864019900097E-2</v>
      </c>
      <c r="E52">
        <f t="shared" si="3"/>
        <v>28.5</v>
      </c>
      <c r="F52">
        <f t="shared" si="4"/>
        <v>1.8793981045535755</v>
      </c>
      <c r="G52">
        <f t="shared" si="5"/>
        <v>1.7806402440275546</v>
      </c>
    </row>
    <row r="53" spans="1:7" x14ac:dyDescent="0.2">
      <c r="A53" s="12">
        <v>25</v>
      </c>
      <c r="B53" s="3">
        <v>5.6569984939361197E-2</v>
      </c>
      <c r="C53" s="3">
        <v>5.6014526584815698E-2</v>
      </c>
      <c r="E53">
        <f t="shared" si="3"/>
        <v>29</v>
      </c>
      <c r="F53">
        <f t="shared" si="4"/>
        <v>1.9038071499752842</v>
      </c>
      <c r="G53">
        <f t="shared" si="5"/>
        <v>1.800662242983337</v>
      </c>
    </row>
    <row r="54" spans="1:7" x14ac:dyDescent="0.2">
      <c r="A54" s="12">
        <v>25.5</v>
      </c>
      <c r="B54" s="3">
        <v>5.8225240561201201E-2</v>
      </c>
      <c r="C54" s="3">
        <v>5.7571189149731403E-2</v>
      </c>
      <c r="E54">
        <f t="shared" si="3"/>
        <v>29.5</v>
      </c>
      <c r="F54">
        <f t="shared" si="4"/>
        <v>1.9715414857383937</v>
      </c>
      <c r="G54">
        <f t="shared" si="5"/>
        <v>1.8562367364619146</v>
      </c>
    </row>
    <row r="55" spans="1:7" x14ac:dyDescent="0.2">
      <c r="A55" s="12">
        <v>26</v>
      </c>
      <c r="B55" s="3">
        <v>5.9880496183041101E-2</v>
      </c>
      <c r="C55" s="3">
        <v>5.9127851714647101E-2</v>
      </c>
      <c r="E55">
        <f t="shared" si="3"/>
        <v>30</v>
      </c>
      <c r="F55">
        <f t="shared" si="4"/>
        <v>2.0355311083742049</v>
      </c>
      <c r="G55">
        <f t="shared" si="5"/>
        <v>1.9088850037694398</v>
      </c>
    </row>
    <row r="56" spans="1:7" x14ac:dyDescent="0.2">
      <c r="A56" s="12">
        <v>26.5</v>
      </c>
      <c r="B56" s="3">
        <v>6.1535751804881099E-2</v>
      </c>
      <c r="C56" s="3">
        <v>6.0684514279562701E-2</v>
      </c>
      <c r="E56">
        <f t="shared" si="3"/>
        <v>30.5</v>
      </c>
      <c r="F56">
        <f t="shared" si="4"/>
        <v>2.0960782059899663</v>
      </c>
      <c r="G56">
        <f t="shared" si="5"/>
        <v>1.9588322331664645</v>
      </c>
    </row>
    <row r="57" spans="1:7" x14ac:dyDescent="0.2">
      <c r="A57" s="12">
        <v>27</v>
      </c>
      <c r="B57" s="3">
        <v>6.3191007426720999E-2</v>
      </c>
      <c r="C57" s="3">
        <v>6.2241176844478399E-2</v>
      </c>
      <c r="E57">
        <f t="shared" si="3"/>
        <v>31</v>
      </c>
      <c r="F57">
        <f t="shared" si="4"/>
        <v>2.1534533040508634</v>
      </c>
      <c r="G57">
        <f t="shared" si="5"/>
        <v>2.0062810849245678</v>
      </c>
    </row>
    <row r="58" spans="1:7" x14ac:dyDescent="0.2">
      <c r="A58" s="12">
        <v>27.5</v>
      </c>
      <c r="B58" s="3">
        <v>6.6117192879065298E-2</v>
      </c>
      <c r="C58" s="3">
        <v>6.4784809081459699E-2</v>
      </c>
      <c r="E58">
        <f t="shared" si="3"/>
        <v>31.5</v>
      </c>
      <c r="F58">
        <f t="shared" si="4"/>
        <v>2.1654582261713839</v>
      </c>
      <c r="G58">
        <f t="shared" si="5"/>
        <v>2.0201619923526395</v>
      </c>
    </row>
    <row r="59" spans="1:7" x14ac:dyDescent="0.2">
      <c r="A59" s="12">
        <v>28</v>
      </c>
      <c r="B59" s="3">
        <v>6.9043378331409597E-2</v>
      </c>
      <c r="C59" s="3">
        <v>6.7328441318440901E-2</v>
      </c>
      <c r="E59">
        <f t="shared" si="3"/>
        <v>32</v>
      </c>
      <c r="F59">
        <f t="shared" si="4"/>
        <v>2.1764455669013336</v>
      </c>
      <c r="G59">
        <f t="shared" si="5"/>
        <v>2.0329940733732945</v>
      </c>
    </row>
    <row r="60" spans="1:7" x14ac:dyDescent="0.2">
      <c r="A60" s="12">
        <v>28.5</v>
      </c>
      <c r="B60" s="3">
        <v>7.1969563783753895E-2</v>
      </c>
      <c r="C60" s="3">
        <v>6.9872073555422201E-2</v>
      </c>
      <c r="E60">
        <f t="shared" si="3"/>
        <v>32.5</v>
      </c>
      <c r="F60">
        <f t="shared" si="4"/>
        <v>2.197086867971223</v>
      </c>
      <c r="G60">
        <f t="shared" si="5"/>
        <v>2.0546684169612592</v>
      </c>
    </row>
    <row r="61" spans="1:7" x14ac:dyDescent="0.2">
      <c r="A61" s="12">
        <v>29</v>
      </c>
      <c r="B61" s="3">
        <v>7.4895749236098097E-2</v>
      </c>
      <c r="C61" s="3">
        <v>7.2415705792403501E-2</v>
      </c>
      <c r="E61">
        <f t="shared" si="3"/>
        <v>33</v>
      </c>
      <c r="F61">
        <f t="shared" si="4"/>
        <v>2.2161152530739416</v>
      </c>
      <c r="G61">
        <f t="shared" si="5"/>
        <v>2.0748201196120823</v>
      </c>
    </row>
    <row r="62" spans="1:7" x14ac:dyDescent="0.2">
      <c r="A62" s="12">
        <v>29.5</v>
      </c>
      <c r="B62" s="3">
        <v>7.7821934688442396E-2</v>
      </c>
      <c r="C62" s="3">
        <v>7.4959338029384801E-2</v>
      </c>
      <c r="E62">
        <f t="shared" si="3"/>
        <v>33.5</v>
      </c>
      <c r="F62">
        <f t="shared" si="4"/>
        <v>2.2337126641487797</v>
      </c>
      <c r="G62">
        <f t="shared" si="5"/>
        <v>2.0936041869064512</v>
      </c>
    </row>
    <row r="63" spans="1:7" x14ac:dyDescent="0.2">
      <c r="A63" s="12">
        <v>30</v>
      </c>
      <c r="B63" s="3">
        <v>8.0748120140786694E-2</v>
      </c>
      <c r="C63" s="3">
        <v>7.75029702663661E-2</v>
      </c>
      <c r="E63">
        <f t="shared" si="3"/>
        <v>34</v>
      </c>
      <c r="F63">
        <f t="shared" si="4"/>
        <v>2.2500346699709302</v>
      </c>
      <c r="G63">
        <f t="shared" si="5"/>
        <v>2.1111552754143847</v>
      </c>
    </row>
    <row r="64" spans="1:7" x14ac:dyDescent="0.2">
      <c r="A64" s="12">
        <v>30.5</v>
      </c>
      <c r="B64" s="3">
        <v>8.5239823750913796E-2</v>
      </c>
      <c r="C64" s="3">
        <v>8.1396349068615703E-2</v>
      </c>
      <c r="E64">
        <f t="shared" si="3"/>
        <v>34.5</v>
      </c>
      <c r="F64">
        <f t="shared" si="4"/>
        <v>2.2236120430660917</v>
      </c>
      <c r="G64">
        <f t="shared" si="5"/>
        <v>2.0923103686951077</v>
      </c>
    </row>
    <row r="65" spans="1:7" x14ac:dyDescent="0.2">
      <c r="A65" s="12">
        <v>31</v>
      </c>
      <c r="B65" s="3">
        <v>8.9731527361040994E-2</v>
      </c>
      <c r="C65" s="3">
        <v>8.5289727870865306E-2</v>
      </c>
      <c r="E65">
        <f t="shared" si="3"/>
        <v>35</v>
      </c>
      <c r="F65">
        <f t="shared" si="4"/>
        <v>2.1998346984192914</v>
      </c>
      <c r="G65">
        <f t="shared" si="5"/>
        <v>2.075185958973131</v>
      </c>
    </row>
    <row r="66" spans="1:7" x14ac:dyDescent="0.2">
      <c r="A66" s="12">
        <v>31.5</v>
      </c>
      <c r="B66" s="3">
        <v>9.4223230971168206E-2</v>
      </c>
      <c r="C66" s="3">
        <v>8.9183106673115006E-2</v>
      </c>
      <c r="E66">
        <f t="shared" si="3"/>
        <v>35.5</v>
      </c>
      <c r="F66">
        <f t="shared" si="4"/>
        <v>2.1949750636749346</v>
      </c>
      <c r="G66">
        <f t="shared" si="5"/>
        <v>2.0697668006190981</v>
      </c>
    </row>
    <row r="67" spans="1:7" x14ac:dyDescent="0.2">
      <c r="A67" s="12">
        <v>32</v>
      </c>
      <c r="B67" s="3">
        <v>9.8714934581295294E-2</v>
      </c>
      <c r="C67" s="3">
        <v>9.3076485475364595E-2</v>
      </c>
      <c r="E67">
        <f t="shared" ref="E67:E98" si="6">A75</f>
        <v>36</v>
      </c>
      <c r="F67">
        <f t="shared" ref="F67:F98" si="7">B83/B67</f>
        <v>2.1905576728325333</v>
      </c>
      <c r="G67">
        <f t="shared" ref="G67:G98" si="8">C83/C67</f>
        <v>2.0648010078203716</v>
      </c>
    </row>
    <row r="68" spans="1:7" x14ac:dyDescent="0.2">
      <c r="A68" s="12">
        <v>32.5</v>
      </c>
      <c r="B68" s="3">
        <v>0.10320663819142201</v>
      </c>
      <c r="C68" s="3">
        <v>9.6969864277614296E-2</v>
      </c>
      <c r="E68">
        <f t="shared" si="6"/>
        <v>36.5</v>
      </c>
      <c r="F68">
        <f t="shared" si="7"/>
        <v>2.1865247845907843</v>
      </c>
      <c r="G68">
        <f t="shared" si="8"/>
        <v>2.0602339721522824</v>
      </c>
    </row>
    <row r="69" spans="1:7" x14ac:dyDescent="0.2">
      <c r="A69" s="12">
        <v>33</v>
      </c>
      <c r="B69" s="3">
        <v>0.10769834180155</v>
      </c>
      <c r="C69" s="3">
        <v>0.100863243079864</v>
      </c>
      <c r="E69">
        <f t="shared" si="6"/>
        <v>37</v>
      </c>
      <c r="F69">
        <f t="shared" si="7"/>
        <v>2.1828282903616039</v>
      </c>
      <c r="G69">
        <f t="shared" si="8"/>
        <v>2.0560195168557196</v>
      </c>
    </row>
    <row r="70" spans="1:7" x14ac:dyDescent="0.2">
      <c r="A70" s="12">
        <v>33.5</v>
      </c>
      <c r="B70" s="3">
        <v>0.114793477283506</v>
      </c>
      <c r="C70" s="3">
        <v>0.106865756261529</v>
      </c>
      <c r="E70">
        <f t="shared" si="6"/>
        <v>37.5</v>
      </c>
      <c r="F70">
        <f t="shared" si="7"/>
        <v>2.1299999622383528</v>
      </c>
      <c r="G70">
        <f t="shared" si="8"/>
        <v>2.0116171117087571</v>
      </c>
    </row>
    <row r="71" spans="1:7" x14ac:dyDescent="0.2">
      <c r="A71" s="12">
        <v>34</v>
      </c>
      <c r="B71" s="3">
        <v>0.12188861276546301</v>
      </c>
      <c r="C71" s="3">
        <v>0.112868269443193</v>
      </c>
      <c r="E71">
        <f t="shared" si="6"/>
        <v>38</v>
      </c>
      <c r="F71">
        <f t="shared" si="7"/>
        <v>2.0833219074969134</v>
      </c>
      <c r="G71">
        <f t="shared" si="8"/>
        <v>1.9719374869057849</v>
      </c>
    </row>
    <row r="72" spans="1:7" x14ac:dyDescent="0.2">
      <c r="A72" s="12">
        <v>34.5</v>
      </c>
      <c r="B72" s="3">
        <v>0.12898374824741901</v>
      </c>
      <c r="C72" s="3">
        <v>0.11887078262485801</v>
      </c>
      <c r="E72">
        <f t="shared" si="6"/>
        <v>38.5</v>
      </c>
      <c r="F72">
        <f t="shared" si="7"/>
        <v>2.0410636576844166</v>
      </c>
      <c r="G72">
        <f t="shared" si="8"/>
        <v>1.938308837950113</v>
      </c>
    </row>
    <row r="73" spans="1:7" x14ac:dyDescent="0.2">
      <c r="A73" s="12">
        <v>35</v>
      </c>
      <c r="B73" s="3">
        <v>0.13607888372937499</v>
      </c>
      <c r="C73" s="3">
        <v>0.124873295806522</v>
      </c>
      <c r="E73">
        <f t="shared" si="6"/>
        <v>39</v>
      </c>
      <c r="F73">
        <f t="shared" si="7"/>
        <v>2.003212087283647</v>
      </c>
      <c r="G73">
        <f t="shared" si="8"/>
        <v>1.9079131685892494</v>
      </c>
    </row>
    <row r="74" spans="1:7" x14ac:dyDescent="0.2">
      <c r="A74" s="12">
        <v>35.5</v>
      </c>
      <c r="B74" s="3">
        <v>0.14317401921133199</v>
      </c>
      <c r="C74" s="3">
        <v>0.13087580898818699</v>
      </c>
      <c r="E74">
        <f t="shared" si="6"/>
        <v>39.5</v>
      </c>
      <c r="F74">
        <f t="shared" si="7"/>
        <v>1.9691120637302193</v>
      </c>
      <c r="G74">
        <f t="shared" si="8"/>
        <v>1.8803056448362439</v>
      </c>
    </row>
    <row r="75" spans="1:7" x14ac:dyDescent="0.2">
      <c r="A75" s="12">
        <v>36</v>
      </c>
      <c r="B75" s="3">
        <v>0.150269154693288</v>
      </c>
      <c r="C75" s="3">
        <v>0.13687832216985199</v>
      </c>
      <c r="E75">
        <f t="shared" si="6"/>
        <v>40</v>
      </c>
      <c r="F75">
        <f t="shared" si="7"/>
        <v>1.9382321858885949</v>
      </c>
      <c r="G75">
        <f t="shared" si="8"/>
        <v>1.855119461769098</v>
      </c>
    </row>
    <row r="76" spans="1:7" x14ac:dyDescent="0.2">
      <c r="A76" s="12">
        <v>36.5</v>
      </c>
      <c r="B76" s="3">
        <v>0.158123383482903</v>
      </c>
      <c r="C76" s="3">
        <v>0.14356394276192</v>
      </c>
      <c r="E76">
        <f t="shared" si="6"/>
        <v>40.5</v>
      </c>
      <c r="F76">
        <f t="shared" si="7"/>
        <v>1.9009670124869915</v>
      </c>
      <c r="G76">
        <f t="shared" si="8"/>
        <v>1.8233321769679027</v>
      </c>
    </row>
    <row r="77" spans="1:7" x14ac:dyDescent="0.2">
      <c r="A77" s="12">
        <v>37</v>
      </c>
      <c r="B77" s="3">
        <v>0.165977612272518</v>
      </c>
      <c r="C77" s="3">
        <v>0.15024956335398801</v>
      </c>
      <c r="E77">
        <f t="shared" si="6"/>
        <v>41</v>
      </c>
      <c r="F77">
        <f t="shared" si="7"/>
        <v>1.8672286906140245</v>
      </c>
      <c r="G77">
        <f t="shared" si="8"/>
        <v>1.7943737553073296</v>
      </c>
    </row>
    <row r="78" spans="1:7" x14ac:dyDescent="0.2">
      <c r="A78" s="12">
        <v>37.5</v>
      </c>
      <c r="B78" s="3">
        <v>0.17383184106213301</v>
      </c>
      <c r="C78" s="3">
        <v>0.15693518394605599</v>
      </c>
      <c r="E78">
        <f t="shared" si="6"/>
        <v>41.5</v>
      </c>
      <c r="F78">
        <f t="shared" si="7"/>
        <v>1.8626743985257592</v>
      </c>
      <c r="G78">
        <f t="shared" si="8"/>
        <v>1.7903108201159057</v>
      </c>
    </row>
    <row r="79" spans="1:7" x14ac:dyDescent="0.2">
      <c r="A79" s="12">
        <v>38</v>
      </c>
      <c r="B79" s="3">
        <v>0.18168606985174801</v>
      </c>
      <c r="C79" s="3">
        <v>0.163620804538123</v>
      </c>
      <c r="E79">
        <f t="shared" si="6"/>
        <v>42</v>
      </c>
      <c r="F79">
        <f t="shared" si="7"/>
        <v>1.8585138675229222</v>
      </c>
      <c r="G79">
        <f t="shared" si="8"/>
        <v>1.786579911689147</v>
      </c>
    </row>
    <row r="80" spans="1:7" x14ac:dyDescent="0.2">
      <c r="A80" s="12">
        <v>38.5</v>
      </c>
      <c r="B80" s="3">
        <v>0.18954029864136299</v>
      </c>
      <c r="C80" s="3">
        <v>0.17030642513019101</v>
      </c>
      <c r="E80">
        <f t="shared" si="6"/>
        <v>42.5</v>
      </c>
      <c r="F80">
        <f t="shared" si="7"/>
        <v>1.8546981472291146</v>
      </c>
      <c r="G80">
        <f t="shared" si="8"/>
        <v>1.7831419274804221</v>
      </c>
    </row>
    <row r="81" spans="1:7" x14ac:dyDescent="0.2">
      <c r="A81" s="12">
        <v>39</v>
      </c>
      <c r="B81" s="3">
        <v>0.19739452743097799</v>
      </c>
      <c r="C81" s="3">
        <v>0.17699204572225899</v>
      </c>
      <c r="E81">
        <f t="shared" si="6"/>
        <v>43</v>
      </c>
      <c r="F81">
        <f t="shared" si="7"/>
        <v>1.8511860781112059</v>
      </c>
      <c r="G81">
        <f t="shared" si="8"/>
        <v>1.7799636731135418</v>
      </c>
    </row>
    <row r="82" spans="1:7" x14ac:dyDescent="0.2">
      <c r="A82" s="12">
        <v>39.5</v>
      </c>
      <c r="B82" s="3">
        <v>0.206817642400598</v>
      </c>
      <c r="C82" s="3">
        <v>0.184588233368085</v>
      </c>
      <c r="E82">
        <f t="shared" si="6"/>
        <v>43.5</v>
      </c>
      <c r="F82">
        <f t="shared" si="7"/>
        <v>1.8339245967279643</v>
      </c>
      <c r="G82">
        <f t="shared" si="8"/>
        <v>1.7682508278386759</v>
      </c>
    </row>
    <row r="83" spans="1:7" x14ac:dyDescent="0.2">
      <c r="A83" s="12">
        <v>40</v>
      </c>
      <c r="B83" s="3">
        <v>0.216240757370218</v>
      </c>
      <c r="C83" s="3">
        <v>0.19218442101391101</v>
      </c>
      <c r="E83">
        <f t="shared" si="6"/>
        <v>44</v>
      </c>
      <c r="F83">
        <f t="shared" si="7"/>
        <v>1.8181675211338844</v>
      </c>
      <c r="G83">
        <f t="shared" si="8"/>
        <v>1.7574638949775692</v>
      </c>
    </row>
    <row r="84" spans="1:7" x14ac:dyDescent="0.2">
      <c r="A84" s="12">
        <v>40.5</v>
      </c>
      <c r="B84" s="3">
        <v>0.22566387233983801</v>
      </c>
      <c r="C84" s="3">
        <v>0.19978060865973701</v>
      </c>
      <c r="E84">
        <f t="shared" si="6"/>
        <v>44.5</v>
      </c>
      <c r="F84">
        <f t="shared" si="7"/>
        <v>1.8268742839752818</v>
      </c>
      <c r="G84">
        <f t="shared" si="8"/>
        <v>1.7691046492782132</v>
      </c>
    </row>
    <row r="85" spans="1:7" x14ac:dyDescent="0.2">
      <c r="A85" s="12">
        <v>41</v>
      </c>
      <c r="B85" s="3">
        <v>0.23508698730945701</v>
      </c>
      <c r="C85" s="3">
        <v>0.20737679630556299</v>
      </c>
      <c r="E85">
        <f t="shared" si="6"/>
        <v>45</v>
      </c>
      <c r="F85">
        <f t="shared" si="7"/>
        <v>1.8348830513367445</v>
      </c>
      <c r="G85">
        <f t="shared" si="8"/>
        <v>1.7798926046584194</v>
      </c>
    </row>
    <row r="86" spans="1:7" x14ac:dyDescent="0.2">
      <c r="A86" s="12">
        <v>41.5</v>
      </c>
      <c r="B86" s="3">
        <v>0.24451010227907699</v>
      </c>
      <c r="C86" s="3">
        <v>0.214972983951389</v>
      </c>
      <c r="E86">
        <f t="shared" si="6"/>
        <v>45.5</v>
      </c>
      <c r="F86">
        <f t="shared" si="7"/>
        <v>1.842274522849001</v>
      </c>
      <c r="G86">
        <f t="shared" si="8"/>
        <v>1.7899181634632364</v>
      </c>
    </row>
    <row r="87" spans="1:7" x14ac:dyDescent="0.2">
      <c r="A87" s="12">
        <v>42</v>
      </c>
      <c r="B87" s="3">
        <v>0.253933217248697</v>
      </c>
      <c r="C87" s="3">
        <v>0.22256917159721501</v>
      </c>
      <c r="E87">
        <f t="shared" si="6"/>
        <v>46</v>
      </c>
      <c r="F87">
        <f t="shared" si="7"/>
        <v>1.8491174195303683</v>
      </c>
      <c r="G87">
        <f t="shared" si="8"/>
        <v>1.7992593864690825</v>
      </c>
    </row>
    <row r="88" spans="1:7" x14ac:dyDescent="0.2">
      <c r="A88" s="12">
        <v>42.5</v>
      </c>
      <c r="B88" s="3">
        <v>0.263264040979723</v>
      </c>
      <c r="C88" s="3">
        <v>0.230408288535809</v>
      </c>
      <c r="E88">
        <f t="shared" si="6"/>
        <v>46.5</v>
      </c>
      <c r="F88">
        <f t="shared" si="7"/>
        <v>1.8561210904363485</v>
      </c>
      <c r="G88">
        <f t="shared" si="8"/>
        <v>1.80607779470884</v>
      </c>
    </row>
    <row r="89" spans="1:7" x14ac:dyDescent="0.2">
      <c r="A89" s="12">
        <v>43</v>
      </c>
      <c r="B89" s="3">
        <v>0.27259486471075001</v>
      </c>
      <c r="C89" s="3">
        <v>0.23824740547440401</v>
      </c>
      <c r="E89">
        <f t="shared" si="6"/>
        <v>47</v>
      </c>
      <c r="F89">
        <f t="shared" si="7"/>
        <v>1.8626452950929289</v>
      </c>
      <c r="G89">
        <f t="shared" si="8"/>
        <v>1.8124475071953654</v>
      </c>
    </row>
    <row r="90" spans="1:7" x14ac:dyDescent="0.2">
      <c r="A90" s="12">
        <v>43.5</v>
      </c>
      <c r="B90" s="3">
        <v>0.28192568844177601</v>
      </c>
      <c r="C90" s="3">
        <v>0.246086522412998</v>
      </c>
      <c r="E90">
        <f t="shared" si="6"/>
        <v>47.5</v>
      </c>
      <c r="F90">
        <f t="shared" si="7"/>
        <v>1.8861333097811315</v>
      </c>
      <c r="G90">
        <f t="shared" si="8"/>
        <v>1.8395954553288814</v>
      </c>
    </row>
    <row r="91" spans="1:7" x14ac:dyDescent="0.2">
      <c r="A91" s="12">
        <v>44</v>
      </c>
      <c r="B91" s="3">
        <v>0.29125651217280302</v>
      </c>
      <c r="C91" s="3">
        <v>0.25392563935159301</v>
      </c>
      <c r="E91">
        <f t="shared" si="6"/>
        <v>48</v>
      </c>
      <c r="F91">
        <f t="shared" si="7"/>
        <v>1.9081163794075882</v>
      </c>
      <c r="G91">
        <f t="shared" si="8"/>
        <v>1.8650671966751984</v>
      </c>
    </row>
    <row r="92" spans="1:7" x14ac:dyDescent="0.2">
      <c r="A92" s="12">
        <v>44.5</v>
      </c>
      <c r="B92" s="3">
        <v>0.30058733590382902</v>
      </c>
      <c r="C92" s="3">
        <v>0.26176475629018697</v>
      </c>
      <c r="E92">
        <f t="shared" si="6"/>
        <v>48.5</v>
      </c>
      <c r="F92">
        <f t="shared" si="7"/>
        <v>1.9287346533607099</v>
      </c>
      <c r="G92">
        <f t="shared" si="8"/>
        <v>1.8890133242462097</v>
      </c>
    </row>
    <row r="93" spans="1:7" x14ac:dyDescent="0.2">
      <c r="A93" s="12">
        <v>45</v>
      </c>
      <c r="B93" s="3">
        <v>0.30991815963485603</v>
      </c>
      <c r="C93" s="3">
        <v>0.26960387322878199</v>
      </c>
      <c r="E93">
        <f t="shared" si="6"/>
        <v>49</v>
      </c>
      <c r="F93">
        <f t="shared" si="7"/>
        <v>1.9481114029054352</v>
      </c>
      <c r="G93">
        <f t="shared" si="8"/>
        <v>1.9115669162278166</v>
      </c>
    </row>
    <row r="94" spans="1:7" x14ac:dyDescent="0.2">
      <c r="A94" s="12">
        <v>45.5</v>
      </c>
      <c r="B94" s="3">
        <v>0.32379211999503399</v>
      </c>
      <c r="C94" s="3">
        <v>0.28096275787550401</v>
      </c>
      <c r="E94">
        <f t="shared" si="6"/>
        <v>49.5</v>
      </c>
      <c r="F94">
        <f t="shared" si="7"/>
        <v>1.9387654968094896</v>
      </c>
      <c r="G94">
        <f t="shared" si="8"/>
        <v>1.9086322354844873</v>
      </c>
    </row>
    <row r="95" spans="1:7" x14ac:dyDescent="0.2">
      <c r="A95" s="12">
        <v>46</v>
      </c>
      <c r="B95" s="3">
        <v>0.33766608035521201</v>
      </c>
      <c r="C95" s="3">
        <v>0.29232164252222698</v>
      </c>
      <c r="E95">
        <f t="shared" si="6"/>
        <v>50</v>
      </c>
      <c r="F95">
        <f t="shared" si="7"/>
        <v>1.9301875963750468</v>
      </c>
      <c r="G95">
        <f t="shared" si="8"/>
        <v>1.9059256233832909</v>
      </c>
    </row>
    <row r="96" spans="1:7" x14ac:dyDescent="0.2">
      <c r="A96" s="12">
        <v>46.5</v>
      </c>
      <c r="B96" s="3">
        <v>0.35154004071538902</v>
      </c>
      <c r="C96" s="3">
        <v>0.303680527168949</v>
      </c>
      <c r="E96">
        <f t="shared" si="6"/>
        <v>50.5</v>
      </c>
      <c r="F96">
        <f t="shared" si="7"/>
        <v>1.9299215742337952</v>
      </c>
      <c r="G96">
        <f t="shared" si="8"/>
        <v>1.9098178923005233</v>
      </c>
    </row>
    <row r="97" spans="1:7" x14ac:dyDescent="0.2">
      <c r="A97" s="12">
        <v>47</v>
      </c>
      <c r="B97" s="3">
        <v>0.36541400107556699</v>
      </c>
      <c r="C97" s="3">
        <v>0.31503941181567202</v>
      </c>
      <c r="E97">
        <f t="shared" si="6"/>
        <v>51</v>
      </c>
      <c r="F97">
        <f t="shared" si="7"/>
        <v>1.9296757526356585</v>
      </c>
      <c r="G97">
        <f t="shared" si="8"/>
        <v>1.9134294862800361</v>
      </c>
    </row>
    <row r="98" spans="1:7" x14ac:dyDescent="0.2">
      <c r="A98" s="12">
        <v>47.5</v>
      </c>
      <c r="B98" s="3">
        <v>0.379287961435745</v>
      </c>
      <c r="C98" s="3">
        <v>0.32639829646239499</v>
      </c>
      <c r="E98">
        <f t="shared" si="6"/>
        <v>51.5</v>
      </c>
      <c r="F98">
        <f t="shared" si="7"/>
        <v>1.9294479148358779</v>
      </c>
      <c r="G98">
        <f t="shared" si="8"/>
        <v>1.916789708363009</v>
      </c>
    </row>
    <row r="99" spans="1:7" x14ac:dyDescent="0.2">
      <c r="A99" s="12">
        <v>48</v>
      </c>
      <c r="B99" s="3">
        <v>0.39316192179592302</v>
      </c>
      <c r="C99" s="3">
        <v>0.33775718110911701</v>
      </c>
      <c r="E99">
        <f t="shared" ref="E99:E130" si="9">A107</f>
        <v>52</v>
      </c>
      <c r="F99">
        <f t="shared" ref="F99:F130" si="10">B115/B99</f>
        <v>1.9292361569890475</v>
      </c>
      <c r="G99">
        <f t="shared" ref="G99:G130" si="11">C115/C99</f>
        <v>1.9199239197071361</v>
      </c>
    </row>
    <row r="100" spans="1:7" x14ac:dyDescent="0.2">
      <c r="A100" s="12">
        <v>48.5</v>
      </c>
      <c r="B100" s="3">
        <v>0.41225952519993098</v>
      </c>
      <c r="C100" s="3">
        <v>0.353432803615572</v>
      </c>
      <c r="E100">
        <f t="shared" si="9"/>
        <v>52.5</v>
      </c>
      <c r="F100">
        <f t="shared" si="10"/>
        <v>1.9045964394992527</v>
      </c>
      <c r="G100">
        <f t="shared" si="11"/>
        <v>1.8993689317314491</v>
      </c>
    </row>
    <row r="101" spans="1:7" x14ac:dyDescent="0.2">
      <c r="A101" s="12">
        <v>49</v>
      </c>
      <c r="B101" s="3">
        <v>0.43135712860393899</v>
      </c>
      <c r="C101" s="3">
        <v>0.36910842612202699</v>
      </c>
      <c r="E101">
        <f t="shared" si="9"/>
        <v>53</v>
      </c>
      <c r="F101">
        <f t="shared" si="10"/>
        <v>1.8821384852001128</v>
      </c>
      <c r="G101">
        <f t="shared" si="11"/>
        <v>1.8805598385082463</v>
      </c>
    </row>
    <row r="102" spans="1:7" x14ac:dyDescent="0.2">
      <c r="A102" s="12">
        <v>49.5</v>
      </c>
      <c r="B102" s="3">
        <v>0.450454732007947</v>
      </c>
      <c r="C102" s="3">
        <v>0.38478404862848198</v>
      </c>
      <c r="E102">
        <f t="shared" si="9"/>
        <v>53.5</v>
      </c>
      <c r="F102">
        <f t="shared" si="10"/>
        <v>1.8621008093218008</v>
      </c>
      <c r="G102">
        <f t="shared" si="11"/>
        <v>1.8585723468148652</v>
      </c>
    </row>
    <row r="103" spans="1:7" x14ac:dyDescent="0.2">
      <c r="A103" s="12">
        <v>50</v>
      </c>
      <c r="B103" s="3">
        <v>0.46955233541195501</v>
      </c>
      <c r="C103" s="3">
        <v>0.40045967113493702</v>
      </c>
      <c r="E103">
        <f t="shared" si="9"/>
        <v>54</v>
      </c>
      <c r="F103">
        <f t="shared" si="10"/>
        <v>1.8436930756595222</v>
      </c>
      <c r="G103">
        <f t="shared" si="11"/>
        <v>1.8383062150710263</v>
      </c>
    </row>
    <row r="104" spans="1:7" x14ac:dyDescent="0.2">
      <c r="A104" s="12">
        <v>50.5</v>
      </c>
      <c r="B104" s="3">
        <v>0.48864993881596303</v>
      </c>
      <c r="C104" s="3">
        <v>0.41613529364139201</v>
      </c>
      <c r="E104">
        <f t="shared" si="9"/>
        <v>54.5</v>
      </c>
      <c r="F104">
        <f t="shared" si="10"/>
        <v>1.8267241781419927</v>
      </c>
      <c r="G104">
        <f t="shared" si="11"/>
        <v>1.81956691479636</v>
      </c>
    </row>
    <row r="105" spans="1:7" x14ac:dyDescent="0.2">
      <c r="A105" s="12">
        <v>51</v>
      </c>
      <c r="B105" s="3">
        <v>0.50774754221997198</v>
      </c>
      <c r="C105" s="3">
        <v>0.431810916147847</v>
      </c>
      <c r="E105">
        <f t="shared" si="9"/>
        <v>55</v>
      </c>
      <c r="F105">
        <f t="shared" si="10"/>
        <v>1.8110317625295265</v>
      </c>
      <c r="G105">
        <f t="shared" si="11"/>
        <v>1.8021881646428499</v>
      </c>
    </row>
    <row r="106" spans="1:7" x14ac:dyDescent="0.2">
      <c r="A106" s="12">
        <v>51.5</v>
      </c>
      <c r="B106" s="3">
        <v>0.53174943185301105</v>
      </c>
      <c r="C106" s="3">
        <v>0.45269964824864001</v>
      </c>
      <c r="E106">
        <f t="shared" si="9"/>
        <v>55.5</v>
      </c>
      <c r="F106">
        <f t="shared" si="10"/>
        <v>1.7799082387966592</v>
      </c>
      <c r="G106">
        <f t="shared" si="11"/>
        <v>1.7654598045160488</v>
      </c>
    </row>
    <row r="107" spans="1:7" x14ac:dyDescent="0.2">
      <c r="A107" s="12">
        <v>52</v>
      </c>
      <c r="B107" s="3">
        <v>0.555751321486051</v>
      </c>
      <c r="C107" s="3">
        <v>0.47358838034943301</v>
      </c>
      <c r="E107">
        <f t="shared" si="9"/>
        <v>56</v>
      </c>
      <c r="F107">
        <f t="shared" si="10"/>
        <v>1.7514730519250674</v>
      </c>
      <c r="G107">
        <f t="shared" si="11"/>
        <v>1.7319714262258947</v>
      </c>
    </row>
    <row r="108" spans="1:7" x14ac:dyDescent="0.2">
      <c r="A108" s="12">
        <v>52.5</v>
      </c>
      <c r="B108" s="3">
        <v>0.57975321111909095</v>
      </c>
      <c r="C108" s="3">
        <v>0.49447711245022502</v>
      </c>
      <c r="E108">
        <f t="shared" si="9"/>
        <v>56.5</v>
      </c>
      <c r="F108">
        <f t="shared" si="10"/>
        <v>1.7370127506573785</v>
      </c>
      <c r="G108">
        <f t="shared" si="11"/>
        <v>1.7072621889250212</v>
      </c>
    </row>
    <row r="109" spans="1:7" x14ac:dyDescent="0.2">
      <c r="A109" s="12">
        <v>53</v>
      </c>
      <c r="B109" s="3">
        <v>0.60375510075213001</v>
      </c>
      <c r="C109" s="3">
        <v>0.51536584455101797</v>
      </c>
      <c r="E109">
        <f t="shared" si="9"/>
        <v>57</v>
      </c>
      <c r="F109">
        <f t="shared" si="10"/>
        <v>1.7237021690513785</v>
      </c>
      <c r="G109">
        <f t="shared" si="11"/>
        <v>1.6845559739192775</v>
      </c>
    </row>
    <row r="110" spans="1:7" x14ac:dyDescent="0.2">
      <c r="A110" s="12">
        <v>53.5</v>
      </c>
      <c r="B110" s="3">
        <v>0.62775699038516997</v>
      </c>
      <c r="C110" s="3">
        <v>0.53625457665180998</v>
      </c>
      <c r="E110">
        <f t="shared" si="9"/>
        <v>57.5</v>
      </c>
      <c r="F110">
        <f t="shared" si="10"/>
        <v>1.7114094307049714</v>
      </c>
      <c r="G110">
        <f t="shared" si="11"/>
        <v>1.6636187099413837</v>
      </c>
    </row>
    <row r="111" spans="1:7" x14ac:dyDescent="0.2">
      <c r="A111" s="12">
        <v>54</v>
      </c>
      <c r="B111" s="3">
        <v>0.65175888001821003</v>
      </c>
      <c r="C111" s="3">
        <v>0.55714330875260298</v>
      </c>
      <c r="E111">
        <f t="shared" si="9"/>
        <v>58</v>
      </c>
      <c r="F111">
        <f t="shared" si="10"/>
        <v>1.700022085313287</v>
      </c>
      <c r="G111">
        <f t="shared" si="11"/>
        <v>1.6442514294535051</v>
      </c>
    </row>
    <row r="112" spans="1:7" x14ac:dyDescent="0.2">
      <c r="A112" s="12">
        <v>54.5</v>
      </c>
      <c r="B112" s="3">
        <v>0.67844470878365604</v>
      </c>
      <c r="C112" s="3">
        <v>0.57997450433051401</v>
      </c>
      <c r="E112">
        <f t="shared" si="9"/>
        <v>58.5</v>
      </c>
      <c r="F112">
        <f t="shared" si="10"/>
        <v>1.6827601900981515</v>
      </c>
      <c r="G112">
        <f t="shared" si="11"/>
        <v>1.6208371396072432</v>
      </c>
    </row>
    <row r="113" spans="1:7" x14ac:dyDescent="0.2">
      <c r="A113" s="12">
        <v>55</v>
      </c>
      <c r="B113" s="3">
        <v>0.70513053754910204</v>
      </c>
      <c r="C113" s="3">
        <v>0.60280569990842603</v>
      </c>
      <c r="E113">
        <f t="shared" si="9"/>
        <v>59</v>
      </c>
      <c r="F113">
        <f t="shared" si="10"/>
        <v>1.6668048557404684</v>
      </c>
      <c r="G113">
        <f t="shared" si="11"/>
        <v>1.5991964767551465</v>
      </c>
    </row>
    <row r="114" spans="1:7" x14ac:dyDescent="0.2">
      <c r="A114" s="12">
        <v>55.5</v>
      </c>
      <c r="B114" s="3">
        <v>0.73181636631454905</v>
      </c>
      <c r="C114" s="3">
        <v>0.62563689548633705</v>
      </c>
      <c r="E114">
        <f t="shared" si="9"/>
        <v>59.5</v>
      </c>
      <c r="F114">
        <f t="shared" si="10"/>
        <v>1.6486909156190639</v>
      </c>
      <c r="G114">
        <f t="shared" si="11"/>
        <v>1.5721011272101928</v>
      </c>
    </row>
    <row r="115" spans="1:7" x14ac:dyDescent="0.2">
      <c r="A115" s="12">
        <v>56</v>
      </c>
      <c r="B115" s="3">
        <v>0.75850219507999495</v>
      </c>
      <c r="C115" s="3">
        <v>0.64846809106424896</v>
      </c>
      <c r="E115">
        <f t="shared" si="9"/>
        <v>60</v>
      </c>
      <c r="F115">
        <f t="shared" si="10"/>
        <v>1.6318515545495951</v>
      </c>
      <c r="G115">
        <f t="shared" si="11"/>
        <v>1.5469137180349748</v>
      </c>
    </row>
    <row r="116" spans="1:7" x14ac:dyDescent="0.2">
      <c r="A116" s="12">
        <v>56.5</v>
      </c>
      <c r="B116" s="3">
        <v>0.78518802384544095</v>
      </c>
      <c r="C116" s="3">
        <v>0.67129928664215999</v>
      </c>
      <c r="E116">
        <f t="shared" si="9"/>
        <v>60.5</v>
      </c>
      <c r="F116">
        <f t="shared" si="10"/>
        <v>1.616156816913934</v>
      </c>
      <c r="G116">
        <f t="shared" si="11"/>
        <v>1.5234395794573035</v>
      </c>
    </row>
    <row r="117" spans="1:7" x14ac:dyDescent="0.2">
      <c r="A117" s="12">
        <v>57</v>
      </c>
      <c r="B117" s="3">
        <v>0.81187385261088796</v>
      </c>
      <c r="C117" s="3">
        <v>0.69413048222007201</v>
      </c>
      <c r="E117">
        <f t="shared" si="9"/>
        <v>61</v>
      </c>
      <c r="F117">
        <f t="shared" si="10"/>
        <v>1.6014938333610438</v>
      </c>
      <c r="G117">
        <f t="shared" si="11"/>
        <v>1.5015096538557713</v>
      </c>
    </row>
    <row r="118" spans="1:7" x14ac:dyDescent="0.2">
      <c r="A118" s="12">
        <v>57.5</v>
      </c>
      <c r="B118" s="3">
        <v>0.83879212103483303</v>
      </c>
      <c r="C118" s="3">
        <v>0.71514899227636297</v>
      </c>
      <c r="E118">
        <f t="shared" si="9"/>
        <v>61.5</v>
      </c>
      <c r="F118">
        <f t="shared" si="10"/>
        <v>1.5873241130439024</v>
      </c>
      <c r="G118">
        <f t="shared" si="11"/>
        <v>1.4847302432267926</v>
      </c>
    </row>
    <row r="119" spans="1:7" x14ac:dyDescent="0.2">
      <c r="A119" s="12">
        <v>58</v>
      </c>
      <c r="B119" s="3">
        <v>0.86571038945877898</v>
      </c>
      <c r="C119" s="3">
        <v>0.73616750233265404</v>
      </c>
      <c r="E119">
        <f t="shared" si="9"/>
        <v>62</v>
      </c>
      <c r="F119">
        <f t="shared" si="10"/>
        <v>1.5740355750242887</v>
      </c>
      <c r="G119">
        <f t="shared" si="11"/>
        <v>1.4689089792422287</v>
      </c>
    </row>
    <row r="120" spans="1:7" x14ac:dyDescent="0.2">
      <c r="A120" s="12">
        <v>58.5</v>
      </c>
      <c r="B120" s="3">
        <v>0.89262865788272505</v>
      </c>
      <c r="C120" s="3">
        <v>0.75718601238894501</v>
      </c>
      <c r="E120">
        <f t="shared" si="9"/>
        <v>62.5</v>
      </c>
      <c r="F120">
        <f t="shared" si="10"/>
        <v>1.5548065279582586</v>
      </c>
      <c r="G120">
        <f t="shared" si="11"/>
        <v>1.4537577231182768</v>
      </c>
    </row>
    <row r="121" spans="1:7" x14ac:dyDescent="0.2">
      <c r="A121" s="12">
        <v>59</v>
      </c>
      <c r="B121" s="3">
        <v>0.91954692630667101</v>
      </c>
      <c r="C121" s="3">
        <v>0.77820452244523597</v>
      </c>
      <c r="E121">
        <f t="shared" si="9"/>
        <v>63</v>
      </c>
      <c r="F121">
        <f t="shared" si="10"/>
        <v>1.5367032802084943</v>
      </c>
      <c r="G121">
        <f t="shared" si="11"/>
        <v>1.4394249069288705</v>
      </c>
    </row>
    <row r="122" spans="1:7" x14ac:dyDescent="0.2">
      <c r="A122" s="12">
        <v>59.5</v>
      </c>
      <c r="B122" s="3">
        <v>0.94646519473061697</v>
      </c>
      <c r="C122" s="3">
        <v>0.79922303250152804</v>
      </c>
      <c r="E122">
        <f t="shared" si="9"/>
        <v>63.5</v>
      </c>
      <c r="F122">
        <f t="shared" si="10"/>
        <v>1.5196297757287236</v>
      </c>
      <c r="G122">
        <f t="shared" si="11"/>
        <v>1.4258459590064194</v>
      </c>
    </row>
    <row r="123" spans="1:7" x14ac:dyDescent="0.2">
      <c r="A123" s="12">
        <v>60</v>
      </c>
      <c r="B123" s="3">
        <v>0.97338346315456303</v>
      </c>
      <c r="C123" s="3">
        <v>0.820241542557819</v>
      </c>
      <c r="E123">
        <f t="shared" si="9"/>
        <v>64</v>
      </c>
      <c r="F123">
        <f t="shared" si="10"/>
        <v>1.5035005839354025</v>
      </c>
      <c r="G123">
        <f t="shared" si="11"/>
        <v>1.4129629262227399</v>
      </c>
    </row>
    <row r="124" spans="1:7" x14ac:dyDescent="0.2">
      <c r="A124" s="12">
        <v>60.5</v>
      </c>
      <c r="B124" s="3">
        <v>1.0070387199484201</v>
      </c>
      <c r="C124" s="3">
        <v>0.84420207737509501</v>
      </c>
      <c r="E124">
        <f t="shared" si="9"/>
        <v>64.5</v>
      </c>
      <c r="F124">
        <f t="shared" si="10"/>
        <v>1.4782832967580728</v>
      </c>
      <c r="G124">
        <f t="shared" si="11"/>
        <v>1.395842157591821</v>
      </c>
    </row>
    <row r="125" spans="1:7" x14ac:dyDescent="0.2">
      <c r="A125" s="12">
        <v>61</v>
      </c>
      <c r="B125" s="3">
        <v>1.04069397674228</v>
      </c>
      <c r="C125" s="3">
        <v>0.86816261219237101</v>
      </c>
      <c r="E125">
        <f t="shared" si="9"/>
        <v>65</v>
      </c>
      <c r="F125">
        <f t="shared" si="10"/>
        <v>1.4546970256038143</v>
      </c>
      <c r="G125">
        <f t="shared" si="11"/>
        <v>1.3796664256789513</v>
      </c>
    </row>
    <row r="126" spans="1:7" x14ac:dyDescent="0.2">
      <c r="A126" s="12">
        <v>61.5</v>
      </c>
      <c r="B126" s="3">
        <v>1.07434923353615</v>
      </c>
      <c r="C126" s="3">
        <v>0.89212314700964701</v>
      </c>
      <c r="E126">
        <f t="shared" si="9"/>
        <v>65.5</v>
      </c>
      <c r="F126">
        <f t="shared" si="10"/>
        <v>1.4325884899711543</v>
      </c>
      <c r="G126">
        <f t="shared" si="11"/>
        <v>1.3643595854409414</v>
      </c>
    </row>
    <row r="127" spans="1:7" x14ac:dyDescent="0.2">
      <c r="A127" s="12">
        <v>62</v>
      </c>
      <c r="B127" s="3">
        <v>1.1080044903300099</v>
      </c>
      <c r="C127" s="3">
        <v>0.91608368182692301</v>
      </c>
      <c r="E127">
        <f t="shared" si="9"/>
        <v>66</v>
      </c>
      <c r="F127">
        <f t="shared" si="10"/>
        <v>1.4118230327295285</v>
      </c>
      <c r="G127">
        <f t="shared" si="11"/>
        <v>1.3498534582507482</v>
      </c>
    </row>
    <row r="128" spans="1:7" x14ac:dyDescent="0.2">
      <c r="A128" s="12">
        <v>62.5</v>
      </c>
      <c r="B128" s="3">
        <v>1.1416597471238701</v>
      </c>
      <c r="C128" s="3">
        <v>0.94004421664419902</v>
      </c>
      <c r="E128">
        <f t="shared" si="9"/>
        <v>66.5</v>
      </c>
      <c r="F128">
        <f t="shared" si="10"/>
        <v>1.39228187510548</v>
      </c>
      <c r="G128">
        <f t="shared" si="11"/>
        <v>1.3360868166282556</v>
      </c>
    </row>
    <row r="129" spans="1:7" x14ac:dyDescent="0.2">
      <c r="A129" s="12">
        <v>63</v>
      </c>
      <c r="B129" s="3">
        <v>1.17531500391773</v>
      </c>
      <c r="C129" s="3">
        <v>0.96400475146147502</v>
      </c>
      <c r="E129">
        <f t="shared" si="9"/>
        <v>67</v>
      </c>
      <c r="F129">
        <f t="shared" si="10"/>
        <v>1.3738598432914479</v>
      </c>
      <c r="G129">
        <f t="shared" si="11"/>
        <v>1.3230045203793881</v>
      </c>
    </row>
    <row r="130" spans="1:7" x14ac:dyDescent="0.2">
      <c r="A130" s="12">
        <v>63.5</v>
      </c>
      <c r="B130" s="3">
        <v>1.2065389950441501</v>
      </c>
      <c r="C130" s="3">
        <v>0.983564468618356</v>
      </c>
      <c r="E130">
        <f t="shared" si="9"/>
        <v>67.5</v>
      </c>
      <c r="F130">
        <f t="shared" si="10"/>
        <v>1.3591968494005546</v>
      </c>
      <c r="G130">
        <f t="shared" si="11"/>
        <v>1.3164206761295116</v>
      </c>
    </row>
    <row r="131" spans="1:7" x14ac:dyDescent="0.2">
      <c r="A131" s="12">
        <v>64</v>
      </c>
      <c r="B131" s="3">
        <v>1.2377629861705699</v>
      </c>
      <c r="C131" s="3">
        <v>1.00312418577524</v>
      </c>
      <c r="E131">
        <f t="shared" ref="E131:E162" si="12">A139</f>
        <v>68</v>
      </c>
      <c r="F131">
        <f t="shared" ref="F131:F162" si="13">B147/B131</f>
        <v>1.3452736371904053</v>
      </c>
      <c r="G131">
        <f t="shared" ref="G131:G162" si="14">C147/C131</f>
        <v>1.3100935859947422</v>
      </c>
    </row>
    <row r="132" spans="1:7" x14ac:dyDescent="0.2">
      <c r="A132" s="12">
        <v>64.5</v>
      </c>
      <c r="B132" s="3">
        <v>1.2689869772969899</v>
      </c>
      <c r="C132" s="3">
        <v>1.02268390293212</v>
      </c>
      <c r="E132">
        <f t="shared" si="12"/>
        <v>68.5</v>
      </c>
      <c r="F132">
        <f t="shared" si="13"/>
        <v>1.3312212685369826</v>
      </c>
      <c r="G132">
        <f t="shared" si="14"/>
        <v>1.3048108989090352</v>
      </c>
    </row>
    <row r="133" spans="1:7" x14ac:dyDescent="0.2">
      <c r="A133" s="12">
        <v>65</v>
      </c>
      <c r="B133" s="3">
        <v>1.30021096842341</v>
      </c>
      <c r="C133" s="3">
        <v>1.042243620089</v>
      </c>
      <c r="E133">
        <f t="shared" si="12"/>
        <v>69</v>
      </c>
      <c r="F133">
        <f t="shared" si="13"/>
        <v>1.3178438227150009</v>
      </c>
      <c r="G133">
        <f t="shared" si="14"/>
        <v>1.2997264915023461</v>
      </c>
    </row>
    <row r="134" spans="1:7" x14ac:dyDescent="0.2">
      <c r="A134" s="12">
        <v>65.5</v>
      </c>
      <c r="B134" s="3">
        <v>1.33143495954983</v>
      </c>
      <c r="C134" s="3">
        <v>1.0618033372458799</v>
      </c>
      <c r="E134">
        <f t="shared" si="12"/>
        <v>69.5</v>
      </c>
      <c r="F134">
        <f t="shared" si="13"/>
        <v>1.3050938161030894</v>
      </c>
      <c r="G134">
        <f t="shared" si="14"/>
        <v>1.2948294061114987</v>
      </c>
    </row>
    <row r="135" spans="1:7" x14ac:dyDescent="0.2">
      <c r="A135" s="12">
        <v>66</v>
      </c>
      <c r="B135" s="3">
        <v>1.3626589506762501</v>
      </c>
      <c r="C135" s="3">
        <v>1.0813630544027599</v>
      </c>
      <c r="E135">
        <f t="shared" si="12"/>
        <v>70</v>
      </c>
      <c r="F135">
        <f t="shared" si="13"/>
        <v>1.2929281172420122</v>
      </c>
      <c r="G135">
        <f t="shared" si="14"/>
        <v>1.2901094778830917</v>
      </c>
    </row>
    <row r="136" spans="1:7" x14ac:dyDescent="0.2">
      <c r="A136" s="12">
        <v>66.5</v>
      </c>
      <c r="B136" s="3">
        <v>1.3878648643186799</v>
      </c>
      <c r="C136" s="3">
        <v>1.1007650133475599</v>
      </c>
      <c r="E136">
        <f t="shared" si="12"/>
        <v>70.5</v>
      </c>
      <c r="F136">
        <f t="shared" si="13"/>
        <v>1.2868634812701638</v>
      </c>
      <c r="G136">
        <f t="shared" si="14"/>
        <v>1.2857415064072877</v>
      </c>
    </row>
    <row r="137" spans="1:7" x14ac:dyDescent="0.2">
      <c r="A137" s="12">
        <v>67</v>
      </c>
      <c r="B137" s="3">
        <v>1.4130707779611</v>
      </c>
      <c r="C137" s="3">
        <v>1.12016697229236</v>
      </c>
      <c r="E137">
        <f t="shared" si="12"/>
        <v>71</v>
      </c>
      <c r="F137">
        <f t="shared" si="13"/>
        <v>1.2810152034496192</v>
      </c>
      <c r="G137">
        <f t="shared" si="14"/>
        <v>1.2815248466650768</v>
      </c>
    </row>
    <row r="138" spans="1:7" x14ac:dyDescent="0.2">
      <c r="A138" s="12">
        <v>67.5</v>
      </c>
      <c r="B138" s="3">
        <v>1.4382766916035301</v>
      </c>
      <c r="C138" s="3">
        <v>1.13956893123716</v>
      </c>
      <c r="E138">
        <f t="shared" si="12"/>
        <v>71.5</v>
      </c>
      <c r="F138">
        <f t="shared" si="13"/>
        <v>1.2753719086988211</v>
      </c>
      <c r="G138">
        <f t="shared" si="14"/>
        <v>1.2774517700918258</v>
      </c>
    </row>
    <row r="139" spans="1:7" x14ac:dyDescent="0.2">
      <c r="A139" s="12">
        <v>68</v>
      </c>
      <c r="B139" s="3">
        <v>1.46348260524595</v>
      </c>
      <c r="C139" s="3">
        <v>1.15897089018195</v>
      </c>
      <c r="E139">
        <f t="shared" si="12"/>
        <v>72</v>
      </c>
      <c r="F139">
        <f t="shared" si="13"/>
        <v>1.2699230055993405</v>
      </c>
      <c r="G139">
        <f t="shared" si="14"/>
        <v>1.2735150656485981</v>
      </c>
    </row>
    <row r="140" spans="1:7" x14ac:dyDescent="0.2">
      <c r="A140" s="12">
        <v>68.5</v>
      </c>
      <c r="B140" s="3">
        <v>1.4886885188883801</v>
      </c>
      <c r="C140" s="3">
        <v>1.17837284912675</v>
      </c>
      <c r="E140">
        <f t="shared" si="12"/>
        <v>72.5</v>
      </c>
      <c r="F140">
        <f t="shared" si="13"/>
        <v>1.2643875589339928</v>
      </c>
      <c r="G140">
        <f t="shared" si="14"/>
        <v>1.2641324065627138</v>
      </c>
    </row>
    <row r="141" spans="1:7" x14ac:dyDescent="0.2">
      <c r="A141" s="12">
        <v>69</v>
      </c>
      <c r="B141" s="3">
        <v>1.5138944325307999</v>
      </c>
      <c r="C141" s="3">
        <v>1.19777480807155</v>
      </c>
      <c r="E141">
        <f t="shared" si="12"/>
        <v>73</v>
      </c>
      <c r="F141">
        <f t="shared" si="13"/>
        <v>1.2590364395078928</v>
      </c>
      <c r="G141">
        <f t="shared" si="14"/>
        <v>1.2550537144080851</v>
      </c>
    </row>
    <row r="142" spans="1:7" x14ac:dyDescent="0.2">
      <c r="A142" s="12">
        <v>69.5</v>
      </c>
      <c r="B142" s="3">
        <v>1.53910034617322</v>
      </c>
      <c r="C142" s="3">
        <v>1.21717676701635</v>
      </c>
      <c r="E142">
        <f t="shared" si="12"/>
        <v>73.5</v>
      </c>
      <c r="F142">
        <f t="shared" si="13"/>
        <v>1.2538605911152632</v>
      </c>
      <c r="G142">
        <f t="shared" si="14"/>
        <v>1.2462644533652469</v>
      </c>
    </row>
    <row r="143" spans="1:7" x14ac:dyDescent="0.2">
      <c r="A143" s="12">
        <v>70</v>
      </c>
      <c r="B143" s="3">
        <v>1.5643062598156501</v>
      </c>
      <c r="C143" s="3">
        <v>1.23657872596115</v>
      </c>
      <c r="E143">
        <f t="shared" si="12"/>
        <v>74</v>
      </c>
      <c r="F143">
        <f t="shared" si="13"/>
        <v>1.2488515412466199</v>
      </c>
      <c r="G143">
        <f t="shared" si="14"/>
        <v>1.2377509998845528</v>
      </c>
    </row>
    <row r="144" spans="1:7" x14ac:dyDescent="0.2">
      <c r="A144" s="12">
        <v>70.5</v>
      </c>
      <c r="B144" s="3">
        <v>1.5895121734580699</v>
      </c>
      <c r="C144" s="3">
        <v>1.2559806849059501</v>
      </c>
      <c r="E144">
        <f t="shared" si="12"/>
        <v>74.5</v>
      </c>
      <c r="F144">
        <f t="shared" si="13"/>
        <v>1.2401928884343592</v>
      </c>
      <c r="G144">
        <f t="shared" si="14"/>
        <v>1.2286406082305505</v>
      </c>
    </row>
    <row r="145" spans="1:7" x14ac:dyDescent="0.2">
      <c r="A145" s="12">
        <v>71</v>
      </c>
      <c r="B145" s="3">
        <v>1.6147180871005</v>
      </c>
      <c r="C145" s="3">
        <v>1.2753826438507401</v>
      </c>
      <c r="E145">
        <f t="shared" si="12"/>
        <v>75</v>
      </c>
      <c r="F145">
        <f t="shared" si="13"/>
        <v>1.2318045605249812</v>
      </c>
      <c r="G145">
        <f t="shared" si="14"/>
        <v>1.219807403106717</v>
      </c>
    </row>
    <row r="146" spans="1:7" x14ac:dyDescent="0.2">
      <c r="A146" s="12">
        <v>71.5</v>
      </c>
      <c r="B146" s="3">
        <v>1.6399240007429201</v>
      </c>
      <c r="C146" s="3">
        <v>1.2947846027955401</v>
      </c>
      <c r="E146">
        <f t="shared" si="12"/>
        <v>75.5</v>
      </c>
      <c r="F146">
        <f t="shared" si="13"/>
        <v>1.2236740926978922</v>
      </c>
      <c r="G146">
        <f t="shared" si="14"/>
        <v>1.2112389238419836</v>
      </c>
    </row>
    <row r="147" spans="1:7" x14ac:dyDescent="0.2">
      <c r="A147" s="12">
        <v>72</v>
      </c>
      <c r="B147" s="3">
        <v>1.66512991438534</v>
      </c>
      <c r="C147" s="3">
        <v>1.3141865617403401</v>
      </c>
      <c r="E147">
        <f t="shared" si="12"/>
        <v>76</v>
      </c>
      <c r="F147">
        <f t="shared" si="13"/>
        <v>1.2157897748776663</v>
      </c>
      <c r="G147">
        <f t="shared" si="14"/>
        <v>1.2029234456164457</v>
      </c>
    </row>
    <row r="148" spans="1:7" x14ac:dyDescent="0.2">
      <c r="A148" s="12">
        <v>72.5</v>
      </c>
      <c r="B148" s="3">
        <v>1.6893024536742101</v>
      </c>
      <c r="C148" s="3">
        <v>1.3344091026846601</v>
      </c>
      <c r="E148">
        <f t="shared" si="12"/>
        <v>76.5</v>
      </c>
      <c r="F148">
        <f t="shared" si="13"/>
        <v>1.2088796351186091</v>
      </c>
      <c r="G148">
        <f t="shared" si="14"/>
        <v>1.1941151645024128</v>
      </c>
    </row>
    <row r="149" spans="1:7" x14ac:dyDescent="0.2">
      <c r="A149" s="12">
        <v>73</v>
      </c>
      <c r="B149" s="3">
        <v>1.7134749929630799</v>
      </c>
      <c r="C149" s="3">
        <v>1.35463164362898</v>
      </c>
      <c r="E149">
        <f t="shared" si="12"/>
        <v>77</v>
      </c>
      <c r="F149">
        <f t="shared" si="13"/>
        <v>1.2021644624591576</v>
      </c>
      <c r="G149">
        <f t="shared" si="14"/>
        <v>1.1855698712291118</v>
      </c>
    </row>
    <row r="150" spans="1:7" x14ac:dyDescent="0.2">
      <c r="A150" s="12">
        <v>73.5</v>
      </c>
      <c r="B150" s="3">
        <v>1.73764753225195</v>
      </c>
      <c r="C150" s="3">
        <v>1.37485418457329</v>
      </c>
      <c r="E150">
        <f t="shared" si="12"/>
        <v>77.5</v>
      </c>
      <c r="F150">
        <f t="shared" si="13"/>
        <v>1.191963270339842</v>
      </c>
      <c r="G150">
        <f t="shared" si="14"/>
        <v>1.1740116521945652</v>
      </c>
    </row>
    <row r="151" spans="1:7" x14ac:dyDescent="0.2">
      <c r="A151" s="12">
        <v>74</v>
      </c>
      <c r="B151" s="3">
        <v>1.7618200715408201</v>
      </c>
      <c r="C151" s="3">
        <v>1.39507672551761</v>
      </c>
      <c r="E151">
        <f t="shared" si="12"/>
        <v>78</v>
      </c>
      <c r="F151">
        <f t="shared" si="13"/>
        <v>1.1820420031927472</v>
      </c>
      <c r="G151">
        <f t="shared" si="14"/>
        <v>1.1627885209059301</v>
      </c>
    </row>
    <row r="152" spans="1:7" x14ac:dyDescent="0.2">
      <c r="A152" s="12">
        <v>74.5</v>
      </c>
      <c r="B152" s="3">
        <v>1.78599261082968</v>
      </c>
      <c r="C152" s="3">
        <v>1.4152992664619299</v>
      </c>
      <c r="E152">
        <f t="shared" si="12"/>
        <v>78.5</v>
      </c>
      <c r="F152">
        <f t="shared" si="13"/>
        <v>1.1723892950737975</v>
      </c>
      <c r="G152">
        <f t="shared" si="14"/>
        <v>1.1518861136328953</v>
      </c>
    </row>
    <row r="153" spans="1:7" x14ac:dyDescent="0.2">
      <c r="A153" s="12">
        <v>75</v>
      </c>
      <c r="B153" s="3">
        <v>1.8101651501185501</v>
      </c>
      <c r="C153" s="3">
        <v>1.4355218074062499</v>
      </c>
      <c r="E153">
        <f t="shared" si="12"/>
        <v>79</v>
      </c>
      <c r="F153">
        <f t="shared" si="13"/>
        <v>1.1629943871519439</v>
      </c>
      <c r="G153">
        <f t="shared" si="14"/>
        <v>1.1412908760264278</v>
      </c>
    </row>
    <row r="154" spans="1:7" x14ac:dyDescent="0.2">
      <c r="A154" s="12">
        <v>75.5</v>
      </c>
      <c r="B154" s="3">
        <v>1.8343376894074199</v>
      </c>
      <c r="C154" s="3">
        <v>1.4557443483505601</v>
      </c>
      <c r="E154">
        <f t="shared" si="12"/>
        <v>79.5</v>
      </c>
      <c r="F154">
        <f t="shared" si="13"/>
        <v>1.1538470877071696</v>
      </c>
      <c r="G154">
        <f t="shared" si="14"/>
        <v>1.1309900069010261</v>
      </c>
    </row>
    <row r="155" spans="1:7" x14ac:dyDescent="0.2">
      <c r="A155" s="12">
        <v>76</v>
      </c>
      <c r="B155" s="3">
        <v>1.85851022869629</v>
      </c>
      <c r="C155" s="3">
        <v>1.4759668892948801</v>
      </c>
      <c r="E155">
        <f t="shared" si="12"/>
        <v>80</v>
      </c>
      <c r="F155">
        <f t="shared" si="13"/>
        <v>1.1449377352500432</v>
      </c>
      <c r="G155">
        <f t="shared" si="14"/>
        <v>1.1209714066383691</v>
      </c>
    </row>
    <row r="156" spans="1:7" x14ac:dyDescent="0.2">
      <c r="A156" s="12">
        <v>76.5</v>
      </c>
      <c r="B156" s="3">
        <v>1.8822792424103401</v>
      </c>
      <c r="C156" s="3">
        <v>1.48961930559476</v>
      </c>
      <c r="E156">
        <f t="shared" si="12"/>
        <v>80.5</v>
      </c>
      <c r="F156">
        <f t="shared" si="13"/>
        <v>1.1329732141534481</v>
      </c>
      <c r="G156">
        <f t="shared" si="14"/>
        <v>1.1130864906194209</v>
      </c>
    </row>
    <row r="157" spans="1:7" x14ac:dyDescent="0.2">
      <c r="A157" s="12">
        <v>77</v>
      </c>
      <c r="B157" s="3">
        <v>1.9060482561244001</v>
      </c>
      <c r="C157" s="3">
        <v>1.5032717218946301</v>
      </c>
      <c r="E157">
        <f t="shared" si="12"/>
        <v>81</v>
      </c>
      <c r="F157">
        <f t="shared" si="13"/>
        <v>1.1213070956446285</v>
      </c>
      <c r="G157">
        <f t="shared" si="14"/>
        <v>1.1053447930944051</v>
      </c>
    </row>
    <row r="158" spans="1:7" x14ac:dyDescent="0.2">
      <c r="A158" s="12">
        <v>77.5</v>
      </c>
      <c r="B158" s="3">
        <v>1.9298172698384599</v>
      </c>
      <c r="C158" s="3">
        <v>1.51692413819451</v>
      </c>
      <c r="E158">
        <f t="shared" si="12"/>
        <v>81.5</v>
      </c>
      <c r="F158">
        <f t="shared" si="13"/>
        <v>1.1099283537026581</v>
      </c>
      <c r="G158">
        <f t="shared" si="14"/>
        <v>1.0977424471359016</v>
      </c>
    </row>
    <row r="159" spans="1:7" x14ac:dyDescent="0.2">
      <c r="A159" s="12">
        <v>78</v>
      </c>
      <c r="B159" s="3">
        <v>1.95358628355251</v>
      </c>
      <c r="C159" s="3">
        <v>1.5305765544943799</v>
      </c>
      <c r="E159">
        <f t="shared" si="12"/>
        <v>82</v>
      </c>
      <c r="F159">
        <f t="shared" si="13"/>
        <v>1.0988264989148919</v>
      </c>
      <c r="G159">
        <f t="shared" si="14"/>
        <v>1.0902757237852148</v>
      </c>
    </row>
    <row r="160" spans="1:7" x14ac:dyDescent="0.2">
      <c r="A160" s="12">
        <v>78.5</v>
      </c>
      <c r="B160" s="3">
        <v>1.97130169360254</v>
      </c>
      <c r="C160" s="3">
        <v>1.54314887262867</v>
      </c>
      <c r="E160">
        <f t="shared" si="12"/>
        <v>82.5</v>
      </c>
      <c r="F160">
        <f t="shared" si="13"/>
        <v>1.0913326226479219</v>
      </c>
      <c r="G160">
        <f t="shared" si="14"/>
        <v>1.0836990102518256</v>
      </c>
    </row>
    <row r="161" spans="1:7" x14ac:dyDescent="0.2">
      <c r="A161" s="12">
        <v>79</v>
      </c>
      <c r="B161" s="3">
        <v>1.9890171036525699</v>
      </c>
      <c r="C161" s="3">
        <v>1.55572119076295</v>
      </c>
      <c r="E161">
        <f t="shared" si="12"/>
        <v>83</v>
      </c>
      <c r="F161">
        <f t="shared" si="13"/>
        <v>1.0839722365261042</v>
      </c>
      <c r="G161">
        <f t="shared" si="14"/>
        <v>1.0772285940875552</v>
      </c>
    </row>
    <row r="162" spans="1:7" x14ac:dyDescent="0.2">
      <c r="A162" s="12">
        <v>79.5</v>
      </c>
      <c r="B162" s="3">
        <v>2.0067325137025902</v>
      </c>
      <c r="C162" s="3">
        <v>1.5682935088972401</v>
      </c>
      <c r="E162">
        <f t="shared" si="12"/>
        <v>83.5</v>
      </c>
      <c r="F162">
        <f t="shared" si="13"/>
        <v>1.0733547816777818</v>
      </c>
      <c r="G162">
        <f t="shared" si="14"/>
        <v>1.0659753780190067</v>
      </c>
    </row>
    <row r="163" spans="1:7" x14ac:dyDescent="0.2">
      <c r="A163" s="12">
        <v>80</v>
      </c>
      <c r="B163" s="3">
        <v>2.0244479237526201</v>
      </c>
      <c r="C163" s="3">
        <v>1.5808658270315199</v>
      </c>
      <c r="E163">
        <f t="shared" ref="E163:E179" si="15">A171</f>
        <v>84</v>
      </c>
      <c r="F163">
        <f t="shared" ref="F163:F179" si="16">B179/B163</f>
        <v>1.0629231479257877</v>
      </c>
      <c r="G163">
        <f t="shared" ref="G163:G179" si="17">C179/C163</f>
        <v>1.0549011512233477</v>
      </c>
    </row>
    <row r="164" spans="1:7" x14ac:dyDescent="0.2">
      <c r="A164" s="12">
        <v>80.5</v>
      </c>
      <c r="B164" s="3">
        <v>2.0421633338026499</v>
      </c>
      <c r="C164" s="3">
        <v>1.5934381451658099</v>
      </c>
      <c r="E164">
        <f t="shared" si="15"/>
        <v>84.5</v>
      </c>
      <c r="F164">
        <f t="shared" si="16"/>
        <v>1.0526724993735026</v>
      </c>
      <c r="G164">
        <f t="shared" si="17"/>
        <v>1.0440016769937399</v>
      </c>
    </row>
    <row r="165" spans="1:7" x14ac:dyDescent="0.2">
      <c r="A165" s="12">
        <v>81</v>
      </c>
      <c r="B165" s="3">
        <v>2.05987874385267</v>
      </c>
      <c r="C165" s="3">
        <v>1.60601046330009</v>
      </c>
      <c r="E165">
        <f t="shared" si="15"/>
        <v>85</v>
      </c>
      <c r="F165">
        <f t="shared" si="16"/>
        <v>1.042598166483423</v>
      </c>
      <c r="G165">
        <f t="shared" si="17"/>
        <v>1.0332728512881022</v>
      </c>
    </row>
    <row r="166" spans="1:7" x14ac:dyDescent="0.2">
      <c r="A166" s="12">
        <v>81.5</v>
      </c>
      <c r="B166" s="3">
        <v>2.0712120352409902</v>
      </c>
      <c r="C166" s="3">
        <v>1.6140948327575</v>
      </c>
      <c r="E166">
        <f t="shared" si="15"/>
        <v>85.5</v>
      </c>
      <c r="F166">
        <f t="shared" si="16"/>
        <v>1.03587773043494</v>
      </c>
      <c r="G166">
        <f t="shared" si="17"/>
        <v>1.0255543180559867</v>
      </c>
    </row>
    <row r="167" spans="1:7" x14ac:dyDescent="0.2">
      <c r="A167" s="12">
        <v>82</v>
      </c>
      <c r="B167" s="3">
        <v>2.0825453266293001</v>
      </c>
      <c r="C167" s="3">
        <v>1.62217920221491</v>
      </c>
      <c r="E167">
        <f t="shared" si="15"/>
        <v>86</v>
      </c>
      <c r="F167">
        <f t="shared" si="16"/>
        <v>1.0292304401269368</v>
      </c>
      <c r="G167">
        <f t="shared" si="17"/>
        <v>1.0179127177228231</v>
      </c>
    </row>
    <row r="168" spans="1:7" x14ac:dyDescent="0.2">
      <c r="A168" s="12">
        <v>82.5</v>
      </c>
      <c r="B168" s="3">
        <v>2.0938786180176199</v>
      </c>
      <c r="C168" s="3">
        <v>1.6302635716723199</v>
      </c>
      <c r="E168">
        <f t="shared" si="15"/>
        <v>86.5</v>
      </c>
      <c r="F168">
        <f t="shared" si="16"/>
        <v>1.0201082367909475</v>
      </c>
      <c r="G168">
        <f t="shared" si="17"/>
        <v>1.0059865823243714</v>
      </c>
    </row>
    <row r="169" spans="1:7" x14ac:dyDescent="0.2">
      <c r="A169" s="12">
        <v>83</v>
      </c>
      <c r="B169" s="3">
        <v>2.1052119094059298</v>
      </c>
      <c r="C169" s="3">
        <v>1.6383479411297199</v>
      </c>
      <c r="E169">
        <f t="shared" si="15"/>
        <v>87</v>
      </c>
      <c r="F169">
        <f t="shared" si="16"/>
        <v>1.0110842512049607</v>
      </c>
      <c r="G169">
        <f t="shared" si="17"/>
        <v>0.99417814510510338</v>
      </c>
    </row>
    <row r="170" spans="1:7" x14ac:dyDescent="0.2">
      <c r="A170" s="12">
        <v>83.5</v>
      </c>
      <c r="B170" s="3">
        <v>2.11654520079425</v>
      </c>
      <c r="C170" s="3">
        <v>1.6464323105871299</v>
      </c>
      <c r="E170">
        <f t="shared" si="15"/>
        <v>87.5</v>
      </c>
      <c r="F170">
        <f t="shared" si="16"/>
        <v>1.0021569056133255</v>
      </c>
      <c r="G170">
        <f t="shared" si="17"/>
        <v>0.98248567228786543</v>
      </c>
    </row>
    <row r="171" spans="1:7" x14ac:dyDescent="0.2">
      <c r="A171" s="12">
        <v>84</v>
      </c>
      <c r="B171" s="3">
        <v>2.1278784921825702</v>
      </c>
      <c r="C171" s="3">
        <v>1.6545166800445399</v>
      </c>
      <c r="E171">
        <f t="shared" si="15"/>
        <v>88</v>
      </c>
      <c r="F171">
        <f t="shared" si="16"/>
        <v>0.99332465587353114</v>
      </c>
      <c r="G171">
        <f t="shared" si="17"/>
        <v>0.97090746398214967</v>
      </c>
    </row>
    <row r="172" spans="1:7" x14ac:dyDescent="0.2">
      <c r="A172" s="12">
        <v>84.5</v>
      </c>
      <c r="B172" s="3">
        <v>2.1325719632079601</v>
      </c>
      <c r="C172" s="3">
        <v>1.6580751252234101</v>
      </c>
      <c r="E172">
        <f t="shared" si="15"/>
        <v>88.5</v>
      </c>
      <c r="F172">
        <f t="shared" si="16"/>
        <v>0.98765152562018743</v>
      </c>
      <c r="G172">
        <f t="shared" si="17"/>
        <v>0.96206077038748528</v>
      </c>
    </row>
    <row r="173" spans="1:7" x14ac:dyDescent="0.2">
      <c r="A173" s="12">
        <v>85</v>
      </c>
      <c r="B173" s="3">
        <v>2.1372654342333601</v>
      </c>
      <c r="C173" s="3">
        <v>1.66163357040229</v>
      </c>
      <c r="E173">
        <f t="shared" si="15"/>
        <v>89</v>
      </c>
      <c r="F173">
        <f t="shared" si="16"/>
        <v>0.98200331194672741</v>
      </c>
      <c r="G173">
        <f t="shared" si="17"/>
        <v>0.95325196778723376</v>
      </c>
    </row>
    <row r="174" spans="1:7" x14ac:dyDescent="0.2">
      <c r="A174" s="12">
        <v>85.5</v>
      </c>
      <c r="B174" s="3">
        <v>2.1419589052587602</v>
      </c>
      <c r="C174" s="3">
        <v>1.6651920155811599</v>
      </c>
      <c r="E174">
        <f t="shared" si="15"/>
        <v>89.5</v>
      </c>
      <c r="F174">
        <f t="shared" si="16"/>
        <v>0.97442495771960091</v>
      </c>
      <c r="G174">
        <f t="shared" si="17"/>
        <v>0.94253556054568643</v>
      </c>
    </row>
    <row r="175" spans="1:7" x14ac:dyDescent="0.2">
      <c r="A175" s="12">
        <v>86</v>
      </c>
      <c r="B175" s="3">
        <v>2.1466523762841598</v>
      </c>
      <c r="C175" s="3">
        <v>1.6687504607600401</v>
      </c>
      <c r="E175">
        <f t="shared" si="15"/>
        <v>90</v>
      </c>
      <c r="F175">
        <f t="shared" si="16"/>
        <v>0.96687974233355867</v>
      </c>
      <c r="G175">
        <f t="shared" si="17"/>
        <v>0.93186485665952445</v>
      </c>
    </row>
    <row r="176" spans="1:7" x14ac:dyDescent="0.2">
      <c r="A176" s="12">
        <v>86.5</v>
      </c>
      <c r="B176" s="3">
        <v>2.1513458473095501</v>
      </c>
      <c r="C176" s="3">
        <v>1.67230890593891</v>
      </c>
      <c r="E176">
        <f t="shared" si="15"/>
        <v>90.5</v>
      </c>
      <c r="F176">
        <f t="shared" si="16"/>
        <v>0.95936744889714032</v>
      </c>
      <c r="G176">
        <f t="shared" si="17"/>
        <v>0.92123956437724575</v>
      </c>
    </row>
    <row r="177" spans="1:7" x14ac:dyDescent="0.2">
      <c r="A177" s="12">
        <v>87</v>
      </c>
      <c r="B177" s="3">
        <v>2.1560393183349502</v>
      </c>
      <c r="C177" s="3">
        <v>1.6758673511177899</v>
      </c>
      <c r="E177">
        <f t="shared" si="15"/>
        <v>91</v>
      </c>
      <c r="F177">
        <f t="shared" si="16"/>
        <v>0.95188786240745404</v>
      </c>
      <c r="G177">
        <f t="shared" si="17"/>
        <v>0.91065939442528321</v>
      </c>
    </row>
    <row r="178" spans="1:7" x14ac:dyDescent="0.2">
      <c r="A178" s="12">
        <v>87.5</v>
      </c>
      <c r="B178" s="3">
        <v>2.1539359391309501</v>
      </c>
      <c r="C178" s="3">
        <v>1.6717622659914899</v>
      </c>
      <c r="E178">
        <f t="shared" si="15"/>
        <v>91.5</v>
      </c>
      <c r="F178">
        <f t="shared" si="16"/>
        <v>0.94742099878193509</v>
      </c>
      <c r="G178">
        <f t="shared" si="17"/>
        <v>0.90425032132434502</v>
      </c>
    </row>
    <row r="179" spans="1:7" x14ac:dyDescent="0.2">
      <c r="A179" s="12">
        <v>88</v>
      </c>
      <c r="B179" s="3">
        <v>2.1518325599269601</v>
      </c>
      <c r="C179" s="3">
        <v>1.6676571808652001</v>
      </c>
      <c r="E179">
        <f t="shared" si="15"/>
        <v>92</v>
      </c>
      <c r="F179">
        <f t="shared" si="16"/>
        <v>0.94294540259214354</v>
      </c>
      <c r="G179">
        <f t="shared" si="17"/>
        <v>0.89780969522681819</v>
      </c>
    </row>
    <row r="180" spans="1:7" x14ac:dyDescent="0.2">
      <c r="A180" s="12">
        <v>88.5</v>
      </c>
      <c r="B180" s="3">
        <v>2.1497291807229599</v>
      </c>
      <c r="C180" s="3">
        <v>1.6635520957389001</v>
      </c>
    </row>
    <row r="181" spans="1:7" x14ac:dyDescent="0.2">
      <c r="A181" s="12">
        <v>89</v>
      </c>
      <c r="B181" s="3">
        <v>2.14762580151897</v>
      </c>
      <c r="C181" s="3">
        <v>1.65944701061261</v>
      </c>
    </row>
    <row r="182" spans="1:7" x14ac:dyDescent="0.2">
      <c r="A182" s="12">
        <v>89.5</v>
      </c>
      <c r="B182" s="3">
        <v>2.1455224223149698</v>
      </c>
      <c r="C182" s="3">
        <v>1.65534192548631</v>
      </c>
    </row>
    <row r="183" spans="1:7" x14ac:dyDescent="0.2">
      <c r="A183" s="12">
        <v>90</v>
      </c>
      <c r="B183" s="3">
        <v>2.1434190431109701</v>
      </c>
      <c r="C183" s="3">
        <v>1.6512368403600199</v>
      </c>
    </row>
    <row r="184" spans="1:7" x14ac:dyDescent="0.2">
      <c r="A184" s="12">
        <v>90.5</v>
      </c>
      <c r="B184" s="3">
        <v>2.13598282508022</v>
      </c>
      <c r="C184" s="3">
        <v>1.6400232787545601</v>
      </c>
    </row>
    <row r="185" spans="1:7" x14ac:dyDescent="0.2">
      <c r="A185" s="12">
        <v>91</v>
      </c>
      <c r="B185" s="3">
        <v>2.1285466070494601</v>
      </c>
      <c r="C185" s="3">
        <v>1.62880971714911</v>
      </c>
    </row>
    <row r="186" spans="1:7" x14ac:dyDescent="0.2">
      <c r="A186" s="12">
        <v>91.5</v>
      </c>
      <c r="B186" s="3">
        <v>2.1211103890187002</v>
      </c>
      <c r="C186" s="3">
        <v>1.61759615554366</v>
      </c>
    </row>
    <row r="187" spans="1:7" x14ac:dyDescent="0.2">
      <c r="A187" s="12">
        <v>92</v>
      </c>
      <c r="B187" s="3">
        <v>2.1136741709879399</v>
      </c>
      <c r="C187" s="3">
        <v>1.6063825939382099</v>
      </c>
    </row>
    <row r="188" spans="1:7" x14ac:dyDescent="0.2">
      <c r="A188" s="12">
        <v>92.5</v>
      </c>
      <c r="B188" s="3">
        <v>2.10623795295718</v>
      </c>
      <c r="C188" s="3">
        <v>1.5951690323327601</v>
      </c>
    </row>
    <row r="189" spans="1:7" x14ac:dyDescent="0.2">
      <c r="A189" s="12">
        <v>93</v>
      </c>
      <c r="B189" s="3">
        <v>2.0988017349264201</v>
      </c>
      <c r="C189" s="3">
        <v>1.58395547072731</v>
      </c>
    </row>
    <row r="190" spans="1:7" x14ac:dyDescent="0.2">
      <c r="A190" s="12">
        <v>93.5</v>
      </c>
      <c r="B190" s="3">
        <v>2.0871782156938901</v>
      </c>
      <c r="C190" s="3">
        <v>1.5695026898219899</v>
      </c>
    </row>
    <row r="191" spans="1:7" x14ac:dyDescent="0.2">
      <c r="A191" s="12">
        <v>94</v>
      </c>
      <c r="B191" s="3">
        <v>2.0755546964613498</v>
      </c>
      <c r="C191" s="3">
        <v>1.5550499089166701</v>
      </c>
    </row>
    <row r="192" spans="1:7" x14ac:dyDescent="0.2">
      <c r="A192" s="12">
        <v>94.5</v>
      </c>
      <c r="B192" s="3">
        <v>2.0639311772288198</v>
      </c>
      <c r="C192" s="3">
        <v>1.54059712801135</v>
      </c>
    </row>
    <row r="193" spans="1:3" x14ac:dyDescent="0.2">
      <c r="A193" s="12">
        <v>95</v>
      </c>
      <c r="B193" s="3">
        <v>2.05230765799628</v>
      </c>
      <c r="C193" s="3">
        <v>1.5261443471060301</v>
      </c>
    </row>
    <row r="194" spans="1:3" x14ac:dyDescent="0.2">
      <c r="A194" s="12">
        <v>95.5</v>
      </c>
      <c r="B194" s="3">
        <v>2.04068413876375</v>
      </c>
      <c r="C194" s="3">
        <v>1.51169156620072</v>
      </c>
    </row>
    <row r="195" spans="1:3" x14ac:dyDescent="0.2">
      <c r="A195" s="12">
        <v>96</v>
      </c>
      <c r="B195" s="3">
        <v>2.0290606195312102</v>
      </c>
      <c r="C195" s="3">
        <v>1.4972387852954001</v>
      </c>
    </row>
  </sheetData>
  <mergeCells count="1">
    <mergeCell ref="B1:C1"/>
  </mergeCells>
  <pageMargins left="0.75" right="0.75" top="1" bottom="1" header="0.5" footer="0.5"/>
  <pageSetup paperSize="9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sqref="A1:F1"/>
    </sheetView>
  </sheetViews>
  <sheetFormatPr baseColWidth="10" defaultRowHeight="16" x14ac:dyDescent="0.2"/>
  <cols>
    <col min="2" max="2" width="23" customWidth="1"/>
    <col min="3" max="3" width="21.5" customWidth="1"/>
    <col min="4" max="4" width="30.6640625" customWidth="1"/>
    <col min="5" max="5" width="20.83203125" customWidth="1"/>
    <col min="6" max="6" width="25.5" customWidth="1"/>
  </cols>
  <sheetData>
    <row r="1" spans="1:6" x14ac:dyDescent="0.2">
      <c r="A1" s="53" t="s">
        <v>19</v>
      </c>
      <c r="B1" s="53"/>
      <c r="C1" s="53"/>
      <c r="D1" s="53"/>
      <c r="E1" s="53"/>
      <c r="F1" s="53"/>
    </row>
    <row r="2" spans="1:6" ht="18" x14ac:dyDescent="0.2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</row>
    <row r="3" spans="1:6" x14ac:dyDescent="0.2">
      <c r="A3" s="3">
        <v>1.57</v>
      </c>
      <c r="B3" s="3">
        <v>1.575</v>
      </c>
      <c r="C3" s="3">
        <v>1.5549999999999999</v>
      </c>
      <c r="D3" s="3">
        <v>1.4219999999999999</v>
      </c>
      <c r="E3" s="3">
        <v>1.3959999999999999</v>
      </c>
      <c r="F3" s="3">
        <v>1.9570000000000001</v>
      </c>
    </row>
    <row r="4" spans="1:6" x14ac:dyDescent="0.2">
      <c r="A4" s="3">
        <v>1.6040000000000001</v>
      </c>
      <c r="B4" s="3">
        <v>1.58</v>
      </c>
      <c r="C4" s="3">
        <v>1.571</v>
      </c>
      <c r="D4" s="3">
        <v>1.839</v>
      </c>
      <c r="E4" s="3">
        <v>1.5</v>
      </c>
      <c r="F4" s="3">
        <v>2.0289999999999999</v>
      </c>
    </row>
    <row r="5" spans="1:6" x14ac:dyDescent="0.2">
      <c r="A5" s="3">
        <v>1.512</v>
      </c>
      <c r="B5" s="3">
        <v>1.49</v>
      </c>
      <c r="C5" s="3">
        <v>1.6759999999999999</v>
      </c>
      <c r="D5" s="3">
        <v>1.9850000000000001</v>
      </c>
      <c r="E5" s="3">
        <v>1.458</v>
      </c>
      <c r="F5" s="3">
        <v>2.0409999999999999</v>
      </c>
    </row>
    <row r="6" spans="1:6" x14ac:dyDescent="0.2">
      <c r="A6" s="3">
        <v>1.4930000000000001</v>
      </c>
      <c r="B6" s="3">
        <v>1.3859999999999999</v>
      </c>
      <c r="C6" s="3">
        <v>1.8540000000000001</v>
      </c>
      <c r="D6" s="3">
        <v>1.659</v>
      </c>
      <c r="E6" s="3">
        <v>1.494</v>
      </c>
      <c r="F6" s="3">
        <v>2.145</v>
      </c>
    </row>
    <row r="7" spans="1:6" x14ac:dyDescent="0.2">
      <c r="A7" s="3">
        <v>1.419</v>
      </c>
      <c r="B7" s="3">
        <v>1.494</v>
      </c>
      <c r="C7" s="3">
        <v>1.591</v>
      </c>
      <c r="D7" s="3">
        <v>1.9410000000000001</v>
      </c>
      <c r="E7" s="3">
        <v>1.3560000000000001</v>
      </c>
      <c r="F7" s="3">
        <v>1.869</v>
      </c>
    </row>
    <row r="8" spans="1:6" x14ac:dyDescent="0.2">
      <c r="A8" s="3">
        <v>1.4690000000000001</v>
      </c>
      <c r="B8" s="3">
        <v>1.5389999999999999</v>
      </c>
      <c r="C8" s="3">
        <v>1.6479999999999999</v>
      </c>
      <c r="D8" s="3">
        <v>1.7629999999999999</v>
      </c>
      <c r="E8" s="3">
        <v>1.472</v>
      </c>
      <c r="F8" s="3">
        <v>1.7509999999999999</v>
      </c>
    </row>
    <row r="9" spans="1:6" x14ac:dyDescent="0.2">
      <c r="A9" s="3">
        <v>1.431</v>
      </c>
      <c r="B9" s="3">
        <v>1.387</v>
      </c>
      <c r="C9" s="3">
        <v>1.821</v>
      </c>
      <c r="D9" s="3"/>
      <c r="E9" s="3">
        <v>1.577</v>
      </c>
      <c r="F9" s="3">
        <v>2.0249999999999999</v>
      </c>
    </row>
    <row r="10" spans="1:6" x14ac:dyDescent="0.2">
      <c r="A10" s="3">
        <v>1.5209999999999999</v>
      </c>
      <c r="B10" s="3">
        <v>1.5469999999999999</v>
      </c>
      <c r="C10" s="3">
        <v>1.9430000000000001</v>
      </c>
      <c r="D10" s="3"/>
      <c r="E10" s="3">
        <v>1.5249999999999999</v>
      </c>
      <c r="F10" s="3">
        <v>1.865</v>
      </c>
    </row>
    <row r="11" spans="1:6" x14ac:dyDescent="0.2">
      <c r="A11" s="3">
        <v>1.609</v>
      </c>
      <c r="B11" s="3">
        <v>1.5349999999999999</v>
      </c>
      <c r="C11" s="3">
        <v>1.7529999999999999</v>
      </c>
      <c r="D11" s="3"/>
      <c r="F11" s="3">
        <v>1.8360000000000001</v>
      </c>
    </row>
    <row r="12" spans="1:6" x14ac:dyDescent="0.2">
      <c r="A12" s="3">
        <v>1.554</v>
      </c>
      <c r="B12" s="3">
        <v>1.4870000000000001</v>
      </c>
      <c r="C12" s="3">
        <v>1.8420000000000001</v>
      </c>
      <c r="D12" s="3"/>
      <c r="E12" s="3"/>
      <c r="F12" s="3">
        <v>1.851</v>
      </c>
    </row>
    <row r="13" spans="1:6" x14ac:dyDescent="0.2">
      <c r="A13" s="3">
        <v>1.5529999999999999</v>
      </c>
      <c r="B13" s="3">
        <v>1.5329999999999999</v>
      </c>
      <c r="C13" s="3">
        <v>1.8180000000000001</v>
      </c>
      <c r="D13" s="3"/>
      <c r="E13" s="3"/>
      <c r="F13" s="3">
        <v>1.7629999999999999</v>
      </c>
    </row>
    <row r="14" spans="1:6" x14ac:dyDescent="0.2">
      <c r="A14" s="3">
        <v>1.7030000000000001</v>
      </c>
      <c r="B14" s="3">
        <v>1.629</v>
      </c>
      <c r="C14" s="3">
        <v>2.0640000000000001</v>
      </c>
      <c r="D14" s="3"/>
      <c r="E14" s="3"/>
      <c r="F14" s="3">
        <v>1.7350000000000001</v>
      </c>
    </row>
    <row r="15" spans="1:6" x14ac:dyDescent="0.2">
      <c r="A15" s="3">
        <v>1.7569999999999999</v>
      </c>
      <c r="B15" s="3">
        <v>1.581</v>
      </c>
      <c r="C15" s="3">
        <v>1.528</v>
      </c>
      <c r="D15" s="3"/>
      <c r="E15" s="3"/>
      <c r="F15" s="3">
        <v>1.885</v>
      </c>
    </row>
    <row r="16" spans="1:6" x14ac:dyDescent="0.2">
      <c r="A16" s="3">
        <v>1.456</v>
      </c>
      <c r="B16" s="3">
        <v>1.5840000000000001</v>
      </c>
      <c r="C16" s="3">
        <v>1.7629999999999999</v>
      </c>
      <c r="D16" s="3"/>
      <c r="E16" s="3"/>
      <c r="F16" s="3">
        <v>1.9710000000000001</v>
      </c>
    </row>
    <row r="17" spans="1:6" x14ac:dyDescent="0.2">
      <c r="A17" s="3">
        <v>1.518</v>
      </c>
      <c r="B17" s="3">
        <v>1.599</v>
      </c>
      <c r="C17" s="3">
        <v>1.897</v>
      </c>
      <c r="D17" s="3"/>
      <c r="E17" s="3"/>
      <c r="F17" s="3"/>
    </row>
    <row r="18" spans="1:6" x14ac:dyDescent="0.2">
      <c r="A18" s="3">
        <v>1.7709999999999999</v>
      </c>
      <c r="B18" s="3">
        <v>1.607</v>
      </c>
      <c r="C18" s="3">
        <v>1.827</v>
      </c>
      <c r="D18" s="3"/>
      <c r="E18" s="3"/>
      <c r="F18" s="3"/>
    </row>
    <row r="19" spans="1:6" x14ac:dyDescent="0.2">
      <c r="A19" s="3">
        <v>1.718</v>
      </c>
      <c r="B19" s="3">
        <v>1.4159999999999999</v>
      </c>
      <c r="C19" s="3">
        <v>1.7130000000000001</v>
      </c>
      <c r="D19" s="3"/>
      <c r="E19" s="3"/>
      <c r="F19" s="3"/>
    </row>
    <row r="20" spans="1:6" x14ac:dyDescent="0.2">
      <c r="A20" s="3">
        <v>1.6180000000000001</v>
      </c>
      <c r="B20" s="3">
        <v>1.5720000000000001</v>
      </c>
      <c r="C20" s="3">
        <v>1.7290000000000001</v>
      </c>
      <c r="D20" s="3"/>
      <c r="E20" s="3"/>
      <c r="F20" s="3"/>
    </row>
    <row r="21" spans="1:6" x14ac:dyDescent="0.2">
      <c r="A21" s="3">
        <v>1.6060000000000001</v>
      </c>
      <c r="B21" s="3">
        <v>1.5329999999999999</v>
      </c>
      <c r="C21" s="3">
        <v>1.706</v>
      </c>
      <c r="D21" s="3"/>
      <c r="E21" s="3"/>
      <c r="F21" s="3"/>
    </row>
    <row r="22" spans="1:6" x14ac:dyDescent="0.2">
      <c r="A22" s="3">
        <v>1.597</v>
      </c>
      <c r="B22" s="3"/>
      <c r="C22" s="3">
        <v>1.754</v>
      </c>
      <c r="D22" s="3"/>
      <c r="E22" s="3"/>
      <c r="F22" s="3"/>
    </row>
    <row r="23" spans="1:6" x14ac:dyDescent="0.2">
      <c r="A23" s="3">
        <v>1.4179999999999999</v>
      </c>
      <c r="B23" s="3"/>
      <c r="C23" s="3">
        <v>1.7370000000000001</v>
      </c>
      <c r="D23" s="3"/>
      <c r="E23" s="3"/>
      <c r="F23" s="3"/>
    </row>
    <row r="24" spans="1:6" x14ac:dyDescent="0.2">
      <c r="A24" s="3">
        <v>1.4910000000000001</v>
      </c>
      <c r="B24" s="3"/>
      <c r="C24" s="3">
        <v>1.639</v>
      </c>
      <c r="D24" s="3"/>
      <c r="E24" s="3"/>
      <c r="F24" s="3"/>
    </row>
    <row r="25" spans="1:6" x14ac:dyDescent="0.2">
      <c r="A25" s="3">
        <v>1.502</v>
      </c>
      <c r="B25" s="3"/>
      <c r="C25" s="3">
        <v>1.9890000000000001</v>
      </c>
      <c r="D25" s="3"/>
      <c r="E25" s="3"/>
      <c r="F25" s="3"/>
    </row>
    <row r="26" spans="1:6" x14ac:dyDescent="0.2">
      <c r="A26" s="3">
        <v>1.659</v>
      </c>
      <c r="B26" s="3"/>
      <c r="C26" s="3">
        <v>2.0449999999999999</v>
      </c>
      <c r="D26" s="3"/>
      <c r="F26" s="3"/>
    </row>
    <row r="27" spans="1:6" x14ac:dyDescent="0.2">
      <c r="A27" s="3">
        <v>1.5840000000000001</v>
      </c>
      <c r="B27" s="3"/>
      <c r="C27" s="3">
        <v>1.7969999999999999</v>
      </c>
      <c r="D27" s="3"/>
      <c r="F27" s="3"/>
    </row>
    <row r="28" spans="1:6" x14ac:dyDescent="0.2">
      <c r="A28" s="3">
        <v>1.56</v>
      </c>
      <c r="B28" s="3"/>
      <c r="C28" s="3">
        <v>1.962</v>
      </c>
      <c r="D28" s="3"/>
      <c r="F28" s="3"/>
    </row>
    <row r="29" spans="1:6" x14ac:dyDescent="0.2">
      <c r="A29" s="3">
        <v>1.663</v>
      </c>
      <c r="B29" s="3"/>
      <c r="C29" s="3">
        <v>2.1840000000000002</v>
      </c>
      <c r="D29" s="3"/>
      <c r="F29" s="3"/>
    </row>
    <row r="30" spans="1:6" x14ac:dyDescent="0.2">
      <c r="A30" s="3">
        <v>1.8149999999999999</v>
      </c>
      <c r="B30" s="3"/>
      <c r="C30" s="3">
        <v>2.0249999999999999</v>
      </c>
      <c r="D30" s="3"/>
      <c r="F30" s="3"/>
    </row>
    <row r="31" spans="1:6" x14ac:dyDescent="0.2">
      <c r="A31" s="3">
        <v>1.663</v>
      </c>
      <c r="B31" s="3"/>
      <c r="C31" s="3">
        <v>2.0259999999999998</v>
      </c>
      <c r="D31" s="3"/>
      <c r="F31" s="3"/>
    </row>
    <row r="32" spans="1:6" x14ac:dyDescent="0.2">
      <c r="A32" s="3">
        <v>1.5940000000000001</v>
      </c>
      <c r="B32" s="3"/>
      <c r="C32" s="3">
        <v>1.224</v>
      </c>
      <c r="D32" s="3"/>
      <c r="F32" s="3"/>
    </row>
    <row r="33" spans="1:6" x14ac:dyDescent="0.2">
      <c r="A33" s="3">
        <v>1.67</v>
      </c>
      <c r="B33" s="3"/>
      <c r="C33" s="3">
        <v>1.4910000000000001</v>
      </c>
      <c r="D33" s="3"/>
      <c r="E33" s="3"/>
      <c r="F33" s="3"/>
    </row>
    <row r="34" spans="1:6" x14ac:dyDescent="0.2">
      <c r="A34" s="3">
        <v>1.643</v>
      </c>
      <c r="B34" s="3"/>
      <c r="C34" s="3">
        <v>1.651</v>
      </c>
      <c r="D34" s="3"/>
      <c r="E34" s="3"/>
      <c r="F34" s="3"/>
    </row>
    <row r="35" spans="1:6" x14ac:dyDescent="0.2">
      <c r="A35" s="3">
        <v>1.5289999999999999</v>
      </c>
      <c r="B35" s="3"/>
      <c r="C35" s="3">
        <v>1.7010000000000001</v>
      </c>
      <c r="D35" s="3"/>
      <c r="E35" s="3"/>
      <c r="F35" s="3"/>
    </row>
    <row r="36" spans="1:6" x14ac:dyDescent="0.2">
      <c r="A36" s="3">
        <v>1.919</v>
      </c>
      <c r="B36" s="3"/>
      <c r="C36" s="3">
        <v>1.726</v>
      </c>
      <c r="D36" s="3"/>
      <c r="E36" s="3"/>
      <c r="F36" s="3"/>
    </row>
    <row r="37" spans="1:6" x14ac:dyDescent="0.2">
      <c r="A37" s="3">
        <v>1.4890000000000001</v>
      </c>
      <c r="B37" s="3"/>
      <c r="C37" s="3">
        <v>1.79</v>
      </c>
      <c r="D37" s="3"/>
      <c r="E37" s="3"/>
      <c r="F37" s="3"/>
    </row>
    <row r="38" spans="1:6" x14ac:dyDescent="0.2">
      <c r="A38" s="3">
        <v>1.595</v>
      </c>
      <c r="B38" s="3"/>
      <c r="C38" s="3">
        <v>1.84</v>
      </c>
      <c r="D38" s="3"/>
      <c r="E38" s="3"/>
      <c r="F38" s="3"/>
    </row>
    <row r="39" spans="1:6" x14ac:dyDescent="0.2">
      <c r="A39" s="3">
        <v>1.2010000000000001</v>
      </c>
      <c r="B39" s="3"/>
      <c r="C39" s="3">
        <v>1.6859999999999999</v>
      </c>
      <c r="D39" s="3"/>
      <c r="E39" s="3"/>
      <c r="F39" s="3"/>
    </row>
    <row r="40" spans="1:6" x14ac:dyDescent="0.2">
      <c r="A40" s="3">
        <v>1.5</v>
      </c>
      <c r="B40" s="3"/>
      <c r="C40" s="3">
        <v>1.7250000000000001</v>
      </c>
      <c r="D40" s="3"/>
      <c r="E40" s="3"/>
      <c r="F40" s="3"/>
    </row>
    <row r="41" spans="1:6" x14ac:dyDescent="0.2">
      <c r="A41" s="3">
        <v>1.6719999999999999</v>
      </c>
      <c r="B41" s="3"/>
      <c r="C41" s="3">
        <v>1.778</v>
      </c>
      <c r="D41" s="3"/>
      <c r="E41" s="3"/>
      <c r="F41" s="3"/>
    </row>
    <row r="42" spans="1:6" x14ac:dyDescent="0.2">
      <c r="A42" s="3">
        <v>1.5580000000000001</v>
      </c>
      <c r="B42" s="3"/>
      <c r="C42" s="3">
        <v>1.716</v>
      </c>
      <c r="D42" s="3"/>
      <c r="E42" s="3"/>
      <c r="F42" s="3"/>
    </row>
    <row r="43" spans="1:6" x14ac:dyDescent="0.2">
      <c r="A43" s="3">
        <v>1.613</v>
      </c>
      <c r="B43" s="3"/>
      <c r="C43" s="3">
        <v>1.6020000000000001</v>
      </c>
      <c r="D43" s="3"/>
      <c r="E43" s="3"/>
      <c r="F43" s="3"/>
    </row>
    <row r="44" spans="1:6" x14ac:dyDescent="0.2">
      <c r="A44" s="3">
        <v>1.409</v>
      </c>
      <c r="B44" s="3"/>
      <c r="C44" s="3">
        <v>1.591</v>
      </c>
      <c r="D44" s="3"/>
      <c r="E44" s="3"/>
      <c r="F44" s="3"/>
    </row>
    <row r="45" spans="1:6" x14ac:dyDescent="0.2">
      <c r="A45" s="3">
        <v>1.5640000000000001</v>
      </c>
      <c r="B45" s="3"/>
      <c r="C45" s="3">
        <v>1.7</v>
      </c>
      <c r="D45" s="3"/>
      <c r="E45" s="3"/>
      <c r="F45" s="3"/>
    </row>
    <row r="46" spans="1:6" x14ac:dyDescent="0.2">
      <c r="A46" s="3">
        <v>1.609</v>
      </c>
      <c r="B46" s="3"/>
      <c r="C46" s="3">
        <v>1.6639999999999999</v>
      </c>
      <c r="D46" s="3"/>
      <c r="E46" s="3"/>
      <c r="F46" s="3"/>
    </row>
    <row r="47" spans="1:6" x14ac:dyDescent="0.2">
      <c r="A47" s="3">
        <v>1.5589999999999999</v>
      </c>
      <c r="B47" s="3"/>
      <c r="C47" s="3">
        <v>1.7090000000000001</v>
      </c>
      <c r="D47" s="3"/>
      <c r="E47" s="3"/>
      <c r="F47" s="3"/>
    </row>
    <row r="48" spans="1:6" x14ac:dyDescent="0.2">
      <c r="A48" s="3">
        <v>1.399</v>
      </c>
      <c r="B48" s="3"/>
      <c r="C48" s="3">
        <v>1.6519999999999999</v>
      </c>
      <c r="D48" s="3"/>
      <c r="E48" s="3"/>
      <c r="F48" s="3"/>
    </row>
    <row r="49" spans="1:6" x14ac:dyDescent="0.2">
      <c r="A49" s="3">
        <v>1.556</v>
      </c>
      <c r="B49" s="3"/>
      <c r="C49" s="3">
        <v>1.7390000000000001</v>
      </c>
      <c r="D49" s="3"/>
      <c r="E49" s="3"/>
      <c r="F49" s="3"/>
    </row>
    <row r="50" spans="1:6" x14ac:dyDescent="0.2">
      <c r="A50" s="3">
        <v>1.413</v>
      </c>
      <c r="B50" s="3"/>
      <c r="D50" s="3"/>
      <c r="E50" s="3"/>
      <c r="F50" s="3"/>
    </row>
    <row r="51" spans="1:6" x14ac:dyDescent="0.2">
      <c r="A51" s="3">
        <v>1.514</v>
      </c>
      <c r="B51" s="3"/>
      <c r="D51" s="3"/>
      <c r="E51" s="3"/>
      <c r="F51" s="3"/>
    </row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B1" workbookViewId="0">
      <selection sqref="A1:F1"/>
    </sheetView>
  </sheetViews>
  <sheetFormatPr baseColWidth="10" defaultRowHeight="16" x14ac:dyDescent="0.2"/>
  <cols>
    <col min="1" max="1" width="16.5" bestFit="1" customWidth="1"/>
    <col min="2" max="2" width="16.83203125" bestFit="1" customWidth="1"/>
    <col min="3" max="3" width="24.6640625" bestFit="1" customWidth="1"/>
    <col min="4" max="4" width="25.1640625" bestFit="1" customWidth="1"/>
    <col min="5" max="5" width="24.6640625" bestFit="1" customWidth="1"/>
    <col min="6" max="6" width="25.1640625" bestFit="1" customWidth="1"/>
    <col min="8" max="8" width="4.6640625" customWidth="1"/>
    <col min="9" max="9" width="10.5" customWidth="1"/>
    <col min="10" max="10" width="19" customWidth="1"/>
    <col min="11" max="11" width="15.1640625" bestFit="1" customWidth="1"/>
  </cols>
  <sheetData>
    <row r="1" spans="1:11" x14ac:dyDescent="0.2">
      <c r="A1" s="53" t="s">
        <v>19</v>
      </c>
      <c r="B1" s="53"/>
      <c r="C1" s="53"/>
      <c r="D1" s="53"/>
      <c r="E1" s="53"/>
      <c r="F1" s="53"/>
      <c r="I1" s="53" t="s">
        <v>35</v>
      </c>
      <c r="J1" s="53"/>
      <c r="K1" s="53"/>
    </row>
    <row r="2" spans="1:11" ht="18" x14ac:dyDescent="0.2">
      <c r="A2" s="2" t="s">
        <v>26</v>
      </c>
      <c r="B2" s="2" t="s">
        <v>27</v>
      </c>
      <c r="C2" s="2" t="s">
        <v>30</v>
      </c>
      <c r="D2" s="2" t="s">
        <v>31</v>
      </c>
      <c r="E2" s="2" t="s">
        <v>32</v>
      </c>
      <c r="F2" s="2" t="s">
        <v>33</v>
      </c>
      <c r="H2" s="2"/>
      <c r="I2" s="2" t="s">
        <v>34</v>
      </c>
      <c r="J2" s="2" t="s">
        <v>36</v>
      </c>
      <c r="K2" s="2" t="s">
        <v>37</v>
      </c>
    </row>
    <row r="3" spans="1:11" x14ac:dyDescent="0.2">
      <c r="A3" s="3">
        <v>2.1760000000000002</v>
      </c>
      <c r="B3" s="3">
        <v>1.5149999999999999</v>
      </c>
      <c r="C3" s="3">
        <v>1.718</v>
      </c>
      <c r="D3" s="3">
        <v>1.609</v>
      </c>
      <c r="E3" s="3">
        <v>1.661</v>
      </c>
      <c r="F3" s="3">
        <v>1.778</v>
      </c>
      <c r="H3" s="13"/>
      <c r="I3" s="14">
        <v>1.25</v>
      </c>
      <c r="J3" s="14">
        <v>1.04</v>
      </c>
      <c r="K3" s="14">
        <v>1.01</v>
      </c>
    </row>
    <row r="4" spans="1:11" x14ac:dyDescent="0.2">
      <c r="A4" s="3">
        <v>1.9630000000000001</v>
      </c>
      <c r="B4" s="3">
        <v>1.4590000000000001</v>
      </c>
      <c r="C4" s="3">
        <v>1.6890000000000001</v>
      </c>
      <c r="D4" s="3">
        <v>1.627</v>
      </c>
      <c r="E4" s="3">
        <v>1.7889999999999999</v>
      </c>
      <c r="F4" s="3">
        <v>1.657</v>
      </c>
      <c r="H4" s="13"/>
      <c r="I4" s="14">
        <v>1.27</v>
      </c>
      <c r="J4" s="14">
        <v>1.060295</v>
      </c>
      <c r="K4" s="14">
        <v>1.03</v>
      </c>
    </row>
    <row r="5" spans="1:11" x14ac:dyDescent="0.2">
      <c r="A5" s="3">
        <v>1.905</v>
      </c>
      <c r="B5" s="3">
        <v>1.8220000000000001</v>
      </c>
      <c r="C5" s="3">
        <v>1.647</v>
      </c>
      <c r="D5" s="3">
        <v>1.704</v>
      </c>
      <c r="E5" s="3">
        <v>1.5980000000000001</v>
      </c>
      <c r="F5" s="3">
        <v>1.649</v>
      </c>
      <c r="H5" s="13"/>
      <c r="I5" s="14">
        <v>1.27</v>
      </c>
      <c r="J5" s="14">
        <v>1.03457</v>
      </c>
      <c r="K5" s="14">
        <v>0.98</v>
      </c>
    </row>
    <row r="6" spans="1:11" x14ac:dyDescent="0.2">
      <c r="A6" s="3">
        <v>2.14</v>
      </c>
      <c r="B6" s="3">
        <v>1.9159999999999999</v>
      </c>
      <c r="C6" s="3">
        <v>1.7490000000000001</v>
      </c>
      <c r="D6" s="3">
        <v>1.679</v>
      </c>
      <c r="E6" s="3">
        <v>1.542</v>
      </c>
      <c r="F6" s="3">
        <v>1.7490000000000001</v>
      </c>
      <c r="H6" s="13"/>
      <c r="I6" s="14">
        <v>1.279633</v>
      </c>
      <c r="J6" s="14">
        <v>1.02</v>
      </c>
      <c r="K6" s="14"/>
    </row>
    <row r="7" spans="1:11" x14ac:dyDescent="0.2">
      <c r="A7" s="3">
        <v>1.9530000000000001</v>
      </c>
      <c r="B7" s="3">
        <v>1.74</v>
      </c>
      <c r="C7" s="3">
        <v>1.75</v>
      </c>
      <c r="D7" s="3">
        <v>1.593</v>
      </c>
      <c r="E7" s="3">
        <v>1.47</v>
      </c>
      <c r="F7" s="3">
        <v>1.738</v>
      </c>
      <c r="H7" s="13"/>
      <c r="I7" s="14">
        <v>1.2889999999999999</v>
      </c>
      <c r="J7" s="15"/>
      <c r="K7" s="14"/>
    </row>
    <row r="8" spans="1:11" x14ac:dyDescent="0.2">
      <c r="A8" s="3">
        <v>2.1680000000000001</v>
      </c>
      <c r="B8" s="3">
        <v>1.635</v>
      </c>
      <c r="C8" s="3">
        <v>1.7929999999999999</v>
      </c>
      <c r="D8" s="3">
        <v>1.631</v>
      </c>
      <c r="E8" s="3">
        <v>1.768</v>
      </c>
      <c r="F8" s="3">
        <v>1.5960000000000001</v>
      </c>
    </row>
    <row r="9" spans="1:11" x14ac:dyDescent="0.2">
      <c r="A9" s="3">
        <v>2.129</v>
      </c>
      <c r="B9" s="3">
        <v>1.5780000000000001</v>
      </c>
      <c r="C9" s="3">
        <v>1.7390000000000001</v>
      </c>
      <c r="D9" s="3">
        <v>1.619</v>
      </c>
      <c r="E9" s="3">
        <v>1.6759999999999999</v>
      </c>
      <c r="F9" s="3">
        <v>1.6359999999999999</v>
      </c>
    </row>
    <row r="10" spans="1:11" x14ac:dyDescent="0.2">
      <c r="A10" s="3">
        <v>2.2200000000000002</v>
      </c>
      <c r="B10" s="3">
        <v>1.698</v>
      </c>
      <c r="C10" s="3">
        <v>1.6080000000000001</v>
      </c>
      <c r="D10" s="3">
        <v>1.7</v>
      </c>
      <c r="E10" s="3">
        <v>1.8340000000000001</v>
      </c>
      <c r="F10" s="3">
        <v>1.5580000000000001</v>
      </c>
    </row>
    <row r="11" spans="1:11" x14ac:dyDescent="0.2">
      <c r="A11" s="3">
        <v>1.9770000000000001</v>
      </c>
      <c r="B11" s="3">
        <v>1.7230000000000001</v>
      </c>
      <c r="C11" s="3">
        <v>1.45</v>
      </c>
      <c r="D11" s="3">
        <v>1.585</v>
      </c>
      <c r="E11" s="3">
        <v>1.546</v>
      </c>
      <c r="F11" s="3">
        <v>1.6819999999999999</v>
      </c>
    </row>
    <row r="12" spans="1:11" x14ac:dyDescent="0.2">
      <c r="A12" s="3">
        <v>2.02</v>
      </c>
      <c r="B12" s="3">
        <v>1.4670000000000001</v>
      </c>
      <c r="C12" s="3">
        <v>1.4970000000000001</v>
      </c>
      <c r="D12" s="3">
        <v>1.486</v>
      </c>
      <c r="E12" s="3">
        <v>1.673</v>
      </c>
      <c r="F12" s="3">
        <v>1.6779999999999999</v>
      </c>
    </row>
    <row r="13" spans="1:11" x14ac:dyDescent="0.2">
      <c r="A13" s="3">
        <v>2.081</v>
      </c>
      <c r="B13" s="3">
        <v>1.4750000000000001</v>
      </c>
      <c r="C13" s="3">
        <v>1.5649999999999999</v>
      </c>
      <c r="D13" s="3">
        <v>1.728</v>
      </c>
      <c r="E13" s="3">
        <v>1.972</v>
      </c>
      <c r="F13" s="3">
        <v>1.8029999999999999</v>
      </c>
    </row>
    <row r="14" spans="1:11" x14ac:dyDescent="0.2">
      <c r="A14" s="3">
        <v>2.0190000000000001</v>
      </c>
      <c r="B14" s="3">
        <v>1.4850000000000001</v>
      </c>
      <c r="C14" s="3">
        <v>1.5549999999999999</v>
      </c>
      <c r="D14" s="3">
        <v>1.673</v>
      </c>
      <c r="E14" s="3">
        <v>1.6850000000000001</v>
      </c>
      <c r="F14" s="3">
        <v>1.643</v>
      </c>
    </row>
    <row r="15" spans="1:11" x14ac:dyDescent="0.2">
      <c r="A15" s="3">
        <v>1.92</v>
      </c>
      <c r="B15" s="3">
        <v>1.7</v>
      </c>
      <c r="C15" s="3">
        <v>1.538</v>
      </c>
      <c r="D15" s="3">
        <v>1.389</v>
      </c>
      <c r="E15" s="3">
        <v>1.4139999999999999</v>
      </c>
      <c r="F15" s="3">
        <v>1.9590000000000001</v>
      </c>
    </row>
    <row r="16" spans="1:11" x14ac:dyDescent="0.2">
      <c r="A16" s="3"/>
      <c r="B16" s="3">
        <v>1.5249999999999999</v>
      </c>
      <c r="C16" s="3">
        <v>1.498</v>
      </c>
      <c r="D16" s="3">
        <v>1.3879999999999999</v>
      </c>
      <c r="E16" s="3">
        <v>1.639</v>
      </c>
      <c r="F16" s="3">
        <v>1.728</v>
      </c>
    </row>
    <row r="17" spans="1:6" x14ac:dyDescent="0.2">
      <c r="A17" s="3"/>
      <c r="C17" s="3">
        <v>1.5780000000000001</v>
      </c>
      <c r="D17" s="3">
        <v>1.4279999999999999</v>
      </c>
      <c r="E17" s="3">
        <v>1.508</v>
      </c>
      <c r="F17" s="3">
        <v>1.7649999999999999</v>
      </c>
    </row>
    <row r="18" spans="1:6" x14ac:dyDescent="0.2">
      <c r="A18" s="3"/>
      <c r="C18" s="3">
        <v>1.4730000000000001</v>
      </c>
      <c r="D18" s="3">
        <v>1.47</v>
      </c>
      <c r="E18" s="3">
        <v>1.599</v>
      </c>
      <c r="F18" s="3">
        <v>1.7010000000000001</v>
      </c>
    </row>
    <row r="19" spans="1:6" x14ac:dyDescent="0.2">
      <c r="A19" s="3"/>
      <c r="C19" s="3">
        <v>1.5840000000000001</v>
      </c>
      <c r="D19" s="3">
        <v>1.48</v>
      </c>
      <c r="E19" s="3">
        <v>1.835</v>
      </c>
      <c r="F19" s="3">
        <v>1.635</v>
      </c>
    </row>
    <row r="20" spans="1:6" x14ac:dyDescent="0.2">
      <c r="A20" s="3"/>
      <c r="C20" s="3">
        <v>1.5620000000000001</v>
      </c>
      <c r="D20" s="3">
        <v>1.8360000000000001</v>
      </c>
      <c r="E20" s="3">
        <v>1.8859999999999999</v>
      </c>
      <c r="F20" s="3">
        <v>1.7729999999999999</v>
      </c>
    </row>
    <row r="21" spans="1:6" x14ac:dyDescent="0.2">
      <c r="A21" s="3"/>
      <c r="B21" s="3"/>
      <c r="C21" s="3">
        <v>1.6339999999999999</v>
      </c>
      <c r="D21" s="3">
        <v>1.387</v>
      </c>
      <c r="E21" s="3">
        <v>1.6990000000000001</v>
      </c>
      <c r="F21" s="3">
        <v>1.728</v>
      </c>
    </row>
    <row r="22" spans="1:6" x14ac:dyDescent="0.2">
      <c r="A22" s="3"/>
      <c r="B22" s="3"/>
      <c r="C22" s="3">
        <v>1.5069999999999999</v>
      </c>
      <c r="D22" s="3">
        <v>1.639</v>
      </c>
      <c r="E22" s="3">
        <v>1.792</v>
      </c>
      <c r="F22" s="3">
        <v>1.673</v>
      </c>
    </row>
    <row r="23" spans="1:6" x14ac:dyDescent="0.2">
      <c r="A23" s="3"/>
      <c r="B23" s="3"/>
      <c r="C23" s="3">
        <v>1.458</v>
      </c>
      <c r="D23" s="3">
        <v>1.43</v>
      </c>
      <c r="E23" s="3"/>
      <c r="F23" s="3">
        <v>1.671</v>
      </c>
    </row>
    <row r="24" spans="1:6" x14ac:dyDescent="0.2">
      <c r="A24" s="3"/>
      <c r="B24" s="3"/>
      <c r="C24" s="3">
        <v>1.5629999999999999</v>
      </c>
      <c r="D24" s="3">
        <v>1.5349999999999999</v>
      </c>
      <c r="E24" s="3"/>
      <c r="F24" s="3">
        <v>1.7170000000000001</v>
      </c>
    </row>
    <row r="25" spans="1:6" x14ac:dyDescent="0.2">
      <c r="A25" s="3"/>
      <c r="B25" s="3"/>
      <c r="D25" s="3">
        <v>1.3939999999999999</v>
      </c>
      <c r="E25" s="3"/>
      <c r="F25" s="3">
        <v>1.776</v>
      </c>
    </row>
    <row r="26" spans="1:6" x14ac:dyDescent="0.2">
      <c r="A26" s="3"/>
      <c r="B26" s="3"/>
      <c r="D26" s="3">
        <v>1.5509999999999999</v>
      </c>
      <c r="E26" s="3"/>
      <c r="F26" s="3">
        <v>1.9259999999999999</v>
      </c>
    </row>
    <row r="27" spans="1:6" x14ac:dyDescent="0.2">
      <c r="A27" s="3"/>
      <c r="B27" s="3"/>
      <c r="D27" s="3">
        <v>1.3180000000000001</v>
      </c>
      <c r="E27" s="3"/>
      <c r="F27" s="3">
        <v>1.7030000000000001</v>
      </c>
    </row>
    <row r="28" spans="1:6" x14ac:dyDescent="0.2">
      <c r="A28" s="3"/>
      <c r="B28" s="3"/>
      <c r="D28" s="3">
        <v>1.4259999999999999</v>
      </c>
      <c r="E28" s="3"/>
      <c r="F28" s="3">
        <v>1.7190000000000001</v>
      </c>
    </row>
    <row r="29" spans="1:6" x14ac:dyDescent="0.2">
      <c r="A29" s="3"/>
      <c r="B29" s="3"/>
      <c r="C29" s="3"/>
      <c r="D29" s="3">
        <v>1.4890000000000001</v>
      </c>
      <c r="E29" s="3"/>
      <c r="F29" s="3">
        <v>1.5229999999999999</v>
      </c>
    </row>
    <row r="30" spans="1:6" x14ac:dyDescent="0.2">
      <c r="A30" s="3"/>
      <c r="B30" s="3"/>
      <c r="C30" s="3"/>
      <c r="D30" s="3">
        <v>1.3640000000000001</v>
      </c>
      <c r="E30" s="3"/>
      <c r="F30" s="3">
        <v>1.7430000000000001</v>
      </c>
    </row>
    <row r="31" spans="1:6" x14ac:dyDescent="0.2">
      <c r="A31" s="3"/>
      <c r="B31" s="3"/>
      <c r="C31" s="3"/>
      <c r="D31" s="3">
        <v>1.609</v>
      </c>
      <c r="E31" s="3"/>
      <c r="F31" s="3"/>
    </row>
    <row r="32" spans="1:6" x14ac:dyDescent="0.2">
      <c r="A32" s="3"/>
      <c r="B32" s="3"/>
      <c r="C32" s="3"/>
      <c r="D32" s="3">
        <v>1.6879999999999999</v>
      </c>
      <c r="E32" s="3"/>
      <c r="F32" s="3"/>
    </row>
    <row r="33" spans="1:6" x14ac:dyDescent="0.2">
      <c r="A33" s="3"/>
      <c r="B33" s="3"/>
      <c r="C33" s="3"/>
      <c r="D33" s="3">
        <v>1.4710000000000001</v>
      </c>
      <c r="E33" s="3"/>
      <c r="F33" s="3"/>
    </row>
    <row r="34" spans="1:6" x14ac:dyDescent="0.2">
      <c r="A34" s="3"/>
      <c r="B34" s="3"/>
      <c r="C34" s="3"/>
      <c r="D34" s="3">
        <v>1.431</v>
      </c>
      <c r="E34" s="3"/>
      <c r="F34" s="3"/>
    </row>
    <row r="35" spans="1:6" x14ac:dyDescent="0.2">
      <c r="A35" s="3"/>
      <c r="B35" s="3"/>
      <c r="C35" s="3"/>
      <c r="D35" s="3">
        <v>1.46</v>
      </c>
      <c r="E35" s="3"/>
      <c r="F35" s="3"/>
    </row>
    <row r="36" spans="1:6" x14ac:dyDescent="0.2">
      <c r="A36" s="3"/>
      <c r="B36" s="3"/>
      <c r="C36" s="3"/>
      <c r="D36" s="3">
        <v>1.599</v>
      </c>
      <c r="E36" s="3"/>
      <c r="F36" s="3"/>
    </row>
    <row r="37" spans="1:6" x14ac:dyDescent="0.2">
      <c r="A37" s="3"/>
      <c r="B37" s="3"/>
      <c r="C37" s="3"/>
      <c r="D37" s="3">
        <v>1.4930000000000001</v>
      </c>
      <c r="E37" s="3"/>
      <c r="F37" s="3"/>
    </row>
    <row r="38" spans="1:6" x14ac:dyDescent="0.2">
      <c r="A38" s="3"/>
      <c r="B38" s="3"/>
      <c r="C38" s="3"/>
      <c r="D38" s="3">
        <v>1.5649999999999999</v>
      </c>
      <c r="E38" s="3"/>
      <c r="F38" s="3"/>
    </row>
    <row r="39" spans="1:6" x14ac:dyDescent="0.2">
      <c r="A39" s="3"/>
      <c r="B39" s="3"/>
      <c r="C39" s="3"/>
      <c r="D39" s="3">
        <v>1.7509999999999999</v>
      </c>
      <c r="E39" s="3"/>
      <c r="F39" s="3"/>
    </row>
    <row r="40" spans="1:6" x14ac:dyDescent="0.2">
      <c r="A40" s="3"/>
      <c r="B40" s="3"/>
      <c r="C40" s="3"/>
      <c r="D40" s="3">
        <v>1.4159999999999999</v>
      </c>
      <c r="E40" s="3"/>
      <c r="F40" s="3"/>
    </row>
    <row r="41" spans="1:6" x14ac:dyDescent="0.2">
      <c r="A41" s="3"/>
      <c r="B41" s="3"/>
      <c r="C41" s="3"/>
      <c r="E41" s="3"/>
      <c r="F41" s="3"/>
    </row>
  </sheetData>
  <mergeCells count="2">
    <mergeCell ref="A1:F1"/>
    <mergeCell ref="I1:K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Fig 1A</vt:lpstr>
      <vt:lpstr>Fig 1B</vt:lpstr>
      <vt:lpstr>Fig 1C</vt:lpstr>
      <vt:lpstr>Fig 1D</vt:lpstr>
      <vt:lpstr>Fig 1E</vt:lpstr>
      <vt:lpstr>Fig 1F</vt:lpstr>
      <vt:lpstr>Fig 1G</vt:lpstr>
      <vt:lpstr>Fig 2C</vt:lpstr>
      <vt:lpstr>Fig 3A</vt:lpstr>
      <vt:lpstr>Fig 3B</vt:lpstr>
      <vt:lpstr>Fig 3C</vt:lpstr>
      <vt:lpstr>Fig 3D</vt:lpstr>
      <vt:lpstr>Fig 3E</vt:lpstr>
      <vt:lpstr>Fig 3F</vt:lpstr>
      <vt:lpstr>Fig 4A</vt:lpstr>
      <vt:lpstr>Fig 5A</vt:lpstr>
      <vt:lpstr>Fig 5B</vt:lpstr>
      <vt:lpstr>Fig 6A</vt:lpstr>
      <vt:lpstr>Fig 6B</vt:lpstr>
      <vt:lpstr>Fig 6C</vt:lpstr>
      <vt:lpstr>Fig 6D</vt:lpstr>
      <vt:lpstr>Fig 6E</vt:lpstr>
      <vt:lpstr>S1A Fig</vt:lpstr>
      <vt:lpstr>S1B Fig</vt:lpstr>
      <vt:lpstr>S1C Fig</vt:lpstr>
      <vt:lpstr>S1D Fig</vt:lpstr>
      <vt:lpstr>S2 Fig</vt:lpstr>
      <vt:lpstr>S3A Fig</vt:lpstr>
      <vt:lpstr>S3B Fig</vt:lpstr>
      <vt:lpstr>S3C Fig</vt:lpstr>
      <vt:lpstr>S3D Fig</vt:lpstr>
      <vt:lpstr>S3E Fig</vt:lpstr>
      <vt:lpstr>S3F Fig</vt:lpstr>
      <vt:lpstr>S4A Fig</vt:lpstr>
      <vt:lpstr>S4B Fig</vt:lpstr>
      <vt:lpstr>S5A Fig</vt:lpstr>
      <vt:lpstr>S5B Fig</vt:lpstr>
      <vt:lpstr>S6B Fig</vt:lpstr>
      <vt:lpstr>S7C Fig</vt:lpstr>
      <vt:lpstr>S8 Fig</vt:lpstr>
      <vt:lpstr>S11D Fig</vt:lpstr>
      <vt:lpstr>S11E Fig</vt:lpstr>
      <vt:lpstr>S12B Fig</vt:lpstr>
      <vt:lpstr>S13A Fig</vt:lpstr>
      <vt:lpstr>S13B Fig</vt:lpstr>
      <vt:lpstr>S13C Fig</vt:lpstr>
      <vt:lpstr>S13D Fig</vt:lpstr>
      <vt:lpstr>S15A Fig</vt:lpstr>
      <vt:lpstr>S15B Fig</vt:lpstr>
      <vt:lpstr>S15C Fig</vt:lpstr>
      <vt:lpstr>S16 Fig</vt:lpstr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Annick Sawala</dc:creator>
  <cp:lastModifiedBy>Alex Gould</cp:lastModifiedBy>
  <dcterms:created xsi:type="dcterms:W3CDTF">2017-08-23T09:37:28Z</dcterms:created>
  <dcterms:modified xsi:type="dcterms:W3CDTF">2017-09-11T07:59:39Z</dcterms:modified>
</cp:coreProperties>
</file>