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95" windowWidth="28275" windowHeight="12585" tabRatio="674"/>
  </bookViews>
  <sheets>
    <sheet name="Fig. 1A" sheetId="7" r:id="rId1"/>
    <sheet name="Fig. 1B" sheetId="9" r:id="rId2"/>
    <sheet name="Fig. 2B" sheetId="10" r:id="rId3"/>
    <sheet name="Fig. 2D" sheetId="8" r:id="rId4"/>
    <sheet name="Fig. 3B" sheetId="28" r:id="rId5"/>
    <sheet name="Fig. 3C" sheetId="29" r:id="rId6"/>
    <sheet name="Fig. 3D" sheetId="30" r:id="rId7"/>
    <sheet name="Fig. 3E" sheetId="31" r:id="rId8"/>
    <sheet name="Fig. 4B" sheetId="1" r:id="rId9"/>
    <sheet name="Fig. 4C" sheetId="11" r:id="rId10"/>
    <sheet name="Fig. 4D" sheetId="12" r:id="rId11"/>
    <sheet name="Fig. 4F" sheetId="2" r:id="rId12"/>
    <sheet name="Fig. 4G" sheetId="13" r:id="rId13"/>
    <sheet name="Fig. 5B" sheetId="14" r:id="rId14"/>
    <sheet name="Fig. 5C" sheetId="15" r:id="rId15"/>
    <sheet name="Fig. 5E" sheetId="32" r:id="rId16"/>
    <sheet name="Fig. 5G" sheetId="34" r:id="rId17"/>
    <sheet name="Fig. 5F" sheetId="33" r:id="rId18"/>
    <sheet name="Fig. 5H" sheetId="35" r:id="rId19"/>
    <sheet name="S1E Fig." sheetId="41" r:id="rId20"/>
    <sheet name="S2B Fig." sheetId="39" r:id="rId21"/>
    <sheet name="S2D Fig." sheetId="16" r:id="rId22"/>
    <sheet name="S2F Fig." sheetId="17" r:id="rId23"/>
    <sheet name="S2G Fig." sheetId="18" r:id="rId24"/>
    <sheet name="S2I Fig." sheetId="19" r:id="rId25"/>
    <sheet name="S2J Fig." sheetId="3" r:id="rId26"/>
    <sheet name="S3B Fig." sheetId="20" r:id="rId27"/>
    <sheet name="S5B Fig." sheetId="36" r:id="rId28"/>
    <sheet name="S5C Fig." sheetId="37" r:id="rId29"/>
    <sheet name="S6D Fig." sheetId="38" r:id="rId30"/>
    <sheet name="S7B Fig." sheetId="21" r:id="rId31"/>
    <sheet name="S7C Fig." sheetId="22" r:id="rId32"/>
    <sheet name="S7E Fig." sheetId="23" r:id="rId33"/>
    <sheet name="S7F Fig." sheetId="24" r:id="rId34"/>
    <sheet name="S8A Fig." sheetId="4" r:id="rId35"/>
    <sheet name="S8B,C Fig." sheetId="25" r:id="rId36"/>
    <sheet name="S8D Fig." sheetId="5" r:id="rId37"/>
    <sheet name="S9D Fig." sheetId="26" r:id="rId38"/>
    <sheet name="S9E Fig." sheetId="27" r:id="rId39"/>
    <sheet name="Tabelle1" sheetId="40" r:id="rId40"/>
  </sheets>
  <calcPr calcId="145621"/>
</workbook>
</file>

<file path=xl/calcChain.xml><?xml version="1.0" encoding="utf-8"?>
<calcChain xmlns="http://schemas.openxmlformats.org/spreadsheetml/2006/main">
  <c r="L16" i="3" l="1"/>
  <c r="L17" i="3"/>
  <c r="L18" i="3"/>
  <c r="L15" i="3"/>
  <c r="M16" i="3"/>
  <c r="M17" i="3"/>
  <c r="M18" i="3"/>
  <c r="M15" i="3"/>
  <c r="G15" i="3"/>
  <c r="G16" i="3"/>
  <c r="G17" i="3"/>
  <c r="G18" i="3"/>
  <c r="K16" i="3"/>
  <c r="K17" i="3"/>
  <c r="K18" i="3"/>
  <c r="K15" i="3"/>
  <c r="J18" i="3"/>
  <c r="J17" i="3"/>
  <c r="J16" i="3"/>
  <c r="J15" i="3"/>
  <c r="D18" i="3"/>
  <c r="M6" i="3"/>
  <c r="D16" i="3" s="1"/>
  <c r="M7" i="3"/>
  <c r="D17" i="3" s="1"/>
  <c r="M8" i="3"/>
  <c r="M5" i="3"/>
  <c r="D15" i="3" s="1"/>
  <c r="G6" i="3"/>
  <c r="G7" i="3"/>
  <c r="G8" i="3"/>
  <c r="G5" i="3"/>
  <c r="I13" i="20" l="1"/>
  <c r="H13" i="20"/>
  <c r="E13" i="20"/>
  <c r="D13" i="20"/>
  <c r="I12" i="20"/>
  <c r="H12" i="20"/>
  <c r="E12" i="20"/>
  <c r="D12" i="20"/>
  <c r="I11" i="20"/>
  <c r="H11" i="20"/>
  <c r="E11" i="20"/>
  <c r="D11" i="20"/>
  <c r="I10" i="20"/>
  <c r="H10" i="20"/>
  <c r="E10" i="20"/>
  <c r="D10" i="20"/>
  <c r="I9" i="20"/>
  <c r="H9" i="20"/>
  <c r="E9" i="20"/>
  <c r="D9" i="20"/>
  <c r="I8" i="20"/>
  <c r="H8" i="20"/>
  <c r="E8" i="20"/>
  <c r="D8" i="20"/>
  <c r="I7" i="20"/>
  <c r="H7" i="20"/>
  <c r="E7" i="20"/>
  <c r="D7" i="20"/>
  <c r="I6" i="20"/>
  <c r="H6" i="20"/>
  <c r="E6" i="20"/>
  <c r="D6" i="20"/>
  <c r="I5" i="20"/>
  <c r="H5" i="20"/>
  <c r="E5" i="20"/>
  <c r="D5" i="20"/>
  <c r="L8" i="3"/>
  <c r="K8" i="3"/>
  <c r="F8" i="3"/>
  <c r="E8" i="3"/>
  <c r="L7" i="3"/>
  <c r="K7" i="3"/>
  <c r="F7" i="3"/>
  <c r="E7" i="3"/>
  <c r="L6" i="3"/>
  <c r="K6" i="3"/>
  <c r="F6" i="3"/>
  <c r="E6" i="3"/>
  <c r="L5" i="3"/>
  <c r="C15" i="3" s="1"/>
  <c r="K5" i="3"/>
  <c r="B15" i="3" s="1"/>
  <c r="F5" i="3"/>
  <c r="I15" i="3" s="1"/>
  <c r="E5" i="3"/>
  <c r="H15" i="3" s="1"/>
  <c r="T45" i="11"/>
  <c r="S45" i="11"/>
  <c r="R45" i="11"/>
  <c r="W45" i="11" s="1"/>
  <c r="X45" i="11" s="1"/>
  <c r="O45" i="11"/>
  <c r="V45" i="11" s="1"/>
  <c r="N45" i="11"/>
  <c r="M45" i="11"/>
  <c r="T44" i="11"/>
  <c r="S44" i="11"/>
  <c r="R44" i="11"/>
  <c r="W44" i="11" s="1"/>
  <c r="X44" i="11" s="1"/>
  <c r="O44" i="11"/>
  <c r="N44" i="11"/>
  <c r="M44" i="11"/>
  <c r="T43" i="11"/>
  <c r="S43" i="11"/>
  <c r="R43" i="11"/>
  <c r="V43" i="11" s="1"/>
  <c r="O43" i="11"/>
  <c r="N43" i="11"/>
  <c r="M43" i="11"/>
  <c r="T42" i="11"/>
  <c r="V42" i="11" s="1"/>
  <c r="S42" i="11"/>
  <c r="R42" i="11"/>
  <c r="W42" i="11" s="1"/>
  <c r="X42" i="11" s="1"/>
  <c r="O42" i="11"/>
  <c r="N42" i="11"/>
  <c r="M42" i="11"/>
  <c r="V41" i="11"/>
  <c r="T41" i="11"/>
  <c r="S41" i="11"/>
  <c r="R41" i="11"/>
  <c r="W41" i="11" s="1"/>
  <c r="X41" i="11" s="1"/>
  <c r="O41" i="11"/>
  <c r="M41" i="11"/>
  <c r="T40" i="11"/>
  <c r="S40" i="11"/>
  <c r="R40" i="11"/>
  <c r="W40" i="11" s="1"/>
  <c r="X40" i="11" s="1"/>
  <c r="O40" i="11"/>
  <c r="V40" i="11" s="1"/>
  <c r="N40" i="11"/>
  <c r="M40" i="11"/>
  <c r="T39" i="11"/>
  <c r="S39" i="11"/>
  <c r="R39" i="11"/>
  <c r="W39" i="11" s="1"/>
  <c r="X39" i="11" s="1"/>
  <c r="O39" i="11"/>
  <c r="N39" i="11"/>
  <c r="M39" i="11"/>
  <c r="T38" i="11"/>
  <c r="S38" i="11"/>
  <c r="R38" i="11"/>
  <c r="V38" i="11" s="1"/>
  <c r="O38" i="11"/>
  <c r="N38" i="11"/>
  <c r="M38" i="11"/>
  <c r="T37" i="11"/>
  <c r="V37" i="11" s="1"/>
  <c r="S37" i="11"/>
  <c r="R37" i="11"/>
  <c r="W37" i="11" s="1"/>
  <c r="X37" i="11" s="1"/>
  <c r="O37" i="11"/>
  <c r="N37" i="11"/>
  <c r="M37" i="11"/>
  <c r="V36" i="11"/>
  <c r="T36" i="11"/>
  <c r="S36" i="11"/>
  <c r="R36" i="11"/>
  <c r="W36" i="11" s="1"/>
  <c r="X36" i="11" s="1"/>
  <c r="O36" i="11"/>
  <c r="N36" i="11"/>
  <c r="M36" i="11"/>
  <c r="T35" i="11"/>
  <c r="S35" i="11"/>
  <c r="R35" i="11"/>
  <c r="W35" i="11" s="1"/>
  <c r="X35" i="11" s="1"/>
  <c r="O35" i="11"/>
  <c r="N35" i="11"/>
  <c r="M35" i="11"/>
  <c r="T34" i="11"/>
  <c r="S34" i="11"/>
  <c r="R34" i="11"/>
  <c r="V34" i="11" s="1"/>
  <c r="O34" i="11"/>
  <c r="N34" i="11"/>
  <c r="M34" i="11"/>
  <c r="T33" i="11"/>
  <c r="V33" i="11" s="1"/>
  <c r="S33" i="11"/>
  <c r="R33" i="11"/>
  <c r="W33" i="11" s="1"/>
  <c r="X33" i="11" s="1"/>
  <c r="O33" i="11"/>
  <c r="N33" i="11"/>
  <c r="M33" i="11"/>
  <c r="T32" i="11"/>
  <c r="S32" i="11"/>
  <c r="R32" i="11"/>
  <c r="W32" i="11" s="1"/>
  <c r="X32" i="11" s="1"/>
  <c r="O32" i="11"/>
  <c r="V32" i="11" s="1"/>
  <c r="N32" i="11"/>
  <c r="M32" i="11"/>
  <c r="W31" i="11"/>
  <c r="X31" i="11" s="1"/>
  <c r="T31" i="11"/>
  <c r="S31" i="11"/>
  <c r="R31" i="11"/>
  <c r="V31" i="11" s="1"/>
  <c r="O31" i="11"/>
  <c r="N31" i="11"/>
  <c r="M31" i="11"/>
  <c r="T30" i="11"/>
  <c r="S30" i="11"/>
  <c r="R30" i="11"/>
  <c r="V30" i="11" s="1"/>
  <c r="O30" i="11"/>
  <c r="N30" i="11"/>
  <c r="M30" i="11"/>
  <c r="T29" i="11"/>
  <c r="V29" i="11" s="1"/>
  <c r="S29" i="11"/>
  <c r="R29" i="11"/>
  <c r="W29" i="11" s="1"/>
  <c r="X29" i="11" s="1"/>
  <c r="O29" i="11"/>
  <c r="N29" i="11"/>
  <c r="M29" i="11"/>
  <c r="V28" i="11"/>
  <c r="T28" i="11"/>
  <c r="S28" i="11"/>
  <c r="R28" i="11"/>
  <c r="W28" i="11" s="1"/>
  <c r="X28" i="11" s="1"/>
  <c r="O28" i="11"/>
  <c r="N28" i="11"/>
  <c r="M28" i="11"/>
  <c r="T27" i="11"/>
  <c r="S27" i="11"/>
  <c r="R27" i="11"/>
  <c r="V27" i="11" s="1"/>
  <c r="O27" i="11"/>
  <c r="N27" i="11"/>
  <c r="M27" i="11"/>
  <c r="T26" i="11"/>
  <c r="S26" i="11"/>
  <c r="R26" i="11"/>
  <c r="V26" i="11" s="1"/>
  <c r="O26" i="11"/>
  <c r="N26" i="11"/>
  <c r="M26" i="11"/>
  <c r="T25" i="11"/>
  <c r="V25" i="11" s="1"/>
  <c r="S25" i="11"/>
  <c r="R25" i="11"/>
  <c r="W25" i="11" s="1"/>
  <c r="X25" i="11" s="1"/>
  <c r="O25" i="11"/>
  <c r="N25" i="11"/>
  <c r="M25" i="11"/>
  <c r="T24" i="11"/>
  <c r="S24" i="11"/>
  <c r="R24" i="11"/>
  <c r="O24" i="11"/>
  <c r="W24" i="11" s="1"/>
  <c r="X24" i="11" s="1"/>
  <c r="N24" i="11"/>
  <c r="M24" i="11"/>
  <c r="T23" i="11"/>
  <c r="S23" i="11"/>
  <c r="R23" i="11"/>
  <c r="W23" i="11" s="1"/>
  <c r="X23" i="11" s="1"/>
  <c r="O23" i="11"/>
  <c r="N23" i="11"/>
  <c r="M23" i="11"/>
  <c r="T22" i="11"/>
  <c r="S22" i="11"/>
  <c r="R22" i="11"/>
  <c r="V22" i="11" s="1"/>
  <c r="O22" i="11"/>
  <c r="N22" i="11"/>
  <c r="M22" i="11"/>
  <c r="T21" i="11"/>
  <c r="V21" i="11" s="1"/>
  <c r="S21" i="11"/>
  <c r="R21" i="11"/>
  <c r="W21" i="11" s="1"/>
  <c r="X21" i="11" s="1"/>
  <c r="O21" i="11"/>
  <c r="N21" i="11"/>
  <c r="M21" i="11"/>
  <c r="T20" i="11"/>
  <c r="S20" i="11"/>
  <c r="R20" i="11"/>
  <c r="W20" i="11" s="1"/>
  <c r="X20" i="11" s="1"/>
  <c r="O20" i="11"/>
  <c r="V20" i="11" s="1"/>
  <c r="N20" i="11"/>
  <c r="M20" i="11"/>
  <c r="W19" i="11"/>
  <c r="X19" i="11" s="1"/>
  <c r="T19" i="11"/>
  <c r="S19" i="11"/>
  <c r="R19" i="11"/>
  <c r="V19" i="11" s="1"/>
  <c r="O19" i="11"/>
  <c r="N19" i="11"/>
  <c r="M19" i="11"/>
  <c r="T18" i="11"/>
  <c r="S18" i="11"/>
  <c r="R18" i="11"/>
  <c r="V18" i="11" s="1"/>
  <c r="O18" i="11"/>
  <c r="N18" i="11"/>
  <c r="M18" i="11"/>
  <c r="T17" i="11"/>
  <c r="V17" i="11" s="1"/>
  <c r="S17" i="11"/>
  <c r="R17" i="11"/>
  <c r="W17" i="11" s="1"/>
  <c r="X17" i="11" s="1"/>
  <c r="O17" i="11"/>
  <c r="N17" i="11"/>
  <c r="M17" i="11"/>
  <c r="T16" i="11"/>
  <c r="S16" i="11"/>
  <c r="R16" i="11"/>
  <c r="W16" i="11" s="1"/>
  <c r="X16" i="11" s="1"/>
  <c r="O16" i="11"/>
  <c r="V16" i="11" s="1"/>
  <c r="N16" i="11"/>
  <c r="M16" i="11"/>
  <c r="W15" i="11"/>
  <c r="X15" i="11" s="1"/>
  <c r="T15" i="11"/>
  <c r="S15" i="11"/>
  <c r="R15" i="11"/>
  <c r="V15" i="11" s="1"/>
  <c r="O15" i="11"/>
  <c r="N15" i="11"/>
  <c r="M15" i="11"/>
  <c r="T14" i="11"/>
  <c r="S14" i="11"/>
  <c r="R14" i="11"/>
  <c r="V14" i="11" s="1"/>
  <c r="O14" i="11"/>
  <c r="N14" i="11"/>
  <c r="M14" i="11"/>
  <c r="T13" i="11"/>
  <c r="V13" i="11" s="1"/>
  <c r="S13" i="11"/>
  <c r="R13" i="11"/>
  <c r="W13" i="11" s="1"/>
  <c r="X13" i="11" s="1"/>
  <c r="O13" i="11"/>
  <c r="N13" i="11"/>
  <c r="M13" i="11"/>
  <c r="T12" i="11"/>
  <c r="S12" i="11"/>
  <c r="R12" i="11"/>
  <c r="O12" i="11"/>
  <c r="W12" i="11" s="1"/>
  <c r="X12" i="11" s="1"/>
  <c r="N12" i="11"/>
  <c r="M12" i="11"/>
  <c r="W11" i="11"/>
  <c r="X11" i="11" s="1"/>
  <c r="T11" i="11"/>
  <c r="S11" i="11"/>
  <c r="R11" i="11"/>
  <c r="V11" i="11" s="1"/>
  <c r="O11" i="11"/>
  <c r="N11" i="11"/>
  <c r="M11" i="11"/>
  <c r="T10" i="11"/>
  <c r="S10" i="11"/>
  <c r="R10" i="11"/>
  <c r="V10" i="11" s="1"/>
  <c r="O10" i="11"/>
  <c r="N10" i="11"/>
  <c r="M10" i="11"/>
  <c r="T9" i="11"/>
  <c r="V9" i="11" s="1"/>
  <c r="S9" i="11"/>
  <c r="R9" i="11"/>
  <c r="W9" i="11" s="1"/>
  <c r="X9" i="11" s="1"/>
  <c r="O9" i="11"/>
  <c r="N9" i="11"/>
  <c r="M9" i="11"/>
  <c r="V8" i="11"/>
  <c r="T8" i="11"/>
  <c r="S8" i="11"/>
  <c r="R8" i="11"/>
  <c r="W8" i="11" s="1"/>
  <c r="X8" i="11" s="1"/>
  <c r="O8" i="11"/>
  <c r="N8" i="11"/>
  <c r="M8" i="11"/>
  <c r="T7" i="11"/>
  <c r="S7" i="11"/>
  <c r="R7" i="11"/>
  <c r="W7" i="11" s="1"/>
  <c r="X7" i="11" s="1"/>
  <c r="O7" i="11"/>
  <c r="N7" i="11"/>
  <c r="M7" i="11"/>
  <c r="T6" i="11"/>
  <c r="S6" i="11"/>
  <c r="R6" i="11"/>
  <c r="V6" i="11" s="1"/>
  <c r="O6" i="11"/>
  <c r="N6" i="11"/>
  <c r="M6" i="11"/>
  <c r="T5" i="11"/>
  <c r="V5" i="11" s="1"/>
  <c r="S5" i="11"/>
  <c r="R5" i="11"/>
  <c r="W5" i="11" s="1"/>
  <c r="X5" i="11" s="1"/>
  <c r="O5" i="11"/>
  <c r="N5" i="11"/>
  <c r="M5" i="11"/>
  <c r="F15" i="3" l="1"/>
  <c r="E15" i="3"/>
  <c r="H16" i="3"/>
  <c r="I16" i="3"/>
  <c r="C17" i="3"/>
  <c r="I17" i="3"/>
  <c r="B16" i="3"/>
  <c r="B17" i="3"/>
  <c r="B18" i="3"/>
  <c r="C16" i="3"/>
  <c r="C18" i="3"/>
  <c r="H17" i="3"/>
  <c r="H18" i="3"/>
  <c r="I18" i="3"/>
  <c r="V12" i="11"/>
  <c r="V24" i="11"/>
  <c r="W27" i="11"/>
  <c r="X27" i="11" s="1"/>
  <c r="W6" i="11"/>
  <c r="X6" i="11" s="1"/>
  <c r="V7" i="11"/>
  <c r="W10" i="11"/>
  <c r="X10" i="11" s="1"/>
  <c r="W14" i="11"/>
  <c r="X14" i="11" s="1"/>
  <c r="W18" i="11"/>
  <c r="X18" i="11" s="1"/>
  <c r="W22" i="11"/>
  <c r="X22" i="11" s="1"/>
  <c r="V23" i="11"/>
  <c r="W26" i="11"/>
  <c r="X26" i="11" s="1"/>
  <c r="W30" i="11"/>
  <c r="X30" i="11" s="1"/>
  <c r="W34" i="11"/>
  <c r="X34" i="11" s="1"/>
  <c r="V35" i="11"/>
  <c r="W38" i="11"/>
  <c r="X38" i="11" s="1"/>
  <c r="V39" i="11"/>
  <c r="W43" i="11"/>
  <c r="X43" i="11" s="1"/>
  <c r="V44" i="11"/>
  <c r="F16" i="3" l="1"/>
  <c r="E16" i="3"/>
  <c r="F18" i="3"/>
  <c r="E18" i="3"/>
  <c r="F17" i="3"/>
  <c r="E17" i="3"/>
  <c r="F13" i="2"/>
  <c r="F14" i="2"/>
  <c r="G14" i="2" s="1"/>
  <c r="F15" i="2"/>
  <c r="G15" i="2" s="1"/>
  <c r="F16" i="2"/>
  <c r="G16" i="2" s="1"/>
  <c r="F17" i="2"/>
  <c r="F12" i="2"/>
  <c r="G12" i="2" s="1"/>
  <c r="F8" i="2"/>
  <c r="F7" i="2"/>
  <c r="G7" i="2" s="1"/>
  <c r="F6" i="2"/>
  <c r="F5" i="2"/>
  <c r="G5" i="2" s="1"/>
  <c r="F4" i="2"/>
  <c r="F3" i="2"/>
  <c r="G3" i="2" s="1"/>
  <c r="K12" i="2" l="1"/>
  <c r="L12" i="2" s="1"/>
  <c r="G6" i="2"/>
  <c r="K3" i="2"/>
  <c r="L3" i="2" s="1"/>
  <c r="J3" i="2"/>
  <c r="G4" i="2"/>
  <c r="G8" i="2"/>
  <c r="G17" i="2"/>
  <c r="J12" i="2"/>
  <c r="G13" i="2"/>
  <c r="K13" i="2" l="1"/>
  <c r="L13" i="2" s="1"/>
  <c r="J4" i="2"/>
  <c r="K4" i="2"/>
  <c r="L4" i="2" s="1"/>
  <c r="J13" i="2"/>
</calcChain>
</file>

<file path=xl/sharedStrings.xml><?xml version="1.0" encoding="utf-8"?>
<sst xmlns="http://schemas.openxmlformats.org/spreadsheetml/2006/main" count="1015" uniqueCount="454">
  <si>
    <t>Codon</t>
  </si>
  <si>
    <t>AAA</t>
  </si>
  <si>
    <t>AAC</t>
  </si>
  <si>
    <t>AAG</t>
  </si>
  <si>
    <t>AAT</t>
  </si>
  <si>
    <t>ACA</t>
  </si>
  <si>
    <t>ACC</t>
  </si>
  <si>
    <t>ACG</t>
  </si>
  <si>
    <t>ACT</t>
  </si>
  <si>
    <t>AGA</t>
  </si>
  <si>
    <t>AGC</t>
  </si>
  <si>
    <t>AGG</t>
  </si>
  <si>
    <t>AGT</t>
  </si>
  <si>
    <t>ATA</t>
  </si>
  <si>
    <t>ATC</t>
  </si>
  <si>
    <t>ATT</t>
  </si>
  <si>
    <t>CAA</t>
  </si>
  <si>
    <t>CAC</t>
  </si>
  <si>
    <t>CAG</t>
  </si>
  <si>
    <t>CAT</t>
  </si>
  <si>
    <t>CCA</t>
  </si>
  <si>
    <t>CCC</t>
  </si>
  <si>
    <t>CCG</t>
  </si>
  <si>
    <t>CCT</t>
  </si>
  <si>
    <t>CGA</t>
  </si>
  <si>
    <t>CGC</t>
  </si>
  <si>
    <t>CGG</t>
  </si>
  <si>
    <t>CGT</t>
  </si>
  <si>
    <t>CTA</t>
  </si>
  <si>
    <t>CTC</t>
  </si>
  <si>
    <t>CTG</t>
  </si>
  <si>
    <t>CTT</t>
  </si>
  <si>
    <t>GAA</t>
  </si>
  <si>
    <t>GAC</t>
  </si>
  <si>
    <t>GAG</t>
  </si>
  <si>
    <t>GAT</t>
  </si>
  <si>
    <t>GCA</t>
  </si>
  <si>
    <t>GCC</t>
  </si>
  <si>
    <t>GCG</t>
  </si>
  <si>
    <t>GCT</t>
  </si>
  <si>
    <t>GGA</t>
  </si>
  <si>
    <t>GGC</t>
  </si>
  <si>
    <t>GGG</t>
  </si>
  <si>
    <t>GGT</t>
  </si>
  <si>
    <t>GTA</t>
  </si>
  <si>
    <t>GTC</t>
  </si>
  <si>
    <t>GTG</t>
  </si>
  <si>
    <t>GTT</t>
  </si>
  <si>
    <t>TAC</t>
  </si>
  <si>
    <t>TAT</t>
  </si>
  <si>
    <t>TCA</t>
  </si>
  <si>
    <t>TCC</t>
  </si>
  <si>
    <t>TCG</t>
  </si>
  <si>
    <t>TCT</t>
  </si>
  <si>
    <t>TGC</t>
  </si>
  <si>
    <t>TGG</t>
  </si>
  <si>
    <t>TGT</t>
  </si>
  <si>
    <t>TTA</t>
  </si>
  <si>
    <t>TTC</t>
  </si>
  <si>
    <t>TTG</t>
  </si>
  <si>
    <t>TTT</t>
  </si>
  <si>
    <t>Ribosome dwelling occupancy</t>
  </si>
  <si>
    <t>Normalized codon frequency</t>
  </si>
  <si>
    <t>Codon usage [frequency/1000]</t>
  </si>
  <si>
    <t>CFTR</t>
  </si>
  <si>
    <t>NPT</t>
  </si>
  <si>
    <t>Ratio (CFTR/(ACTIN*NPT)</t>
  </si>
  <si>
    <t>wild-type</t>
  </si>
  <si>
    <t>2562T/G</t>
  </si>
  <si>
    <t>Steady-state expression in HEK cells</t>
  </si>
  <si>
    <t>Intensity from the immunoblots</t>
  </si>
  <si>
    <t>ACTB</t>
  </si>
  <si>
    <t>ACTN</t>
  </si>
  <si>
    <t>Normalized for each replicate to wild-type</t>
  </si>
  <si>
    <t>Mean</t>
  </si>
  <si>
    <t>SD</t>
  </si>
  <si>
    <t>SEM</t>
  </si>
  <si>
    <t>Steady-state expression in SH-SY5Y cells</t>
  </si>
  <si>
    <t>Area=5292</t>
  </si>
  <si>
    <t>Background =1066340</t>
  </si>
  <si>
    <t>Time</t>
  </si>
  <si>
    <t>0h</t>
  </si>
  <si>
    <t>3h</t>
  </si>
  <si>
    <t>6h</t>
  </si>
  <si>
    <t>24h</t>
  </si>
  <si>
    <t>T2562G CFTR Repl 1</t>
  </si>
  <si>
    <t>T2562G CFTR Repl 2</t>
  </si>
  <si>
    <t>Intensity</t>
  </si>
  <si>
    <t>Normalized intensity</t>
  </si>
  <si>
    <t>Wild-type CFTR Repl 1</t>
  </si>
  <si>
    <t>Wild-type CFTR Repl 2</t>
  </si>
  <si>
    <t>Quantification of membrane localized CFTR</t>
  </si>
  <si>
    <r>
      <t>Microarray analysis of relative tRNA abundance of all tRNAs in CFBE41o</t>
    </r>
    <r>
      <rPr>
        <b/>
        <vertAlign val="superscript"/>
        <sz val="11"/>
        <color theme="1"/>
        <rFont val="Arial"/>
        <family val="2"/>
      </rPr>
      <t>-</t>
    </r>
    <r>
      <rPr>
        <b/>
        <sz val="11"/>
        <color theme="1"/>
        <rFont val="Arial"/>
        <family val="2"/>
      </rPr>
      <t xml:space="preserve"> and four CF patients-derived HBE </t>
    </r>
  </si>
  <si>
    <t>tRNA</t>
  </si>
  <si>
    <t>Ala-IGC</t>
  </si>
  <si>
    <t>GCT/C</t>
  </si>
  <si>
    <t>Ala-A/C/UGC</t>
  </si>
  <si>
    <t>GCT/C/A/G</t>
  </si>
  <si>
    <t>Arg-ICG</t>
  </si>
  <si>
    <t>CGT/C</t>
  </si>
  <si>
    <t>Arg-C/UCG</t>
  </si>
  <si>
    <t>CGG/A</t>
  </si>
  <si>
    <t>Arg-CCU</t>
  </si>
  <si>
    <t>Arg-UCU</t>
  </si>
  <si>
    <t>Asn-GUU</t>
  </si>
  <si>
    <t>AAT/C</t>
  </si>
  <si>
    <t>Asp-GUC</t>
  </si>
  <si>
    <t>GAT/C</t>
  </si>
  <si>
    <t>Cys-TGT/TGC</t>
  </si>
  <si>
    <t>TGT/TGC</t>
  </si>
  <si>
    <t>Gln-C/UUU</t>
  </si>
  <si>
    <t>CAA/G</t>
  </si>
  <si>
    <t>Glu-C/UUC</t>
  </si>
  <si>
    <t>GAA/G</t>
  </si>
  <si>
    <t>Gln-UUC</t>
  </si>
  <si>
    <t>Gly-G/CCC</t>
  </si>
  <si>
    <t>GGC/T/G</t>
  </si>
  <si>
    <t>Gly-UCC</t>
  </si>
  <si>
    <t>His-GUG</t>
  </si>
  <si>
    <t>CAT/C</t>
  </si>
  <si>
    <t>Ile-IAU</t>
  </si>
  <si>
    <t>ATT/C</t>
  </si>
  <si>
    <t>Ile-UAU</t>
  </si>
  <si>
    <t>Leu-A/UAG</t>
  </si>
  <si>
    <t>CTT/C/A</t>
  </si>
  <si>
    <t>Leu-CAG</t>
  </si>
  <si>
    <t>Leu-CAA</t>
  </si>
  <si>
    <t>Leu-UAA1</t>
  </si>
  <si>
    <t>TTA/G</t>
  </si>
  <si>
    <t>Leu-UAA2</t>
  </si>
  <si>
    <t>Lys-CUU</t>
  </si>
  <si>
    <t>Lys-UUU1</t>
  </si>
  <si>
    <t>Lys-UUU2</t>
  </si>
  <si>
    <t>Lys-UUU3</t>
  </si>
  <si>
    <t>ATG</t>
  </si>
  <si>
    <t>Met-CAU</t>
  </si>
  <si>
    <t>Phe-GAA</t>
  </si>
  <si>
    <t>TTT/C</t>
  </si>
  <si>
    <t>Pro-A/C/UGG</t>
  </si>
  <si>
    <t>CCT/C/A/G</t>
  </si>
  <si>
    <t>Ser-CGA</t>
  </si>
  <si>
    <t>Ser-A/UGA</t>
  </si>
  <si>
    <t>TCT/C/A</t>
  </si>
  <si>
    <t>Ser-GCU</t>
  </si>
  <si>
    <t>AGT/C</t>
  </si>
  <si>
    <t>Thr-A/CGU</t>
  </si>
  <si>
    <t>ACT/C/G</t>
  </si>
  <si>
    <t>Thr-UGU</t>
  </si>
  <si>
    <t>Thr-CGU</t>
  </si>
  <si>
    <t>Trp-CCA</t>
  </si>
  <si>
    <t>Tyr-GUA</t>
  </si>
  <si>
    <t>TAT/C</t>
  </si>
  <si>
    <t>Val-A/CAC</t>
  </si>
  <si>
    <t>GTT/C/G</t>
  </si>
  <si>
    <t>Val-UAC</t>
  </si>
  <si>
    <t>HEK_HEK_rep1</t>
  </si>
  <si>
    <t>HEK_HEK_rep2</t>
  </si>
  <si>
    <t>HEK_HEK_rep3</t>
  </si>
  <si>
    <t>HEK_HEK_rep4</t>
  </si>
  <si>
    <t>CFBE vs HEK293_rep3</t>
  </si>
  <si>
    <t>CFBE vs HEK293_rep2</t>
  </si>
  <si>
    <t>CFBE vs HEK293_rep1</t>
  </si>
  <si>
    <t>HeLa vs HEK293rep1</t>
  </si>
  <si>
    <t>HeLa vs HEK293 rep2</t>
  </si>
  <si>
    <t>HeLa vs HEK293_rep3</t>
  </si>
  <si>
    <t>HeLa vs HEK293_rep4</t>
  </si>
  <si>
    <t>GCT/C/A (Ala)</t>
  </si>
  <si>
    <t>GCT/C/A/G (Ala)</t>
  </si>
  <si>
    <t>CGT/C (Arg)</t>
  </si>
  <si>
    <t>CGG/A (Arg)</t>
  </si>
  <si>
    <t>AGG (Arg)</t>
  </si>
  <si>
    <t>AGA (Arg)</t>
  </si>
  <si>
    <t>AAT/C (Asn)</t>
  </si>
  <si>
    <t>GAT/C (Asp)</t>
  </si>
  <si>
    <t>TGT/TGC (Cys)</t>
  </si>
  <si>
    <t>CAA/G (Gln)</t>
  </si>
  <si>
    <t>GAA/G (Glu)</t>
  </si>
  <si>
    <t>GAA (Glu)</t>
  </si>
  <si>
    <t>GGC/T/G (Gly)</t>
  </si>
  <si>
    <t>GGA (Gly)</t>
  </si>
  <si>
    <t>CAT/C (His)</t>
  </si>
  <si>
    <t>ATT/C (Ile)</t>
  </si>
  <si>
    <t>ATA (Ile)</t>
  </si>
  <si>
    <t>CTT/C/A (Leu)</t>
  </si>
  <si>
    <t>CTG (Leu)</t>
  </si>
  <si>
    <t>TTG (Leu)</t>
  </si>
  <si>
    <t>TTA/G (Leu)</t>
  </si>
  <si>
    <t>AAG (Lys)</t>
  </si>
  <si>
    <t>AAA (Lys)</t>
  </si>
  <si>
    <r>
      <t>ATG (Met</t>
    </r>
    <r>
      <rPr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)</t>
    </r>
  </si>
  <si>
    <t>ATG (Met)</t>
  </si>
  <si>
    <t>TTT/C (Phe)</t>
  </si>
  <si>
    <t>CCT/C/A/G (Pro)</t>
  </si>
  <si>
    <t>TCG (Ser)</t>
  </si>
  <si>
    <t>TCT/C/A (Ser)</t>
  </si>
  <si>
    <t>AGT/C (Ser)</t>
  </si>
  <si>
    <t>ACT/C/G (Thr)</t>
  </si>
  <si>
    <t>ACA (Thr)</t>
  </si>
  <si>
    <t>ACG (Thr)</t>
  </si>
  <si>
    <t>TGG (Trp)</t>
  </si>
  <si>
    <t>TAT/C (Tyr)</t>
  </si>
  <si>
    <t>GTT/C/G (Val)</t>
  </si>
  <si>
    <t>GTA (Val)</t>
  </si>
  <si>
    <t>Differences in tRNA abundance between CFBE41o- and HeLa cells</t>
  </si>
  <si>
    <t xml:space="preserve">UUU (F) </t>
  </si>
  <si>
    <t>UUC (F)</t>
  </si>
  <si>
    <t>UUA (L)</t>
  </si>
  <si>
    <t>UUG (L)</t>
  </si>
  <si>
    <t xml:space="preserve">CUU (L) </t>
  </si>
  <si>
    <t xml:space="preserve">CUC (L) </t>
  </si>
  <si>
    <t xml:space="preserve">CUA (L) </t>
  </si>
  <si>
    <t xml:space="preserve">CUG (L) </t>
  </si>
  <si>
    <t>AUU (I)</t>
  </si>
  <si>
    <t>AUC (I)</t>
  </si>
  <si>
    <t xml:space="preserve">AUA (I)  </t>
  </si>
  <si>
    <t>AUG (M)</t>
  </si>
  <si>
    <t>GUU (V)</t>
  </si>
  <si>
    <t>GUC (V)</t>
  </si>
  <si>
    <t xml:space="preserve">GUA (V) </t>
  </si>
  <si>
    <t>GUG (V)</t>
  </si>
  <si>
    <t xml:space="preserve">UCU (S)  </t>
  </si>
  <si>
    <t>UCC (S)</t>
  </si>
  <si>
    <t xml:space="preserve">UCA (S)  </t>
  </si>
  <si>
    <t xml:space="preserve">UCG (S) </t>
  </si>
  <si>
    <t>CCU (P)</t>
  </si>
  <si>
    <t>CCC (P)</t>
  </si>
  <si>
    <t>CCA (P)</t>
  </si>
  <si>
    <t>CCG (P)</t>
  </si>
  <si>
    <t>ACU (T)</t>
  </si>
  <si>
    <t xml:space="preserve">ACC (T) </t>
  </si>
  <si>
    <t>ACA (T)</t>
  </si>
  <si>
    <t xml:space="preserve">ACG (T) </t>
  </si>
  <si>
    <t>GCU (A)</t>
  </si>
  <si>
    <t>GCC (A)</t>
  </si>
  <si>
    <t>GCA (A)</t>
  </si>
  <si>
    <t>GCG (A)</t>
  </si>
  <si>
    <t>UAU (Y)</t>
  </si>
  <si>
    <t xml:space="preserve">UAC (Y) </t>
  </si>
  <si>
    <t xml:space="preserve">CAU (H) </t>
  </si>
  <si>
    <t xml:space="preserve">CAC (H) </t>
  </si>
  <si>
    <t>CAA (Q)</t>
  </si>
  <si>
    <t xml:space="preserve">CAG (Q) </t>
  </si>
  <si>
    <t xml:space="preserve">AAU (N) </t>
  </si>
  <si>
    <t xml:space="preserve">AAC (N) </t>
  </si>
  <si>
    <t>AAA (K)</t>
  </si>
  <si>
    <t xml:space="preserve">AAG (K) </t>
  </si>
  <si>
    <t xml:space="preserve">GAU (D) </t>
  </si>
  <si>
    <t>GAC (D)</t>
  </si>
  <si>
    <t xml:space="preserve">GAA (E) </t>
  </si>
  <si>
    <t>GAG (E)</t>
  </si>
  <si>
    <t>UGU (C)</t>
  </si>
  <si>
    <t>UGC (C)</t>
  </si>
  <si>
    <t>UGG (W)</t>
  </si>
  <si>
    <t>CGU (R)</t>
  </si>
  <si>
    <t xml:space="preserve">CGC (R) </t>
  </si>
  <si>
    <t xml:space="preserve">CGA (R) </t>
  </si>
  <si>
    <t>CGG (R)</t>
  </si>
  <si>
    <t>AGU (S)</t>
  </si>
  <si>
    <t>AGC (S)</t>
  </si>
  <si>
    <t>AGA (R)</t>
  </si>
  <si>
    <t>AGG (R)</t>
  </si>
  <si>
    <t xml:space="preserve">GGU (G) </t>
  </si>
  <si>
    <t>GGC (G)</t>
  </si>
  <si>
    <t>GGA (G)</t>
  </si>
  <si>
    <t xml:space="preserve">GGG (G) </t>
  </si>
  <si>
    <t>tRNA concentration HeLa</t>
  </si>
  <si>
    <t>tRNA concentration CFBE</t>
  </si>
  <si>
    <r>
      <t>Correlation between absolute tRNA concentration of HeLa  and CFBE41o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cells </t>
    </r>
  </si>
  <si>
    <t>Codon usage</t>
  </si>
  <si>
    <t>Patient#1 HBE vs HEK293</t>
  </si>
  <si>
    <t>Patient #2 HBE vs HEK293</t>
  </si>
  <si>
    <t>Patient #3 HBE vs HEK293</t>
  </si>
  <si>
    <t>Patient #4 HBE vs HEK293</t>
  </si>
  <si>
    <t>Relative mRNA expression level in HeLa cells</t>
  </si>
  <si>
    <t>Wild-type</t>
  </si>
  <si>
    <t>F508del</t>
  </si>
  <si>
    <t>G1584A</t>
  </si>
  <si>
    <t>G2280A</t>
  </si>
  <si>
    <t>T2562G</t>
  </si>
  <si>
    <t>T3339C</t>
  </si>
  <si>
    <t>G3870A</t>
  </si>
  <si>
    <t>Relative mRNA expression level in CFBE cells</t>
  </si>
  <si>
    <t>Relative CFTR expression level in HeLa cells</t>
  </si>
  <si>
    <t>Relative CFTR expression level in CFBE cells</t>
  </si>
  <si>
    <t>Men</t>
  </si>
  <si>
    <t>Thermal agregation propensity analysis</t>
  </si>
  <si>
    <t>Temp. (°C)</t>
  </si>
  <si>
    <t>Trypsin</t>
  </si>
  <si>
    <t>GCT/C (Ala)</t>
  </si>
  <si>
    <t>GCA (Cys)</t>
  </si>
  <si>
    <t>HeLa normalized to HeLa</t>
  </si>
  <si>
    <t>CFBE normalized to HeLa</t>
  </si>
  <si>
    <t>4 patients normalized to HeLa</t>
  </si>
  <si>
    <t>Microarray analysis of the absolute tRNA concentration in HeLa cells</t>
  </si>
  <si>
    <t>Fluorescent signal values</t>
  </si>
  <si>
    <t>tRNA fractions</t>
  </si>
  <si>
    <t>Cy3</t>
  </si>
  <si>
    <t>Cy5</t>
  </si>
  <si>
    <t>------</t>
  </si>
  <si>
    <t xml:space="preserve">tRNA </t>
  </si>
  <si>
    <t>CFBE/HeLa</t>
  </si>
  <si>
    <t>Brain/HeLa</t>
  </si>
  <si>
    <t>Kidney/HeLa</t>
  </si>
  <si>
    <t>Heart/HeLa</t>
  </si>
  <si>
    <t>HEK/HeLa</t>
  </si>
  <si>
    <t>CHO/HeLa</t>
  </si>
  <si>
    <t>Pancreas/HeLa</t>
  </si>
  <si>
    <t>Colon/HeLa</t>
  </si>
  <si>
    <t>Salivary/HeLa</t>
  </si>
  <si>
    <t>Std.Div.</t>
  </si>
  <si>
    <t>CFTR expession level following tRNA co-transfection</t>
  </si>
  <si>
    <t>tRNA (ng)</t>
  </si>
  <si>
    <t>0</t>
  </si>
  <si>
    <t>38</t>
  </si>
  <si>
    <t>150</t>
  </si>
  <si>
    <t>Wild-type -tRNA</t>
  </si>
  <si>
    <t>Wild-type +tRNA</t>
  </si>
  <si>
    <t>T2562G -tRNA</t>
  </si>
  <si>
    <t>T2562G +tRNA</t>
  </si>
  <si>
    <t>Ta obtained from Boltzman fit</t>
  </si>
  <si>
    <t>Relative CFTR expression in MG132 treated cells</t>
  </si>
  <si>
    <t>Wild-type -MG132</t>
  </si>
  <si>
    <t>Wild-type +MG132</t>
  </si>
  <si>
    <t>T2562G -MG132</t>
  </si>
  <si>
    <t>T2562G +MG132</t>
  </si>
  <si>
    <t>Relative CHIP amount bound to CFTR</t>
  </si>
  <si>
    <t>Relative RMA1 level bound to CFTR</t>
  </si>
  <si>
    <t>Pulse chase analysis of CFTR maturation</t>
  </si>
  <si>
    <t>Trypsin susceptibility of CFTR variants (pobed with NBD2 specific antibody 596)</t>
  </si>
  <si>
    <t>Trypsin concentration</t>
  </si>
  <si>
    <t>Thermal agregation propensity analysis of CFTR Thr845 codon variants</t>
  </si>
  <si>
    <t>Relative expression of CFTR in CHO cells</t>
  </si>
  <si>
    <t>T2562C</t>
  </si>
  <si>
    <t>Log2 fold-change of tRNA-Thr(CGU) within polysome/monosome fractions compared to untransfected cells</t>
  </si>
  <si>
    <t>Polysomes</t>
  </si>
  <si>
    <t>Monosomes</t>
  </si>
  <si>
    <t>Relative tRNA-Thr(CGU) level following shRNA treatment</t>
  </si>
  <si>
    <t>mock</t>
  </si>
  <si>
    <t>Thr1</t>
  </si>
  <si>
    <t>Thr2</t>
  </si>
  <si>
    <t>Relative protein expression of CFTR Thr854 codon variants</t>
  </si>
  <si>
    <t>Relative mRNA expression of CFTR Thr854 codon variants</t>
  </si>
  <si>
    <t>Rep #1</t>
  </si>
  <si>
    <t>Rep#2</t>
  </si>
  <si>
    <t>Further replicates CFBE/HeLa for tRNAsThr</t>
  </si>
  <si>
    <t>CFBE normalized for HeLa 2 more arrays for tRNAsThr</t>
  </si>
  <si>
    <t>HABE/HeLa</t>
  </si>
  <si>
    <t>SEM HABE</t>
  </si>
  <si>
    <t>SEM CFBE</t>
  </si>
  <si>
    <t>HeLa/HeLa</t>
  </si>
  <si>
    <t>SEM HeLa</t>
  </si>
  <si>
    <t>T2562G CFTR Repl 3</t>
  </si>
  <si>
    <t>Wild-type CFTR Repl 3</t>
  </si>
  <si>
    <t>Rep#1, rep #2</t>
  </si>
  <si>
    <t>Rep#3</t>
  </si>
  <si>
    <t>Background=295661</t>
  </si>
  <si>
    <t>Area =1761</t>
  </si>
  <si>
    <t>P value (t Test)</t>
  </si>
  <si>
    <t>&lt; 0.0001</t>
  </si>
  <si>
    <t>Wild-type vs. T2562G</t>
  </si>
  <si>
    <t>Wild-type vs. F508del</t>
  </si>
  <si>
    <t>T2562G vs. F508del</t>
  </si>
  <si>
    <t>Wild-type 0ng vs. T2562G 0ng</t>
  </si>
  <si>
    <t>T2562G 0ng vs. T2562G 38ng</t>
  </si>
  <si>
    <t>T2562G 0ng vs. T2562G 150ng</t>
  </si>
  <si>
    <t>P value (t test)</t>
  </si>
  <si>
    <t>ACG vs ACC</t>
  </si>
  <si>
    <t>ACC vs ACT</t>
  </si>
  <si>
    <t>ACG vs ACT</t>
  </si>
  <si>
    <t>Values are taken from S8A Fig. which contains the whole arrays</t>
  </si>
  <si>
    <t>n =4</t>
  </si>
  <si>
    <t>CFBE 41o-cells</t>
  </si>
  <si>
    <t>HeLa cells</t>
  </si>
  <si>
    <t xml:space="preserve">n = 5 </t>
  </si>
  <si>
    <t>n = 4</t>
  </si>
  <si>
    <t>4 patients samples were averaged</t>
  </si>
  <si>
    <t>n = 3</t>
  </si>
  <si>
    <t>n = 5 for tRNAsThr in CFBE41o- cells</t>
  </si>
  <si>
    <t>Wild-type -tRNA vs. T2562G -tRNA</t>
  </si>
  <si>
    <t>Wild-type -tRNA vs. Wild-type +tRNA</t>
  </si>
  <si>
    <t>Wild-type -tRNA vs. T2562G +tRNA</t>
  </si>
  <si>
    <t>4 to 5</t>
  </si>
  <si>
    <t>3 to 4</t>
  </si>
  <si>
    <t>3 to 5</t>
  </si>
  <si>
    <t>Wily-type</t>
  </si>
  <si>
    <t>Replicates #</t>
  </si>
  <si>
    <r>
      <rPr>
        <b/>
        <sz val="11"/>
        <color theme="1"/>
        <rFont val="Calibri"/>
        <family val="2"/>
        <scheme val="minor"/>
      </rPr>
      <t>Single-channel current amplitude (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 (pA)</t>
    </r>
  </si>
  <si>
    <t>T2562G-wtl</t>
  </si>
  <si>
    <t>T2562G-sc</t>
  </si>
  <si>
    <t xml:space="preserve">Wild-type </t>
  </si>
  <si>
    <t>T2562G - wtl</t>
  </si>
  <si>
    <t>T2562G -sc</t>
  </si>
  <si>
    <t>Po</t>
  </si>
  <si>
    <r>
      <t>Single-channel open probability (P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)</t>
    </r>
  </si>
  <si>
    <t>mean burst duration (MBD)</t>
  </si>
  <si>
    <t>MBD (ms)</t>
  </si>
  <si>
    <t>ND</t>
  </si>
  <si>
    <t>mean burst duration (MBD., ms)</t>
  </si>
  <si>
    <t>(i) (pA)</t>
  </si>
  <si>
    <t>Interburst interval (IBI)</t>
  </si>
  <si>
    <t>IBI (ms)</t>
  </si>
  <si>
    <r>
      <t>g</t>
    </r>
    <r>
      <rPr>
        <b/>
        <sz val="11"/>
        <color theme="1"/>
        <rFont val="Arial"/>
        <family val="2"/>
      </rPr>
      <t xml:space="preserve"> (pS)</t>
    </r>
  </si>
  <si>
    <t>MBD</t>
  </si>
  <si>
    <t>8,71</t>
  </si>
  <si>
    <t>Single-channel curret amplitude (i) at different voltages</t>
  </si>
  <si>
    <t>Wild-type CFTR</t>
  </si>
  <si>
    <t>V (mV)</t>
  </si>
  <si>
    <t>Mean i (pA)</t>
  </si>
  <si>
    <r>
      <t>Single-channel conductance (</t>
    </r>
    <r>
      <rPr>
        <b/>
        <i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>) of wild-type, T2562G- and T2562G+tRNA</t>
    </r>
  </si>
  <si>
    <r>
      <t>g</t>
    </r>
    <r>
      <rPr>
        <b/>
        <i/>
        <sz val="11"/>
        <color theme="1"/>
        <rFont val="Arial"/>
        <family val="2"/>
      </rPr>
      <t xml:space="preserve"> (pS)</t>
    </r>
  </si>
  <si>
    <r>
      <t>Single-channel conductance (</t>
    </r>
    <r>
      <rPr>
        <b/>
        <i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>) of wild-type, T2562G- and T2562C-CFTR</t>
    </r>
  </si>
  <si>
    <t>Levels</t>
  </si>
  <si>
    <t>experimental P(k)values</t>
  </si>
  <si>
    <t>mean</t>
  </si>
  <si>
    <r>
      <t>Probability (</t>
    </r>
    <r>
      <rPr>
        <b/>
        <i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>(</t>
    </r>
    <r>
      <rPr>
        <b/>
        <i/>
        <vertAlign val="subscript"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) of the wtl and sc T2562G-CFTR channels residing in either the closed level (L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), open level 1, (L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 or open level 2 (L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</si>
  <si>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predicted</t>
    </r>
    <r>
      <rPr>
        <b/>
        <i/>
        <sz val="11"/>
        <color theme="1"/>
        <rFont val="Calibri"/>
        <family val="2"/>
        <scheme val="minor"/>
      </rPr>
      <t xml:space="preserve"> P</t>
    </r>
    <r>
      <rPr>
        <b/>
        <i/>
        <vertAlign val="subscript"/>
        <sz val="11"/>
        <color theme="1"/>
        <rFont val="Calibri"/>
        <family val="2"/>
        <scheme val="minor"/>
      </rPr>
      <t>(k)</t>
    </r>
    <r>
      <rPr>
        <b/>
        <i/>
        <sz val="11"/>
        <color theme="1"/>
        <rFont val="Calibri"/>
        <family val="2"/>
        <scheme val="minor"/>
      </rPr>
      <t>values</t>
    </r>
  </si>
  <si>
    <r>
      <t>Comparative microarrays of the abundance of tRNAs</t>
    </r>
    <r>
      <rPr>
        <b/>
        <vertAlign val="superscript"/>
        <sz val="11"/>
        <color theme="1"/>
        <rFont val="Calibri"/>
        <family val="2"/>
        <scheme val="minor"/>
      </rPr>
      <t>Thr</t>
    </r>
    <r>
      <rPr>
        <b/>
        <sz val="11"/>
        <color theme="1"/>
        <rFont val="Calibri"/>
        <family val="2"/>
        <scheme val="minor"/>
      </rPr>
      <t xml:space="preserve"> in CFBE41o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and four CF patients-derived HBE cells relative to HeLa </t>
    </r>
  </si>
  <si>
    <r>
      <t>Comparative microarrays of the abundance of tRNAs</t>
    </r>
    <r>
      <rPr>
        <b/>
        <vertAlign val="superscript"/>
        <sz val="11"/>
        <rFont val="Calibri"/>
        <family val="2"/>
        <scheme val="minor"/>
      </rPr>
      <t>Thr</t>
    </r>
  </si>
  <si>
    <r>
      <t>ATG (Met</t>
    </r>
    <r>
      <rPr>
        <vertAlign val="subscript"/>
        <sz val="1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</si>
  <si>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Met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-CAU</t>
    </r>
  </si>
  <si>
    <r>
      <t>ATG (Met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)</t>
    </r>
  </si>
  <si>
    <t>CBFE41o vs HeLa</t>
  </si>
  <si>
    <t>Relative ubiquitination levels</t>
  </si>
  <si>
    <t>p value 24h (t-test)</t>
  </si>
  <si>
    <t>Wild-type B-band</t>
  </si>
  <si>
    <t>Wild-type C-band</t>
  </si>
  <si>
    <t>T25652G B-band</t>
  </si>
  <si>
    <t>T2562G C-band</t>
  </si>
  <si>
    <t>Ta obtained from Boltzman Sigmodial Fit</t>
  </si>
  <si>
    <t>Wild-type band B</t>
  </si>
  <si>
    <t>Wild-type band C</t>
  </si>
  <si>
    <t>T2562G band B</t>
  </si>
  <si>
    <t>T2562G B-band</t>
  </si>
  <si>
    <t>Thermal agregation propensity analysis for separate CFTR band B and C</t>
  </si>
  <si>
    <t>T2562G band C</t>
  </si>
  <si>
    <t>Wild-type vs. T2562G band B</t>
  </si>
  <si>
    <t>Wild-type  vs. F508del band C</t>
  </si>
  <si>
    <t>Wild-type  vs T2562G band B</t>
  </si>
  <si>
    <t>Trypsin susceptibility of CFTR band B and band C (probed with NBD1 specific antibody 660)</t>
  </si>
  <si>
    <t>Wild-type vs T2562G band C</t>
  </si>
  <si>
    <t>P value 240 min(t-test)</t>
  </si>
  <si>
    <t>pET01</t>
  </si>
  <si>
    <t>p-value (t test)</t>
  </si>
  <si>
    <t>T2562G-induced splicing aberrancies of CFTR transcript (exon 15 skipping)</t>
  </si>
  <si>
    <t>exon 15 skipped</t>
  </si>
  <si>
    <t>full-length</t>
  </si>
  <si>
    <t>Skipped wild-type vs. full-length</t>
  </si>
  <si>
    <t>Full-length Wild-type vs. full-length T2562G</t>
  </si>
  <si>
    <t>Time (min)</t>
  </si>
  <si>
    <t>Wild-type B Band</t>
  </si>
  <si>
    <t>Wild-type C Band</t>
  </si>
  <si>
    <t>T2562G B Band</t>
  </si>
  <si>
    <t>T2562G C Band</t>
  </si>
  <si>
    <t>5 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</si>
</sst>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00"/>
    <numFmt numFmtId="166" formatCode="0.000000"/>
    <numFmt numFmtId="167" formatCode="0.0000"/>
    <numFmt numFmtId="168" formatCode="0.000_ "/>
    <numFmt numFmtId="169" formatCode="0.00_ "/>
    <numFmt numFmtId="170" formatCode="0.0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9"/>
      <color theme="1" tint="0.499984740745262"/>
      <name val="Arial"/>
      <family val="2"/>
    </font>
    <font>
      <b/>
      <sz val="11"/>
      <color theme="1"/>
      <name val="宋体"/>
      <charset val="134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Symbol"/>
      <family val="1"/>
      <charset val="2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b/>
      <i/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i/>
      <sz val="11"/>
      <color theme="1"/>
      <name val="Arial"/>
      <family val="2"/>
    </font>
    <font>
      <b/>
      <i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</font>
    <font>
      <i/>
      <sz val="9"/>
      <color rgb="FF0000FF"/>
      <name val="Arial"/>
    </font>
    <font>
      <i/>
      <sz val="9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>
      <alignment vertical="center"/>
    </xf>
  </cellStyleXfs>
  <cellXfs count="244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vertical="center"/>
    </xf>
    <xf numFmtId="0" fontId="22" fillId="0" borderId="0" xfId="0" applyFont="1" applyAlignment="1"/>
    <xf numFmtId="0" fontId="22" fillId="0" borderId="0" xfId="0" applyFont="1" applyFill="1" applyAlignment="1"/>
    <xf numFmtId="0" fontId="0" fillId="0" borderId="0" xfId="0" applyAlignment="1"/>
    <xf numFmtId="0" fontId="24" fillId="0" borderId="0" xfId="0" applyFont="1" applyAlignment="1"/>
    <xf numFmtId="0" fontId="0" fillId="0" borderId="0" xfId="0" applyBorder="1" applyAlignment="1"/>
    <xf numFmtId="165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20" fillId="0" borderId="0" xfId="0" applyFont="1"/>
    <xf numFmtId="2" fontId="20" fillId="0" borderId="0" xfId="0" applyNumberFormat="1" applyFont="1" applyBorder="1"/>
    <xf numFmtId="0" fontId="0" fillId="0" borderId="0" xfId="0" applyBorder="1"/>
    <xf numFmtId="0" fontId="16" fillId="0" borderId="0" xfId="0" applyFont="1" applyAlignment="1"/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166" fontId="20" fillId="0" borderId="0" xfId="0" applyNumberFormat="1" applyFont="1"/>
    <xf numFmtId="0" fontId="27" fillId="0" borderId="0" xfId="0" applyFont="1" applyAlignment="1">
      <alignment horizontal="center"/>
    </xf>
    <xf numFmtId="11" fontId="20" fillId="0" borderId="0" xfId="0" applyNumberFormat="1" applyFont="1" applyBorder="1"/>
    <xf numFmtId="166" fontId="20" fillId="0" borderId="0" xfId="0" applyNumberFormat="1" applyFont="1" applyBorder="1"/>
    <xf numFmtId="0" fontId="28" fillId="0" borderId="0" xfId="0" applyFont="1" applyBorder="1"/>
    <xf numFmtId="0" fontId="29" fillId="0" borderId="0" xfId="0" applyFont="1"/>
    <xf numFmtId="0" fontId="27" fillId="0" borderId="10" xfId="0" applyFont="1" applyBorder="1" applyAlignment="1">
      <alignment horizontal="center"/>
    </xf>
    <xf numFmtId="2" fontId="20" fillId="0" borderId="10" xfId="0" applyNumberFormat="1" applyFont="1" applyBorder="1"/>
    <xf numFmtId="0" fontId="0" fillId="0" borderId="10" xfId="0" applyBorder="1"/>
    <xf numFmtId="2" fontId="20" fillId="0" borderId="11" xfId="0" applyNumberFormat="1" applyFont="1" applyBorder="1"/>
    <xf numFmtId="0" fontId="27" fillId="0" borderId="10" xfId="0" applyFont="1" applyBorder="1" applyAlignment="1">
      <alignment horizontal="center"/>
    </xf>
    <xf numFmtId="0" fontId="20" fillId="0" borderId="12" xfId="0" applyFont="1" applyBorder="1"/>
    <xf numFmtId="0" fontId="20" fillId="0" borderId="15" xfId="0" applyFont="1" applyBorder="1"/>
    <xf numFmtId="0" fontId="16" fillId="0" borderId="13" xfId="0" applyFont="1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0" xfId="0" applyFont="1" applyBorder="1" applyAlignment="1"/>
    <xf numFmtId="0" fontId="16" fillId="0" borderId="13" xfId="0" applyFont="1" applyBorder="1" applyAlignment="1">
      <alignment horizontal="right"/>
    </xf>
    <xf numFmtId="0" fontId="0" fillId="0" borderId="12" xfId="0" applyBorder="1"/>
    <xf numFmtId="165" fontId="16" fillId="0" borderId="10" xfId="0" applyNumberFormat="1" applyFont="1" applyBorder="1"/>
    <xf numFmtId="0" fontId="16" fillId="0" borderId="0" xfId="0" applyFont="1" applyBorder="1"/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20" fillId="0" borderId="12" xfId="0" applyNumberFormat="1" applyFont="1" applyBorder="1"/>
    <xf numFmtId="2" fontId="20" fillId="0" borderId="16" xfId="0" applyNumberFormat="1" applyFont="1" applyBorder="1"/>
    <xf numFmtId="167" fontId="20" fillId="0" borderId="0" xfId="0" applyNumberFormat="1" applyFont="1" applyBorder="1"/>
    <xf numFmtId="167" fontId="20" fillId="0" borderId="12" xfId="0" applyNumberFormat="1" applyFont="1" applyBorder="1"/>
    <xf numFmtId="0" fontId="16" fillId="0" borderId="12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11" xfId="0" applyFont="1" applyBorder="1"/>
    <xf numFmtId="2" fontId="20" fillId="0" borderId="0" xfId="0" applyNumberFormat="1" applyFont="1"/>
    <xf numFmtId="167" fontId="20" fillId="0" borderId="0" xfId="0" applyNumberFormat="1" applyFont="1"/>
    <xf numFmtId="0" fontId="27" fillId="0" borderId="10" xfId="0" applyFont="1" applyBorder="1"/>
    <xf numFmtId="166" fontId="20" fillId="0" borderId="10" xfId="0" applyNumberFormat="1" applyFont="1" applyBorder="1"/>
    <xf numFmtId="0" fontId="16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1" fillId="0" borderId="0" xfId="0" applyFont="1" applyBorder="1"/>
    <xf numFmtId="0" fontId="27" fillId="0" borderId="11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21" fillId="0" borderId="10" xfId="0" applyFont="1" applyBorder="1"/>
    <xf numFmtId="0" fontId="16" fillId="0" borderId="14" xfId="0" applyFont="1" applyBorder="1"/>
    <xf numFmtId="0" fontId="0" fillId="0" borderId="10" xfId="0" applyFont="1" applyBorder="1"/>
    <xf numFmtId="167" fontId="25" fillId="0" borderId="0" xfId="0" applyNumberFormat="1" applyFont="1" applyBorder="1"/>
    <xf numFmtId="167" fontId="25" fillId="0" borderId="0" xfId="0" applyNumberFormat="1" applyFont="1"/>
    <xf numFmtId="0" fontId="16" fillId="0" borderId="0" xfId="0" applyFont="1" applyAlignment="1">
      <alignment horizontal="left"/>
    </xf>
    <xf numFmtId="0" fontId="25" fillId="0" borderId="0" xfId="0" applyFont="1" applyBorder="1"/>
    <xf numFmtId="0" fontId="20" fillId="0" borderId="10" xfId="0" applyFont="1" applyBorder="1"/>
    <xf numFmtId="0" fontId="27" fillId="0" borderId="0" xfId="0" applyFont="1" applyBorder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1" fontId="20" fillId="0" borderId="0" xfId="0" applyNumberFormat="1" applyFont="1" applyFill="1" applyBorder="1"/>
    <xf numFmtId="0" fontId="20" fillId="0" borderId="0" xfId="0" applyFont="1" applyFill="1" applyBorder="1"/>
    <xf numFmtId="1" fontId="20" fillId="0" borderId="0" xfId="0" applyNumberFormat="1" applyFont="1"/>
    <xf numFmtId="0" fontId="16" fillId="0" borderId="19" xfId="0" applyFont="1" applyBorder="1" applyAlignment="1">
      <alignment vertical="center"/>
    </xf>
    <xf numFmtId="0" fontId="16" fillId="0" borderId="0" xfId="0" applyFont="1" applyFill="1" applyBorder="1"/>
    <xf numFmtId="1" fontId="20" fillId="0" borderId="12" xfId="0" applyNumberFormat="1" applyFont="1" applyFill="1" applyBorder="1"/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20" fillId="0" borderId="0" xfId="0" applyFont="1"/>
    <xf numFmtId="167" fontId="20" fillId="0" borderId="0" xfId="0" applyNumberFormat="1" applyFont="1"/>
    <xf numFmtId="0" fontId="16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0" fontId="32" fillId="0" borderId="0" xfId="0" applyFont="1" applyAlignment="1">
      <alignment vertical="center"/>
    </xf>
    <xf numFmtId="169" fontId="0" fillId="0" borderId="0" xfId="0" applyNumberFormat="1" applyAlignment="1">
      <alignment vertical="center"/>
    </xf>
    <xf numFmtId="0" fontId="16" fillId="0" borderId="0" xfId="0" applyFont="1" applyFill="1" applyAlignment="1"/>
    <xf numFmtId="16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" fillId="0" borderId="0" xfId="0" applyFont="1" applyFill="1" applyAlignment="1"/>
    <xf numFmtId="165" fontId="37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Alignment="1">
      <alignment horizontal="right" vertical="center"/>
    </xf>
    <xf numFmtId="0" fontId="39" fillId="0" borderId="0" xfId="0" applyFont="1" applyAlignment="1">
      <alignment vertical="center"/>
    </xf>
    <xf numFmtId="170" fontId="0" fillId="0" borderId="0" xfId="0" applyNumberFormat="1" applyAlignment="1">
      <alignment horizontal="right" vertical="center"/>
    </xf>
    <xf numFmtId="0" fontId="16" fillId="0" borderId="0" xfId="0" applyFont="1" applyFill="1" applyAlignment="1">
      <alignment vertical="center"/>
    </xf>
    <xf numFmtId="168" fontId="1" fillId="0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169" fontId="1" fillId="0" borderId="0" xfId="0" applyNumberFormat="1" applyFont="1" applyFill="1" applyAlignment="1"/>
    <xf numFmtId="168" fontId="0" fillId="0" borderId="11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5" fontId="40" fillId="0" borderId="0" xfId="0" applyNumberFormat="1" applyFont="1" applyFill="1" applyAlignment="1">
      <alignment horizontal="center" vertical="center"/>
    </xf>
    <xf numFmtId="165" fontId="40" fillId="0" borderId="0" xfId="0" applyNumberFormat="1" applyFont="1" applyFill="1" applyAlignment="1">
      <alignment horizontal="right" vertical="center"/>
    </xf>
    <xf numFmtId="0" fontId="16" fillId="0" borderId="0" xfId="43" applyFont="1">
      <alignment vertical="center"/>
    </xf>
    <xf numFmtId="168" fontId="1" fillId="0" borderId="0" xfId="43" applyNumberFormat="1" applyFont="1" applyFill="1" applyAlignment="1"/>
    <xf numFmtId="0" fontId="1" fillId="0" borderId="0" xfId="43" applyFont="1">
      <alignment vertical="center"/>
    </xf>
    <xf numFmtId="0" fontId="1" fillId="0" borderId="0" xfId="0" applyFont="1"/>
    <xf numFmtId="0" fontId="1" fillId="0" borderId="0" xfId="43" applyFont="1" applyAlignment="1">
      <alignment horizontal="center" vertical="center"/>
    </xf>
    <xf numFmtId="168" fontId="1" fillId="0" borderId="0" xfId="43" applyNumberFormat="1" applyFont="1" applyAlignment="1">
      <alignment horizontal="center" vertical="center"/>
    </xf>
    <xf numFmtId="168" fontId="1" fillId="0" borderId="0" xfId="43" applyNumberFormat="1" applyFont="1">
      <alignment vertical="center"/>
    </xf>
    <xf numFmtId="0" fontId="16" fillId="0" borderId="10" xfId="43" applyFont="1" applyBorder="1" applyAlignment="1">
      <alignment horizontal="center" vertical="center"/>
    </xf>
    <xf numFmtId="0" fontId="16" fillId="0" borderId="10" xfId="43" applyFont="1" applyBorder="1">
      <alignment vertical="center"/>
    </xf>
    <xf numFmtId="0" fontId="1" fillId="0" borderId="10" xfId="43" applyFont="1" applyBorder="1" applyAlignment="1">
      <alignment horizontal="left" vertical="center"/>
    </xf>
    <xf numFmtId="0" fontId="1" fillId="0" borderId="13" xfId="43" applyFont="1" applyBorder="1" applyAlignment="1">
      <alignment horizontal="left" vertical="center"/>
    </xf>
    <xf numFmtId="168" fontId="1" fillId="0" borderId="12" xfId="43" applyNumberFormat="1" applyFont="1" applyFill="1" applyBorder="1" applyAlignment="1"/>
    <xf numFmtId="168" fontId="1" fillId="0" borderId="12" xfId="43" applyNumberFormat="1" applyFont="1" applyBorder="1">
      <alignment vertical="center"/>
    </xf>
    <xf numFmtId="0" fontId="16" fillId="0" borderId="14" xfId="43" applyFont="1" applyBorder="1" applyAlignment="1">
      <alignment horizontal="left" vertical="center"/>
    </xf>
    <xf numFmtId="168" fontId="1" fillId="0" borderId="15" xfId="43" applyNumberFormat="1" applyFont="1" applyFill="1" applyBorder="1" applyAlignment="1"/>
    <xf numFmtId="168" fontId="1" fillId="0" borderId="15" xfId="43" applyNumberFormat="1" applyFont="1" applyBorder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Border="1"/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3" fillId="0" borderId="0" xfId="0" applyFont="1"/>
    <xf numFmtId="2" fontId="16" fillId="0" borderId="0" xfId="0" applyNumberFormat="1" applyFont="1"/>
    <xf numFmtId="2" fontId="0" fillId="0" borderId="0" xfId="0" applyNumberFormat="1" applyFont="1" applyBorder="1"/>
    <xf numFmtId="2" fontId="0" fillId="0" borderId="0" xfId="0" applyNumberFormat="1" applyFont="1"/>
    <xf numFmtId="0" fontId="16" fillId="0" borderId="10" xfId="0" applyNumberFormat="1" applyFont="1" applyBorder="1"/>
    <xf numFmtId="165" fontId="16" fillId="0" borderId="13" xfId="0" applyNumberFormat="1" applyFont="1" applyBorder="1"/>
    <xf numFmtId="0" fontId="40" fillId="0" borderId="0" xfId="0" applyFont="1"/>
    <xf numFmtId="2" fontId="0" fillId="0" borderId="12" xfId="0" applyNumberFormat="1" applyFont="1" applyBorder="1"/>
    <xf numFmtId="167" fontId="0" fillId="0" borderId="0" xfId="0" applyNumberFormat="1" applyFont="1"/>
    <xf numFmtId="167" fontId="0" fillId="0" borderId="12" xfId="0" applyNumberFormat="1" applyFont="1" applyBorder="1"/>
    <xf numFmtId="0" fontId="40" fillId="0" borderId="0" xfId="0" applyFont="1" applyFill="1"/>
    <xf numFmtId="0" fontId="0" fillId="0" borderId="0" xfId="0" applyFont="1" applyFill="1"/>
    <xf numFmtId="2" fontId="0" fillId="0" borderId="0" xfId="0" applyNumberFormat="1" applyFont="1" applyFill="1"/>
    <xf numFmtId="2" fontId="0" fillId="0" borderId="12" xfId="0" applyNumberFormat="1" applyFont="1" applyFill="1" applyBorder="1"/>
    <xf numFmtId="167" fontId="0" fillId="0" borderId="0" xfId="0" applyNumberFormat="1" applyFont="1" applyFill="1"/>
    <xf numFmtId="167" fontId="0" fillId="0" borderId="12" xfId="0" applyNumberFormat="1" applyFont="1" applyFill="1" applyBorder="1"/>
    <xf numFmtId="167" fontId="0" fillId="0" borderId="0" xfId="0" quotePrefix="1" applyNumberFormat="1" applyFont="1"/>
    <xf numFmtId="167" fontId="0" fillId="0" borderId="0" xfId="0" applyNumberFormat="1" applyFont="1" applyBorder="1"/>
    <xf numFmtId="0" fontId="43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2" xfId="0" applyFont="1" applyBorder="1"/>
    <xf numFmtId="0" fontId="43" fillId="0" borderId="13" xfId="0" applyFont="1" applyBorder="1" applyAlignment="1">
      <alignment horizontal="left" wrapText="1"/>
    </xf>
    <xf numFmtId="0" fontId="40" fillId="0" borderId="12" xfId="0" applyFont="1" applyBorder="1" applyAlignment="1">
      <alignment horizontal="left"/>
    </xf>
    <xf numFmtId="0" fontId="40" fillId="0" borderId="0" xfId="0" applyFont="1" applyAlignment="1">
      <alignment vertical="center"/>
    </xf>
    <xf numFmtId="0" fontId="40" fillId="0" borderId="12" xfId="0" applyNumberFormat="1" applyFont="1" applyBorder="1" applyAlignment="1"/>
    <xf numFmtId="0" fontId="0" fillId="0" borderId="10" xfId="0" applyBorder="1" applyAlignment="1"/>
    <xf numFmtId="0" fontId="16" fillId="0" borderId="0" xfId="0" applyFont="1" applyAlignment="1">
      <alignment wrapText="1"/>
    </xf>
    <xf numFmtId="0" fontId="16" fillId="0" borderId="13" xfId="0" applyFont="1" applyBorder="1" applyAlignment="1"/>
    <xf numFmtId="0" fontId="16" fillId="0" borderId="0" xfId="0" applyFont="1" applyBorder="1" applyAlignment="1">
      <alignment vertical="center"/>
    </xf>
    <xf numFmtId="167" fontId="0" fillId="0" borderId="12" xfId="0" applyNumberFormat="1" applyFont="1" applyBorder="1" applyAlignment="1">
      <alignment vertical="center"/>
    </xf>
    <xf numFmtId="0" fontId="16" fillId="0" borderId="0" xfId="0" applyFont="1" applyFill="1"/>
    <xf numFmtId="0" fontId="46" fillId="0" borderId="0" xfId="0" applyFont="1" applyAlignment="1"/>
    <xf numFmtId="0" fontId="40" fillId="0" borderId="0" xfId="0" applyFont="1" applyBorder="1" applyAlignment="1">
      <alignment horizontal="left"/>
    </xf>
    <xf numFmtId="0" fontId="40" fillId="0" borderId="0" xfId="0" applyNumberFormat="1" applyFont="1"/>
    <xf numFmtId="0" fontId="40" fillId="0" borderId="12" xfId="0" applyNumberFormat="1" applyFont="1" applyBorder="1"/>
    <xf numFmtId="0" fontId="40" fillId="0" borderId="0" xfId="0" applyNumberFormat="1" applyFont="1" applyBorder="1"/>
    <xf numFmtId="0" fontId="40" fillId="0" borderId="0" xfId="0" applyNumberFormat="1" applyFont="1" applyFill="1"/>
    <xf numFmtId="0" fontId="40" fillId="0" borderId="12" xfId="0" applyNumberFormat="1" applyFont="1" applyFill="1" applyBorder="1"/>
    <xf numFmtId="0" fontId="40" fillId="0" borderId="16" xfId="0" applyFont="1" applyBorder="1" applyAlignment="1">
      <alignment horizontal="left"/>
    </xf>
    <xf numFmtId="0" fontId="16" fillId="0" borderId="10" xfId="0" applyFont="1" applyFill="1" applyBorder="1"/>
    <xf numFmtId="0" fontId="16" fillId="0" borderId="13" xfId="0" applyFont="1" applyFill="1" applyBorder="1"/>
    <xf numFmtId="0" fontId="0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8" fillId="0" borderId="0" xfId="0" applyFont="1"/>
    <xf numFmtId="0" fontId="48" fillId="0" borderId="15" xfId="0" applyFont="1" applyBorder="1"/>
    <xf numFmtId="0" fontId="48" fillId="0" borderId="0" xfId="0" applyFont="1" applyBorder="1"/>
    <xf numFmtId="0" fontId="48" fillId="0" borderId="12" xfId="0" applyFont="1" applyBorder="1"/>
    <xf numFmtId="0" fontId="49" fillId="0" borderId="0" xfId="0" applyFont="1"/>
    <xf numFmtId="0" fontId="49" fillId="0" borderId="12" xfId="0" applyFont="1" applyBorder="1"/>
    <xf numFmtId="0" fontId="49" fillId="0" borderId="0" xfId="0" applyFont="1" applyBorder="1"/>
    <xf numFmtId="2" fontId="0" fillId="0" borderId="0" xfId="0" applyNumberFormat="1"/>
    <xf numFmtId="2" fontId="48" fillId="0" borderId="0" xfId="0" applyNumberFormat="1" applyFont="1"/>
    <xf numFmtId="0" fontId="50" fillId="0" borderId="12" xfId="0" applyFont="1" applyBorder="1"/>
    <xf numFmtId="0" fontId="16" fillId="0" borderId="13" xfId="0" applyFont="1" applyBorder="1" applyAlignment="1">
      <alignment horizontal="center"/>
    </xf>
    <xf numFmtId="166" fontId="0" fillId="0" borderId="0" xfId="0" applyNumberFormat="1" applyFont="1"/>
    <xf numFmtId="0" fontId="50" fillId="0" borderId="0" xfId="0" applyFont="1"/>
    <xf numFmtId="166" fontId="20" fillId="0" borderId="11" xfId="0" applyNumberFormat="1" applyFont="1" applyBorder="1"/>
    <xf numFmtId="166" fontId="0" fillId="0" borderId="0" xfId="0" applyNumberFormat="1"/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/>
    <xf numFmtId="0" fontId="29" fillId="0" borderId="0" xfId="0" applyFont="1"/>
    <xf numFmtId="167" fontId="0" fillId="0" borderId="0" xfId="0" applyNumberFormat="1"/>
    <xf numFmtId="167" fontId="20" fillId="0" borderId="0" xfId="0" applyNumberFormat="1" applyFont="1"/>
    <xf numFmtId="167" fontId="0" fillId="0" borderId="0" xfId="0" applyNumberFormat="1" applyBorder="1"/>
    <xf numFmtId="167" fontId="30" fillId="0" borderId="0" xfId="0" applyNumberFormat="1" applyFont="1" applyBorder="1"/>
    <xf numFmtId="167" fontId="0" fillId="0" borderId="12" xfId="0" applyNumberFormat="1" applyBorder="1"/>
    <xf numFmtId="167" fontId="0" fillId="0" borderId="15" xfId="0" applyNumberFormat="1" applyBorder="1"/>
    <xf numFmtId="167" fontId="16" fillId="0" borderId="13" xfId="0" applyNumberFormat="1" applyFont="1" applyBorder="1"/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4" fontId="16" fillId="0" borderId="14" xfId="42" applyFont="1" applyBorder="1" applyAlignment="1">
      <alignment horizontal="center"/>
    </xf>
    <xf numFmtId="164" fontId="16" fillId="0" borderId="10" xfId="42" applyFont="1" applyBorder="1" applyAlignment="1">
      <alignment horizontal="center"/>
    </xf>
    <xf numFmtId="164" fontId="16" fillId="0" borderId="13" xfId="42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5" xfId="42" applyFont="1" applyBorder="1" applyAlignment="1">
      <alignment horizontal="center"/>
    </xf>
    <xf numFmtId="164" fontId="16" fillId="0" borderId="0" xfId="42" applyFont="1" applyBorder="1" applyAlignment="1">
      <alignment horizontal="center"/>
    </xf>
    <xf numFmtId="164" fontId="16" fillId="0" borderId="12" xfId="42" applyFont="1" applyBorder="1" applyAlignment="1">
      <alignment horizontal="center"/>
    </xf>
    <xf numFmtId="0" fontId="16" fillId="0" borderId="15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D38" sqref="D38"/>
    </sheetView>
  </sheetViews>
  <sheetFormatPr defaultColWidth="11.42578125" defaultRowHeight="15"/>
  <cols>
    <col min="1" max="1" width="15.28515625" customWidth="1"/>
  </cols>
  <sheetData>
    <row r="1" spans="1:17">
      <c r="A1" s="19" t="s">
        <v>273</v>
      </c>
      <c r="B1" s="3"/>
      <c r="C1" s="3"/>
      <c r="D1" s="3"/>
      <c r="E1" s="3"/>
      <c r="F1" s="3"/>
      <c r="G1" s="3"/>
      <c r="H1" s="3"/>
      <c r="J1" s="19"/>
      <c r="K1" s="3"/>
      <c r="L1" s="3"/>
      <c r="M1" s="3"/>
      <c r="N1" s="3"/>
      <c r="O1" s="3"/>
      <c r="P1" s="3"/>
      <c r="Q1" s="3"/>
    </row>
    <row r="2" spans="1:17" s="3" customFormat="1">
      <c r="A2" s="19"/>
      <c r="J2" s="19"/>
    </row>
    <row r="3" spans="1:17">
      <c r="A3" s="3"/>
      <c r="B3" s="20" t="s">
        <v>274</v>
      </c>
      <c r="C3" s="20" t="s">
        <v>275</v>
      </c>
      <c r="D3" s="20" t="s">
        <v>276</v>
      </c>
      <c r="E3" s="20" t="s">
        <v>277</v>
      </c>
      <c r="F3" s="20" t="s">
        <v>278</v>
      </c>
      <c r="G3" s="20" t="s">
        <v>279</v>
      </c>
      <c r="H3" s="20" t="s">
        <v>280</v>
      </c>
      <c r="I3" s="18"/>
      <c r="J3" s="3"/>
      <c r="K3" s="20"/>
      <c r="L3" s="20"/>
      <c r="M3" s="20"/>
      <c r="N3" s="20"/>
      <c r="O3" s="20"/>
      <c r="P3" s="20"/>
      <c r="Q3" s="20"/>
    </row>
    <row r="4" spans="1:17">
      <c r="A4" s="3"/>
      <c r="B4" s="31">
        <v>100</v>
      </c>
      <c r="C4" s="31">
        <v>72</v>
      </c>
      <c r="D4" s="31">
        <v>98</v>
      </c>
      <c r="E4" s="31">
        <v>67</v>
      </c>
      <c r="F4" s="31">
        <v>57</v>
      </c>
      <c r="G4" s="31">
        <v>66</v>
      </c>
      <c r="H4" s="31">
        <v>82</v>
      </c>
      <c r="I4" s="18"/>
      <c r="J4" s="3"/>
      <c r="K4" s="17"/>
      <c r="L4" s="17"/>
      <c r="M4" s="17"/>
      <c r="N4" s="17"/>
      <c r="O4" s="17"/>
      <c r="P4" s="17"/>
      <c r="Q4" s="17"/>
    </row>
    <row r="5" spans="1:17">
      <c r="A5" s="3"/>
      <c r="B5" s="17">
        <v>100</v>
      </c>
      <c r="C5" s="17">
        <v>65</v>
      </c>
      <c r="D5" s="17">
        <v>69</v>
      </c>
      <c r="E5" s="17">
        <v>102</v>
      </c>
      <c r="F5" s="17">
        <v>119</v>
      </c>
      <c r="G5" s="17">
        <v>86</v>
      </c>
      <c r="H5" s="17">
        <v>68</v>
      </c>
      <c r="I5" s="18"/>
      <c r="J5" s="3"/>
      <c r="K5" s="17"/>
      <c r="L5" s="17"/>
      <c r="M5" s="17"/>
      <c r="N5" s="17"/>
      <c r="O5" s="17"/>
      <c r="P5" s="17"/>
      <c r="Q5" s="17"/>
    </row>
    <row r="6" spans="1:17">
      <c r="A6" s="3"/>
      <c r="B6" s="17">
        <v>100</v>
      </c>
      <c r="C6" s="17">
        <v>58</v>
      </c>
      <c r="D6" s="17">
        <v>30.77861</v>
      </c>
      <c r="E6" s="17">
        <v>90</v>
      </c>
      <c r="F6" s="17">
        <v>85</v>
      </c>
      <c r="G6" s="17">
        <v>111</v>
      </c>
      <c r="H6" s="17">
        <v>92</v>
      </c>
      <c r="I6" s="18"/>
      <c r="J6" s="3"/>
      <c r="K6" s="17"/>
      <c r="L6" s="17"/>
      <c r="M6" s="17"/>
      <c r="N6" s="17"/>
      <c r="O6" s="17"/>
      <c r="P6" s="17"/>
      <c r="Q6" s="17"/>
    </row>
    <row r="7" spans="1:17">
      <c r="A7" s="3"/>
      <c r="B7" s="17">
        <v>100</v>
      </c>
      <c r="C7" s="17">
        <v>18</v>
      </c>
      <c r="D7" s="18"/>
      <c r="E7" s="17">
        <v>59</v>
      </c>
      <c r="F7" s="17">
        <v>35</v>
      </c>
      <c r="G7" s="17">
        <v>56</v>
      </c>
      <c r="H7" s="17">
        <v>55</v>
      </c>
      <c r="I7" s="18"/>
      <c r="J7" s="3"/>
      <c r="K7" s="17"/>
      <c r="L7" s="17"/>
      <c r="M7" s="18"/>
      <c r="N7" s="17"/>
      <c r="O7" s="17"/>
      <c r="P7" s="17"/>
      <c r="Q7" s="17"/>
    </row>
    <row r="8" spans="1:17">
      <c r="A8" s="3"/>
      <c r="B8" s="17">
        <v>100.0001</v>
      </c>
      <c r="C8" s="17"/>
      <c r="D8" s="17"/>
      <c r="E8" s="17">
        <v>47</v>
      </c>
      <c r="F8" s="17">
        <v>160</v>
      </c>
      <c r="G8" s="17">
        <v>58.438859999999998</v>
      </c>
      <c r="H8" s="17">
        <v>43.226860000000002</v>
      </c>
      <c r="I8" s="18"/>
      <c r="J8" s="3"/>
      <c r="K8" s="17"/>
      <c r="L8" s="17"/>
      <c r="M8" s="17"/>
      <c r="N8" s="17"/>
      <c r="O8" s="17"/>
      <c r="P8" s="17"/>
      <c r="Q8" s="17"/>
    </row>
    <row r="9" spans="1:17">
      <c r="A9" s="3"/>
      <c r="B9" s="17">
        <v>100</v>
      </c>
      <c r="C9" s="17"/>
      <c r="D9" s="18"/>
      <c r="E9" s="17">
        <v>79.278419999999997</v>
      </c>
      <c r="F9" s="17">
        <v>63.507550000000002</v>
      </c>
      <c r="G9" s="18"/>
      <c r="H9" s="18"/>
      <c r="I9" s="18"/>
      <c r="J9" s="3"/>
      <c r="K9" s="17"/>
      <c r="L9" s="17"/>
      <c r="M9" s="18"/>
      <c r="N9" s="17"/>
      <c r="O9" s="17"/>
      <c r="P9" s="18"/>
      <c r="Q9" s="18"/>
    </row>
    <row r="10" spans="1:17">
      <c r="A10" s="3"/>
      <c r="B10" s="29">
        <v>100</v>
      </c>
      <c r="C10" s="29"/>
      <c r="D10" s="29"/>
      <c r="E10" s="29"/>
      <c r="F10" s="29">
        <v>157.4616</v>
      </c>
      <c r="G10" s="29"/>
      <c r="H10" s="29"/>
      <c r="I10" s="18"/>
      <c r="J10" s="3"/>
      <c r="K10" s="17"/>
      <c r="L10" s="17"/>
      <c r="M10" s="17"/>
      <c r="N10" s="17"/>
      <c r="O10" s="17"/>
      <c r="P10" s="17"/>
      <c r="Q10" s="17"/>
    </row>
    <row r="11" spans="1:17">
      <c r="A11" s="15" t="s">
        <v>74</v>
      </c>
      <c r="B11" s="17">
        <v>100</v>
      </c>
      <c r="C11" s="17">
        <v>53.25</v>
      </c>
      <c r="D11" s="17">
        <v>65.926199999999994</v>
      </c>
      <c r="E11" s="17">
        <v>74.046400000000006</v>
      </c>
      <c r="F11" s="17">
        <v>96.709879999999998</v>
      </c>
      <c r="G11" s="17">
        <v>75.487769999999998</v>
      </c>
      <c r="H11" s="17">
        <v>68.045370000000005</v>
      </c>
      <c r="I11" s="18"/>
      <c r="J11" s="15"/>
      <c r="K11" s="17"/>
      <c r="L11" s="17"/>
      <c r="M11" s="17"/>
      <c r="N11" s="17"/>
      <c r="O11" s="17"/>
      <c r="P11" s="17"/>
      <c r="Q11" s="17"/>
    </row>
    <row r="12" spans="1:17">
      <c r="A12" s="15" t="s">
        <v>75</v>
      </c>
      <c r="B12" s="21">
        <v>3.7505800000000003E-5</v>
      </c>
      <c r="C12" s="21">
        <v>24.18505</v>
      </c>
      <c r="D12" s="21">
        <v>33.715949999999999</v>
      </c>
      <c r="E12" s="21">
        <v>20.35116</v>
      </c>
      <c r="F12" s="21">
        <v>49.695340000000002</v>
      </c>
      <c r="G12" s="21">
        <v>23.087240000000001</v>
      </c>
      <c r="H12" s="21">
        <v>19.714829999999999</v>
      </c>
      <c r="I12" s="18"/>
      <c r="J12" s="15"/>
      <c r="K12" s="21"/>
      <c r="L12" s="21"/>
      <c r="M12" s="21"/>
      <c r="N12" s="21"/>
      <c r="O12" s="21"/>
      <c r="P12" s="21"/>
      <c r="Q12" s="21"/>
    </row>
    <row r="13" spans="1:17">
      <c r="A13" s="15" t="s">
        <v>76</v>
      </c>
      <c r="B13" s="21">
        <v>1.417586E-5</v>
      </c>
      <c r="C13" s="21">
        <v>12.09253</v>
      </c>
      <c r="D13" s="21">
        <v>19.465910000000001</v>
      </c>
      <c r="E13" s="21">
        <v>8.3083270000000002</v>
      </c>
      <c r="F13" s="21">
        <v>18.783069999999999</v>
      </c>
      <c r="G13" s="21">
        <v>10.32493</v>
      </c>
      <c r="H13" s="21">
        <v>8.8167399999999994</v>
      </c>
      <c r="I13" s="18"/>
      <c r="J13" s="15"/>
      <c r="K13" s="21"/>
      <c r="L13" s="21"/>
      <c r="M13" s="21"/>
      <c r="N13" s="21"/>
      <c r="O13" s="21"/>
      <c r="P13" s="21"/>
      <c r="Q13" s="21"/>
    </row>
    <row r="14" spans="1:17">
      <c r="A14" s="15" t="s">
        <v>365</v>
      </c>
      <c r="B14" s="18"/>
      <c r="C14" s="65">
        <v>1.1999999999999999E-3</v>
      </c>
      <c r="D14" s="65">
        <v>0.80010000000000003</v>
      </c>
      <c r="E14" s="65">
        <v>1.0800000000000001E-2</v>
      </c>
      <c r="F14" s="65">
        <v>0.87490000000000001</v>
      </c>
      <c r="G14" s="65">
        <v>2.7400000000000001E-2</v>
      </c>
      <c r="H14" s="65">
        <v>3.0000000000000001E-3</v>
      </c>
      <c r="I14" s="18"/>
      <c r="J14" s="15"/>
      <c r="K14" s="18"/>
      <c r="L14" s="65"/>
      <c r="M14" s="65"/>
      <c r="N14" s="65"/>
      <c r="O14" s="65"/>
      <c r="P14" s="65"/>
      <c r="Q14" s="65"/>
    </row>
    <row r="15" spans="1:17" s="83" customFormat="1">
      <c r="A15" s="84" t="s">
        <v>385</v>
      </c>
      <c r="B15" s="83">
        <v>7</v>
      </c>
      <c r="C15" s="83">
        <v>4</v>
      </c>
      <c r="D15" s="83">
        <v>3</v>
      </c>
      <c r="E15" s="83">
        <v>6</v>
      </c>
      <c r="F15" s="83">
        <v>7</v>
      </c>
      <c r="G15" s="83">
        <v>5</v>
      </c>
      <c r="H15" s="83">
        <v>5</v>
      </c>
    </row>
    <row r="16" spans="1:17">
      <c r="A16" s="3"/>
      <c r="B16" s="18"/>
      <c r="C16" s="18"/>
      <c r="D16" s="18"/>
      <c r="E16" s="18"/>
      <c r="F16" s="18"/>
      <c r="G16" s="18"/>
      <c r="H16" s="18"/>
      <c r="I16" s="18"/>
      <c r="J16" s="3"/>
      <c r="K16" s="18"/>
      <c r="L16" s="18"/>
      <c r="M16" s="18"/>
      <c r="N16" s="18"/>
      <c r="O16" s="18"/>
      <c r="P16" s="18"/>
      <c r="Q16" s="18"/>
    </row>
    <row r="17" spans="1:17">
      <c r="A17" s="19" t="s">
        <v>281</v>
      </c>
      <c r="B17" s="18"/>
      <c r="C17" s="18"/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</row>
    <row r="18" spans="1:17">
      <c r="A18" s="3"/>
      <c r="B18" s="20" t="s">
        <v>274</v>
      </c>
      <c r="C18" s="20" t="s">
        <v>275</v>
      </c>
      <c r="D18" s="20" t="s">
        <v>276</v>
      </c>
      <c r="E18" s="20" t="s">
        <v>277</v>
      </c>
      <c r="F18" s="20" t="s">
        <v>278</v>
      </c>
      <c r="G18" s="20" t="s">
        <v>279</v>
      </c>
      <c r="H18" s="20" t="s">
        <v>280</v>
      </c>
      <c r="I18" s="18"/>
      <c r="J18" s="3"/>
      <c r="K18" s="20"/>
      <c r="L18" s="20"/>
      <c r="M18" s="20"/>
      <c r="N18" s="20"/>
      <c r="O18" s="20"/>
      <c r="P18" s="20"/>
      <c r="Q18" s="20"/>
    </row>
    <row r="19" spans="1:17">
      <c r="A19" s="3"/>
      <c r="B19" s="31">
        <v>100.0001</v>
      </c>
      <c r="C19" s="31">
        <v>103</v>
      </c>
      <c r="D19" s="31">
        <v>104</v>
      </c>
      <c r="E19" s="31">
        <v>67</v>
      </c>
      <c r="F19" s="31">
        <v>104</v>
      </c>
      <c r="G19" s="31">
        <v>52</v>
      </c>
      <c r="H19" s="31">
        <v>67</v>
      </c>
      <c r="I19" s="18"/>
      <c r="J19" s="3"/>
      <c r="K19" s="17"/>
      <c r="L19" s="17"/>
      <c r="M19" s="17"/>
      <c r="N19" s="17"/>
      <c r="O19" s="17"/>
      <c r="P19" s="17"/>
      <c r="Q19" s="17"/>
    </row>
    <row r="20" spans="1:17">
      <c r="A20" s="3"/>
      <c r="B20" s="17">
        <v>100</v>
      </c>
      <c r="C20" s="17">
        <v>121</v>
      </c>
      <c r="D20" s="17">
        <v>71</v>
      </c>
      <c r="E20" s="17">
        <v>47</v>
      </c>
      <c r="F20" s="17">
        <v>55</v>
      </c>
      <c r="G20" s="17">
        <v>28</v>
      </c>
      <c r="H20" s="17">
        <v>35</v>
      </c>
      <c r="I20" s="18"/>
      <c r="J20" s="3"/>
      <c r="K20" s="17"/>
      <c r="L20" s="17"/>
      <c r="M20" s="17"/>
      <c r="N20" s="17"/>
      <c r="O20" s="17"/>
      <c r="P20" s="17"/>
      <c r="Q20" s="17"/>
    </row>
    <row r="21" spans="1:17">
      <c r="A21" s="3"/>
      <c r="B21" s="17">
        <v>100</v>
      </c>
      <c r="C21" s="17">
        <v>83.79871</v>
      </c>
      <c r="D21" s="17">
        <v>114</v>
      </c>
      <c r="E21" s="17">
        <v>11</v>
      </c>
      <c r="F21" s="17">
        <v>125</v>
      </c>
      <c r="G21" s="17">
        <v>43</v>
      </c>
      <c r="H21" s="17">
        <v>40</v>
      </c>
      <c r="I21" s="18"/>
      <c r="J21" s="3"/>
      <c r="K21" s="17"/>
      <c r="L21" s="17"/>
      <c r="M21" s="17"/>
      <c r="N21" s="17"/>
      <c r="O21" s="17"/>
      <c r="P21" s="17"/>
      <c r="Q21" s="17"/>
    </row>
    <row r="22" spans="1:17">
      <c r="A22" s="3"/>
      <c r="B22" s="17">
        <v>100</v>
      </c>
      <c r="C22" s="17">
        <v>90.44</v>
      </c>
      <c r="D22" s="17">
        <v>43</v>
      </c>
      <c r="E22" s="17">
        <v>73</v>
      </c>
      <c r="F22" s="17">
        <v>102</v>
      </c>
      <c r="G22" s="17">
        <v>99</v>
      </c>
      <c r="H22" s="17">
        <v>90</v>
      </c>
      <c r="I22" s="18"/>
      <c r="J22" s="3"/>
      <c r="K22" s="17"/>
      <c r="L22" s="17"/>
      <c r="M22" s="17"/>
      <c r="N22" s="17"/>
      <c r="O22" s="17"/>
      <c r="P22" s="17"/>
      <c r="Q22" s="17"/>
    </row>
    <row r="23" spans="1:17">
      <c r="A23" s="3"/>
      <c r="B23" s="17">
        <v>100</v>
      </c>
      <c r="C23" s="18"/>
      <c r="D23" s="17">
        <v>103.1683</v>
      </c>
      <c r="E23" s="17">
        <v>72</v>
      </c>
      <c r="F23" s="17">
        <v>102</v>
      </c>
      <c r="G23" s="17">
        <v>61</v>
      </c>
      <c r="H23" s="17">
        <v>68</v>
      </c>
      <c r="I23" s="18"/>
      <c r="J23" s="3"/>
      <c r="K23" s="17"/>
      <c r="L23" s="18"/>
      <c r="M23" s="17"/>
      <c r="N23" s="17"/>
      <c r="O23" s="17"/>
      <c r="P23" s="17"/>
      <c r="Q23" s="17"/>
    </row>
    <row r="24" spans="1:17">
      <c r="A24" s="3"/>
      <c r="B24" s="17">
        <v>100</v>
      </c>
      <c r="C24" s="18"/>
      <c r="D24" s="17">
        <v>72.95</v>
      </c>
      <c r="E24" s="17">
        <v>29</v>
      </c>
      <c r="F24" s="17">
        <v>106</v>
      </c>
      <c r="G24" s="17">
        <v>86</v>
      </c>
      <c r="H24" s="17">
        <v>90</v>
      </c>
      <c r="I24" s="18"/>
      <c r="J24" s="3"/>
      <c r="K24" s="17"/>
      <c r="L24" s="18"/>
      <c r="M24" s="17"/>
      <c r="N24" s="17"/>
      <c r="O24" s="17"/>
      <c r="P24" s="17"/>
      <c r="Q24" s="17"/>
    </row>
    <row r="25" spans="1:17">
      <c r="A25" s="3"/>
      <c r="B25" s="17">
        <v>100</v>
      </c>
      <c r="C25" s="18"/>
      <c r="D25" s="18"/>
      <c r="E25" s="17">
        <v>42.337269999999997</v>
      </c>
      <c r="F25" s="17">
        <v>56</v>
      </c>
      <c r="G25" s="17">
        <v>36</v>
      </c>
      <c r="H25" s="17">
        <v>39</v>
      </c>
      <c r="I25" s="18"/>
      <c r="J25" s="3"/>
      <c r="K25" s="17"/>
      <c r="L25" s="18"/>
      <c r="M25" s="18"/>
      <c r="N25" s="17"/>
      <c r="O25" s="17"/>
      <c r="P25" s="17"/>
      <c r="Q25" s="17"/>
    </row>
    <row r="26" spans="1:17">
      <c r="A26" s="3"/>
      <c r="B26" s="17">
        <v>100</v>
      </c>
      <c r="C26" s="18"/>
      <c r="D26" s="18"/>
      <c r="E26" s="17">
        <v>63.07</v>
      </c>
      <c r="F26" s="17">
        <v>77.378249999999994</v>
      </c>
      <c r="G26" s="17">
        <v>64.841980000000007</v>
      </c>
      <c r="H26" s="17">
        <v>70.710679999999996</v>
      </c>
      <c r="I26" s="18"/>
      <c r="J26" s="3"/>
      <c r="K26" s="17"/>
      <c r="L26" s="18"/>
      <c r="M26" s="18"/>
      <c r="N26" s="17"/>
      <c r="O26" s="17"/>
      <c r="P26" s="17"/>
      <c r="Q26" s="17"/>
    </row>
    <row r="27" spans="1:17">
      <c r="A27" s="18"/>
      <c r="B27" s="29">
        <v>100</v>
      </c>
      <c r="C27" s="30"/>
      <c r="D27" s="30"/>
      <c r="E27" s="30"/>
      <c r="F27" s="29">
        <v>110.57</v>
      </c>
      <c r="G27" s="29">
        <v>144.88999999999999</v>
      </c>
      <c r="H27" s="29">
        <v>124.83</v>
      </c>
      <c r="I27" s="18"/>
      <c r="J27" s="18"/>
      <c r="K27" s="17"/>
      <c r="L27" s="18"/>
      <c r="M27" s="18"/>
      <c r="N27" s="18"/>
      <c r="O27" s="17"/>
      <c r="P27" s="17"/>
      <c r="Q27" s="17"/>
    </row>
    <row r="28" spans="1:17">
      <c r="A28" s="15" t="s">
        <v>74</v>
      </c>
      <c r="B28" s="17">
        <v>100</v>
      </c>
      <c r="C28" s="17">
        <v>99.55968</v>
      </c>
      <c r="D28" s="17">
        <v>84.686390000000003</v>
      </c>
      <c r="E28" s="17">
        <v>50.550910000000002</v>
      </c>
      <c r="F28" s="17">
        <v>93.105360000000005</v>
      </c>
      <c r="G28" s="17">
        <v>68.303550000000001</v>
      </c>
      <c r="H28" s="17">
        <v>69.393410000000003</v>
      </c>
      <c r="I28" s="18"/>
      <c r="J28" s="15"/>
      <c r="K28" s="17"/>
      <c r="L28" s="17"/>
      <c r="M28" s="17"/>
      <c r="N28" s="17"/>
      <c r="O28" s="17"/>
      <c r="P28" s="17"/>
      <c r="Q28" s="17"/>
    </row>
    <row r="29" spans="1:17">
      <c r="A29" s="15" t="s">
        <v>75</v>
      </c>
      <c r="B29" s="21">
        <v>4.6754900000000002E-5</v>
      </c>
      <c r="C29" s="21">
        <v>16.361540000000002</v>
      </c>
      <c r="D29" s="21">
        <v>26.969239999999999</v>
      </c>
      <c r="E29" s="21">
        <v>22.361039999999999</v>
      </c>
      <c r="F29" s="21">
        <v>24.600930000000002</v>
      </c>
      <c r="G29" s="21">
        <v>36.674610000000001</v>
      </c>
      <c r="H29" s="21">
        <v>29.373719999999999</v>
      </c>
      <c r="I29" s="18"/>
      <c r="J29" s="15"/>
      <c r="K29" s="21"/>
      <c r="L29" s="21"/>
      <c r="M29" s="21"/>
      <c r="N29" s="21"/>
      <c r="O29" s="21"/>
      <c r="P29" s="21"/>
      <c r="Q29" s="21"/>
    </row>
    <row r="30" spans="1:17">
      <c r="A30" s="15" t="s">
        <v>76</v>
      </c>
      <c r="B30" s="16">
        <v>1.47852E-5</v>
      </c>
      <c r="C30" s="16">
        <v>8.1807689999999997</v>
      </c>
      <c r="D30" s="16">
        <v>11.010149999999999</v>
      </c>
      <c r="E30" s="16">
        <v>7.9058229999999998</v>
      </c>
      <c r="F30" s="16">
        <v>8.2003090000000007</v>
      </c>
      <c r="G30" s="16">
        <v>12.224869999999999</v>
      </c>
      <c r="H30" s="16">
        <v>9.7912400000000002</v>
      </c>
      <c r="J30" s="15"/>
      <c r="K30" s="16"/>
      <c r="L30" s="16"/>
      <c r="M30" s="16"/>
      <c r="N30" s="16"/>
      <c r="O30" s="16"/>
      <c r="P30" s="16"/>
      <c r="Q30" s="16"/>
    </row>
    <row r="31" spans="1:17">
      <c r="A31" s="15" t="s">
        <v>365</v>
      </c>
      <c r="B31" s="3"/>
      <c r="C31" s="66">
        <v>0.91949999999999998</v>
      </c>
      <c r="D31" s="66">
        <v>8.6400000000000005E-2</v>
      </c>
      <c r="E31" s="66" t="s">
        <v>358</v>
      </c>
      <c r="F31" s="66">
        <v>0.38800000000000001</v>
      </c>
      <c r="G31" s="66">
        <v>1.4E-2</v>
      </c>
      <c r="H31" s="66">
        <v>4.3E-3</v>
      </c>
      <c r="J31" s="15"/>
      <c r="K31" s="3"/>
      <c r="L31" s="66"/>
      <c r="M31" s="66"/>
      <c r="N31" s="66"/>
      <c r="O31" s="66"/>
      <c r="P31" s="66"/>
      <c r="Q31" s="66"/>
    </row>
    <row r="32" spans="1:17">
      <c r="A32" s="84" t="s">
        <v>385</v>
      </c>
      <c r="B32" s="83">
        <v>9</v>
      </c>
      <c r="C32" s="83">
        <v>4</v>
      </c>
      <c r="D32" s="83">
        <v>6</v>
      </c>
      <c r="E32" s="83">
        <v>8</v>
      </c>
      <c r="F32" s="83">
        <v>9</v>
      </c>
      <c r="G32" s="83">
        <v>9</v>
      </c>
      <c r="H32" s="83">
        <v>9</v>
      </c>
      <c r="J32" s="3"/>
      <c r="K32" s="3"/>
      <c r="L32" s="3"/>
      <c r="M32" s="3"/>
      <c r="N32" s="3"/>
      <c r="O32" s="3"/>
      <c r="P32" s="3"/>
      <c r="Q32" s="3"/>
    </row>
    <row r="33" spans="1:2">
      <c r="A33" s="84"/>
      <c r="B33" s="83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8"/>
  <sheetViews>
    <sheetView workbookViewId="0">
      <selection activeCell="A2" sqref="A2"/>
    </sheetView>
  </sheetViews>
  <sheetFormatPr defaultColWidth="9.140625" defaultRowHeight="15"/>
  <cols>
    <col min="1" max="1" width="15.42578125" style="3" customWidth="1"/>
    <col min="2" max="24" width="9.140625" style="3"/>
  </cols>
  <sheetData>
    <row r="1" spans="1:24" s="6" customFormat="1">
      <c r="A1" s="84" t="s">
        <v>293</v>
      </c>
    </row>
    <row r="3" spans="1:24">
      <c r="A3" s="6"/>
      <c r="B3" s="6"/>
      <c r="C3" s="147" t="s">
        <v>294</v>
      </c>
      <c r="D3" s="148"/>
      <c r="E3" s="148"/>
      <c r="F3" s="149"/>
      <c r="G3" s="6"/>
      <c r="H3" s="6"/>
      <c r="I3" s="6"/>
      <c r="J3" s="143"/>
      <c r="K3" s="6"/>
      <c r="L3" s="6"/>
      <c r="M3" s="84" t="s">
        <v>295</v>
      </c>
      <c r="N3" s="6"/>
      <c r="O3" s="143"/>
      <c r="P3" s="6"/>
      <c r="Q3" s="6"/>
      <c r="R3" s="6"/>
      <c r="S3" s="6"/>
      <c r="T3" s="6"/>
      <c r="U3" s="6"/>
      <c r="V3" s="84" t="s">
        <v>295</v>
      </c>
      <c r="W3" s="6"/>
    </row>
    <row r="4" spans="1:24">
      <c r="A4" s="150" t="s">
        <v>93</v>
      </c>
      <c r="B4" s="41" t="s">
        <v>296</v>
      </c>
      <c r="C4" s="41">
        <v>2.25</v>
      </c>
      <c r="D4" s="41">
        <v>1.125</v>
      </c>
      <c r="E4" s="151">
        <v>0.56599999999999995</v>
      </c>
      <c r="F4" s="41"/>
      <c r="G4" s="41" t="s">
        <v>297</v>
      </c>
      <c r="H4" s="41">
        <v>2.25</v>
      </c>
      <c r="I4" s="41">
        <v>1.125</v>
      </c>
      <c r="J4" s="151">
        <v>0.56599999999999995</v>
      </c>
      <c r="K4" s="41"/>
      <c r="L4" s="41" t="s">
        <v>296</v>
      </c>
      <c r="M4" s="41">
        <v>2.25</v>
      </c>
      <c r="N4" s="41">
        <v>1.125</v>
      </c>
      <c r="O4" s="151">
        <v>0.56599999999999995</v>
      </c>
      <c r="P4" s="41"/>
      <c r="Q4" s="41" t="s">
        <v>297</v>
      </c>
      <c r="R4" s="41">
        <v>2.25</v>
      </c>
      <c r="S4" s="41">
        <v>1.125</v>
      </c>
      <c r="T4" s="151">
        <v>0.56599999999999995</v>
      </c>
      <c r="U4" s="41"/>
      <c r="V4" s="41" t="s">
        <v>74</v>
      </c>
      <c r="W4" s="41" t="s">
        <v>309</v>
      </c>
      <c r="X4" s="41" t="s">
        <v>76</v>
      </c>
    </row>
    <row r="5" spans="1:24">
      <c r="A5" s="152" t="s">
        <v>166</v>
      </c>
      <c r="B5" s="6"/>
      <c r="C5" s="149">
        <v>205.51637516230045</v>
      </c>
      <c r="D5" s="149">
        <v>96.218483549105315</v>
      </c>
      <c r="E5" s="153">
        <v>72.370241872068135</v>
      </c>
      <c r="F5" s="149"/>
      <c r="G5" s="6"/>
      <c r="H5" s="149">
        <v>301.81031212175327</v>
      </c>
      <c r="I5" s="149">
        <v>132.0142413130784</v>
      </c>
      <c r="J5" s="153">
        <v>85.017906062212802</v>
      </c>
      <c r="K5" s="6"/>
      <c r="L5" s="6"/>
      <c r="M5" s="154">
        <f t="shared" ref="M5:M45" si="0">C5/$C$45</f>
        <v>0.17723357682276192</v>
      </c>
      <c r="N5" s="154">
        <f t="shared" ref="N5:N45" si="1">D5/$D$45</f>
        <v>0.24689632871073219</v>
      </c>
      <c r="O5" s="155">
        <f t="shared" ref="O5:O45" si="2">E5/$E$45</f>
        <v>0.35335683545784258</v>
      </c>
      <c r="P5" s="154"/>
      <c r="Q5" s="154"/>
      <c r="R5" s="154">
        <f t="shared" ref="R5:R45" si="3">H5/$H$45</f>
        <v>0.1599235650007487</v>
      </c>
      <c r="S5" s="154">
        <f t="shared" ref="S5:S45" si="4">I5/$I$45</f>
        <v>0.17792041614624021</v>
      </c>
      <c r="T5" s="155">
        <f t="shared" ref="T5:T45" si="5">J5/$J$45</f>
        <v>0.21390846665476534</v>
      </c>
      <c r="U5" s="6"/>
      <c r="V5" s="154">
        <f>AVERAGE(R5:T5,M5:O5)</f>
        <v>0.22153986479884846</v>
      </c>
      <c r="W5" s="154">
        <f>STDEV(R5:T5,M5:O5)</f>
        <v>7.1748413375138945E-2</v>
      </c>
      <c r="X5" s="3">
        <f>W5/6</f>
        <v>1.195806889585649E-2</v>
      </c>
    </row>
    <row r="6" spans="1:24">
      <c r="A6" s="152" t="s">
        <v>167</v>
      </c>
      <c r="B6" s="6"/>
      <c r="C6" s="149">
        <v>702.65414561471698</v>
      </c>
      <c r="D6" s="149">
        <v>204.85738226875273</v>
      </c>
      <c r="E6" s="153">
        <v>125.07366688718464</v>
      </c>
      <c r="F6" s="149"/>
      <c r="G6" s="6"/>
      <c r="H6" s="149">
        <v>1144.5917401764234</v>
      </c>
      <c r="I6" s="149">
        <v>459.65431415929208</v>
      </c>
      <c r="J6" s="153">
        <v>239.8706671911107</v>
      </c>
      <c r="K6" s="6"/>
      <c r="L6" s="6"/>
      <c r="M6" s="154">
        <f t="shared" si="0"/>
        <v>0.60595613073795762</v>
      </c>
      <c r="N6" s="154">
        <f t="shared" si="1"/>
        <v>0.52566340401356704</v>
      </c>
      <c r="O6" s="155">
        <f t="shared" si="2"/>
        <v>0.61068795663955866</v>
      </c>
      <c r="P6" s="154"/>
      <c r="Q6" s="154"/>
      <c r="R6" s="154">
        <f t="shared" si="3"/>
        <v>0.60649747277548705</v>
      </c>
      <c r="S6" s="154">
        <f t="shared" si="4"/>
        <v>0.61949291262210138</v>
      </c>
      <c r="T6" s="155">
        <f t="shared" si="5"/>
        <v>0.60352423378622244</v>
      </c>
      <c r="U6" s="6"/>
      <c r="V6" s="154">
        <f t="shared" ref="V6:V45" si="6">AVERAGE(R6:T6,M6:O6)</f>
        <v>0.59530368509581577</v>
      </c>
      <c r="W6" s="154">
        <f t="shared" ref="W6:W45" si="7">STDEV(R6:T6,M6:O6)</f>
        <v>3.4577206914417874E-2</v>
      </c>
      <c r="X6" s="3">
        <f t="shared" ref="X6:X45" si="8">W6/6</f>
        <v>5.762867819069646E-3</v>
      </c>
    </row>
    <row r="7" spans="1:24">
      <c r="A7" s="152" t="s">
        <v>168</v>
      </c>
      <c r="B7" s="6"/>
      <c r="C7" s="149">
        <v>3018.0771389003744</v>
      </c>
      <c r="D7" s="149">
        <v>960.63636681939454</v>
      </c>
      <c r="E7" s="153">
        <v>526.03990402780926</v>
      </c>
      <c r="F7" s="149"/>
      <c r="G7" s="6"/>
      <c r="H7" s="149">
        <v>4627.9075132048474</v>
      </c>
      <c r="I7" s="149">
        <v>1989.0993640171696</v>
      </c>
      <c r="J7" s="153">
        <v>1033.351665690948</v>
      </c>
      <c r="K7" s="6"/>
      <c r="L7" s="6"/>
      <c r="M7" s="154">
        <f t="shared" si="0"/>
        <v>2.602734726281037</v>
      </c>
      <c r="N7" s="154">
        <f t="shared" si="1"/>
        <v>2.4649899213250501</v>
      </c>
      <c r="O7" s="155">
        <f t="shared" si="2"/>
        <v>2.5684561914329551</v>
      </c>
      <c r="P7" s="154"/>
      <c r="Q7" s="154"/>
      <c r="R7" s="154">
        <f t="shared" si="3"/>
        <v>2.4522404910634741</v>
      </c>
      <c r="S7" s="154">
        <f t="shared" si="4"/>
        <v>2.6807818844548872</v>
      </c>
      <c r="T7" s="155">
        <f t="shared" si="5"/>
        <v>2.599954298584441</v>
      </c>
      <c r="U7" s="6"/>
      <c r="V7" s="154">
        <f t="shared" si="6"/>
        <v>2.5615262521903071</v>
      </c>
      <c r="W7" s="154">
        <f t="shared" si="7"/>
        <v>8.7985707627188159E-2</v>
      </c>
      <c r="X7" s="3">
        <f t="shared" si="8"/>
        <v>1.466428460453136E-2</v>
      </c>
    </row>
    <row r="8" spans="1:24">
      <c r="A8" s="152" t="s">
        <v>169</v>
      </c>
      <c r="B8" s="6"/>
      <c r="C8" s="149">
        <v>3852.7943724784209</v>
      </c>
      <c r="D8" s="149">
        <v>1198.3409151866024</v>
      </c>
      <c r="E8" s="153">
        <v>671.17102463546746</v>
      </c>
      <c r="F8" s="149"/>
      <c r="G8" s="6"/>
      <c r="H8" s="149">
        <v>4184.0479609627328</v>
      </c>
      <c r="I8" s="149">
        <v>1834.7982435683261</v>
      </c>
      <c r="J8" s="153">
        <v>969.46982611332351</v>
      </c>
      <c r="K8" s="6"/>
      <c r="L8" s="6"/>
      <c r="M8" s="154">
        <f t="shared" si="0"/>
        <v>3.3225796574978652</v>
      </c>
      <c r="N8" s="154">
        <f t="shared" si="1"/>
        <v>3.0749390511069028</v>
      </c>
      <c r="O8" s="155">
        <f t="shared" si="2"/>
        <v>3.2770771961136882</v>
      </c>
      <c r="P8" s="154"/>
      <c r="Q8" s="154"/>
      <c r="R8" s="154">
        <f t="shared" si="3"/>
        <v>2.217047725597066</v>
      </c>
      <c r="S8" s="154">
        <f t="shared" si="4"/>
        <v>2.4728246270482228</v>
      </c>
      <c r="T8" s="155">
        <f t="shared" si="5"/>
        <v>2.4392250241991609</v>
      </c>
      <c r="U8" s="6"/>
      <c r="V8" s="154">
        <f t="shared" si="6"/>
        <v>2.8006155469271508</v>
      </c>
      <c r="W8" s="154">
        <f t="shared" si="7"/>
        <v>0.48027430078644123</v>
      </c>
      <c r="X8" s="3">
        <f t="shared" si="8"/>
        <v>8.004571679774021E-2</v>
      </c>
    </row>
    <row r="9" spans="1:24">
      <c r="A9" s="152" t="s">
        <v>170</v>
      </c>
      <c r="B9" s="6"/>
      <c r="C9" s="149">
        <v>3743.0235169553571</v>
      </c>
      <c r="D9" s="149">
        <v>1093.2728425421531</v>
      </c>
      <c r="E9" s="153">
        <v>555.47973000825812</v>
      </c>
      <c r="F9" s="149"/>
      <c r="G9" s="6"/>
      <c r="H9" s="149">
        <v>3754.6853254268362</v>
      </c>
      <c r="I9" s="149">
        <v>1755.8382993905266</v>
      </c>
      <c r="J9" s="153">
        <v>921.242949625817</v>
      </c>
      <c r="K9" s="6"/>
      <c r="L9" s="6"/>
      <c r="M9" s="154">
        <f t="shared" si="0"/>
        <v>3.2279152720449629</v>
      </c>
      <c r="N9" s="154">
        <f t="shared" si="1"/>
        <v>2.8053347043767025</v>
      </c>
      <c r="O9" s="155">
        <f t="shared" si="2"/>
        <v>2.712199855621205</v>
      </c>
      <c r="P9" s="154"/>
      <c r="Q9" s="154"/>
      <c r="R9" s="154">
        <f t="shared" si="3"/>
        <v>1.9895366015725244</v>
      </c>
      <c r="S9" s="154">
        <f t="shared" si="4"/>
        <v>2.366407425485241</v>
      </c>
      <c r="T9" s="155">
        <f t="shared" si="5"/>
        <v>2.3178842657777254</v>
      </c>
      <c r="U9" s="6"/>
      <c r="V9" s="154">
        <f t="shared" si="6"/>
        <v>2.5698796874797267</v>
      </c>
      <c r="W9" s="154">
        <f t="shared" si="7"/>
        <v>0.43598295313374391</v>
      </c>
      <c r="X9" s="3">
        <f t="shared" si="8"/>
        <v>7.2663825522290657E-2</v>
      </c>
    </row>
    <row r="10" spans="1:24">
      <c r="A10" s="152" t="s">
        <v>171</v>
      </c>
      <c r="B10" s="6"/>
      <c r="C10" s="149">
        <v>1958.8988173328082</v>
      </c>
      <c r="D10" s="149">
        <v>794.50243713595671</v>
      </c>
      <c r="E10" s="153">
        <v>288.09871704745166</v>
      </c>
      <c r="F10" s="149"/>
      <c r="G10" s="6"/>
      <c r="H10" s="149">
        <v>1878.4813874250146</v>
      </c>
      <c r="I10" s="149">
        <v>817.97956843531733</v>
      </c>
      <c r="J10" s="153">
        <v>441.44955761072242</v>
      </c>
      <c r="K10" s="6"/>
      <c r="L10" s="6"/>
      <c r="M10" s="154">
        <f t="shared" si="0"/>
        <v>1.6893186431280454</v>
      </c>
      <c r="N10" s="154">
        <f t="shared" si="1"/>
        <v>2.0386907758786954</v>
      </c>
      <c r="O10" s="155">
        <f t="shared" si="2"/>
        <v>1.4066783296829504</v>
      </c>
      <c r="P10" s="154"/>
      <c r="Q10" s="154"/>
      <c r="R10" s="154">
        <f t="shared" si="3"/>
        <v>0.99537168943177512</v>
      </c>
      <c r="S10" s="154">
        <f t="shared" si="4"/>
        <v>1.1024209491913031</v>
      </c>
      <c r="T10" s="155">
        <f t="shared" si="5"/>
        <v>1.1107048191099187</v>
      </c>
      <c r="U10" s="6"/>
      <c r="V10" s="154">
        <f t="shared" si="6"/>
        <v>1.3905308677371144</v>
      </c>
      <c r="W10" s="154">
        <f t="shared" si="7"/>
        <v>0.40672026274239026</v>
      </c>
      <c r="X10" s="3">
        <f t="shared" si="8"/>
        <v>6.7786710457065039E-2</v>
      </c>
    </row>
    <row r="11" spans="1:24">
      <c r="A11" s="152" t="s">
        <v>172</v>
      </c>
      <c r="B11" s="6"/>
      <c r="C11" s="149">
        <v>5952.2359410749887</v>
      </c>
      <c r="D11" s="149">
        <v>1767.4344593545297</v>
      </c>
      <c r="E11" s="153">
        <v>919.23383420670496</v>
      </c>
      <c r="F11" s="149"/>
      <c r="G11" s="6"/>
      <c r="H11" s="149">
        <v>5769.7773975294731</v>
      </c>
      <c r="I11" s="149">
        <v>2597.9482161875717</v>
      </c>
      <c r="J11" s="153">
        <v>1333.4116697642392</v>
      </c>
      <c r="K11" s="6"/>
      <c r="L11" s="6"/>
      <c r="M11" s="154">
        <f t="shared" si="0"/>
        <v>5.1330998082104848</v>
      </c>
      <c r="N11" s="154">
        <f t="shared" si="1"/>
        <v>4.5352313106116169</v>
      </c>
      <c r="O11" s="155">
        <f t="shared" si="2"/>
        <v>4.4882751570079567</v>
      </c>
      <c r="P11" s="154"/>
      <c r="Q11" s="154"/>
      <c r="R11" s="154">
        <f t="shared" si="3"/>
        <v>3.0572957040030482</v>
      </c>
      <c r="S11" s="154">
        <f t="shared" si="4"/>
        <v>3.5013497267637828</v>
      </c>
      <c r="T11" s="155">
        <f t="shared" si="5"/>
        <v>3.3549173216536281</v>
      </c>
      <c r="U11" s="6"/>
      <c r="V11" s="154">
        <f t="shared" si="6"/>
        <v>4.0116948380417528</v>
      </c>
      <c r="W11" s="154">
        <f t="shared" si="7"/>
        <v>0.81993352064030733</v>
      </c>
      <c r="X11" s="3">
        <f t="shared" si="8"/>
        <v>0.13665558677338455</v>
      </c>
    </row>
    <row r="12" spans="1:24">
      <c r="A12" s="152" t="s">
        <v>173</v>
      </c>
      <c r="B12" s="6"/>
      <c r="C12" s="149">
        <v>12301.180834113202</v>
      </c>
      <c r="D12" s="149">
        <v>4479.9486192950526</v>
      </c>
      <c r="E12" s="153">
        <v>3452.1360912648415</v>
      </c>
      <c r="F12" s="149"/>
      <c r="G12" s="6"/>
      <c r="H12" s="149">
        <v>14066.161069261578</v>
      </c>
      <c r="I12" s="149">
        <v>8273.2923933814909</v>
      </c>
      <c r="J12" s="153">
        <v>4852.2505320605269</v>
      </c>
      <c r="K12" s="6"/>
      <c r="L12" s="6"/>
      <c r="M12" s="154">
        <f t="shared" si="0"/>
        <v>10.608314187381684</v>
      </c>
      <c r="N12" s="154">
        <f t="shared" si="1"/>
        <v>11.495534185509902</v>
      </c>
      <c r="O12" s="155">
        <f t="shared" si="2"/>
        <v>16.85548995311505</v>
      </c>
      <c r="P12" s="154"/>
      <c r="Q12" s="154"/>
      <c r="R12" s="154">
        <f t="shared" si="3"/>
        <v>7.4533921927875673</v>
      </c>
      <c r="S12" s="154">
        <f t="shared" si="4"/>
        <v>11.150218422564471</v>
      </c>
      <c r="T12" s="155">
        <f t="shared" si="5"/>
        <v>12.208457244034149</v>
      </c>
      <c r="U12" s="6"/>
      <c r="V12" s="154">
        <f t="shared" si="6"/>
        <v>11.628567697565471</v>
      </c>
      <c r="W12" s="154">
        <f t="shared" si="7"/>
        <v>3.0455381073507093</v>
      </c>
      <c r="X12" s="3">
        <f t="shared" si="8"/>
        <v>0.50758968455845155</v>
      </c>
    </row>
    <row r="13" spans="1:24">
      <c r="A13" s="156" t="s">
        <v>174</v>
      </c>
      <c r="B13" s="6"/>
      <c r="C13" s="149">
        <v>1691.0512797323991</v>
      </c>
      <c r="D13" s="149">
        <v>594.3131341695173</v>
      </c>
      <c r="E13" s="153">
        <v>309.06078566484172</v>
      </c>
      <c r="F13" s="149"/>
      <c r="G13" s="6"/>
      <c r="H13" s="149">
        <v>3781.7617698086906</v>
      </c>
      <c r="I13" s="149">
        <v>1861.1461495798574</v>
      </c>
      <c r="J13" s="153">
        <v>1118.7659266787919</v>
      </c>
      <c r="K13" s="6"/>
      <c r="L13" s="6"/>
      <c r="M13" s="154">
        <f t="shared" si="0"/>
        <v>1.4583318076770966</v>
      </c>
      <c r="N13" s="154">
        <f t="shared" si="1"/>
        <v>1.5250056487965407</v>
      </c>
      <c r="O13" s="155">
        <f t="shared" si="2"/>
        <v>1.5090282740756322</v>
      </c>
      <c r="P13" s="154"/>
      <c r="Q13" s="154"/>
      <c r="R13" s="154">
        <f t="shared" si="3"/>
        <v>2.0038838963440293</v>
      </c>
      <c r="S13" s="154">
        <f t="shared" si="4"/>
        <v>2.508334662598374</v>
      </c>
      <c r="T13" s="155">
        <f t="shared" si="5"/>
        <v>2.8148600101528927</v>
      </c>
      <c r="U13" s="6"/>
      <c r="V13" s="154">
        <f t="shared" si="6"/>
        <v>1.9699073832740941</v>
      </c>
      <c r="W13" s="154">
        <f t="shared" si="7"/>
        <v>0.57914764204206659</v>
      </c>
      <c r="X13" s="3">
        <f t="shared" si="8"/>
        <v>9.6524607007011098E-2</v>
      </c>
    </row>
    <row r="14" spans="1:24">
      <c r="A14" s="152" t="s">
        <v>175</v>
      </c>
      <c r="B14" s="6"/>
      <c r="C14" s="149">
        <v>2863.6068823858141</v>
      </c>
      <c r="D14" s="149">
        <v>1016.3844286725144</v>
      </c>
      <c r="E14" s="153">
        <v>613.36318804716859</v>
      </c>
      <c r="F14" s="149"/>
      <c r="G14" s="6"/>
      <c r="H14" s="149">
        <v>6246.3124660097965</v>
      </c>
      <c r="I14" s="149">
        <v>3371.2620233765888</v>
      </c>
      <c r="J14" s="153">
        <v>2095.4427623046113</v>
      </c>
      <c r="K14" s="6"/>
      <c r="L14" s="6"/>
      <c r="M14" s="154">
        <f t="shared" si="0"/>
        <v>2.469522391968578</v>
      </c>
      <c r="N14" s="154">
        <f t="shared" si="1"/>
        <v>2.6080392741788567</v>
      </c>
      <c r="O14" s="155">
        <f t="shared" si="2"/>
        <v>2.9948231415035815</v>
      </c>
      <c r="P14" s="154"/>
      <c r="Q14" s="154"/>
      <c r="R14" s="154">
        <f t="shared" si="3"/>
        <v>3.3098026063136148</v>
      </c>
      <c r="S14" s="154">
        <f t="shared" si="4"/>
        <v>4.5435729976638193</v>
      </c>
      <c r="T14" s="155">
        <f t="shared" si="5"/>
        <v>5.2722181597769051</v>
      </c>
      <c r="U14" s="6"/>
      <c r="V14" s="154">
        <f t="shared" si="6"/>
        <v>3.532996428567559</v>
      </c>
      <c r="W14" s="154">
        <f t="shared" si="7"/>
        <v>1.1289044215958923</v>
      </c>
      <c r="X14" s="3">
        <f t="shared" si="8"/>
        <v>0.18815073693264872</v>
      </c>
    </row>
    <row r="15" spans="1:24">
      <c r="A15" s="152" t="s">
        <v>176</v>
      </c>
      <c r="B15" s="6"/>
      <c r="C15" s="149">
        <v>5300.3392733009705</v>
      </c>
      <c r="D15" s="149">
        <v>1627.6251904239427</v>
      </c>
      <c r="E15" s="153">
        <v>1048.3392266705705</v>
      </c>
      <c r="F15" s="149"/>
      <c r="G15" s="6"/>
      <c r="H15" s="149">
        <v>9477.8195998696483</v>
      </c>
      <c r="I15" s="149">
        <v>5371.6550506601325</v>
      </c>
      <c r="J15" s="153">
        <v>3020.5115124959202</v>
      </c>
      <c r="K15" s="6"/>
      <c r="L15" s="6"/>
      <c r="M15" s="154">
        <f t="shared" si="0"/>
        <v>4.5709160014107288</v>
      </c>
      <c r="N15" s="154">
        <f t="shared" si="1"/>
        <v>4.1764811625584439</v>
      </c>
      <c r="O15" s="155">
        <f t="shared" si="2"/>
        <v>5.1186485223784794</v>
      </c>
      <c r="P15" s="154"/>
      <c r="Q15" s="154"/>
      <c r="R15" s="154">
        <f t="shared" si="3"/>
        <v>5.0221169985526029</v>
      </c>
      <c r="S15" s="154">
        <f t="shared" si="4"/>
        <v>7.2395757647157852</v>
      </c>
      <c r="T15" s="155">
        <f t="shared" si="5"/>
        <v>7.5997282934522996</v>
      </c>
      <c r="U15" s="6"/>
      <c r="V15" s="154">
        <f t="shared" si="6"/>
        <v>5.6212444571780571</v>
      </c>
      <c r="W15" s="154">
        <f t="shared" si="7"/>
        <v>1.4377400139932082</v>
      </c>
      <c r="X15" s="3">
        <f t="shared" si="8"/>
        <v>0.2396233356655347</v>
      </c>
    </row>
    <row r="16" spans="1:24">
      <c r="A16" s="152" t="s">
        <v>177</v>
      </c>
      <c r="B16" s="6"/>
      <c r="C16" s="149">
        <v>6606.9894131764631</v>
      </c>
      <c r="D16" s="149">
        <v>2111.1170613911972</v>
      </c>
      <c r="E16" s="153">
        <v>1172.5785801436211</v>
      </c>
      <c r="F16" s="149"/>
      <c r="G16" s="6"/>
      <c r="H16" s="149">
        <v>9804.0643268552976</v>
      </c>
      <c r="I16" s="149">
        <v>5140.3632394920742</v>
      </c>
      <c r="J16" s="153">
        <v>2973.913873091326</v>
      </c>
      <c r="K16" s="6"/>
      <c r="L16" s="6"/>
      <c r="M16" s="154">
        <f t="shared" si="0"/>
        <v>5.6977472710028012</v>
      </c>
      <c r="N16" s="154">
        <f t="shared" si="1"/>
        <v>5.4171197955958919</v>
      </c>
      <c r="O16" s="155">
        <f t="shared" si="2"/>
        <v>5.7252628385247597</v>
      </c>
      <c r="P16" s="154"/>
      <c r="Q16" s="154"/>
      <c r="R16" s="154">
        <f t="shared" si="3"/>
        <v>5.1949878969505123</v>
      </c>
      <c r="S16" s="154">
        <f t="shared" si="4"/>
        <v>6.9278553405787742</v>
      </c>
      <c r="T16" s="155">
        <f t="shared" si="5"/>
        <v>7.482486760974723</v>
      </c>
      <c r="U16" s="6"/>
      <c r="V16" s="154">
        <f t="shared" si="6"/>
        <v>6.074243317271244</v>
      </c>
      <c r="W16" s="154">
        <f t="shared" si="7"/>
        <v>0.91435672987880334</v>
      </c>
      <c r="X16" s="3">
        <f t="shared" si="8"/>
        <v>0.15239278831313388</v>
      </c>
    </row>
    <row r="17" spans="1:24">
      <c r="A17" s="152" t="s">
        <v>178</v>
      </c>
      <c r="B17" s="6"/>
      <c r="C17" s="149">
        <v>1717.6632555504307</v>
      </c>
      <c r="D17" s="149">
        <v>501.21875517966288</v>
      </c>
      <c r="E17" s="153">
        <v>285.61966309123574</v>
      </c>
      <c r="F17" s="149"/>
      <c r="G17" s="6"/>
      <c r="H17" s="149">
        <v>3192.4038573653315</v>
      </c>
      <c r="I17" s="149">
        <v>1422.1289783570876</v>
      </c>
      <c r="J17" s="153">
        <v>756.56651144993236</v>
      </c>
      <c r="K17" s="6"/>
      <c r="L17" s="6"/>
      <c r="M17" s="154">
        <f t="shared" si="0"/>
        <v>1.4812814906735288</v>
      </c>
      <c r="N17" s="154">
        <f t="shared" si="1"/>
        <v>1.2861257626417115</v>
      </c>
      <c r="O17" s="155">
        <f t="shared" si="2"/>
        <v>1.3945740360086771</v>
      </c>
      <c r="P17" s="154"/>
      <c r="Q17" s="154"/>
      <c r="R17" s="154">
        <f t="shared" si="3"/>
        <v>1.6915943070429227</v>
      </c>
      <c r="S17" s="154">
        <f t="shared" si="4"/>
        <v>1.9166551814880117</v>
      </c>
      <c r="T17" s="155">
        <f t="shared" si="5"/>
        <v>1.9035517325982449</v>
      </c>
      <c r="U17" s="6"/>
      <c r="V17" s="154">
        <f t="shared" si="6"/>
        <v>1.6122970850755161</v>
      </c>
      <c r="W17" s="154">
        <f t="shared" si="7"/>
        <v>0.26634838599731059</v>
      </c>
      <c r="X17" s="3">
        <f t="shared" si="8"/>
        <v>4.4391397666218434E-2</v>
      </c>
    </row>
    <row r="18" spans="1:24">
      <c r="A18" s="152" t="s">
        <v>179</v>
      </c>
      <c r="B18" s="6"/>
      <c r="C18" s="149">
        <v>2082.9727241701776</v>
      </c>
      <c r="D18" s="149">
        <v>538.37878618614593</v>
      </c>
      <c r="E18" s="153">
        <v>361.80953269984371</v>
      </c>
      <c r="F18" s="149"/>
      <c r="G18" s="6"/>
      <c r="H18" s="149">
        <v>3718.4226175329095</v>
      </c>
      <c r="I18" s="149">
        <v>1505.3308926596821</v>
      </c>
      <c r="J18" s="153">
        <v>778.30336701229589</v>
      </c>
      <c r="K18" s="6"/>
      <c r="L18" s="6"/>
      <c r="M18" s="154">
        <f t="shared" si="0"/>
        <v>1.7963177193904361</v>
      </c>
      <c r="N18" s="154">
        <f t="shared" si="1"/>
        <v>1.3814782863134791</v>
      </c>
      <c r="O18" s="155">
        <f t="shared" si="2"/>
        <v>1.7665806857368191</v>
      </c>
      <c r="P18" s="154"/>
      <c r="Q18" s="154"/>
      <c r="R18" s="154">
        <f t="shared" si="3"/>
        <v>1.970321679848319</v>
      </c>
      <c r="S18" s="154">
        <f t="shared" si="4"/>
        <v>2.0287894411681822</v>
      </c>
      <c r="T18" s="155">
        <f t="shared" si="5"/>
        <v>1.9582425343199295</v>
      </c>
      <c r="U18" s="6"/>
      <c r="V18" s="154">
        <f t="shared" si="6"/>
        <v>1.8169550577961939</v>
      </c>
      <c r="W18" s="154">
        <f t="shared" si="7"/>
        <v>0.2370488444850874</v>
      </c>
      <c r="X18" s="3">
        <f t="shared" si="8"/>
        <v>3.9508140747514568E-2</v>
      </c>
    </row>
    <row r="19" spans="1:24">
      <c r="A19" s="152" t="s">
        <v>180</v>
      </c>
      <c r="B19" s="6"/>
      <c r="C19" s="149">
        <v>553.27326591033477</v>
      </c>
      <c r="D19" s="149">
        <v>149.10949051345375</v>
      </c>
      <c r="E19" s="153">
        <v>135.12417739628037</v>
      </c>
      <c r="F19" s="149"/>
      <c r="G19" s="6"/>
      <c r="H19" s="149">
        <v>833.5722295183283</v>
      </c>
      <c r="I19" s="149">
        <v>332.76116148129751</v>
      </c>
      <c r="J19" s="153">
        <v>174.58545290941814</v>
      </c>
      <c r="K19" s="6"/>
      <c r="L19" s="6"/>
      <c r="M19" s="154">
        <f t="shared" si="0"/>
        <v>0.47713278224307348</v>
      </c>
      <c r="N19" s="154">
        <f t="shared" si="1"/>
        <v>0.3826144876302387</v>
      </c>
      <c r="O19" s="155">
        <f t="shared" si="2"/>
        <v>0.65976084207371055</v>
      </c>
      <c r="P19" s="154"/>
      <c r="Q19" s="154"/>
      <c r="R19" s="154">
        <f t="shared" si="3"/>
        <v>0.44169412798730245</v>
      </c>
      <c r="S19" s="154">
        <f t="shared" si="4"/>
        <v>0.44847437472788293</v>
      </c>
      <c r="T19" s="155">
        <f t="shared" si="5"/>
        <v>0.4392640122747028</v>
      </c>
      <c r="U19" s="6"/>
      <c r="V19" s="154">
        <f t="shared" si="6"/>
        <v>0.47482343782281849</v>
      </c>
      <c r="W19" s="154">
        <f t="shared" si="7"/>
        <v>9.5672320030191771E-2</v>
      </c>
      <c r="X19" s="3">
        <f t="shared" si="8"/>
        <v>1.594538667169863E-2</v>
      </c>
    </row>
    <row r="20" spans="1:24">
      <c r="A20" s="152" t="s">
        <v>181</v>
      </c>
      <c r="B20" s="6"/>
      <c r="C20" s="149">
        <v>847.01185766337562</v>
      </c>
      <c r="D20" s="149">
        <v>234.88521332248038</v>
      </c>
      <c r="E20" s="153">
        <v>151.32951103768048</v>
      </c>
      <c r="F20" s="149"/>
      <c r="G20" s="6"/>
      <c r="H20" s="149">
        <v>1647.4222984696225</v>
      </c>
      <c r="I20" s="149">
        <v>697.53103427703081</v>
      </c>
      <c r="J20" s="153">
        <v>364.89920598766025</v>
      </c>
      <c r="K20" s="6"/>
      <c r="L20" s="6"/>
      <c r="M20" s="154">
        <f t="shared" si="0"/>
        <v>0.73044759098354173</v>
      </c>
      <c r="N20" s="154">
        <f t="shared" si="1"/>
        <v>0.60271472484973299</v>
      </c>
      <c r="O20" s="155">
        <f t="shared" si="2"/>
        <v>0.73888542788325107</v>
      </c>
      <c r="P20" s="154"/>
      <c r="Q20" s="154"/>
      <c r="R20" s="154">
        <f t="shared" si="3"/>
        <v>0.87293785683077141</v>
      </c>
      <c r="S20" s="154">
        <f t="shared" si="4"/>
        <v>0.94008805912966154</v>
      </c>
      <c r="T20" s="155">
        <f t="shared" si="5"/>
        <v>0.91810105954908061</v>
      </c>
      <c r="U20" s="6"/>
      <c r="V20" s="154">
        <f t="shared" si="6"/>
        <v>0.80052911987100661</v>
      </c>
      <c r="W20" s="154">
        <f t="shared" si="7"/>
        <v>0.13144183812279178</v>
      </c>
      <c r="X20" s="3">
        <f t="shared" si="8"/>
        <v>2.1906973020465296E-2</v>
      </c>
    </row>
    <row r="21" spans="1:24">
      <c r="A21" s="152" t="s">
        <v>182</v>
      </c>
      <c r="B21" s="6"/>
      <c r="C21" s="149">
        <v>692.0152627915071</v>
      </c>
      <c r="D21" s="149">
        <v>264.02234298891085</v>
      </c>
      <c r="E21" s="153">
        <v>153.77349237733495</v>
      </c>
      <c r="F21" s="149"/>
      <c r="G21" s="6"/>
      <c r="H21" s="149">
        <v>1088.9199941537561</v>
      </c>
      <c r="I21" s="149">
        <v>453.19551198221467</v>
      </c>
      <c r="J21" s="153">
        <v>239.38627002288328</v>
      </c>
      <c r="K21" s="6"/>
      <c r="L21" s="6"/>
      <c r="M21" s="154">
        <f t="shared" si="0"/>
        <v>0.59678135206318461</v>
      </c>
      <c r="N21" s="154">
        <f t="shared" si="1"/>
        <v>0.67748050870392196</v>
      </c>
      <c r="O21" s="155">
        <f t="shared" si="2"/>
        <v>0.75081847508274691</v>
      </c>
      <c r="P21" s="154"/>
      <c r="Q21" s="154"/>
      <c r="R21" s="154">
        <f t="shared" si="3"/>
        <v>0.57699806955373911</v>
      </c>
      <c r="S21" s="154">
        <f t="shared" si="4"/>
        <v>0.61078814895628908</v>
      </c>
      <c r="T21" s="155">
        <f t="shared" si="5"/>
        <v>0.60230547105367982</v>
      </c>
      <c r="U21" s="6"/>
      <c r="V21" s="154">
        <f t="shared" si="6"/>
        <v>0.63586200423559358</v>
      </c>
      <c r="W21" s="154">
        <f t="shared" si="7"/>
        <v>6.5869703843298863E-2</v>
      </c>
      <c r="X21" s="3">
        <f t="shared" si="8"/>
        <v>1.0978283973883144E-2</v>
      </c>
    </row>
    <row r="22" spans="1:24">
      <c r="A22" s="152" t="s">
        <v>183</v>
      </c>
      <c r="B22" s="6"/>
      <c r="C22" s="149">
        <v>801.26650866057355</v>
      </c>
      <c r="D22" s="149">
        <v>230.33816795046064</v>
      </c>
      <c r="E22" s="153">
        <v>111.2404756498384</v>
      </c>
      <c r="F22" s="149"/>
      <c r="G22" s="6"/>
      <c r="H22" s="149">
        <v>1678.0615084991234</v>
      </c>
      <c r="I22" s="149">
        <v>708.35524032590638</v>
      </c>
      <c r="J22" s="153">
        <v>370.73285536273016</v>
      </c>
      <c r="K22" s="6"/>
      <c r="L22" s="6"/>
      <c r="M22" s="154">
        <f t="shared" si="0"/>
        <v>0.69099763561930649</v>
      </c>
      <c r="N22" s="154">
        <f t="shared" si="1"/>
        <v>0.59104702060598602</v>
      </c>
      <c r="O22" s="155">
        <f t="shared" si="2"/>
        <v>0.54314565536395099</v>
      </c>
      <c r="P22" s="154"/>
      <c r="Q22" s="154"/>
      <c r="R22" s="154">
        <f t="shared" si="3"/>
        <v>0.8891729936035262</v>
      </c>
      <c r="S22" s="154">
        <f t="shared" si="4"/>
        <v>0.95467623708313964</v>
      </c>
      <c r="T22" s="155">
        <f t="shared" si="5"/>
        <v>0.93277875570298951</v>
      </c>
      <c r="U22" s="6"/>
      <c r="V22" s="154">
        <f t="shared" si="6"/>
        <v>0.76696971632981636</v>
      </c>
      <c r="W22" s="154">
        <f t="shared" si="7"/>
        <v>0.18137132002225881</v>
      </c>
      <c r="X22" s="3">
        <f t="shared" si="8"/>
        <v>3.0228553337043135E-2</v>
      </c>
    </row>
    <row r="23" spans="1:24">
      <c r="A23" s="156" t="s">
        <v>184</v>
      </c>
      <c r="B23" s="157"/>
      <c r="C23" s="158">
        <v>619.06855361700343</v>
      </c>
      <c r="D23" s="158">
        <v>174.53087161786874</v>
      </c>
      <c r="E23" s="159">
        <v>105.3277080053775</v>
      </c>
      <c r="F23" s="158"/>
      <c r="G23" s="157"/>
      <c r="H23" s="158">
        <v>1315.2753387610621</v>
      </c>
      <c r="I23" s="158">
        <v>545.98025468019796</v>
      </c>
      <c r="J23" s="159">
        <v>289.66891113233021</v>
      </c>
      <c r="K23" s="157"/>
      <c r="L23" s="157"/>
      <c r="M23" s="160">
        <f t="shared" si="0"/>
        <v>0.53387343937624132</v>
      </c>
      <c r="N23" s="160">
        <f t="shared" si="1"/>
        <v>0.44784567226258892</v>
      </c>
      <c r="O23" s="161">
        <f t="shared" si="2"/>
        <v>0.5142758214432962</v>
      </c>
      <c r="P23" s="160"/>
      <c r="Q23" s="160"/>
      <c r="R23" s="160">
        <f t="shared" si="3"/>
        <v>0.69693947716200566</v>
      </c>
      <c r="S23" s="160">
        <f t="shared" si="4"/>
        <v>0.735837536572711</v>
      </c>
      <c r="T23" s="161">
        <f t="shared" si="5"/>
        <v>0.72881861583994312</v>
      </c>
      <c r="U23" s="157"/>
      <c r="V23" s="160">
        <f t="shared" si="6"/>
        <v>0.60959842710946432</v>
      </c>
      <c r="W23" s="160">
        <f t="shared" si="7"/>
        <v>0.12550924412331019</v>
      </c>
      <c r="X23" s="3">
        <f t="shared" si="8"/>
        <v>2.091820735388503E-2</v>
      </c>
    </row>
    <row r="24" spans="1:24">
      <c r="A24" s="152" t="s">
        <v>185</v>
      </c>
      <c r="B24" s="6"/>
      <c r="C24" s="149">
        <v>1092.2332275729977</v>
      </c>
      <c r="D24" s="149">
        <v>298.0895751586786</v>
      </c>
      <c r="E24" s="153">
        <v>207.16382582844787</v>
      </c>
      <c r="F24" s="149"/>
      <c r="G24" s="6"/>
      <c r="H24" s="149">
        <v>2105.1794354358753</v>
      </c>
      <c r="I24" s="149">
        <v>847.14246128333389</v>
      </c>
      <c r="J24" s="153">
        <v>437.16155439152152</v>
      </c>
      <c r="K24" s="6"/>
      <c r="L24" s="6"/>
      <c r="M24" s="154">
        <f t="shared" si="0"/>
        <v>0.94192203173376199</v>
      </c>
      <c r="N24" s="154">
        <f t="shared" si="1"/>
        <v>0.76489692020617972</v>
      </c>
      <c r="O24" s="155">
        <f t="shared" si="2"/>
        <v>1.0115035133568235</v>
      </c>
      <c r="P24" s="154"/>
      <c r="Q24" s="154"/>
      <c r="R24" s="154">
        <f t="shared" si="3"/>
        <v>1.115494689079257</v>
      </c>
      <c r="S24" s="154">
        <f t="shared" si="4"/>
        <v>1.14172484534628</v>
      </c>
      <c r="T24" s="155">
        <f t="shared" si="5"/>
        <v>1.0999160307697453</v>
      </c>
      <c r="U24" s="6"/>
      <c r="V24" s="154">
        <f t="shared" si="6"/>
        <v>1.0125763384153412</v>
      </c>
      <c r="W24" s="154">
        <f t="shared" si="7"/>
        <v>0.1422940770496969</v>
      </c>
      <c r="X24" s="3">
        <f t="shared" si="8"/>
        <v>2.3715679508282819E-2</v>
      </c>
    </row>
    <row r="25" spans="1:24">
      <c r="A25" s="152" t="s">
        <v>186</v>
      </c>
      <c r="B25" s="6"/>
      <c r="C25" s="149">
        <v>700.39759685104616</v>
      </c>
      <c r="D25" s="149">
        <v>251.60312897944334</v>
      </c>
      <c r="E25" s="153">
        <v>141.30730237711802</v>
      </c>
      <c r="F25" s="149"/>
      <c r="G25" s="6"/>
      <c r="H25" s="149">
        <v>714.57867795900324</v>
      </c>
      <c r="I25" s="149">
        <v>340.42417880247638</v>
      </c>
      <c r="J25" s="153">
        <v>205.18411379992725</v>
      </c>
      <c r="K25" s="6"/>
      <c r="L25" s="6"/>
      <c r="M25" s="154">
        <f t="shared" si="0"/>
        <v>0.60401012420517153</v>
      </c>
      <c r="N25" s="154">
        <f t="shared" si="1"/>
        <v>0.64561284428739074</v>
      </c>
      <c r="O25" s="155">
        <f t="shared" si="2"/>
        <v>0.68995072979484562</v>
      </c>
      <c r="P25" s="154"/>
      <c r="Q25" s="154"/>
      <c r="R25" s="154">
        <f t="shared" si="3"/>
        <v>0.37864169997817987</v>
      </c>
      <c r="S25" s="154">
        <f t="shared" si="4"/>
        <v>0.45880210313929426</v>
      </c>
      <c r="T25" s="155">
        <f t="shared" si="5"/>
        <v>0.51625147216330947</v>
      </c>
      <c r="U25" s="6"/>
      <c r="V25" s="154">
        <f t="shared" si="6"/>
        <v>0.54887816226136532</v>
      </c>
      <c r="W25" s="154">
        <f t="shared" si="7"/>
        <v>0.1187074148226214</v>
      </c>
      <c r="X25" s="3">
        <f t="shared" si="8"/>
        <v>1.9784569137103566E-2</v>
      </c>
    </row>
    <row r="26" spans="1:24">
      <c r="A26" s="152" t="s">
        <v>186</v>
      </c>
      <c r="B26" s="6"/>
      <c r="C26" s="149">
        <v>169.82987034574467</v>
      </c>
      <c r="D26" s="149">
        <v>52.701579767639551</v>
      </c>
      <c r="E26" s="153">
        <v>44.673554154982369</v>
      </c>
      <c r="F26" s="149"/>
      <c r="G26" s="6"/>
      <c r="H26" s="149">
        <v>532.36395512752165</v>
      </c>
      <c r="I26" s="149">
        <v>255.08569986116368</v>
      </c>
      <c r="J26" s="153">
        <v>153.17067876109624</v>
      </c>
      <c r="K26" s="6"/>
      <c r="L26" s="6"/>
      <c r="M26" s="154">
        <f t="shared" si="0"/>
        <v>0.14645818538280467</v>
      </c>
      <c r="N26" s="154">
        <f t="shared" si="1"/>
        <v>0.13523208932351749</v>
      </c>
      <c r="O26" s="155">
        <f t="shared" si="2"/>
        <v>0.21812426373763086</v>
      </c>
      <c r="P26" s="154"/>
      <c r="Q26" s="154"/>
      <c r="R26" s="154">
        <f t="shared" si="3"/>
        <v>0.28208957137139351</v>
      </c>
      <c r="S26" s="154">
        <f t="shared" si="4"/>
        <v>0.34378831723632353</v>
      </c>
      <c r="T26" s="155">
        <f t="shared" si="5"/>
        <v>0.38538358032812448</v>
      </c>
      <c r="U26" s="6"/>
      <c r="V26" s="154">
        <f t="shared" si="6"/>
        <v>0.25184600122996575</v>
      </c>
      <c r="W26" s="154">
        <f t="shared" si="7"/>
        <v>0.10299796094833279</v>
      </c>
      <c r="X26" s="3">
        <f t="shared" si="8"/>
        <v>1.716632682472213E-2</v>
      </c>
    </row>
    <row r="27" spans="1:24">
      <c r="A27" s="152" t="s">
        <v>187</v>
      </c>
      <c r="B27" s="6"/>
      <c r="C27" s="149">
        <v>3290.8966018376727</v>
      </c>
      <c r="D27" s="149">
        <v>1048.7815689271015</v>
      </c>
      <c r="E27" s="153">
        <v>527.8989764380043</v>
      </c>
      <c r="F27" s="149"/>
      <c r="G27" s="6"/>
      <c r="H27" s="149">
        <v>3924.6502099290169</v>
      </c>
      <c r="I27" s="149">
        <v>1661.1453444350502</v>
      </c>
      <c r="J27" s="153">
        <v>866.12630225243447</v>
      </c>
      <c r="K27" s="6"/>
      <c r="L27" s="6"/>
      <c r="M27" s="154">
        <f t="shared" si="0"/>
        <v>2.8380092595393096</v>
      </c>
      <c r="N27" s="154">
        <f t="shared" si="1"/>
        <v>2.6911702350352709</v>
      </c>
      <c r="O27" s="155">
        <f t="shared" si="2"/>
        <v>2.5775333469980115</v>
      </c>
      <c r="P27" s="154"/>
      <c r="Q27" s="154"/>
      <c r="R27" s="154">
        <f t="shared" si="3"/>
        <v>2.0795977729865882</v>
      </c>
      <c r="S27" s="154">
        <f t="shared" si="4"/>
        <v>2.2387862704930299</v>
      </c>
      <c r="T27" s="155">
        <f t="shared" si="5"/>
        <v>2.1792085670588666</v>
      </c>
      <c r="U27" s="6"/>
      <c r="V27" s="154">
        <f t="shared" si="6"/>
        <v>2.4340509086851796</v>
      </c>
      <c r="W27" s="154">
        <f t="shared" si="7"/>
        <v>0.30938320275417719</v>
      </c>
      <c r="X27" s="3">
        <f t="shared" si="8"/>
        <v>5.1563867125696196E-2</v>
      </c>
    </row>
    <row r="28" spans="1:24">
      <c r="A28" s="152" t="s">
        <v>188</v>
      </c>
      <c r="B28" s="6"/>
      <c r="C28" s="149">
        <v>5204.4781633145585</v>
      </c>
      <c r="D28" s="149">
        <v>1591.9120552161057</v>
      </c>
      <c r="E28" s="153">
        <v>728.87168364001013</v>
      </c>
      <c r="F28" s="149"/>
      <c r="G28" s="6"/>
      <c r="H28" s="149">
        <v>5080.3692980987844</v>
      </c>
      <c r="I28" s="149">
        <v>2154.2715588019805</v>
      </c>
      <c r="J28" s="153">
        <v>1096.3403596196326</v>
      </c>
      <c r="K28" s="6"/>
      <c r="L28" s="6"/>
      <c r="M28" s="154">
        <f t="shared" si="0"/>
        <v>4.4882471270318636</v>
      </c>
      <c r="N28" s="154">
        <f t="shared" si="1"/>
        <v>4.0848413689935725</v>
      </c>
      <c r="O28" s="155">
        <f t="shared" si="2"/>
        <v>3.5588079426506365</v>
      </c>
      <c r="P28" s="154"/>
      <c r="Q28" s="154"/>
      <c r="R28" s="154">
        <f t="shared" si="3"/>
        <v>2.6919914165972902</v>
      </c>
      <c r="S28" s="154">
        <f t="shared" si="4"/>
        <v>2.9033904859178721</v>
      </c>
      <c r="T28" s="155">
        <f t="shared" si="5"/>
        <v>2.7584363826410825</v>
      </c>
      <c r="U28" s="6"/>
      <c r="V28" s="154">
        <f t="shared" si="6"/>
        <v>3.4142857873053862</v>
      </c>
      <c r="W28" s="154">
        <f t="shared" si="7"/>
        <v>0.7532311742461123</v>
      </c>
      <c r="X28" s="3">
        <f t="shared" si="8"/>
        <v>0.12553852904101873</v>
      </c>
    </row>
    <row r="29" spans="1:24">
      <c r="A29" s="152" t="s">
        <v>188</v>
      </c>
      <c r="B29" s="6"/>
      <c r="C29" s="149">
        <v>2481.3246718922792</v>
      </c>
      <c r="D29" s="149">
        <v>726.15612236742197</v>
      </c>
      <c r="E29" s="153">
        <v>363.52591532345576</v>
      </c>
      <c r="F29" s="149"/>
      <c r="G29" s="6"/>
      <c r="H29" s="149">
        <v>3757.0957912097224</v>
      </c>
      <c r="I29" s="149">
        <v>1582.541448689863</v>
      </c>
      <c r="J29" s="153">
        <v>795.6719934883904</v>
      </c>
      <c r="K29" s="6"/>
      <c r="L29" s="6"/>
      <c r="M29" s="154">
        <f t="shared" si="0"/>
        <v>2.1398491799533552</v>
      </c>
      <c r="N29" s="154">
        <f t="shared" si="1"/>
        <v>1.8633143453340653</v>
      </c>
      <c r="O29" s="155">
        <f t="shared" si="2"/>
        <v>1.7749611404185448</v>
      </c>
      <c r="P29" s="154"/>
      <c r="Q29" s="154"/>
      <c r="R29" s="154">
        <f t="shared" si="3"/>
        <v>1.9908138617118531</v>
      </c>
      <c r="S29" s="154">
        <f t="shared" si="4"/>
        <v>2.1328489284108776</v>
      </c>
      <c r="T29" s="155">
        <f t="shared" si="5"/>
        <v>2.0019426961973816</v>
      </c>
      <c r="U29" s="6"/>
      <c r="V29" s="154">
        <f t="shared" si="6"/>
        <v>1.9839550253376801</v>
      </c>
      <c r="W29" s="154">
        <f t="shared" si="7"/>
        <v>0.14496592658993956</v>
      </c>
      <c r="X29" s="3">
        <f t="shared" si="8"/>
        <v>2.4160987764989927E-2</v>
      </c>
    </row>
    <row r="30" spans="1:24">
      <c r="A30" s="152" t="s">
        <v>188</v>
      </c>
      <c r="B30" s="6"/>
      <c r="C30" s="149">
        <v>2143.9617951318146</v>
      </c>
      <c r="D30" s="149">
        <v>700.85081187992466</v>
      </c>
      <c r="E30" s="153">
        <v>353.45790754257899</v>
      </c>
      <c r="F30" s="149"/>
      <c r="G30" s="6"/>
      <c r="H30" s="149">
        <v>2544.2145948415359</v>
      </c>
      <c r="I30" s="149">
        <v>1132.3494489275224</v>
      </c>
      <c r="J30" s="153">
        <v>584.89931697055306</v>
      </c>
      <c r="K30" s="6"/>
      <c r="L30" s="6"/>
      <c r="M30" s="154">
        <f t="shared" si="0"/>
        <v>1.8489135827861964</v>
      </c>
      <c r="N30" s="154">
        <f t="shared" si="1"/>
        <v>1.7983809975427367</v>
      </c>
      <c r="O30" s="155">
        <f t="shared" si="2"/>
        <v>1.7258028223476385</v>
      </c>
      <c r="P30" s="154"/>
      <c r="Q30" s="154"/>
      <c r="R30" s="154">
        <f t="shared" si="3"/>
        <v>1.3481311002052656</v>
      </c>
      <c r="S30" s="154">
        <f t="shared" si="4"/>
        <v>1.5261087226063654</v>
      </c>
      <c r="T30" s="155">
        <f t="shared" si="5"/>
        <v>1.4716301757542269</v>
      </c>
      <c r="U30" s="6"/>
      <c r="V30" s="154">
        <f t="shared" si="6"/>
        <v>1.6198279002070717</v>
      </c>
      <c r="W30" s="154">
        <f t="shared" si="7"/>
        <v>0.20007855635623617</v>
      </c>
      <c r="X30" s="3">
        <f t="shared" si="8"/>
        <v>3.3346426059372693E-2</v>
      </c>
    </row>
    <row r="31" spans="1:24" ht="18">
      <c r="A31" s="152" t="s">
        <v>418</v>
      </c>
      <c r="B31" s="6"/>
      <c r="C31" s="149">
        <v>2654.6115163480185</v>
      </c>
      <c r="D31" s="149">
        <v>772.71108848869676</v>
      </c>
      <c r="E31" s="153">
        <v>416.44095666945765</v>
      </c>
      <c r="F31" s="149"/>
      <c r="G31" s="6"/>
      <c r="H31" s="149">
        <v>5071.6215369816555</v>
      </c>
      <c r="I31" s="149">
        <v>2321.1901428304545</v>
      </c>
      <c r="J31" s="153">
        <v>1296.3906480058249</v>
      </c>
      <c r="K31" s="6"/>
      <c r="L31" s="6"/>
      <c r="M31" s="154">
        <f t="shared" si="0"/>
        <v>2.2892885968123098</v>
      </c>
      <c r="N31" s="154">
        <f t="shared" si="1"/>
        <v>1.9827742432104347</v>
      </c>
      <c r="O31" s="155">
        <f t="shared" si="2"/>
        <v>2.0333255050312422</v>
      </c>
      <c r="P31" s="154"/>
      <c r="Q31" s="154"/>
      <c r="R31" s="154">
        <f t="shared" si="3"/>
        <v>2.6873561437539233</v>
      </c>
      <c r="S31" s="154">
        <f t="shared" si="4"/>
        <v>3.1283527599687182</v>
      </c>
      <c r="T31" s="155">
        <f t="shared" si="5"/>
        <v>3.2617709438477553</v>
      </c>
      <c r="U31" s="6"/>
      <c r="V31" s="154">
        <f t="shared" si="6"/>
        <v>2.5638113654373971</v>
      </c>
      <c r="W31" s="154">
        <f t="shared" si="7"/>
        <v>0.5505451856975303</v>
      </c>
      <c r="X31" s="3">
        <f t="shared" si="8"/>
        <v>9.1757530949588384E-2</v>
      </c>
    </row>
    <row r="32" spans="1:24">
      <c r="A32" s="6" t="s">
        <v>190</v>
      </c>
      <c r="B32" s="6"/>
      <c r="C32" s="149">
        <v>618.79647413593136</v>
      </c>
      <c r="D32" s="149">
        <v>196.96367689238062</v>
      </c>
      <c r="E32" s="153">
        <v>127.33219482090401</v>
      </c>
      <c r="F32" s="149"/>
      <c r="G32" s="6"/>
      <c r="H32" s="149">
        <v>1210.769552603037</v>
      </c>
      <c r="I32" s="149">
        <v>505.15647012555718</v>
      </c>
      <c r="J32" s="153">
        <v>260.0368973084619</v>
      </c>
      <c r="K32" s="6"/>
      <c r="L32" s="6"/>
      <c r="M32" s="154">
        <f t="shared" si="0"/>
        <v>0.533638802989859</v>
      </c>
      <c r="N32" s="154">
        <f t="shared" si="1"/>
        <v>0.50540818063586945</v>
      </c>
      <c r="O32" s="155">
        <f t="shared" si="2"/>
        <v>0.62171550418959987</v>
      </c>
      <c r="P32" s="154"/>
      <c r="Q32" s="154"/>
      <c r="R32" s="154">
        <f t="shared" si="3"/>
        <v>0.64156384149169399</v>
      </c>
      <c r="S32" s="154">
        <f t="shared" si="4"/>
        <v>0.68081783063507162</v>
      </c>
      <c r="T32" s="155">
        <f t="shared" si="5"/>
        <v>0.654263278799318</v>
      </c>
      <c r="U32" s="6"/>
      <c r="V32" s="154">
        <f t="shared" si="6"/>
        <v>0.60623457312356865</v>
      </c>
      <c r="W32" s="154">
        <f t="shared" si="7"/>
        <v>7.0417813887401051E-2</v>
      </c>
      <c r="X32" s="3">
        <f t="shared" si="8"/>
        <v>1.1736302314566842E-2</v>
      </c>
    </row>
    <row r="33" spans="1:24">
      <c r="A33" s="6" t="s">
        <v>191</v>
      </c>
      <c r="B33" s="6"/>
      <c r="C33" s="149">
        <v>1187.0180519722317</v>
      </c>
      <c r="D33" s="149">
        <v>317.0176040483214</v>
      </c>
      <c r="E33" s="153">
        <v>222.19004154922729</v>
      </c>
      <c r="F33" s="149"/>
      <c r="G33" s="6"/>
      <c r="H33" s="149">
        <v>2260.47812624772</v>
      </c>
      <c r="I33" s="149">
        <v>953.13954899076452</v>
      </c>
      <c r="J33" s="153">
        <v>492.79742807668305</v>
      </c>
      <c r="K33" s="6"/>
      <c r="L33" s="6"/>
      <c r="M33" s="154">
        <f t="shared" si="0"/>
        <v>1.0236627370353568</v>
      </c>
      <c r="N33" s="154">
        <f t="shared" si="1"/>
        <v>0.81346618330622089</v>
      </c>
      <c r="O33" s="155">
        <f t="shared" si="2"/>
        <v>1.0848709071730211</v>
      </c>
      <c r="P33" s="154"/>
      <c r="Q33" s="154"/>
      <c r="R33" s="154">
        <f t="shared" si="3"/>
        <v>1.1977845223854169</v>
      </c>
      <c r="S33" s="154">
        <f t="shared" si="4"/>
        <v>1.2845809930437881</v>
      </c>
      <c r="T33" s="155">
        <f t="shared" si="5"/>
        <v>1.2398981237453408</v>
      </c>
      <c r="U33" s="6"/>
      <c r="V33" s="154">
        <f t="shared" si="6"/>
        <v>1.1073772444481909</v>
      </c>
      <c r="W33" s="154">
        <f t="shared" si="7"/>
        <v>0.17380149234143932</v>
      </c>
      <c r="X33" s="3">
        <f t="shared" si="8"/>
        <v>2.8966915390239888E-2</v>
      </c>
    </row>
    <row r="34" spans="1:24">
      <c r="A34" s="6" t="s">
        <v>192</v>
      </c>
      <c r="B34" s="6"/>
      <c r="C34" s="149">
        <v>8257.227069862076</v>
      </c>
      <c r="D34" s="149">
        <v>4890.4952786487565</v>
      </c>
      <c r="E34" s="153">
        <v>2913.7595721253251</v>
      </c>
      <c r="F34" s="149"/>
      <c r="G34" s="6"/>
      <c r="H34" s="149">
        <v>15438.496695663134</v>
      </c>
      <c r="I34" s="149">
        <v>9881.4923967542054</v>
      </c>
      <c r="J34" s="153">
        <v>6481.0632535638397</v>
      </c>
      <c r="K34" s="6"/>
      <c r="L34" s="6"/>
      <c r="M34" s="154">
        <f t="shared" si="0"/>
        <v>7.1208821539094735</v>
      </c>
      <c r="N34" s="154">
        <f t="shared" si="1"/>
        <v>12.548995633040972</v>
      </c>
      <c r="O34" s="155">
        <f t="shared" si="2"/>
        <v>14.226798682133234</v>
      </c>
      <c r="P34" s="154"/>
      <c r="Q34" s="154"/>
      <c r="R34" s="154">
        <f t="shared" si="3"/>
        <v>8.1805668350613434</v>
      </c>
      <c r="S34" s="154">
        <f t="shared" si="4"/>
        <v>13.317648322554447</v>
      </c>
      <c r="T34" s="155">
        <f t="shared" si="5"/>
        <v>16.306615477543112</v>
      </c>
      <c r="U34" s="6"/>
      <c r="V34" s="154">
        <f t="shared" si="6"/>
        <v>11.950251184040431</v>
      </c>
      <c r="W34" s="154">
        <f t="shared" si="7"/>
        <v>3.5755327865516433</v>
      </c>
      <c r="X34" s="3">
        <f t="shared" si="8"/>
        <v>0.59592213109194059</v>
      </c>
    </row>
    <row r="35" spans="1:24">
      <c r="A35" s="6" t="s">
        <v>193</v>
      </c>
      <c r="B35" s="6"/>
      <c r="C35" s="149">
        <v>1745.6888430057463</v>
      </c>
      <c r="D35" s="149">
        <v>592.99415731107717</v>
      </c>
      <c r="E35" s="153">
        <v>288.27127960700523</v>
      </c>
      <c r="F35" s="149"/>
      <c r="G35" s="6"/>
      <c r="H35" s="149">
        <v>1819.0161904761903</v>
      </c>
      <c r="I35" s="149">
        <v>781.08752275105508</v>
      </c>
      <c r="J35" s="153">
        <v>409.61663145783791</v>
      </c>
      <c r="K35" s="6"/>
      <c r="L35" s="6"/>
      <c r="M35" s="154">
        <f t="shared" si="0"/>
        <v>1.5054502465857624</v>
      </c>
      <c r="N35" s="154">
        <f t="shared" si="1"/>
        <v>1.5216211582912722</v>
      </c>
      <c r="O35" s="155">
        <f t="shared" si="2"/>
        <v>1.4075208881487649</v>
      </c>
      <c r="P35" s="154"/>
      <c r="Q35" s="154"/>
      <c r="R35" s="154">
        <f t="shared" si="3"/>
        <v>0.96386220845124704</v>
      </c>
      <c r="S35" s="154">
        <f t="shared" si="4"/>
        <v>1.0527001913750038</v>
      </c>
      <c r="T35" s="155">
        <f t="shared" si="5"/>
        <v>1.0306118982431651</v>
      </c>
      <c r="U35" s="6"/>
      <c r="V35" s="154">
        <f t="shared" si="6"/>
        <v>1.2469610985158692</v>
      </c>
      <c r="W35" s="154">
        <f t="shared" si="7"/>
        <v>0.25796259116792031</v>
      </c>
      <c r="X35" s="3">
        <f t="shared" si="8"/>
        <v>4.2993765194653387E-2</v>
      </c>
    </row>
    <row r="36" spans="1:24">
      <c r="A36" s="6" t="s">
        <v>194</v>
      </c>
      <c r="B36" s="6"/>
      <c r="C36" s="149">
        <v>3521.4025480655814</v>
      </c>
      <c r="D36" s="149">
        <v>1073.4848967691203</v>
      </c>
      <c r="E36" s="153">
        <v>596.38780183316567</v>
      </c>
      <c r="F36" s="149"/>
      <c r="G36" s="6"/>
      <c r="H36" s="149">
        <v>3248.070942955339</v>
      </c>
      <c r="I36" s="149">
        <v>1431.2411127755934</v>
      </c>
      <c r="J36" s="153">
        <v>740.33013561289636</v>
      </c>
      <c r="K36" s="6"/>
      <c r="L36" s="6"/>
      <c r="M36" s="154">
        <f t="shared" si="0"/>
        <v>3.0367933870650345</v>
      </c>
      <c r="N36" s="154">
        <f t="shared" si="1"/>
        <v>2.7545588972357029</v>
      </c>
      <c r="O36" s="155">
        <f t="shared" si="2"/>
        <v>2.9119386768660536</v>
      </c>
      <c r="P36" s="154"/>
      <c r="Q36" s="154"/>
      <c r="R36" s="154">
        <f t="shared" si="3"/>
        <v>1.7210912407897208</v>
      </c>
      <c r="S36" s="154">
        <f t="shared" si="4"/>
        <v>1.9289359379548552</v>
      </c>
      <c r="T36" s="155">
        <f t="shared" si="5"/>
        <v>1.8627003588089472</v>
      </c>
      <c r="U36" s="6"/>
      <c r="V36" s="154">
        <f t="shared" si="6"/>
        <v>2.3693364164533861</v>
      </c>
      <c r="W36" s="154">
        <f t="shared" si="7"/>
        <v>0.59315543737902865</v>
      </c>
      <c r="X36" s="3">
        <f t="shared" si="8"/>
        <v>9.8859239563171442E-2</v>
      </c>
    </row>
    <row r="37" spans="1:24">
      <c r="A37" s="6" t="s">
        <v>195</v>
      </c>
      <c r="B37" s="6"/>
      <c r="C37" s="149">
        <v>2328.4919711896541</v>
      </c>
      <c r="D37" s="149">
        <v>748.48568191905383</v>
      </c>
      <c r="E37" s="153">
        <v>360.63459683565929</v>
      </c>
      <c r="F37" s="149"/>
      <c r="G37" s="6"/>
      <c r="H37" s="149">
        <v>2645.6668290744478</v>
      </c>
      <c r="I37" s="149">
        <v>1140.6937109179901</v>
      </c>
      <c r="J37" s="153">
        <v>576.59650074086801</v>
      </c>
      <c r="K37" s="6"/>
      <c r="L37" s="6"/>
      <c r="M37" s="154">
        <f t="shared" si="0"/>
        <v>2.0080490439319916</v>
      </c>
      <c r="N37" s="154">
        <f t="shared" si="1"/>
        <v>1.9206119255044276</v>
      </c>
      <c r="O37" s="155">
        <f t="shared" si="2"/>
        <v>1.7608439131615936</v>
      </c>
      <c r="P37" s="154"/>
      <c r="Q37" s="154"/>
      <c r="R37" s="154">
        <f t="shared" si="3"/>
        <v>1.4018887165761507</v>
      </c>
      <c r="S37" s="154">
        <f t="shared" si="4"/>
        <v>1.5373545893477909</v>
      </c>
      <c r="T37" s="155">
        <f t="shared" si="5"/>
        <v>1.4507399566125252</v>
      </c>
      <c r="U37" s="6"/>
      <c r="V37" s="154">
        <f t="shared" si="6"/>
        <v>1.6799146908557467</v>
      </c>
      <c r="W37" s="154">
        <f t="shared" si="7"/>
        <v>0.25388963554696065</v>
      </c>
      <c r="X37" s="3">
        <f t="shared" si="8"/>
        <v>4.2314939257826777E-2</v>
      </c>
    </row>
    <row r="38" spans="1:24">
      <c r="A38" s="6" t="s">
        <v>196</v>
      </c>
      <c r="B38" s="6"/>
      <c r="C38" s="149">
        <v>2040.7107403306479</v>
      </c>
      <c r="D38" s="149">
        <v>810.38861310958271</v>
      </c>
      <c r="E38" s="153">
        <v>411.81728916765093</v>
      </c>
      <c r="F38" s="149"/>
      <c r="G38" s="6"/>
      <c r="H38" s="149">
        <v>4229.5742223350799</v>
      </c>
      <c r="I38" s="149">
        <v>2124.4534135312047</v>
      </c>
      <c r="J38" s="153">
        <v>1243.8914823604746</v>
      </c>
      <c r="K38" s="6"/>
      <c r="L38" s="6"/>
      <c r="M38" s="154">
        <f t="shared" si="0"/>
        <v>1.7598717546657741</v>
      </c>
      <c r="N38" s="154">
        <f t="shared" si="1"/>
        <v>2.0794546538828542</v>
      </c>
      <c r="O38" s="155">
        <f t="shared" si="2"/>
        <v>2.0107498651772837</v>
      </c>
      <c r="P38" s="154"/>
      <c r="Q38" s="154"/>
      <c r="R38" s="154">
        <f t="shared" si="3"/>
        <v>2.241171228762473</v>
      </c>
      <c r="S38" s="154">
        <f t="shared" si="4"/>
        <v>2.8632034821331533</v>
      </c>
      <c r="T38" s="155">
        <f t="shared" si="5"/>
        <v>3.1296809342957235</v>
      </c>
      <c r="U38" s="6"/>
      <c r="V38" s="154">
        <f t="shared" si="6"/>
        <v>2.3473553198195436</v>
      </c>
      <c r="W38" s="154">
        <f t="shared" si="7"/>
        <v>0.53284494800110682</v>
      </c>
      <c r="X38" s="3">
        <f t="shared" si="8"/>
        <v>8.8807491333517799E-2</v>
      </c>
    </row>
    <row r="39" spans="1:24">
      <c r="A39" s="6" t="s">
        <v>197</v>
      </c>
      <c r="B39" s="6"/>
      <c r="C39" s="149">
        <v>2062.979302718144</v>
      </c>
      <c r="D39" s="149">
        <v>722.57903822394985</v>
      </c>
      <c r="E39" s="153">
        <v>384.41309768338317</v>
      </c>
      <c r="F39" s="149"/>
      <c r="G39" s="6"/>
      <c r="H39" s="149">
        <v>3433.1778768728973</v>
      </c>
      <c r="I39" s="149">
        <v>1714.2404481638682</v>
      </c>
      <c r="J39" s="153">
        <v>992.10364248299948</v>
      </c>
      <c r="K39" s="6"/>
      <c r="L39" s="6"/>
      <c r="M39" s="154">
        <f t="shared" si="0"/>
        <v>1.7790757570695725</v>
      </c>
      <c r="N39" s="154">
        <f t="shared" si="1"/>
        <v>1.8541355585777564</v>
      </c>
      <c r="O39" s="155">
        <f t="shared" si="2"/>
        <v>1.8769454432122519</v>
      </c>
      <c r="P39" s="154"/>
      <c r="Q39" s="154"/>
      <c r="R39" s="154">
        <f t="shared" si="3"/>
        <v>1.8191758972427841</v>
      </c>
      <c r="S39" s="154">
        <f t="shared" si="4"/>
        <v>2.3103444816132659</v>
      </c>
      <c r="T39" s="155">
        <f t="shared" si="5"/>
        <v>2.4961726153411972</v>
      </c>
      <c r="U39" s="6"/>
      <c r="V39" s="154">
        <f t="shared" si="6"/>
        <v>2.0226416255094715</v>
      </c>
      <c r="W39" s="154">
        <f t="shared" si="7"/>
        <v>0.30243969273825405</v>
      </c>
      <c r="X39" s="3">
        <f t="shared" si="8"/>
        <v>5.0406615456375675E-2</v>
      </c>
    </row>
    <row r="40" spans="1:24">
      <c r="A40" s="6" t="s">
        <v>198</v>
      </c>
      <c r="B40" s="6"/>
      <c r="C40" s="149">
        <v>95.954970553592474</v>
      </c>
      <c r="D40" s="149">
        <v>72.634995990376908</v>
      </c>
      <c r="E40" s="153">
        <v>42.522511284548507</v>
      </c>
      <c r="F40" s="149"/>
      <c r="G40" s="6"/>
      <c r="H40" s="149">
        <v>150.16423745708272</v>
      </c>
      <c r="I40" s="149">
        <v>97.463488172570166</v>
      </c>
      <c r="J40" s="153">
        <v>77.689571768437744</v>
      </c>
      <c r="K40" s="6"/>
      <c r="L40" s="6"/>
      <c r="M40" s="154">
        <f t="shared" si="0"/>
        <v>8.2749818021584196E-2</v>
      </c>
      <c r="N40" s="154">
        <f t="shared" si="1"/>
        <v>0.18638117318478115</v>
      </c>
      <c r="O40" s="155">
        <f t="shared" si="2"/>
        <v>0.20762152556833885</v>
      </c>
      <c r="P40" s="154"/>
      <c r="Q40" s="154"/>
      <c r="R40" s="154">
        <f t="shared" si="3"/>
        <v>7.9569183772845442E-2</v>
      </c>
      <c r="S40" s="154">
        <f t="shared" si="4"/>
        <v>0.1313551038300739</v>
      </c>
      <c r="T40" s="155">
        <f t="shared" si="5"/>
        <v>0.1954700832068379</v>
      </c>
      <c r="U40" s="6"/>
      <c r="V40" s="154">
        <f t="shared" si="6"/>
        <v>0.14719114793074359</v>
      </c>
      <c r="W40" s="154">
        <f t="shared" si="7"/>
        <v>5.7436468453447458E-2</v>
      </c>
      <c r="X40" s="3">
        <f t="shared" si="8"/>
        <v>9.5727447422412435E-3</v>
      </c>
    </row>
    <row r="41" spans="1:24">
      <c r="A41" s="6" t="s">
        <v>198</v>
      </c>
      <c r="B41" s="6"/>
      <c r="C41" s="149">
        <v>835.84931263532621</v>
      </c>
      <c r="D41" s="149">
        <v>415.9928955271061</v>
      </c>
      <c r="E41" s="153">
        <v>164.63370498634458</v>
      </c>
      <c r="F41" s="149"/>
      <c r="G41" s="6"/>
      <c r="H41" s="149">
        <v>1041.0575674647043</v>
      </c>
      <c r="I41" s="149">
        <v>532.58425735445383</v>
      </c>
      <c r="J41" s="153">
        <v>330.36714708194512</v>
      </c>
      <c r="K41" s="6"/>
      <c r="L41" s="6"/>
      <c r="M41" s="154">
        <f t="shared" si="0"/>
        <v>0.72082121556599188</v>
      </c>
      <c r="N41" s="162" t="s">
        <v>298</v>
      </c>
      <c r="O41" s="155">
        <f t="shared" si="2"/>
        <v>0.80384483316377653</v>
      </c>
      <c r="P41" s="154"/>
      <c r="Q41" s="154"/>
      <c r="R41" s="154">
        <f t="shared" si="3"/>
        <v>0.55163667665801752</v>
      </c>
      <c r="S41" s="154">
        <f t="shared" si="4"/>
        <v>0.71778326155523087</v>
      </c>
      <c r="T41" s="155">
        <f t="shared" si="5"/>
        <v>0.8312170122573459</v>
      </c>
      <c r="U41" s="6"/>
      <c r="V41" s="154">
        <f t="shared" si="6"/>
        <v>0.72506059984007254</v>
      </c>
      <c r="W41" s="154">
        <f t="shared" si="7"/>
        <v>0.10911339111344376</v>
      </c>
      <c r="X41" s="3">
        <f t="shared" si="8"/>
        <v>1.818556518557396E-2</v>
      </c>
    </row>
    <row r="42" spans="1:24">
      <c r="A42" s="6" t="s">
        <v>199</v>
      </c>
      <c r="B42" s="6"/>
      <c r="C42" s="149">
        <v>1089.883559050445</v>
      </c>
      <c r="D42" s="149">
        <v>266.57033399030524</v>
      </c>
      <c r="E42" s="153">
        <v>175.36966450944027</v>
      </c>
      <c r="F42" s="149"/>
      <c r="G42" s="6"/>
      <c r="H42" s="149">
        <v>2323.2257662381758</v>
      </c>
      <c r="I42" s="149">
        <v>977.28470609706278</v>
      </c>
      <c r="J42" s="153">
        <v>479.30351173546842</v>
      </c>
      <c r="K42" s="6"/>
      <c r="L42" s="6"/>
      <c r="M42" s="154">
        <f t="shared" si="0"/>
        <v>0.93989572041783387</v>
      </c>
      <c r="N42" s="154">
        <f t="shared" si="1"/>
        <v>0.6840186456670887</v>
      </c>
      <c r="O42" s="155">
        <f t="shared" si="2"/>
        <v>0.85626450987828473</v>
      </c>
      <c r="P42" s="154"/>
      <c r="Q42" s="154"/>
      <c r="R42" s="154">
        <f t="shared" si="3"/>
        <v>1.231033307730462</v>
      </c>
      <c r="S42" s="154">
        <f t="shared" si="4"/>
        <v>1.3171223034171209</v>
      </c>
      <c r="T42" s="155">
        <f t="shared" si="5"/>
        <v>1.205946888206739</v>
      </c>
      <c r="U42" s="6"/>
      <c r="V42" s="154">
        <f t="shared" si="6"/>
        <v>1.0390468958862549</v>
      </c>
      <c r="W42" s="154">
        <f t="shared" si="7"/>
        <v>0.24952985261409824</v>
      </c>
      <c r="X42" s="3">
        <f t="shared" si="8"/>
        <v>4.1588308769016376E-2</v>
      </c>
    </row>
    <row r="43" spans="1:24">
      <c r="A43" s="6" t="s">
        <v>200</v>
      </c>
      <c r="B43" s="6"/>
      <c r="C43" s="149">
        <v>4928.5917392371693</v>
      </c>
      <c r="D43" s="149">
        <v>1648.1333761233407</v>
      </c>
      <c r="E43" s="153">
        <v>927.30308747808556</v>
      </c>
      <c r="F43" s="149"/>
      <c r="G43" s="6"/>
      <c r="H43" s="149">
        <v>8830.0702332269811</v>
      </c>
      <c r="I43" s="149">
        <v>5038.7232219353637</v>
      </c>
      <c r="J43" s="153">
        <v>3046.6421410122462</v>
      </c>
      <c r="K43" s="6"/>
      <c r="L43" s="6"/>
      <c r="M43" s="154">
        <f t="shared" si="0"/>
        <v>4.2503277023754942</v>
      </c>
      <c r="N43" s="154">
        <f t="shared" si="1"/>
        <v>4.2291051031042866</v>
      </c>
      <c r="O43" s="155">
        <f t="shared" si="2"/>
        <v>4.5276743040430496</v>
      </c>
      <c r="P43" s="154"/>
      <c r="Q43" s="154"/>
      <c r="R43" s="154">
        <f t="shared" si="3"/>
        <v>4.678886884206201</v>
      </c>
      <c r="S43" s="154">
        <f t="shared" si="4"/>
        <v>6.790871375508563</v>
      </c>
      <c r="T43" s="155">
        <f t="shared" si="5"/>
        <v>7.6654740044153797</v>
      </c>
      <c r="U43" s="6"/>
      <c r="V43" s="154">
        <f t="shared" si="6"/>
        <v>5.3570565622754955</v>
      </c>
      <c r="W43" s="154">
        <f t="shared" si="7"/>
        <v>1.4852291615725572</v>
      </c>
      <c r="X43" s="3">
        <f t="shared" si="8"/>
        <v>0.2475381935954262</v>
      </c>
    </row>
    <row r="44" spans="1:24">
      <c r="A44" s="143" t="s">
        <v>201</v>
      </c>
      <c r="B44" s="143"/>
      <c r="C44" s="148">
        <v>1443.061479719501</v>
      </c>
      <c r="D44" s="148">
        <v>351.4775347796936</v>
      </c>
      <c r="E44" s="153">
        <v>196.51780858881926</v>
      </c>
      <c r="F44" s="148"/>
      <c r="G44" s="143"/>
      <c r="H44" s="148">
        <v>3365.2861869032663</v>
      </c>
      <c r="I44" s="148">
        <v>1350.593457857648</v>
      </c>
      <c r="J44" s="153">
        <v>698.01296095266287</v>
      </c>
      <c r="K44" s="143"/>
      <c r="L44" s="143"/>
      <c r="M44" s="163">
        <f t="shared" si="0"/>
        <v>1.2444699232548093</v>
      </c>
      <c r="N44" s="163">
        <f t="shared" si="1"/>
        <v>0.90189025809284795</v>
      </c>
      <c r="O44" s="155">
        <f t="shared" si="2"/>
        <v>0.95952299118757656</v>
      </c>
      <c r="P44" s="163"/>
      <c r="Q44" s="163"/>
      <c r="R44" s="163">
        <f t="shared" si="3"/>
        <v>1.7832013772950066</v>
      </c>
      <c r="S44" s="163">
        <f t="shared" si="4"/>
        <v>1.8202441469670165</v>
      </c>
      <c r="T44" s="155">
        <f t="shared" si="5"/>
        <v>1.7562286475660411</v>
      </c>
      <c r="U44" s="143"/>
      <c r="V44" s="163">
        <f t="shared" si="6"/>
        <v>1.4109262240605496</v>
      </c>
      <c r="W44" s="163">
        <f t="shared" si="7"/>
        <v>0.42800792253923092</v>
      </c>
      <c r="X44" s="18">
        <f t="shared" si="8"/>
        <v>7.1334653756538483E-2</v>
      </c>
    </row>
    <row r="45" spans="1:24">
      <c r="A45" s="143" t="s">
        <v>202</v>
      </c>
      <c r="B45" s="143"/>
      <c r="C45" s="148">
        <v>1159.5792334983007</v>
      </c>
      <c r="D45" s="148">
        <v>389.71208705916592</v>
      </c>
      <c r="E45" s="153">
        <v>204.80781637717124</v>
      </c>
      <c r="F45" s="148"/>
      <c r="G45" s="143"/>
      <c r="H45" s="148">
        <v>1887.216009225034</v>
      </c>
      <c r="I45" s="148">
        <v>741.98478270515284</v>
      </c>
      <c r="J45" s="153">
        <v>397.44993450598798</v>
      </c>
      <c r="K45" s="143"/>
      <c r="L45" s="143"/>
      <c r="M45" s="163">
        <f t="shared" si="0"/>
        <v>1</v>
      </c>
      <c r="N45" s="163">
        <f t="shared" si="1"/>
        <v>1</v>
      </c>
      <c r="O45" s="155">
        <f t="shared" si="2"/>
        <v>1</v>
      </c>
      <c r="P45" s="163"/>
      <c r="Q45" s="163"/>
      <c r="R45" s="163">
        <f t="shared" si="3"/>
        <v>1</v>
      </c>
      <c r="S45" s="163">
        <f t="shared" si="4"/>
        <v>1</v>
      </c>
      <c r="T45" s="155">
        <f t="shared" si="5"/>
        <v>1</v>
      </c>
      <c r="U45" s="143"/>
      <c r="V45" s="163">
        <f t="shared" si="6"/>
        <v>1</v>
      </c>
      <c r="W45" s="163">
        <f t="shared" si="7"/>
        <v>0</v>
      </c>
      <c r="X45" s="18">
        <f t="shared" si="8"/>
        <v>0</v>
      </c>
    </row>
    <row r="46" spans="1:2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4">
      <c r="A47" s="84" t="s">
        <v>385</v>
      </c>
      <c r="B47" s="6">
        <v>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2" sqref="B2"/>
    </sheetView>
  </sheetViews>
  <sheetFormatPr defaultColWidth="9.140625" defaultRowHeight="15"/>
  <cols>
    <col min="1" max="1" width="12.85546875" style="3" customWidth="1"/>
    <col min="2" max="3" width="9.140625" style="3"/>
    <col min="4" max="4" width="12.85546875" style="3" customWidth="1"/>
    <col min="5" max="5" width="9.140625" style="3"/>
    <col min="6" max="6" width="11.140625" style="3" customWidth="1"/>
    <col min="7" max="8" width="10.7109375" style="3" customWidth="1"/>
    <col min="9" max="12" width="9.140625" style="3"/>
  </cols>
  <sheetData>
    <row r="1" spans="1:12" s="6" customFormat="1" ht="17.25">
      <c r="A1" s="84" t="s">
        <v>416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6" customFormat="1"/>
    <row r="3" spans="1:12" s="6" customFormat="1"/>
    <row r="4" spans="1:12" s="6" customFormat="1">
      <c r="A4" s="145" t="s">
        <v>299</v>
      </c>
      <c r="B4" s="145" t="s">
        <v>0</v>
      </c>
      <c r="C4" s="64"/>
      <c r="D4" s="64" t="s">
        <v>300</v>
      </c>
      <c r="E4" s="64" t="s">
        <v>348</v>
      </c>
      <c r="F4" s="64" t="s">
        <v>346</v>
      </c>
      <c r="G4" s="64" t="s">
        <v>347</v>
      </c>
      <c r="H4" s="64" t="s">
        <v>349</v>
      </c>
      <c r="I4" s="64" t="s">
        <v>350</v>
      </c>
    </row>
    <row r="5" spans="1:12" s="6" customFormat="1">
      <c r="A5" s="144" t="s">
        <v>145</v>
      </c>
      <c r="B5" s="144" t="s">
        <v>146</v>
      </c>
      <c r="D5" s="6">
        <v>1.055529688874</v>
      </c>
      <c r="E5" s="142">
        <v>9.8540666631199994E-2</v>
      </c>
      <c r="F5" s="6">
        <v>0.99260408028933966</v>
      </c>
      <c r="G5" s="143">
        <v>0.1614417942748225</v>
      </c>
      <c r="H5" s="6">
        <v>1</v>
      </c>
      <c r="I5" s="143">
        <v>6.7528159488177752E-2</v>
      </c>
    </row>
    <row r="6" spans="1:12" s="6" customFormat="1">
      <c r="A6" s="144" t="s">
        <v>147</v>
      </c>
      <c r="B6" s="144" t="s">
        <v>5</v>
      </c>
      <c r="D6" s="6">
        <v>0.88361810542066399</v>
      </c>
      <c r="E6" s="142">
        <v>0.11067483662100901</v>
      </c>
      <c r="F6" s="6">
        <v>0.78648771048479582</v>
      </c>
      <c r="G6" s="143">
        <v>0.12028875162821691</v>
      </c>
      <c r="H6" s="6">
        <v>1</v>
      </c>
      <c r="I6" s="143">
        <v>0.15264923972592387</v>
      </c>
    </row>
    <row r="7" spans="1:12" s="6" customFormat="1">
      <c r="A7" s="144" t="s">
        <v>148</v>
      </c>
      <c r="B7" s="144" t="s">
        <v>7</v>
      </c>
      <c r="D7" s="6">
        <v>0.94114224134025748</v>
      </c>
      <c r="E7" s="142">
        <v>8.7616594792819996E-2</v>
      </c>
      <c r="F7" s="6">
        <v>0.85556342792464057</v>
      </c>
      <c r="G7" s="143">
        <v>9.1163372687273786E-2</v>
      </c>
      <c r="H7" s="6">
        <v>1</v>
      </c>
      <c r="I7" s="143">
        <v>4.8117900001374676E-2</v>
      </c>
    </row>
    <row r="8" spans="1:12" s="6" customFormat="1"/>
    <row r="9" spans="1:12" s="6" customFormat="1">
      <c r="A9" s="144" t="s">
        <v>369</v>
      </c>
    </row>
    <row r="10" spans="1:12" s="6" customFormat="1">
      <c r="A10" s="36" t="s">
        <v>385</v>
      </c>
    </row>
    <row r="11" spans="1:12" s="6" customFormat="1">
      <c r="A11" s="144" t="s">
        <v>370</v>
      </c>
      <c r="B11" s="6" t="s">
        <v>372</v>
      </c>
    </row>
    <row r="12" spans="1:12" s="6" customFormat="1">
      <c r="A12" s="6" t="s">
        <v>373</v>
      </c>
      <c r="B12" s="6" t="s">
        <v>371</v>
      </c>
    </row>
    <row r="13" spans="1:12" s="6" customFormat="1">
      <c r="A13" s="144" t="s">
        <v>374</v>
      </c>
      <c r="B13" s="6" t="s">
        <v>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2" sqref="A22"/>
    </sheetView>
  </sheetViews>
  <sheetFormatPr defaultColWidth="8.85546875" defaultRowHeight="15"/>
  <cols>
    <col min="2" max="2" width="12" customWidth="1"/>
    <col min="3" max="3" width="10.85546875" customWidth="1"/>
    <col min="6" max="6" width="24.140625" customWidth="1"/>
    <col min="7" max="7" width="34.140625" customWidth="1"/>
  </cols>
  <sheetData>
    <row r="1" spans="1:12">
      <c r="A1" s="1" t="s">
        <v>69</v>
      </c>
      <c r="B1" s="1"/>
      <c r="C1" s="1"/>
      <c r="D1" s="1"/>
      <c r="F1" s="84" t="s">
        <v>70</v>
      </c>
      <c r="G1" s="84"/>
      <c r="H1" s="83"/>
    </row>
    <row r="2" spans="1:12">
      <c r="C2" s="36" t="s">
        <v>64</v>
      </c>
      <c r="D2" s="36" t="s">
        <v>71</v>
      </c>
      <c r="E2" s="36" t="s">
        <v>65</v>
      </c>
      <c r="F2" s="36" t="s">
        <v>66</v>
      </c>
      <c r="G2" s="36" t="s">
        <v>73</v>
      </c>
      <c r="H2" s="30"/>
      <c r="I2" s="30"/>
      <c r="J2" s="36" t="s">
        <v>74</v>
      </c>
      <c r="K2" s="36" t="s">
        <v>75</v>
      </c>
      <c r="L2" s="36" t="s">
        <v>76</v>
      </c>
    </row>
    <row r="3" spans="1:12">
      <c r="B3" t="s">
        <v>67</v>
      </c>
      <c r="C3">
        <v>37671.673000000003</v>
      </c>
      <c r="D3">
        <v>5741.9830000000002</v>
      </c>
      <c r="E3">
        <v>722.92</v>
      </c>
      <c r="F3" s="2">
        <f t="shared" ref="F3:F8" si="0">C3/(D3*E3)</f>
        <v>9.0753370928420753E-3</v>
      </c>
      <c r="G3">
        <f>F3/F3</f>
        <v>1</v>
      </c>
      <c r="I3" t="s">
        <v>67</v>
      </c>
      <c r="J3">
        <f>AVERAGE(G3,G5,G7)</f>
        <v>1</v>
      </c>
      <c r="K3">
        <f>STDEV(G3,G5,G7)</f>
        <v>0</v>
      </c>
      <c r="L3">
        <f>K3/SQRT(COUNT(G3,G5,G7))</f>
        <v>0</v>
      </c>
    </row>
    <row r="4" spans="1:12">
      <c r="B4" t="s">
        <v>278</v>
      </c>
      <c r="C4">
        <v>30957.43</v>
      </c>
      <c r="D4">
        <v>3191.6689999999999</v>
      </c>
      <c r="E4">
        <v>820</v>
      </c>
      <c r="F4" s="2">
        <f t="shared" si="0"/>
        <v>1.182859607767414E-2</v>
      </c>
      <c r="G4">
        <f>F4/F3</f>
        <v>1.3033781507690356</v>
      </c>
      <c r="I4" t="s">
        <v>68</v>
      </c>
      <c r="J4">
        <f>AVERAGE(G4,G6, G8)</f>
        <v>1.068571006529609</v>
      </c>
      <c r="K4">
        <f>STDEV(G4,G6,G8)</f>
        <v>0.21070288592156308</v>
      </c>
      <c r="L4">
        <f>K4/SQRT(COUNT(G4,G6,G8))</f>
        <v>0.12164936790584546</v>
      </c>
    </row>
    <row r="5" spans="1:12">
      <c r="B5" t="s">
        <v>67</v>
      </c>
      <c r="C5">
        <v>28613.359</v>
      </c>
      <c r="D5">
        <v>6143.1540000000005</v>
      </c>
      <c r="E5">
        <v>817.84900000000005</v>
      </c>
      <c r="F5" s="2">
        <f t="shared" si="0"/>
        <v>5.6951388157047847E-3</v>
      </c>
      <c r="G5">
        <f>F5/F5</f>
        <v>1</v>
      </c>
    </row>
    <row r="6" spans="1:12">
      <c r="B6" t="s">
        <v>278</v>
      </c>
      <c r="C6">
        <v>24268.016</v>
      </c>
      <c r="D6">
        <v>7471.8109999999997</v>
      </c>
      <c r="E6">
        <v>636.50599999999997</v>
      </c>
      <c r="F6" s="2">
        <f t="shared" si="0"/>
        <v>5.1027688169142729E-3</v>
      </c>
      <c r="G6">
        <f>F6/F5</f>
        <v>0.89598673220097713</v>
      </c>
    </row>
    <row r="7" spans="1:12">
      <c r="B7" t="s">
        <v>67</v>
      </c>
      <c r="C7">
        <v>39218.158000000003</v>
      </c>
      <c r="D7">
        <v>14198.953</v>
      </c>
      <c r="E7">
        <v>905.09199999999998</v>
      </c>
      <c r="F7" s="2">
        <f t="shared" si="0"/>
        <v>3.0516740452060714E-3</v>
      </c>
      <c r="G7">
        <f>F7/F7</f>
        <v>1</v>
      </c>
    </row>
    <row r="8" spans="1:12">
      <c r="B8" t="s">
        <v>278</v>
      </c>
      <c r="C8">
        <v>33837.379999999997</v>
      </c>
      <c r="D8">
        <v>15727.781999999999</v>
      </c>
      <c r="E8">
        <v>700.55600000000004</v>
      </c>
      <c r="F8" s="2">
        <f t="shared" si="0"/>
        <v>3.0710464889611281E-3</v>
      </c>
      <c r="G8">
        <f>F8/F7</f>
        <v>1.0063481366188138</v>
      </c>
    </row>
    <row r="10" spans="1:12">
      <c r="A10" s="1" t="s">
        <v>77</v>
      </c>
      <c r="B10" s="1"/>
      <c r="C10" s="1"/>
      <c r="D10" s="1"/>
    </row>
    <row r="11" spans="1:12">
      <c r="C11" s="36" t="s">
        <v>64</v>
      </c>
      <c r="D11" s="36" t="s">
        <v>72</v>
      </c>
      <c r="E11" s="36" t="s">
        <v>65</v>
      </c>
      <c r="F11" s="36" t="s">
        <v>66</v>
      </c>
      <c r="G11" s="36" t="s">
        <v>73</v>
      </c>
      <c r="H11" s="30"/>
      <c r="I11" s="30"/>
      <c r="J11" s="36" t="s">
        <v>74</v>
      </c>
      <c r="K11" s="36" t="s">
        <v>75</v>
      </c>
      <c r="L11" s="36" t="s">
        <v>76</v>
      </c>
    </row>
    <row r="12" spans="1:12">
      <c r="B12" t="s">
        <v>67</v>
      </c>
      <c r="C12">
        <v>34166.517</v>
      </c>
      <c r="D12">
        <v>35485.006999999998</v>
      </c>
      <c r="E12">
        <v>16105.3</v>
      </c>
      <c r="F12" s="2">
        <f>C12/(D12*E12)</f>
        <v>5.9784278723145545E-5</v>
      </c>
      <c r="G12">
        <f>F12/F12</f>
        <v>1</v>
      </c>
      <c r="I12" t="s">
        <v>67</v>
      </c>
      <c r="J12">
        <f>AVERAGE(G12,G14,G16)</f>
        <v>1</v>
      </c>
      <c r="K12">
        <f>_xlfn.STDEV.S(G12,G14,G16)</f>
        <v>0</v>
      </c>
      <c r="L12">
        <f>K12/SQRT(COUNT(G12,G14,G16))</f>
        <v>0</v>
      </c>
    </row>
    <row r="13" spans="1:12">
      <c r="B13" t="s">
        <v>278</v>
      </c>
      <c r="C13">
        <v>29065.132000000001</v>
      </c>
      <c r="D13">
        <v>37123.027999999998</v>
      </c>
      <c r="E13">
        <v>10843.501</v>
      </c>
      <c r="F13" s="2">
        <f t="shared" ref="F13:F17" si="1">C13/(D13*E13)</f>
        <v>7.2203688327003793E-5</v>
      </c>
      <c r="G13">
        <f>F13/F12</f>
        <v>1.2077370484198893</v>
      </c>
      <c r="I13" t="s">
        <v>68</v>
      </c>
      <c r="J13">
        <f>AVERAGE(G13,G15,G17)</f>
        <v>1.1091034247236273</v>
      </c>
      <c r="K13">
        <f>STDEV(G13,G15,G17)</f>
        <v>0.40647592695281509</v>
      </c>
      <c r="L13">
        <f>K13/SQRT(COUNT(G13,G15,G17))</f>
        <v>0.23467898584531047</v>
      </c>
    </row>
    <row r="14" spans="1:12">
      <c r="B14" t="s">
        <v>67</v>
      </c>
      <c r="C14">
        <v>33887.597000000002</v>
      </c>
      <c r="D14">
        <v>32319.856</v>
      </c>
      <c r="E14">
        <v>16029.078</v>
      </c>
      <c r="F14" s="2">
        <f t="shared" si="1"/>
        <v>6.5412811266613393E-5</v>
      </c>
      <c r="G14">
        <f>F14/F14</f>
        <v>1</v>
      </c>
    </row>
    <row r="15" spans="1:12">
      <c r="B15" t="s">
        <v>278</v>
      </c>
      <c r="C15">
        <v>28404.182000000001</v>
      </c>
      <c r="D15">
        <v>19390.572</v>
      </c>
      <c r="E15">
        <v>15367.877</v>
      </c>
      <c r="F15" s="2">
        <f t="shared" si="1"/>
        <v>9.5318629713099235E-5</v>
      </c>
      <c r="G15">
        <f>F15/F14</f>
        <v>1.4571859528341313</v>
      </c>
    </row>
    <row r="16" spans="1:12">
      <c r="B16" t="s">
        <v>67</v>
      </c>
      <c r="C16">
        <v>34904.567000000003</v>
      </c>
      <c r="D16">
        <v>15430.329</v>
      </c>
      <c r="E16">
        <v>9855.7440000000006</v>
      </c>
      <c r="F16" s="2">
        <f t="shared" si="1"/>
        <v>2.2951847757122547E-4</v>
      </c>
      <c r="G16">
        <f>F16/F16</f>
        <v>1</v>
      </c>
    </row>
    <row r="17" spans="2:12">
      <c r="B17" t="s">
        <v>278</v>
      </c>
      <c r="C17">
        <v>33987.273999999998</v>
      </c>
      <c r="D17">
        <v>29025.785</v>
      </c>
      <c r="E17">
        <v>7701.9859999999999</v>
      </c>
      <c r="F17" s="2">
        <f t="shared" si="1"/>
        <v>1.5203011844243383E-4</v>
      </c>
      <c r="G17">
        <f>F17/F16</f>
        <v>0.66238727291686128</v>
      </c>
    </row>
    <row r="19" spans="2:12">
      <c r="C19" s="30" t="s">
        <v>274</v>
      </c>
      <c r="D19" s="30" t="s">
        <v>278</v>
      </c>
    </row>
    <row r="20" spans="2:12">
      <c r="B20" s="84" t="s">
        <v>385</v>
      </c>
      <c r="C20">
        <v>3</v>
      </c>
      <c r="D20">
        <v>3</v>
      </c>
    </row>
    <row r="23" spans="2:12">
      <c r="D23" s="3"/>
      <c r="E23" s="3"/>
      <c r="F23" s="3"/>
      <c r="G23" s="3"/>
      <c r="H23" s="3"/>
      <c r="I23" s="3"/>
      <c r="J23" s="3"/>
      <c r="K23" s="3"/>
      <c r="L23" s="3"/>
    </row>
    <row r="24" spans="2:12">
      <c r="D24" s="3"/>
      <c r="E24" s="3"/>
      <c r="F24" s="3"/>
      <c r="G24" s="3"/>
      <c r="H24" s="3"/>
      <c r="I24" s="3"/>
      <c r="J24" s="3"/>
      <c r="K24" s="3"/>
      <c r="L24" s="3"/>
    </row>
    <row r="25" spans="2:12">
      <c r="D25" s="3"/>
      <c r="E25" s="3"/>
      <c r="F25" s="3"/>
      <c r="G25" s="3"/>
      <c r="H25" s="3"/>
      <c r="I25" s="3"/>
      <c r="J25" s="3"/>
      <c r="K25" s="3"/>
      <c r="L25" s="3"/>
    </row>
    <row r="26" spans="2:12">
      <c r="D26" s="3"/>
      <c r="E26" s="3"/>
      <c r="F26" s="3"/>
      <c r="G26" s="3"/>
      <c r="H26" s="3"/>
      <c r="I26" s="3"/>
      <c r="J26" s="3"/>
      <c r="K26" s="3"/>
      <c r="L26" s="3"/>
    </row>
    <row r="27" spans="2:12">
      <c r="D27" s="3"/>
      <c r="E27" s="3"/>
      <c r="F27" s="3"/>
      <c r="G27" s="3"/>
      <c r="H27" s="3"/>
      <c r="I27" s="3"/>
      <c r="J27" s="3"/>
      <c r="K27" s="3"/>
      <c r="L27" s="3"/>
    </row>
    <row r="28" spans="2:12">
      <c r="D28" s="3"/>
      <c r="E28" s="3"/>
      <c r="F28" s="3"/>
      <c r="G28" s="3"/>
      <c r="H28" s="3"/>
      <c r="I28" s="3"/>
      <c r="J28" s="3"/>
      <c r="K28" s="3"/>
      <c r="L28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2" sqref="A2"/>
    </sheetView>
  </sheetViews>
  <sheetFormatPr defaultColWidth="9.140625" defaultRowHeight="15"/>
  <cols>
    <col min="1" max="1" width="9.140625" style="3"/>
    <col min="2" max="2" width="12.5703125" style="3" customWidth="1"/>
    <col min="3" max="3" width="13.42578125" style="3" customWidth="1"/>
    <col min="4" max="4" width="12.85546875" style="3" customWidth="1"/>
    <col min="5" max="5" width="13.7109375" style="3" customWidth="1"/>
    <col min="6" max="6" width="11.7109375" style="3" customWidth="1"/>
    <col min="7" max="7" width="17.28515625" style="3" customWidth="1"/>
    <col min="8" max="9" width="10.7109375" style="3" customWidth="1"/>
    <col min="10" max="10" width="11.28515625" style="3" customWidth="1"/>
    <col min="11" max="11" width="14.85546875" style="3" customWidth="1"/>
    <col min="12" max="12" width="11.5703125" style="3" customWidth="1"/>
    <col min="13" max="13" width="14.5703125" style="3" customWidth="1"/>
    <col min="14" max="14" width="12.140625" style="3" customWidth="1"/>
    <col min="15" max="15" width="12.85546875" style="3" customWidth="1"/>
    <col min="16" max="16" width="12.5703125" style="3" customWidth="1"/>
    <col min="17" max="17" width="14" style="3" customWidth="1"/>
    <col min="18" max="18" width="10.85546875" customWidth="1"/>
  </cols>
  <sheetData>
    <row r="1" spans="1:18" s="6" customFormat="1" ht="17.25">
      <c r="A1" s="146" t="s">
        <v>417</v>
      </c>
    </row>
    <row r="2" spans="1:18" s="6" customFormat="1"/>
    <row r="3" spans="1:18" s="165" customFormat="1">
      <c r="A3" s="164" t="s">
        <v>299</v>
      </c>
      <c r="B3" s="167" t="s">
        <v>0</v>
      </c>
      <c r="C3" s="37" t="s">
        <v>301</v>
      </c>
      <c r="D3" s="57" t="s">
        <v>75</v>
      </c>
      <c r="E3" s="37" t="s">
        <v>302</v>
      </c>
      <c r="F3" s="57" t="s">
        <v>75</v>
      </c>
      <c r="G3" s="37" t="s">
        <v>303</v>
      </c>
      <c r="H3" s="57" t="s">
        <v>75</v>
      </c>
      <c r="I3" s="37" t="s">
        <v>304</v>
      </c>
      <c r="J3" s="57" t="s">
        <v>75</v>
      </c>
      <c r="K3" s="37" t="s">
        <v>305</v>
      </c>
      <c r="L3" s="57" t="s">
        <v>75</v>
      </c>
      <c r="M3" s="37" t="s">
        <v>306</v>
      </c>
      <c r="N3" s="57" t="s">
        <v>75</v>
      </c>
      <c r="O3" s="37" t="s">
        <v>307</v>
      </c>
      <c r="P3" s="57" t="s">
        <v>75</v>
      </c>
      <c r="Q3" s="37" t="s">
        <v>308</v>
      </c>
      <c r="R3" s="37" t="s">
        <v>75</v>
      </c>
    </row>
    <row r="4" spans="1:18" s="6" customFormat="1">
      <c r="A4" s="144" t="s">
        <v>145</v>
      </c>
      <c r="B4" s="168" t="s">
        <v>146</v>
      </c>
      <c r="C4" s="6">
        <v>1.1849837952909152</v>
      </c>
      <c r="D4" s="166">
        <v>6.1272865686200002E-2</v>
      </c>
      <c r="E4" s="6">
        <v>1.2612205689225437</v>
      </c>
      <c r="F4" s="166">
        <v>7.2384550838172995E-2</v>
      </c>
      <c r="G4" s="6">
        <v>1.2770065940571969</v>
      </c>
      <c r="H4" s="166">
        <v>6.0000667236411599E-2</v>
      </c>
      <c r="I4" s="14">
        <v>1.3544735042972365</v>
      </c>
      <c r="J4" s="170">
        <v>6.3756699999999999E-2</v>
      </c>
      <c r="K4" s="6">
        <v>1.1043194000000001</v>
      </c>
      <c r="L4" s="166">
        <v>9.4877929999999999E-2</v>
      </c>
      <c r="M4" s="6">
        <v>1.1268286138808965</v>
      </c>
      <c r="N4" s="166">
        <v>7.2277661121290998E-2</v>
      </c>
      <c r="O4" s="6">
        <v>1.01785001377</v>
      </c>
      <c r="P4" s="166">
        <v>7.7033110857530479E-2</v>
      </c>
      <c r="Q4" s="6">
        <v>1.0173674357582001</v>
      </c>
      <c r="R4" s="6">
        <v>6.7275561047349997E-2</v>
      </c>
    </row>
    <row r="5" spans="1:18" s="6" customFormat="1">
      <c r="A5" s="144" t="s">
        <v>147</v>
      </c>
      <c r="B5" s="168" t="s">
        <v>5</v>
      </c>
      <c r="C5" s="6">
        <v>1.5970411855633799</v>
      </c>
      <c r="D5" s="166">
        <v>8.4994771868302704E-2</v>
      </c>
      <c r="E5" s="6">
        <v>1.7936738157500001</v>
      </c>
      <c r="F5" s="166">
        <v>5.0033344792228603E-2</v>
      </c>
      <c r="G5" s="6">
        <v>1.7318138860000001</v>
      </c>
      <c r="H5" s="166">
        <v>5.3616781357631552E-2</v>
      </c>
      <c r="I5" s="169">
        <v>1.2158245000000001</v>
      </c>
      <c r="J5" s="170">
        <v>7.7043264E-2</v>
      </c>
      <c r="K5" s="6">
        <v>0.94355813899999996</v>
      </c>
      <c r="L5" s="166">
        <v>6.5932403937000006E-2</v>
      </c>
      <c r="M5" s="6">
        <v>0.90649843875581149</v>
      </c>
      <c r="N5" s="166">
        <v>8.69131024641214E-2</v>
      </c>
      <c r="O5" s="6">
        <v>0.92148138793598133</v>
      </c>
      <c r="P5" s="166">
        <v>0.101829730056693</v>
      </c>
      <c r="Q5" s="6">
        <v>0.99893832000000005</v>
      </c>
      <c r="R5" s="6">
        <v>7.0244712414559304E-2</v>
      </c>
    </row>
    <row r="6" spans="1:18" s="6" customFormat="1">
      <c r="A6" s="144" t="s">
        <v>148</v>
      </c>
      <c r="B6" s="168" t="s">
        <v>7</v>
      </c>
      <c r="C6" s="6">
        <v>2.2301636732959373</v>
      </c>
      <c r="D6" s="166">
        <v>0.101184579799222</v>
      </c>
      <c r="E6" s="142">
        <v>1.593273669569</v>
      </c>
      <c r="F6" s="166">
        <v>7.5517460900776531E-2</v>
      </c>
      <c r="G6" s="6">
        <v>1.9600253061020001</v>
      </c>
      <c r="H6" s="166">
        <v>9.2804722469600004E-2</v>
      </c>
      <c r="I6" s="169">
        <v>1.4394152499999999</v>
      </c>
      <c r="J6" s="170">
        <v>8.91763E-2</v>
      </c>
      <c r="K6" s="6">
        <v>1.0787351199999999</v>
      </c>
      <c r="L6" s="166">
        <v>9.3240393699999993E-2</v>
      </c>
      <c r="M6" s="6">
        <v>0.99995658923675979</v>
      </c>
      <c r="N6" s="166">
        <v>1.1850647955911287E-2</v>
      </c>
      <c r="O6" s="6">
        <v>1.0779427400479999</v>
      </c>
      <c r="P6" s="166">
        <v>9.8488018960000007E-2</v>
      </c>
      <c r="Q6" s="6">
        <v>0.98457583346745181</v>
      </c>
      <c r="R6" s="6">
        <v>8.7515415569307003E-2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18" sqref="D18"/>
    </sheetView>
  </sheetViews>
  <sheetFormatPr defaultColWidth="9.140625" defaultRowHeight="15"/>
  <cols>
    <col min="1" max="1" width="12" style="3" customWidth="1"/>
    <col min="2" max="8" width="9.140625" style="3"/>
  </cols>
  <sheetData>
    <row r="1" spans="1:15">
      <c r="A1" s="19" t="s">
        <v>310</v>
      </c>
    </row>
    <row r="4" spans="1:15">
      <c r="A4" s="18"/>
      <c r="B4" s="238" t="s">
        <v>274</v>
      </c>
      <c r="C4" s="238"/>
      <c r="D4" s="239"/>
      <c r="E4" s="238" t="s">
        <v>278</v>
      </c>
      <c r="F4" s="238"/>
      <c r="G4" s="238"/>
    </row>
    <row r="5" spans="1:15">
      <c r="A5" s="42" t="s">
        <v>311</v>
      </c>
      <c r="B5" s="43" t="s">
        <v>312</v>
      </c>
      <c r="C5" s="43" t="s">
        <v>313</v>
      </c>
      <c r="D5" s="44" t="s">
        <v>314</v>
      </c>
      <c r="E5" s="43" t="s">
        <v>312</v>
      </c>
      <c r="F5" s="43" t="s">
        <v>313</v>
      </c>
      <c r="G5" s="43" t="s">
        <v>314</v>
      </c>
      <c r="K5" s="18"/>
      <c r="L5" s="18"/>
      <c r="M5" s="18"/>
      <c r="N5" s="18"/>
      <c r="O5" s="18"/>
    </row>
    <row r="6" spans="1:15">
      <c r="A6" s="18"/>
      <c r="B6" s="17">
        <v>100</v>
      </c>
      <c r="C6" s="17">
        <v>100</v>
      </c>
      <c r="D6" s="45">
        <v>100</v>
      </c>
      <c r="E6" s="17">
        <v>79.136170000000007</v>
      </c>
      <c r="F6" s="17">
        <v>87.544529999999995</v>
      </c>
      <c r="G6" s="17">
        <v>97.826440000000005</v>
      </c>
      <c r="K6" s="17"/>
      <c r="L6" s="17"/>
      <c r="M6" s="17"/>
      <c r="N6" s="18"/>
      <c r="O6" s="18"/>
    </row>
    <row r="7" spans="1:15">
      <c r="A7" s="18"/>
      <c r="B7" s="17">
        <v>100</v>
      </c>
      <c r="C7" s="17">
        <v>100</v>
      </c>
      <c r="D7" s="45">
        <v>100</v>
      </c>
      <c r="E7" s="17">
        <v>74.647400000000005</v>
      </c>
      <c r="F7" s="17">
        <v>124.9355</v>
      </c>
      <c r="G7" s="17">
        <v>82.466380000000001</v>
      </c>
      <c r="K7" s="17"/>
      <c r="L7" s="17"/>
      <c r="M7" s="17"/>
      <c r="N7" s="18"/>
      <c r="O7" s="18"/>
    </row>
    <row r="8" spans="1:15">
      <c r="A8" s="18"/>
      <c r="B8" s="17">
        <v>100</v>
      </c>
      <c r="C8" s="17">
        <v>100</v>
      </c>
      <c r="D8" s="45">
        <v>100</v>
      </c>
      <c r="E8" s="17">
        <v>71.295490000000001</v>
      </c>
      <c r="F8" s="17"/>
      <c r="G8" s="17">
        <v>109.41330000000001</v>
      </c>
      <c r="K8" s="17"/>
      <c r="L8" s="17"/>
      <c r="M8" s="17"/>
      <c r="N8" s="18"/>
      <c r="O8" s="18"/>
    </row>
    <row r="9" spans="1:15">
      <c r="A9" s="18"/>
      <c r="B9" s="17">
        <v>100</v>
      </c>
      <c r="C9" s="17">
        <v>100</v>
      </c>
      <c r="D9" s="45">
        <v>100</v>
      </c>
      <c r="E9" s="17"/>
      <c r="F9" s="17">
        <v>99.552369999999996</v>
      </c>
      <c r="G9" s="17">
        <v>111.1178</v>
      </c>
      <c r="K9" s="17"/>
      <c r="L9" s="17"/>
      <c r="M9" s="17"/>
      <c r="N9" s="17"/>
      <c r="O9" s="18"/>
    </row>
    <row r="10" spans="1:15">
      <c r="A10" s="18"/>
      <c r="B10" s="17">
        <v>100</v>
      </c>
      <c r="C10" s="17">
        <v>100</v>
      </c>
      <c r="D10" s="45">
        <v>100</v>
      </c>
      <c r="E10" s="17">
        <v>70.400310000000005</v>
      </c>
      <c r="F10" s="17">
        <v>155.7664</v>
      </c>
      <c r="G10" s="17"/>
      <c r="K10" s="17"/>
      <c r="L10" s="17"/>
      <c r="M10" s="17"/>
      <c r="N10" s="18"/>
      <c r="O10" s="18"/>
    </row>
    <row r="11" spans="1:15">
      <c r="A11" s="18"/>
      <c r="B11" s="17">
        <v>100</v>
      </c>
      <c r="C11" s="17">
        <v>100</v>
      </c>
      <c r="D11" s="45">
        <v>100</v>
      </c>
      <c r="E11" s="17"/>
      <c r="F11" s="17">
        <v>129.01070000000001</v>
      </c>
      <c r="G11" s="17">
        <v>151.76070000000001</v>
      </c>
      <c r="K11" s="18"/>
      <c r="L11" s="18"/>
      <c r="M11" s="17"/>
      <c r="N11" s="17"/>
      <c r="O11" s="18"/>
    </row>
    <row r="12" spans="1:15">
      <c r="A12" s="18"/>
      <c r="B12" s="17">
        <v>100</v>
      </c>
      <c r="C12" s="17">
        <v>100</v>
      </c>
      <c r="D12" s="45">
        <v>100</v>
      </c>
      <c r="E12" s="17">
        <v>92.555409999999995</v>
      </c>
      <c r="F12" s="17">
        <v>82.738900000000001</v>
      </c>
      <c r="G12" s="17">
        <v>124.6538</v>
      </c>
      <c r="K12" s="18"/>
      <c r="L12" s="18"/>
      <c r="M12" s="17"/>
      <c r="N12" s="18"/>
      <c r="O12" s="18"/>
    </row>
    <row r="13" spans="1:15">
      <c r="A13" s="42" t="s">
        <v>74</v>
      </c>
      <c r="B13" s="31">
        <v>100</v>
      </c>
      <c r="C13" s="31">
        <v>100</v>
      </c>
      <c r="D13" s="46">
        <v>100</v>
      </c>
      <c r="E13" s="31">
        <v>77.61</v>
      </c>
      <c r="F13" s="31">
        <v>113.3</v>
      </c>
      <c r="G13" s="31">
        <v>112.9</v>
      </c>
      <c r="K13" s="18"/>
      <c r="L13" s="18"/>
      <c r="M13" s="18"/>
      <c r="N13" s="18"/>
      <c r="O13" s="18"/>
    </row>
    <row r="14" spans="1:15">
      <c r="A14" s="42" t="s">
        <v>75</v>
      </c>
      <c r="B14" s="47">
        <v>0</v>
      </c>
      <c r="C14" s="47">
        <v>0</v>
      </c>
      <c r="D14" s="48">
        <v>0</v>
      </c>
      <c r="E14" s="47">
        <v>9.032</v>
      </c>
      <c r="F14" s="47">
        <v>28.18</v>
      </c>
      <c r="G14" s="47">
        <v>23.74</v>
      </c>
    </row>
    <row r="15" spans="1:15">
      <c r="A15" s="42" t="s">
        <v>76</v>
      </c>
      <c r="B15" s="47">
        <v>0</v>
      </c>
      <c r="C15" s="47">
        <v>0</v>
      </c>
      <c r="D15" s="48">
        <v>0</v>
      </c>
      <c r="E15" s="47">
        <v>4.0389999999999997</v>
      </c>
      <c r="F15" s="47">
        <v>11.51</v>
      </c>
      <c r="G15" s="47">
        <v>9.69</v>
      </c>
    </row>
    <row r="16" spans="1:15">
      <c r="A16" s="79" t="s">
        <v>385</v>
      </c>
      <c r="B16" s="75">
        <v>7</v>
      </c>
      <c r="C16" s="75">
        <v>7</v>
      </c>
      <c r="D16" s="80">
        <v>7</v>
      </c>
      <c r="E16" s="75">
        <v>5</v>
      </c>
      <c r="F16" s="75">
        <v>6</v>
      </c>
      <c r="G16" s="75">
        <v>6</v>
      </c>
    </row>
    <row r="17" spans="2:4">
      <c r="B17" s="83"/>
    </row>
    <row r="18" spans="2:4">
      <c r="D18" s="1" t="s">
        <v>365</v>
      </c>
    </row>
    <row r="19" spans="2:4">
      <c r="C19" s="15" t="s">
        <v>362</v>
      </c>
      <c r="D19" s="3">
        <v>5.1780000000000003E-3</v>
      </c>
    </row>
    <row r="20" spans="2:4">
      <c r="C20" s="15" t="s">
        <v>363</v>
      </c>
      <c r="D20" s="3">
        <v>2.46E-2</v>
      </c>
    </row>
    <row r="21" spans="2:4">
      <c r="C21" s="15" t="s">
        <v>364</v>
      </c>
      <c r="D21" s="3">
        <v>1.24E-2</v>
      </c>
    </row>
  </sheetData>
  <mergeCells count="2">
    <mergeCell ref="B4:D4"/>
    <mergeCell ref="E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A2" sqref="A2"/>
    </sheetView>
  </sheetViews>
  <sheetFormatPr defaultColWidth="9.140625" defaultRowHeight="15"/>
  <cols>
    <col min="1" max="1" width="11.42578125" style="3" customWidth="1"/>
    <col min="2" max="2" width="10.42578125" style="3" bestFit="1" customWidth="1"/>
    <col min="3" max="17" width="9.140625" style="3"/>
  </cols>
  <sheetData>
    <row r="1" spans="1:17">
      <c r="A1" s="1" t="s">
        <v>285</v>
      </c>
    </row>
    <row r="3" spans="1:17">
      <c r="A3" s="49" t="s">
        <v>286</v>
      </c>
      <c r="B3" s="240" t="s">
        <v>315</v>
      </c>
      <c r="C3" s="241"/>
      <c r="D3" s="241"/>
      <c r="E3" s="241"/>
      <c r="F3" s="242"/>
      <c r="G3" s="243" t="s">
        <v>316</v>
      </c>
      <c r="H3" s="238"/>
      <c r="I3" s="238"/>
      <c r="J3" s="239"/>
      <c r="K3" s="240" t="s">
        <v>317</v>
      </c>
      <c r="L3" s="241"/>
      <c r="M3" s="241"/>
      <c r="N3" s="242"/>
      <c r="O3" s="238" t="s">
        <v>318</v>
      </c>
      <c r="P3" s="238"/>
      <c r="Q3" s="238"/>
    </row>
    <row r="4" spans="1:17">
      <c r="A4" s="50">
        <v>37</v>
      </c>
      <c r="B4" s="51">
        <v>100</v>
      </c>
      <c r="C4" s="52">
        <v>100</v>
      </c>
      <c r="D4" s="52">
        <v>100</v>
      </c>
      <c r="E4" s="52">
        <v>100</v>
      </c>
      <c r="F4" s="50">
        <v>100</v>
      </c>
      <c r="G4" s="51">
        <v>100</v>
      </c>
      <c r="H4" s="52">
        <v>100</v>
      </c>
      <c r="I4" s="52">
        <v>100</v>
      </c>
      <c r="J4" s="50">
        <v>100</v>
      </c>
      <c r="K4" s="51">
        <v>100</v>
      </c>
      <c r="L4" s="52">
        <v>100</v>
      </c>
      <c r="M4" s="52">
        <v>100</v>
      </c>
      <c r="N4" s="50">
        <v>100</v>
      </c>
      <c r="O4" s="52">
        <v>100</v>
      </c>
      <c r="P4" s="52">
        <v>100</v>
      </c>
      <c r="Q4" s="52">
        <v>100</v>
      </c>
    </row>
    <row r="5" spans="1:17">
      <c r="A5" s="33">
        <v>50</v>
      </c>
      <c r="B5" s="34">
        <v>80.375630000000001</v>
      </c>
      <c r="C5" s="21">
        <v>85.360389999999995</v>
      </c>
      <c r="D5" s="26"/>
      <c r="E5" s="21">
        <v>84.980500000000006</v>
      </c>
      <c r="F5" s="33">
        <v>84.184870000000004</v>
      </c>
      <c r="G5" s="34">
        <v>101.1598</v>
      </c>
      <c r="H5" s="21">
        <v>100.2294</v>
      </c>
      <c r="I5" s="21">
        <v>95.598780000000005</v>
      </c>
      <c r="J5" s="33">
        <v>91.956280000000007</v>
      </c>
      <c r="K5" s="34">
        <v>72.862639999999999</v>
      </c>
      <c r="L5" s="21">
        <v>90.363749999999996</v>
      </c>
      <c r="M5" s="21">
        <v>99.208380000000005</v>
      </c>
      <c r="N5" s="33">
        <v>101.3343</v>
      </c>
      <c r="O5" s="21">
        <v>103.6953</v>
      </c>
      <c r="P5" s="21">
        <v>80.264529999999993</v>
      </c>
      <c r="Q5" s="21">
        <v>86.609279999999998</v>
      </c>
    </row>
    <row r="6" spans="1:17">
      <c r="A6" s="33">
        <v>60</v>
      </c>
      <c r="B6" s="34">
        <v>88.039410000000004</v>
      </c>
      <c r="C6" s="21">
        <v>74.429479999999998</v>
      </c>
      <c r="D6" s="21">
        <v>66.538799999999995</v>
      </c>
      <c r="E6" s="26"/>
      <c r="F6" s="33">
        <v>45.303730000000002</v>
      </c>
      <c r="G6" s="34">
        <v>86.084980000000002</v>
      </c>
      <c r="H6" s="21">
        <v>55.262929999999997</v>
      </c>
      <c r="I6" s="21">
        <v>73.943079999999995</v>
      </c>
      <c r="J6" s="33">
        <v>63.16198</v>
      </c>
      <c r="K6" s="34">
        <v>73.01285</v>
      </c>
      <c r="L6" s="21">
        <v>83.183899999999994</v>
      </c>
      <c r="M6" s="21">
        <v>84.674220000000005</v>
      </c>
      <c r="N6" s="33">
        <v>86.730469999999997</v>
      </c>
      <c r="O6" s="21">
        <v>98.493160000000003</v>
      </c>
      <c r="P6" s="21">
        <v>76.136399999999995</v>
      </c>
      <c r="Q6" s="21">
        <v>61.047530000000002</v>
      </c>
    </row>
    <row r="7" spans="1:17">
      <c r="A7" s="33">
        <v>70</v>
      </c>
      <c r="B7" s="34">
        <v>48.045119999999997</v>
      </c>
      <c r="C7" s="21">
        <v>67.85351</v>
      </c>
      <c r="D7" s="21">
        <v>21.746169999999999</v>
      </c>
      <c r="E7" s="21">
        <v>42.530670000000001</v>
      </c>
      <c r="F7" s="33">
        <v>29.464659999999999</v>
      </c>
      <c r="G7" s="34">
        <v>64.111630000000005</v>
      </c>
      <c r="H7" s="26"/>
      <c r="I7" s="21">
        <v>33.487299999999998</v>
      </c>
      <c r="J7" s="33">
        <v>47.271380000000001</v>
      </c>
      <c r="K7" s="34">
        <v>63.59066</v>
      </c>
      <c r="L7" s="21">
        <v>67.061329999999998</v>
      </c>
      <c r="M7" s="21">
        <v>66.833519999999993</v>
      </c>
      <c r="N7" s="33">
        <v>61.759619999999998</v>
      </c>
      <c r="O7" s="21">
        <v>60.170340000000003</v>
      </c>
      <c r="P7" s="21">
        <v>47.680840000000003</v>
      </c>
      <c r="Q7" s="21">
        <v>37.043210000000002</v>
      </c>
    </row>
    <row r="8" spans="1:17">
      <c r="A8" s="33">
        <v>80</v>
      </c>
      <c r="B8" s="34">
        <v>13.70214</v>
      </c>
      <c r="C8" s="21">
        <v>19.758299999999998</v>
      </c>
      <c r="D8" s="21">
        <v>0.26203409999999999</v>
      </c>
      <c r="E8" s="26"/>
      <c r="F8" s="33">
        <v>9.5443599999999993</v>
      </c>
      <c r="G8" s="34">
        <v>28.545310000000001</v>
      </c>
      <c r="H8" s="21">
        <v>0.21884919999999999</v>
      </c>
      <c r="I8" s="21">
        <v>15.59065</v>
      </c>
      <c r="J8" s="33">
        <v>29.800280000000001</v>
      </c>
      <c r="K8" s="34">
        <v>54.754370000000002</v>
      </c>
      <c r="L8" s="21">
        <v>14.70693</v>
      </c>
      <c r="M8" s="21">
        <v>34.981450000000002</v>
      </c>
      <c r="N8" s="33">
        <v>36.818339999999999</v>
      </c>
      <c r="O8" s="21">
        <v>38.581989999999998</v>
      </c>
      <c r="P8" s="21">
        <v>24.000389999999999</v>
      </c>
      <c r="Q8" s="21">
        <v>17.839449999999999</v>
      </c>
    </row>
    <row r="9" spans="1:17">
      <c r="A9" s="33">
        <v>90</v>
      </c>
      <c r="B9" s="34">
        <v>10.029070000000001</v>
      </c>
      <c r="C9" s="21">
        <v>7.96678</v>
      </c>
      <c r="D9" s="21">
        <v>-0.40280189999999999</v>
      </c>
      <c r="E9" s="21">
        <v>5.8646349999999998</v>
      </c>
      <c r="F9" s="33">
        <v>1.444758</v>
      </c>
      <c r="G9" s="34">
        <v>3.116018</v>
      </c>
      <c r="H9" s="21">
        <v>-19.317060000000001</v>
      </c>
      <c r="I9" s="21">
        <v>4.3594470000000003</v>
      </c>
      <c r="J9" s="33">
        <v>1.54484</v>
      </c>
      <c r="K9" s="34">
        <v>21.392759999999999</v>
      </c>
      <c r="L9" s="21">
        <v>4.3235029999999997</v>
      </c>
      <c r="M9" s="21">
        <v>6.7343330000000003</v>
      </c>
      <c r="N9" s="33">
        <v>14.90981</v>
      </c>
      <c r="O9" s="21">
        <v>22.902100000000001</v>
      </c>
      <c r="P9" s="21">
        <v>16.670929999999998</v>
      </c>
      <c r="Q9" s="21">
        <v>16.370419999999999</v>
      </c>
    </row>
    <row r="10" spans="1:17">
      <c r="A10" s="33">
        <v>100</v>
      </c>
      <c r="B10" s="34">
        <v>15.041130000000001</v>
      </c>
      <c r="C10" s="21">
        <v>1.0712660000000001</v>
      </c>
      <c r="D10" s="21">
        <v>-1.352085</v>
      </c>
      <c r="E10" s="21">
        <v>5.9436359999999997</v>
      </c>
      <c r="F10" s="33">
        <v>1.430037</v>
      </c>
      <c r="G10" s="34">
        <v>-7.5991390000000006E-2</v>
      </c>
      <c r="H10" s="21">
        <v>-11.90302</v>
      </c>
      <c r="I10" s="21">
        <v>4.0319370000000001</v>
      </c>
      <c r="J10" s="33">
        <v>1.0530310000000001</v>
      </c>
      <c r="K10" s="34">
        <v>6.0386150000000001</v>
      </c>
      <c r="L10" s="21">
        <v>7.2135230000000004</v>
      </c>
      <c r="M10" s="21">
        <v>10.16046</v>
      </c>
      <c r="N10" s="33">
        <v>4.1038990000000002</v>
      </c>
      <c r="O10" s="21">
        <v>18.484089999999998</v>
      </c>
      <c r="P10" s="21">
        <v>3.516778</v>
      </c>
      <c r="Q10" s="21">
        <v>-0.70478730000000001</v>
      </c>
    </row>
    <row r="11" spans="1:17">
      <c r="A11" s="27"/>
    </row>
    <row r="13" spans="1:17">
      <c r="A13" s="19" t="s">
        <v>319</v>
      </c>
    </row>
    <row r="14" spans="1:17" ht="45">
      <c r="B14" s="37" t="s">
        <v>315</v>
      </c>
      <c r="C14" s="37" t="s">
        <v>316</v>
      </c>
      <c r="D14" s="37" t="s">
        <v>317</v>
      </c>
      <c r="E14" s="37" t="s">
        <v>318</v>
      </c>
    </row>
    <row r="15" spans="1:17">
      <c r="A15" s="1" t="s">
        <v>74</v>
      </c>
      <c r="B15" s="53">
        <v>66.59</v>
      </c>
      <c r="C15" s="53">
        <v>67.72</v>
      </c>
      <c r="D15" s="53">
        <v>73.099999999999994</v>
      </c>
      <c r="E15" s="53">
        <v>69.45</v>
      </c>
    </row>
    <row r="16" spans="1:17">
      <c r="A16" s="1" t="s">
        <v>75</v>
      </c>
      <c r="B16" s="54">
        <v>4.8819999999999997</v>
      </c>
      <c r="C16" s="54">
        <v>4.96</v>
      </c>
      <c r="D16" s="54">
        <v>2.1640000000000001</v>
      </c>
      <c r="E16" s="54">
        <v>4.6040000000000001</v>
      </c>
    </row>
    <row r="17" spans="1:5">
      <c r="A17" s="1" t="s">
        <v>76</v>
      </c>
      <c r="B17" s="54">
        <v>2.1829999999999998</v>
      </c>
      <c r="C17" s="54">
        <v>2.48</v>
      </c>
      <c r="D17" s="54">
        <v>1.0820000000000001</v>
      </c>
      <c r="E17" s="54">
        <v>2.6579999999999999</v>
      </c>
    </row>
    <row r="18" spans="1:5" s="83" customFormat="1">
      <c r="A18" s="84" t="s">
        <v>385</v>
      </c>
      <c r="B18" s="87" t="s">
        <v>381</v>
      </c>
      <c r="C18" s="87" t="s">
        <v>382</v>
      </c>
      <c r="D18" s="77">
        <v>4</v>
      </c>
      <c r="E18" s="77">
        <v>3</v>
      </c>
    </row>
    <row r="20" spans="1:5">
      <c r="A20" s="82"/>
      <c r="B20" s="82"/>
      <c r="C20" s="81"/>
      <c r="D20" s="85" t="s">
        <v>378</v>
      </c>
      <c r="E20" s="83">
        <v>4.3900000000000002E-2</v>
      </c>
    </row>
    <row r="21" spans="1:5">
      <c r="A21" s="82"/>
      <c r="B21" s="82"/>
      <c r="C21" s="81"/>
      <c r="D21" s="85" t="s">
        <v>379</v>
      </c>
      <c r="E21" s="83">
        <v>0.74380000000000002</v>
      </c>
    </row>
    <row r="22" spans="1:5">
      <c r="A22" s="82"/>
      <c r="B22" s="82"/>
      <c r="C22" s="81"/>
      <c r="D22" s="85" t="s">
        <v>380</v>
      </c>
      <c r="E22" s="83">
        <v>0.44479999999999997</v>
      </c>
    </row>
    <row r="23" spans="1:5">
      <c r="A23" s="82"/>
      <c r="B23" s="82"/>
      <c r="C23" s="81"/>
      <c r="D23" s="85"/>
      <c r="E23" s="83"/>
    </row>
  </sheetData>
  <mergeCells count="4">
    <mergeCell ref="B3:F3"/>
    <mergeCell ref="G3:J3"/>
    <mergeCell ref="K3:N3"/>
    <mergeCell ref="O3:Q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A2" sqref="A2"/>
    </sheetView>
  </sheetViews>
  <sheetFormatPr defaultColWidth="8.85546875" defaultRowHeight="15"/>
  <cols>
    <col min="1" max="1" width="13.85546875" customWidth="1"/>
    <col min="3" max="3" width="12.140625" customWidth="1"/>
    <col min="4" max="4" width="11.7109375" customWidth="1"/>
    <col min="5" max="5" width="14.140625" customWidth="1"/>
    <col min="9" max="9" width="12" bestFit="1" customWidth="1"/>
  </cols>
  <sheetData>
    <row r="1" spans="1:12" s="84" customFormat="1">
      <c r="A1" s="88" t="s">
        <v>408</v>
      </c>
    </row>
    <row r="2" spans="1:12">
      <c r="A2" s="83"/>
      <c r="B2" s="83"/>
      <c r="C2" s="83"/>
      <c r="D2" s="83"/>
      <c r="E2" s="83"/>
    </row>
    <row r="3" spans="1:12">
      <c r="A3" s="83"/>
      <c r="B3" s="55" t="s">
        <v>389</v>
      </c>
      <c r="C3" s="55" t="s">
        <v>390</v>
      </c>
      <c r="D3" s="36" t="s">
        <v>391</v>
      </c>
      <c r="E3" s="36" t="s">
        <v>318</v>
      </c>
    </row>
    <row r="4" spans="1:12">
      <c r="A4" s="111" t="s">
        <v>401</v>
      </c>
      <c r="B4" s="89">
        <v>8.5728000000000009</v>
      </c>
      <c r="C4" s="89">
        <v>8.06</v>
      </c>
      <c r="D4" s="106">
        <v>5.7</v>
      </c>
      <c r="E4" s="7">
        <v>7.54</v>
      </c>
      <c r="F4" s="7"/>
      <c r="G4" s="7"/>
      <c r="H4" s="7"/>
      <c r="I4" s="7"/>
      <c r="J4" s="7"/>
      <c r="K4" s="7"/>
      <c r="L4" s="7"/>
    </row>
    <row r="5" spans="1:12">
      <c r="A5" s="83"/>
      <c r="B5" s="89">
        <v>8.7985000000000007</v>
      </c>
      <c r="C5" s="89">
        <v>10.4</v>
      </c>
      <c r="D5" s="106">
        <v>3.82</v>
      </c>
      <c r="E5" s="7">
        <v>8.01</v>
      </c>
      <c r="F5" s="7"/>
      <c r="G5" s="7"/>
      <c r="H5" s="7"/>
      <c r="I5" s="7"/>
      <c r="J5" s="7"/>
      <c r="K5" s="7"/>
      <c r="L5" s="7"/>
    </row>
    <row r="6" spans="1:12">
      <c r="A6" s="83"/>
      <c r="B6" s="89">
        <v>8.8684999999999992</v>
      </c>
      <c r="C6" s="89">
        <v>8.89</v>
      </c>
      <c r="D6" s="106">
        <v>2.82</v>
      </c>
      <c r="E6" s="7">
        <v>8.25</v>
      </c>
      <c r="F6" s="7"/>
      <c r="G6" s="7"/>
      <c r="H6" s="7"/>
      <c r="I6" s="7"/>
      <c r="J6" s="7"/>
      <c r="K6" s="7"/>
      <c r="L6" s="7"/>
    </row>
    <row r="7" spans="1:12">
      <c r="A7" s="83"/>
      <c r="B7" s="89">
        <v>8.1957000000000004</v>
      </c>
      <c r="C7" s="89">
        <v>9.3699999999999992</v>
      </c>
      <c r="D7" s="106">
        <v>5.17</v>
      </c>
      <c r="E7" s="7">
        <v>9.09</v>
      </c>
      <c r="F7" s="7"/>
      <c r="G7" s="7"/>
      <c r="H7" s="7"/>
      <c r="I7" s="7"/>
      <c r="J7" s="7"/>
      <c r="K7" s="7"/>
      <c r="L7" s="7"/>
    </row>
    <row r="8" spans="1:12">
      <c r="A8" s="83"/>
      <c r="B8" s="89">
        <v>8.6828000000000003</v>
      </c>
      <c r="C8" s="89">
        <v>7.86</v>
      </c>
      <c r="D8" s="106">
        <v>3.67</v>
      </c>
      <c r="E8" s="7">
        <v>9.0969999999999995</v>
      </c>
      <c r="F8" s="7"/>
      <c r="G8" s="7"/>
      <c r="H8" s="7"/>
      <c r="I8" s="7"/>
      <c r="J8" s="7"/>
      <c r="K8" s="7"/>
      <c r="L8" s="7"/>
    </row>
    <row r="9" spans="1:12">
      <c r="A9" s="83"/>
      <c r="B9" s="89">
        <v>8.1966000000000001</v>
      </c>
      <c r="C9" s="89">
        <v>9.0500000000000007</v>
      </c>
      <c r="D9" s="106">
        <v>3.51</v>
      </c>
      <c r="E9" s="7">
        <v>7.66</v>
      </c>
      <c r="F9" s="7"/>
      <c r="G9" s="7"/>
      <c r="H9" s="7"/>
      <c r="I9" s="7"/>
      <c r="J9" s="7"/>
      <c r="K9" s="7"/>
      <c r="L9" s="7"/>
    </row>
    <row r="10" spans="1:12" s="83" customFormat="1">
      <c r="B10" s="89"/>
      <c r="C10" s="89">
        <v>8.92</v>
      </c>
      <c r="D10" s="106">
        <v>5.0599999999999996</v>
      </c>
      <c r="E10" s="7">
        <v>8.9700000000000006</v>
      </c>
      <c r="F10" s="7"/>
      <c r="G10" s="7"/>
      <c r="H10" s="7"/>
      <c r="I10" s="7"/>
      <c r="J10" s="7"/>
      <c r="K10" s="7"/>
      <c r="L10" s="7"/>
    </row>
    <row r="11" spans="1:12">
      <c r="A11" s="83"/>
      <c r="B11" s="89"/>
      <c r="C11" s="89">
        <v>9.89</v>
      </c>
      <c r="D11" s="7">
        <v>3.68</v>
      </c>
      <c r="E11" s="7">
        <v>10.7</v>
      </c>
      <c r="F11" s="7"/>
      <c r="G11" s="7"/>
      <c r="H11" s="7"/>
      <c r="I11" s="7"/>
      <c r="J11" s="7"/>
      <c r="K11" s="7"/>
      <c r="L11" s="7"/>
    </row>
    <row r="12" spans="1:12">
      <c r="A12" s="83"/>
      <c r="B12" s="89"/>
      <c r="C12" s="89">
        <v>10</v>
      </c>
      <c r="D12" s="53"/>
      <c r="E12" s="89"/>
    </row>
    <row r="13" spans="1:12">
      <c r="A13" s="83"/>
      <c r="B13" s="29"/>
      <c r="C13" s="95">
        <v>8.4499999999999993</v>
      </c>
      <c r="D13" s="29"/>
      <c r="E13" s="95"/>
    </row>
    <row r="14" spans="1:12">
      <c r="A14" s="85" t="s">
        <v>74</v>
      </c>
      <c r="B14" s="96">
        <v>8.5525000000000002</v>
      </c>
      <c r="C14" s="96">
        <v>9.0890000000000004</v>
      </c>
      <c r="D14" s="96">
        <v>4.1790000000000003</v>
      </c>
      <c r="E14" s="97">
        <v>8.6649999999999991</v>
      </c>
    </row>
    <row r="15" spans="1:12">
      <c r="A15" s="85" t="s">
        <v>76</v>
      </c>
      <c r="B15" s="96">
        <v>0.12</v>
      </c>
      <c r="C15" s="96">
        <v>0.26500000000000001</v>
      </c>
      <c r="D15" s="96">
        <v>0.35399999999999998</v>
      </c>
      <c r="E15" s="98">
        <v>0.36499999999999999</v>
      </c>
    </row>
    <row r="16" spans="1:12">
      <c r="A16" s="85" t="s">
        <v>365</v>
      </c>
      <c r="B16" s="96"/>
      <c r="C16" s="96">
        <v>0.37530999999999998</v>
      </c>
      <c r="D16" s="96">
        <v>3.2376500000000002E-2</v>
      </c>
      <c r="E16" s="110">
        <v>0.40971600000000002</v>
      </c>
    </row>
    <row r="17" spans="1:19">
      <c r="A17" s="85" t="s">
        <v>385</v>
      </c>
      <c r="B17" s="74">
        <v>6</v>
      </c>
      <c r="C17" s="86">
        <v>10</v>
      </c>
      <c r="D17" s="6">
        <v>8</v>
      </c>
      <c r="E17" s="86">
        <v>8</v>
      </c>
    </row>
    <row r="24" spans="1:19">
      <c r="A24" s="104"/>
      <c r="B24" s="7"/>
      <c r="C24" s="7"/>
      <c r="D24" s="7"/>
      <c r="E24" s="8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8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8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.75">
      <c r="A27" s="7"/>
      <c r="B27" s="7"/>
      <c r="C27" s="7"/>
      <c r="D27" s="7"/>
      <c r="E27" s="7"/>
      <c r="F27" s="7"/>
      <c r="G27" s="105"/>
      <c r="H27" s="7"/>
      <c r="I27" s="7"/>
      <c r="J27" s="7"/>
      <c r="K27" s="7"/>
      <c r="L27" s="7"/>
      <c r="M27" s="7"/>
      <c r="N27" s="90"/>
      <c r="O27" s="90"/>
      <c r="P27" s="90"/>
      <c r="Q27" s="90"/>
      <c r="R27" s="91"/>
      <c r="S27" s="7"/>
    </row>
    <row r="28" spans="1:19">
      <c r="A28" s="88"/>
      <c r="B28" s="7"/>
      <c r="C28" s="89"/>
      <c r="D28" s="89"/>
      <c r="E28" s="89"/>
      <c r="F28" s="89"/>
      <c r="G28" s="89"/>
      <c r="H28" s="89"/>
      <c r="I28" s="7"/>
      <c r="J28" s="7"/>
      <c r="K28" s="7"/>
      <c r="L28" s="7"/>
      <c r="M28" s="7"/>
      <c r="N28" s="92"/>
      <c r="O28" s="92"/>
      <c r="P28" s="92"/>
      <c r="Q28" s="92"/>
      <c r="R28" s="92"/>
      <c r="S28" s="7"/>
    </row>
    <row r="29" spans="1:19">
      <c r="A29" s="8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2"/>
      <c r="O29" s="92"/>
      <c r="P29" s="92"/>
      <c r="Q29" s="92"/>
      <c r="R29" s="92"/>
      <c r="S29" s="7"/>
    </row>
    <row r="30" spans="1:19">
      <c r="A30" s="88"/>
      <c r="B30" s="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7"/>
      <c r="N30" s="92"/>
      <c r="O30" s="92"/>
      <c r="P30" s="94"/>
      <c r="Q30" s="92"/>
      <c r="R30" s="92"/>
      <c r="S30" s="7"/>
    </row>
    <row r="31" spans="1:19">
      <c r="A31" s="8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2"/>
      <c r="O31" s="92"/>
      <c r="P31" s="92"/>
      <c r="Q31" s="92"/>
      <c r="R31" s="92"/>
      <c r="S31" s="7"/>
    </row>
    <row r="32" spans="1:19">
      <c r="A32" s="88"/>
      <c r="B32" s="7"/>
      <c r="C32" s="106"/>
      <c r="D32" s="106"/>
      <c r="E32" s="106"/>
      <c r="F32" s="106"/>
      <c r="G32" s="106"/>
      <c r="H32" s="106"/>
      <c r="I32" s="106"/>
      <c r="J32" s="7"/>
      <c r="K32" s="7"/>
      <c r="L32" s="7"/>
      <c r="M32" s="7"/>
      <c r="N32" s="94"/>
      <c r="O32" s="94"/>
      <c r="P32" s="94"/>
      <c r="Q32" s="92"/>
      <c r="R32" s="92"/>
      <c r="S32" s="7"/>
    </row>
    <row r="33" spans="1:19">
      <c r="A33" s="8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2"/>
      <c r="O33" s="92"/>
      <c r="P33" s="92"/>
      <c r="Q33" s="92"/>
      <c r="R33" s="92"/>
      <c r="S33" s="7"/>
    </row>
    <row r="34" spans="1:19">
      <c r="A34" s="8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07"/>
      <c r="O34" s="108"/>
      <c r="P34" s="107"/>
      <c r="Q34" s="108"/>
      <c r="R34" s="108"/>
      <c r="S34" s="7"/>
    </row>
    <row r="35" spans="1:19">
      <c r="A35" s="8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2" sqref="A2"/>
    </sheetView>
  </sheetViews>
  <sheetFormatPr defaultColWidth="8.85546875" defaultRowHeight="15"/>
  <cols>
    <col min="1" max="1" width="15.140625" customWidth="1"/>
    <col min="2" max="2" width="11.5703125" customWidth="1"/>
    <col min="3" max="3" width="12.42578125" customWidth="1"/>
    <col min="4" max="4" width="11.7109375" customWidth="1"/>
    <col min="5" max="5" width="14.140625" customWidth="1"/>
  </cols>
  <sheetData>
    <row r="1" spans="1:5">
      <c r="A1" s="88" t="s">
        <v>394</v>
      </c>
      <c r="B1" s="84"/>
      <c r="C1" s="84"/>
      <c r="D1" s="84"/>
      <c r="E1" s="84"/>
    </row>
    <row r="2" spans="1:5">
      <c r="A2" s="83"/>
      <c r="B2" s="83"/>
      <c r="C2" s="83"/>
      <c r="D2" s="83"/>
      <c r="E2" s="83"/>
    </row>
    <row r="3" spans="1:5">
      <c r="A3" s="83"/>
      <c r="B3" s="55" t="s">
        <v>389</v>
      </c>
      <c r="C3" s="55" t="s">
        <v>390</v>
      </c>
      <c r="D3" s="36" t="s">
        <v>391</v>
      </c>
      <c r="E3" s="36" t="s">
        <v>318</v>
      </c>
    </row>
    <row r="4" spans="1:5">
      <c r="A4" s="88" t="s">
        <v>402</v>
      </c>
      <c r="B4" s="100">
        <v>113.34399999999999</v>
      </c>
      <c r="C4" s="100">
        <v>103.696333333333</v>
      </c>
      <c r="D4" s="94" t="s">
        <v>396</v>
      </c>
      <c r="E4" s="7">
        <v>95.742500000000007</v>
      </c>
    </row>
    <row r="5" spans="1:5">
      <c r="A5" s="83"/>
      <c r="B5" s="100">
        <v>103.06100000000001</v>
      </c>
      <c r="C5" s="100">
        <v>144.47800000000001</v>
      </c>
      <c r="D5" s="89"/>
      <c r="E5" s="7">
        <v>207.768</v>
      </c>
    </row>
    <row r="6" spans="1:5">
      <c r="A6" s="83"/>
      <c r="B6" s="100">
        <v>95.682000000000002</v>
      </c>
      <c r="C6" s="100">
        <v>102.253666666667</v>
      </c>
      <c r="D6" s="89"/>
      <c r="E6" s="7">
        <v>125.3385</v>
      </c>
    </row>
    <row r="7" spans="1:5">
      <c r="A7" s="83"/>
      <c r="B7" s="100">
        <v>111.131</v>
      </c>
      <c r="C7" s="100">
        <v>155.345666666667</v>
      </c>
      <c r="D7" s="89"/>
      <c r="E7" s="7">
        <v>124.91</v>
      </c>
    </row>
    <row r="8" spans="1:5">
      <c r="A8" s="83"/>
      <c r="B8" s="100">
        <v>127.453</v>
      </c>
      <c r="C8" s="100">
        <v>93.049499999999995</v>
      </c>
      <c r="D8" s="89"/>
      <c r="E8" s="7">
        <v>94.638000000000005</v>
      </c>
    </row>
    <row r="9" spans="1:5">
      <c r="A9" s="83"/>
      <c r="B9" s="102">
        <v>117.42700000000001</v>
      </c>
      <c r="C9" s="102">
        <v>128.011</v>
      </c>
      <c r="D9" s="95"/>
      <c r="E9" s="95"/>
    </row>
    <row r="10" spans="1:5">
      <c r="A10" s="85" t="s">
        <v>74</v>
      </c>
      <c r="B10" s="96">
        <v>111.35</v>
      </c>
      <c r="C10" s="96">
        <v>121.14</v>
      </c>
      <c r="D10" s="96"/>
      <c r="E10" s="96">
        <v>129.68</v>
      </c>
    </row>
    <row r="11" spans="1:5">
      <c r="A11" s="85" t="s">
        <v>76</v>
      </c>
      <c r="B11" s="96">
        <v>4.53</v>
      </c>
      <c r="C11" s="96">
        <v>10.35</v>
      </c>
      <c r="D11" s="96"/>
      <c r="E11" s="98">
        <v>20.64</v>
      </c>
    </row>
    <row r="12" spans="1:5">
      <c r="A12" s="85" t="s">
        <v>365</v>
      </c>
      <c r="B12" s="96"/>
      <c r="C12" s="96">
        <v>0.46165970699999997</v>
      </c>
      <c r="D12" s="96"/>
      <c r="E12" s="83">
        <v>0.46093980390821221</v>
      </c>
    </row>
    <row r="13" spans="1:5">
      <c r="A13" s="85" t="s">
        <v>385</v>
      </c>
      <c r="B13" s="74">
        <v>6</v>
      </c>
      <c r="C13" s="86">
        <v>6</v>
      </c>
      <c r="D13" s="6"/>
      <c r="E13" s="86">
        <v>5</v>
      </c>
    </row>
    <row r="19" spans="1:18">
      <c r="A19" s="8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2"/>
      <c r="O19" s="92"/>
      <c r="P19" s="92"/>
      <c r="Q19" s="92"/>
      <c r="R19" s="92"/>
    </row>
    <row r="20" spans="1:18">
      <c r="A20" s="8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2"/>
      <c r="O20" s="92"/>
      <c r="P20" s="92"/>
      <c r="Q20" s="92"/>
      <c r="R20" s="92"/>
    </row>
    <row r="21" spans="1:18">
      <c r="A21" s="7"/>
      <c r="B21" s="7"/>
      <c r="C21" s="7"/>
      <c r="D21" s="7"/>
      <c r="E21" s="7"/>
      <c r="F21" s="88"/>
      <c r="G21" s="7"/>
      <c r="H21" s="7"/>
      <c r="I21" s="7"/>
      <c r="J21" s="7"/>
      <c r="K21" s="7"/>
      <c r="L21" s="7"/>
      <c r="M21" s="7"/>
      <c r="N21" s="92"/>
      <c r="O21" s="92"/>
      <c r="P21" s="92"/>
      <c r="Q21" s="92"/>
      <c r="R21" s="92"/>
    </row>
    <row r="22" spans="1: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0"/>
      <c r="O22" s="90"/>
      <c r="P22" s="90"/>
      <c r="Q22" s="90"/>
      <c r="R22" s="91"/>
    </row>
    <row r="23" spans="1:18">
      <c r="A23" s="88"/>
      <c r="B23" s="7"/>
      <c r="C23" s="100"/>
      <c r="D23" s="100"/>
      <c r="E23" s="100"/>
      <c r="F23" s="100"/>
      <c r="G23" s="100"/>
      <c r="H23" s="100"/>
      <c r="I23" s="7"/>
      <c r="J23" s="7"/>
      <c r="K23" s="7"/>
      <c r="L23" s="7"/>
      <c r="M23" s="7"/>
      <c r="N23" s="92"/>
      <c r="O23" s="92"/>
      <c r="P23" s="92"/>
      <c r="Q23" s="92"/>
      <c r="R23" s="92"/>
    </row>
    <row r="24" spans="1:18">
      <c r="A24" s="8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2"/>
      <c r="O24" s="92"/>
      <c r="P24" s="92"/>
      <c r="Q24" s="92"/>
      <c r="R24" s="92"/>
    </row>
    <row r="25" spans="1:18">
      <c r="A25" s="88"/>
      <c r="B25" s="7"/>
      <c r="C25" s="100"/>
      <c r="D25" s="100"/>
      <c r="E25" s="100"/>
      <c r="F25" s="100"/>
      <c r="G25" s="100"/>
      <c r="H25" s="100"/>
      <c r="I25" s="7"/>
      <c r="J25" s="7"/>
      <c r="K25" s="7"/>
      <c r="L25" s="7"/>
      <c r="M25" s="7"/>
      <c r="N25" s="92"/>
      <c r="O25" s="92"/>
      <c r="P25" s="92"/>
      <c r="Q25" s="92"/>
      <c r="R25" s="92"/>
    </row>
    <row r="26" spans="1:18">
      <c r="A26" s="8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2"/>
      <c r="O26" s="92"/>
      <c r="P26" s="92"/>
      <c r="Q26" s="92"/>
      <c r="R26" s="92"/>
    </row>
    <row r="27" spans="1:18">
      <c r="A27" s="88"/>
      <c r="B27" s="7"/>
      <c r="C27" s="92"/>
      <c r="D27" s="7"/>
      <c r="E27" s="7"/>
      <c r="F27" s="7"/>
      <c r="G27" s="7"/>
      <c r="H27" s="7"/>
      <c r="I27" s="7"/>
      <c r="J27" s="7"/>
      <c r="K27" s="7"/>
      <c r="L27" s="7"/>
      <c r="M27" s="7"/>
      <c r="N27" s="92"/>
      <c r="O27" s="92"/>
      <c r="P27" s="92"/>
      <c r="Q27" s="92"/>
      <c r="R27" s="92"/>
    </row>
    <row r="28" spans="1:18">
      <c r="A28" s="88"/>
      <c r="B28" s="7"/>
      <c r="C28" s="7"/>
      <c r="D28" s="92"/>
      <c r="E28" s="92"/>
      <c r="F28" s="92"/>
      <c r="G28" s="92"/>
      <c r="H28" s="92"/>
      <c r="I28" s="7"/>
      <c r="J28" s="7"/>
      <c r="K28" s="7"/>
      <c r="L28" s="7"/>
      <c r="M28" s="7"/>
      <c r="N28" s="92"/>
      <c r="O28" s="92"/>
      <c r="P28" s="92"/>
      <c r="Q28" s="92"/>
      <c r="R28" s="92"/>
    </row>
    <row r="29" spans="1:18">
      <c r="A29" s="8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2"/>
      <c r="O29" s="92"/>
      <c r="P29" s="92"/>
      <c r="Q29" s="92"/>
      <c r="R29" s="92"/>
    </row>
    <row r="30" spans="1: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2"/>
      <c r="O30" s="92"/>
      <c r="P30" s="92"/>
      <c r="Q30" s="92"/>
      <c r="R30" s="9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A2" sqref="A2"/>
    </sheetView>
  </sheetViews>
  <sheetFormatPr defaultColWidth="8.85546875" defaultRowHeight="15"/>
  <cols>
    <col min="1" max="1" width="14.140625" customWidth="1"/>
    <col min="2" max="2" width="12.140625" customWidth="1"/>
    <col min="3" max="3" width="13.28515625" customWidth="1"/>
    <col min="4" max="4" width="12.42578125" customWidth="1"/>
    <col min="5" max="5" width="14" customWidth="1"/>
  </cols>
  <sheetData>
    <row r="1" spans="1:9" ht="18">
      <c r="A1" s="88" t="s">
        <v>393</v>
      </c>
      <c r="B1" s="84"/>
      <c r="C1" s="84"/>
      <c r="D1" s="84"/>
      <c r="E1" s="84"/>
    </row>
    <row r="2" spans="1:9">
      <c r="A2" s="83"/>
      <c r="B2" s="83"/>
      <c r="C2" s="83"/>
      <c r="D2" s="83"/>
      <c r="E2" s="83"/>
    </row>
    <row r="3" spans="1:9">
      <c r="A3" s="83"/>
      <c r="B3" s="55" t="s">
        <v>389</v>
      </c>
      <c r="C3" s="55" t="s">
        <v>390</v>
      </c>
      <c r="D3" s="36" t="s">
        <v>391</v>
      </c>
      <c r="E3" s="36" t="s">
        <v>318</v>
      </c>
    </row>
    <row r="4" spans="1:9">
      <c r="A4" s="88" t="s">
        <v>392</v>
      </c>
      <c r="B4" s="89">
        <v>0.45069729783752899</v>
      </c>
      <c r="C4" s="89">
        <v>0.40581666666666699</v>
      </c>
      <c r="D4" s="89">
        <v>0.29599999999999999</v>
      </c>
      <c r="E4" s="89">
        <v>0.261786666666667</v>
      </c>
      <c r="I4" s="89"/>
    </row>
    <row r="5" spans="1:9">
      <c r="A5" s="83"/>
      <c r="B5" s="89">
        <v>0.39075880897659199</v>
      </c>
      <c r="C5" s="89">
        <v>0.45412666666666701</v>
      </c>
      <c r="D5" s="89">
        <v>0.32013999999999998</v>
      </c>
      <c r="E5" s="89">
        <v>0.326455</v>
      </c>
      <c r="I5" s="89"/>
    </row>
    <row r="6" spans="1:9">
      <c r="A6" s="83"/>
      <c r="B6" s="89">
        <v>0.44827542741416998</v>
      </c>
      <c r="C6" s="89">
        <v>0.51734000000000002</v>
      </c>
      <c r="D6" s="89">
        <v>0.22104499999999999</v>
      </c>
      <c r="E6" s="89">
        <v>0.39066000000000001</v>
      </c>
      <c r="I6" s="89"/>
    </row>
    <row r="7" spans="1:9">
      <c r="A7" s="83"/>
      <c r="B7" s="89">
        <v>0.45604466255625598</v>
      </c>
      <c r="C7" s="89">
        <v>0.57242000000000004</v>
      </c>
      <c r="D7" s="89">
        <v>0.40427000000000002</v>
      </c>
      <c r="E7" s="89">
        <v>0.38743</v>
      </c>
      <c r="I7" s="89"/>
    </row>
    <row r="8" spans="1:9">
      <c r="A8" s="83"/>
      <c r="B8" s="89">
        <v>0.51601306134104796</v>
      </c>
      <c r="C8" s="89">
        <v>0.41011500000000001</v>
      </c>
      <c r="D8" s="89">
        <v>0.28237000000000001</v>
      </c>
      <c r="E8" s="89">
        <v>0.13830000000000001</v>
      </c>
      <c r="I8" s="89"/>
    </row>
    <row r="9" spans="1:9">
      <c r="A9" s="83"/>
      <c r="B9" s="89">
        <v>0.44794420706739002</v>
      </c>
      <c r="C9" s="89">
        <v>0.38455600000000001</v>
      </c>
      <c r="D9" s="89">
        <v>0.51149999999999995</v>
      </c>
      <c r="E9" s="89">
        <v>0.3082415</v>
      </c>
      <c r="I9" s="89"/>
    </row>
    <row r="10" spans="1:9">
      <c r="A10" s="83"/>
      <c r="B10" s="89"/>
      <c r="C10" s="89">
        <v>0.47049000000000002</v>
      </c>
      <c r="D10" s="106"/>
      <c r="E10" s="89">
        <v>0.45839000000000002</v>
      </c>
    </row>
    <row r="11" spans="1:9">
      <c r="A11" s="83"/>
      <c r="B11" s="89"/>
      <c r="C11" s="89">
        <v>0.46747499999999997</v>
      </c>
      <c r="D11" s="7"/>
      <c r="E11" s="7"/>
    </row>
    <row r="12" spans="1:9">
      <c r="A12" s="83"/>
      <c r="B12" s="95"/>
      <c r="C12" s="95">
        <v>0.45089476190476202</v>
      </c>
      <c r="D12" s="29"/>
      <c r="E12" s="95"/>
    </row>
    <row r="13" spans="1:9">
      <c r="A13" s="85" t="s">
        <v>74</v>
      </c>
      <c r="B13" s="96">
        <v>0.45</v>
      </c>
      <c r="C13" s="96">
        <v>0.46</v>
      </c>
      <c r="D13" s="96">
        <v>0.34</v>
      </c>
      <c r="E13" s="97">
        <v>0.33</v>
      </c>
    </row>
    <row r="14" spans="1:9">
      <c r="A14" s="85" t="s">
        <v>76</v>
      </c>
      <c r="B14" s="96">
        <v>0.02</v>
      </c>
      <c r="C14" s="96">
        <v>0.02</v>
      </c>
      <c r="D14" s="96">
        <v>0.04</v>
      </c>
      <c r="E14" s="98">
        <v>0.04</v>
      </c>
    </row>
    <row r="15" spans="1:9">
      <c r="A15" s="85" t="s">
        <v>365</v>
      </c>
      <c r="B15" s="96"/>
      <c r="C15" s="96">
        <v>0.87962074300000004</v>
      </c>
      <c r="D15" s="96">
        <v>1.7045339E-2</v>
      </c>
      <c r="E15" s="112">
        <v>3.1145965000000001E-2</v>
      </c>
    </row>
    <row r="16" spans="1:9">
      <c r="A16" s="85" t="s">
        <v>385</v>
      </c>
      <c r="B16" s="74">
        <v>6</v>
      </c>
      <c r="C16" s="86">
        <v>9</v>
      </c>
      <c r="D16" s="6">
        <v>6</v>
      </c>
      <c r="E16" s="86">
        <v>7</v>
      </c>
    </row>
    <row r="17" spans="1:18">
      <c r="A17" s="83"/>
      <c r="B17" s="83"/>
      <c r="C17" s="83"/>
      <c r="D17" s="83"/>
      <c r="E17" s="83"/>
    </row>
    <row r="22" spans="1:18">
      <c r="I22" s="83"/>
    </row>
    <row r="23" spans="1:18">
      <c r="A23" s="99"/>
      <c r="B23" s="7"/>
      <c r="C23" s="7"/>
      <c r="D23" s="7"/>
      <c r="E23" s="7"/>
      <c r="F23" s="8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01"/>
      <c r="N25" s="101"/>
      <c r="O25" s="101"/>
      <c r="P25" s="101"/>
      <c r="Q25" s="88"/>
      <c r="R25" s="7"/>
    </row>
    <row r="26" spans="1:18">
      <c r="A26" s="88"/>
      <c r="B26" s="7"/>
      <c r="C26" s="89"/>
      <c r="D26" s="89"/>
      <c r="E26" s="89"/>
      <c r="F26" s="89"/>
      <c r="G26" s="89"/>
      <c r="H26" s="89"/>
      <c r="I26" s="7"/>
      <c r="J26" s="7"/>
      <c r="K26" s="7"/>
      <c r="L26" s="7"/>
      <c r="M26" s="93"/>
      <c r="N26" s="100"/>
      <c r="O26" s="93"/>
      <c r="P26" s="92"/>
      <c r="Q26" s="92"/>
      <c r="R26" s="7"/>
    </row>
    <row r="27" spans="1:18">
      <c r="A27" s="8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92"/>
      <c r="N27" s="94"/>
      <c r="O27" s="92"/>
      <c r="P27" s="92"/>
      <c r="Q27" s="92"/>
      <c r="R27" s="7"/>
    </row>
    <row r="28" spans="1:18">
      <c r="A28" s="88"/>
      <c r="B28" s="7"/>
      <c r="C28" s="89"/>
      <c r="D28" s="89"/>
      <c r="E28" s="89"/>
      <c r="F28" s="89"/>
      <c r="G28" s="89"/>
      <c r="H28" s="89"/>
      <c r="I28" s="89"/>
      <c r="J28" s="89"/>
      <c r="K28" s="89"/>
      <c r="L28" s="7"/>
      <c r="M28" s="92"/>
      <c r="N28" s="7"/>
      <c r="O28" s="92"/>
      <c r="P28" s="92"/>
      <c r="Q28" s="92"/>
      <c r="R28" s="7"/>
    </row>
    <row r="29" spans="1:18">
      <c r="A29" s="8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92"/>
      <c r="N29" s="92"/>
      <c r="O29" s="92"/>
      <c r="P29" s="92"/>
      <c r="Q29" s="92"/>
      <c r="R29" s="7"/>
    </row>
    <row r="30" spans="1:18">
      <c r="A30" s="88"/>
      <c r="B30" s="7"/>
      <c r="C30" s="89"/>
      <c r="D30" s="89"/>
      <c r="E30" s="89"/>
      <c r="F30" s="89"/>
      <c r="G30" s="89"/>
      <c r="H30" s="89"/>
      <c r="I30" s="7"/>
      <c r="J30" s="7"/>
      <c r="K30" s="7"/>
      <c r="L30" s="7"/>
      <c r="M30" s="92"/>
      <c r="N30" s="92"/>
      <c r="O30" s="92"/>
      <c r="P30" s="92"/>
      <c r="Q30" s="92"/>
      <c r="R30" s="7"/>
    </row>
    <row r="31" spans="1:18">
      <c r="A31" s="8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88"/>
      <c r="B32" s="7"/>
      <c r="C32" s="89"/>
      <c r="D32" s="89"/>
      <c r="E32" s="89"/>
      <c r="F32" s="89"/>
      <c r="G32" s="89"/>
      <c r="H32" s="89"/>
      <c r="I32" s="89"/>
      <c r="J32" s="7"/>
      <c r="K32" s="7"/>
      <c r="L32" s="7"/>
      <c r="M32" s="92"/>
      <c r="N32" s="92"/>
      <c r="O32" s="92"/>
      <c r="P32" s="92"/>
      <c r="Q32" s="92"/>
      <c r="R32" s="7"/>
    </row>
    <row r="33" spans="1: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" sqref="A2"/>
    </sheetView>
  </sheetViews>
  <sheetFormatPr defaultColWidth="8.85546875" defaultRowHeight="15"/>
  <cols>
    <col min="1" max="1" width="15.5703125" customWidth="1"/>
    <col min="2" max="2" width="11.28515625" customWidth="1"/>
    <col min="3" max="3" width="12.28515625" customWidth="1"/>
    <col min="4" max="4" width="10.42578125" customWidth="1"/>
    <col min="5" max="5" width="11.85546875" customWidth="1"/>
  </cols>
  <sheetData>
    <row r="1" spans="1:5">
      <c r="A1" s="88" t="s">
        <v>399</v>
      </c>
      <c r="B1" s="84"/>
      <c r="C1" s="84"/>
      <c r="D1" s="84"/>
      <c r="E1" s="84"/>
    </row>
    <row r="2" spans="1:5">
      <c r="A2" s="83"/>
      <c r="B2" s="83"/>
      <c r="C2" s="83"/>
      <c r="D2" s="83"/>
      <c r="E2" s="83"/>
    </row>
    <row r="3" spans="1:5">
      <c r="A3" s="83"/>
      <c r="B3" s="55" t="s">
        <v>389</v>
      </c>
      <c r="C3" s="55" t="s">
        <v>390</v>
      </c>
      <c r="D3" s="36" t="s">
        <v>391</v>
      </c>
      <c r="E3" s="36" t="s">
        <v>318</v>
      </c>
    </row>
    <row r="4" spans="1:5">
      <c r="A4" s="88" t="s">
        <v>400</v>
      </c>
      <c r="B4" s="100">
        <v>122.54974178659</v>
      </c>
      <c r="C4" s="100">
        <v>115.979076282788</v>
      </c>
      <c r="D4" s="94" t="s">
        <v>396</v>
      </c>
      <c r="E4" s="7">
        <v>242.26287603495899</v>
      </c>
    </row>
    <row r="5" spans="1:5">
      <c r="A5" s="83"/>
      <c r="B5" s="100">
        <v>145.65130223711199</v>
      </c>
      <c r="C5" s="100">
        <v>150.97517459980401</v>
      </c>
      <c r="D5" s="89"/>
      <c r="E5" s="7">
        <v>384.72882823570001</v>
      </c>
    </row>
    <row r="6" spans="1:5">
      <c r="A6" s="83"/>
      <c r="B6" s="100">
        <v>97.912314327247202</v>
      </c>
      <c r="C6" s="100">
        <v>93.611248883262604</v>
      </c>
      <c r="D6" s="89"/>
      <c r="E6" s="7">
        <v>177.79619207261999</v>
      </c>
    </row>
    <row r="7" spans="1:5">
      <c r="A7" s="83"/>
      <c r="B7" s="100">
        <v>119.15082023081</v>
      </c>
      <c r="C7" s="100">
        <v>96.300427435088295</v>
      </c>
      <c r="D7" s="89"/>
      <c r="E7" s="7">
        <v>166.29513254915599</v>
      </c>
    </row>
    <row r="8" spans="1:5">
      <c r="A8" s="83"/>
      <c r="B8" s="100">
        <v>103.93201224395099</v>
      </c>
      <c r="C8" s="100">
        <v>110.108028150313</v>
      </c>
      <c r="D8" s="89"/>
      <c r="E8" s="7">
        <v>106.291802764805</v>
      </c>
    </row>
    <row r="9" spans="1:5">
      <c r="A9" s="83"/>
      <c r="B9" s="102">
        <v>132.66074805552199</v>
      </c>
      <c r="C9" s="102">
        <v>99.369583793281805</v>
      </c>
      <c r="D9" s="95"/>
      <c r="E9" s="95"/>
    </row>
    <row r="10" spans="1:5">
      <c r="A10" s="85" t="s">
        <v>74</v>
      </c>
      <c r="B10" s="96">
        <v>120.31</v>
      </c>
      <c r="C10" s="96">
        <v>111.06</v>
      </c>
      <c r="D10" s="96"/>
      <c r="E10" s="96">
        <v>215.48</v>
      </c>
    </row>
    <row r="11" spans="1:5">
      <c r="A11" s="85" t="s">
        <v>76</v>
      </c>
      <c r="B11" s="96">
        <v>7.24</v>
      </c>
      <c r="C11" s="96" t="s">
        <v>403</v>
      </c>
      <c r="D11" s="96"/>
      <c r="E11" s="98">
        <v>47.5</v>
      </c>
    </row>
    <row r="12" spans="1:5">
      <c r="A12" s="85" t="s">
        <v>365</v>
      </c>
      <c r="B12" s="96"/>
      <c r="C12" s="96">
        <v>0.21042440000000001</v>
      </c>
      <c r="D12" s="96"/>
      <c r="E12" s="83">
        <v>3.6206439999999999E-2</v>
      </c>
    </row>
    <row r="13" spans="1:5">
      <c r="A13" s="85" t="s">
        <v>385</v>
      </c>
      <c r="B13" s="74">
        <v>6</v>
      </c>
      <c r="C13" s="86">
        <v>6</v>
      </c>
      <c r="D13" s="6"/>
      <c r="E13" s="86">
        <v>5</v>
      </c>
    </row>
    <row r="17" spans="1:15">
      <c r="A17" s="8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7"/>
      <c r="B18" s="7"/>
      <c r="C18" s="7"/>
      <c r="D18" s="7"/>
      <c r="E18" s="7"/>
      <c r="F18" s="88"/>
      <c r="G18" s="7"/>
      <c r="H18" s="7"/>
      <c r="I18" s="7"/>
      <c r="J18" s="7"/>
      <c r="K18" s="7"/>
      <c r="L18" s="7"/>
      <c r="M18" s="7"/>
      <c r="N18" s="7"/>
      <c r="O18" s="7"/>
    </row>
    <row r="19" spans="1:15">
      <c r="A19" s="7"/>
      <c r="B19" s="7"/>
      <c r="C19" s="7"/>
      <c r="D19" s="7"/>
      <c r="E19" s="7"/>
      <c r="F19" s="88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7"/>
      <c r="B20" s="7"/>
      <c r="C20" s="7"/>
      <c r="D20" s="7"/>
      <c r="E20" s="7"/>
      <c r="F20" s="7"/>
      <c r="G20" s="7"/>
      <c r="H20" s="7"/>
      <c r="I20" s="7"/>
      <c r="J20" s="7"/>
      <c r="K20" s="90"/>
      <c r="L20" s="90"/>
      <c r="M20" s="90"/>
      <c r="N20" s="90"/>
      <c r="O20" s="91"/>
    </row>
    <row r="21" spans="1:15">
      <c r="A21" s="88"/>
      <c r="B21" s="7"/>
      <c r="C21" s="100"/>
      <c r="D21" s="100"/>
      <c r="E21" s="100"/>
      <c r="F21" s="100"/>
      <c r="G21" s="100"/>
      <c r="H21" s="100"/>
      <c r="I21" s="7"/>
      <c r="J21" s="7"/>
      <c r="K21" s="92"/>
      <c r="L21" s="92"/>
      <c r="M21" s="92"/>
      <c r="N21" s="92"/>
      <c r="O21" s="92"/>
    </row>
    <row r="22" spans="1:15">
      <c r="A22" s="88"/>
      <c r="B22" s="7"/>
      <c r="C22" s="7"/>
      <c r="D22" s="7"/>
      <c r="E22" s="7"/>
      <c r="F22" s="7"/>
      <c r="G22" s="7"/>
      <c r="H22" s="7"/>
      <c r="I22" s="7"/>
      <c r="J22" s="7"/>
      <c r="K22" s="92"/>
      <c r="L22" s="92"/>
      <c r="M22" s="92"/>
      <c r="N22" s="92"/>
      <c r="O22" s="92"/>
    </row>
    <row r="23" spans="1:15">
      <c r="A23" s="88"/>
      <c r="B23" s="7"/>
      <c r="C23" s="100"/>
      <c r="D23" s="100"/>
      <c r="E23" s="100"/>
      <c r="F23" s="100"/>
      <c r="G23" s="100"/>
      <c r="H23" s="100"/>
      <c r="I23" s="7"/>
      <c r="J23" s="7"/>
      <c r="K23" s="92"/>
      <c r="L23" s="92"/>
      <c r="M23" s="92"/>
      <c r="N23" s="92"/>
      <c r="O23" s="92"/>
    </row>
    <row r="24" spans="1:15">
      <c r="A24" s="88"/>
      <c r="B24" s="7"/>
      <c r="C24" s="7"/>
      <c r="D24" s="7"/>
      <c r="E24" s="7"/>
      <c r="F24" s="7"/>
      <c r="G24" s="7"/>
      <c r="H24" s="7"/>
      <c r="I24" s="7"/>
      <c r="J24" s="7"/>
      <c r="K24" s="92"/>
      <c r="L24" s="92"/>
      <c r="M24" s="92"/>
      <c r="N24" s="92"/>
      <c r="O24" s="92"/>
    </row>
    <row r="25" spans="1:15">
      <c r="A25" s="88"/>
      <c r="B25" s="7"/>
      <c r="C25" s="92"/>
      <c r="D25" s="7"/>
      <c r="E25" s="7"/>
      <c r="F25" s="7"/>
      <c r="G25" s="7"/>
      <c r="H25" s="7"/>
      <c r="I25" s="7"/>
      <c r="J25" s="7"/>
      <c r="K25" s="7"/>
      <c r="L25" s="92"/>
      <c r="M25" s="92"/>
      <c r="N25" s="92"/>
      <c r="O25" s="92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88"/>
      <c r="B27" s="7"/>
      <c r="C27" s="7"/>
      <c r="D27" s="7"/>
      <c r="E27" s="7"/>
      <c r="F27" s="7"/>
      <c r="G27" s="7"/>
      <c r="H27" s="7"/>
      <c r="I27" s="7"/>
      <c r="J27" s="7"/>
      <c r="K27" s="92"/>
      <c r="L27" s="92"/>
      <c r="M27" s="92"/>
      <c r="N27" s="92"/>
      <c r="O27" s="9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2" sqref="A2"/>
    </sheetView>
  </sheetViews>
  <sheetFormatPr defaultColWidth="11.42578125" defaultRowHeight="15"/>
  <cols>
    <col min="1" max="1" width="12.85546875" customWidth="1"/>
  </cols>
  <sheetData>
    <row r="1" spans="1:8">
      <c r="A1" s="19" t="s">
        <v>282</v>
      </c>
      <c r="B1" s="3"/>
      <c r="C1" s="3"/>
      <c r="D1" s="3"/>
      <c r="E1" s="3"/>
      <c r="F1" s="3"/>
      <c r="G1" s="3"/>
      <c r="H1" s="3"/>
    </row>
    <row r="2" spans="1:8" s="3" customFormat="1">
      <c r="A2" s="19"/>
    </row>
    <row r="3" spans="1:8">
      <c r="A3" s="3"/>
      <c r="B3" s="20" t="s">
        <v>274</v>
      </c>
      <c r="C3" s="20" t="s">
        <v>275</v>
      </c>
      <c r="D3" s="20" t="s">
        <v>276</v>
      </c>
      <c r="E3" s="20" t="s">
        <v>277</v>
      </c>
      <c r="F3" s="20" t="s">
        <v>278</v>
      </c>
      <c r="G3" s="20" t="s">
        <v>279</v>
      </c>
      <c r="H3" s="20" t="s">
        <v>280</v>
      </c>
    </row>
    <row r="4" spans="1:8">
      <c r="A4" s="3"/>
      <c r="B4" s="31">
        <v>100</v>
      </c>
      <c r="C4" s="31">
        <v>31</v>
      </c>
      <c r="D4" s="31">
        <v>111.10599999999999</v>
      </c>
      <c r="E4" s="31">
        <v>64</v>
      </c>
      <c r="F4" s="31">
        <v>53.65</v>
      </c>
      <c r="G4" s="31">
        <v>65</v>
      </c>
      <c r="H4" s="31">
        <v>61</v>
      </c>
    </row>
    <row r="5" spans="1:8">
      <c r="A5" s="3"/>
      <c r="B5" s="17">
        <v>100</v>
      </c>
      <c r="C5" s="17">
        <v>34</v>
      </c>
      <c r="D5" s="17">
        <v>89.290570000000002</v>
      </c>
      <c r="E5" s="17">
        <v>82</v>
      </c>
      <c r="F5" s="17">
        <v>64.67</v>
      </c>
      <c r="G5" s="17">
        <v>71</v>
      </c>
      <c r="H5" s="17">
        <v>57</v>
      </c>
    </row>
    <row r="6" spans="1:8">
      <c r="A6" s="3"/>
      <c r="B6" s="17">
        <v>100</v>
      </c>
      <c r="C6" s="17">
        <v>31</v>
      </c>
      <c r="D6" s="17">
        <v>130.57300000000001</v>
      </c>
      <c r="E6" s="17">
        <v>94</v>
      </c>
      <c r="F6" s="17">
        <v>98.76</v>
      </c>
      <c r="G6" s="17">
        <v>103</v>
      </c>
      <c r="H6" s="17">
        <v>83</v>
      </c>
    </row>
    <row r="7" spans="1:8">
      <c r="A7" s="3"/>
      <c r="B7" s="17">
        <v>100</v>
      </c>
      <c r="C7" s="17">
        <v>41.306179999999998</v>
      </c>
      <c r="D7" s="17">
        <v>99.721789999999999</v>
      </c>
      <c r="E7" s="17">
        <v>78.822749999999999</v>
      </c>
      <c r="F7" s="17">
        <v>69.630650000000003</v>
      </c>
      <c r="G7" s="17">
        <v>71.753079999999997</v>
      </c>
      <c r="H7" s="17">
        <v>73.533000000000001</v>
      </c>
    </row>
    <row r="8" spans="1:8">
      <c r="A8" s="3"/>
      <c r="B8" s="17">
        <v>100</v>
      </c>
      <c r="C8" s="17">
        <v>36.71613</v>
      </c>
      <c r="D8" s="17">
        <v>86.595479999999995</v>
      </c>
      <c r="E8" s="17">
        <v>105.3205</v>
      </c>
      <c r="F8" s="17">
        <v>96.30171</v>
      </c>
      <c r="G8" s="17">
        <v>61.779020000000003</v>
      </c>
      <c r="H8" s="17">
        <v>108</v>
      </c>
    </row>
    <row r="9" spans="1:8">
      <c r="A9" s="3"/>
      <c r="B9" s="17">
        <v>100</v>
      </c>
      <c r="C9" s="17"/>
      <c r="D9" s="17"/>
      <c r="E9" s="17">
        <v>88</v>
      </c>
      <c r="F9" s="17">
        <v>122</v>
      </c>
      <c r="G9" s="17">
        <v>48.508760000000002</v>
      </c>
      <c r="H9" s="17">
        <v>90.197429999999997</v>
      </c>
    </row>
    <row r="10" spans="1:8">
      <c r="A10" s="3"/>
      <c r="B10" s="17">
        <v>100</v>
      </c>
      <c r="C10" s="17"/>
      <c r="D10" s="17"/>
      <c r="E10" s="17">
        <v>58.589190000000002</v>
      </c>
      <c r="F10" s="17">
        <v>78.239999999999995</v>
      </c>
      <c r="G10" s="17"/>
      <c r="H10" s="17">
        <v>64.28613</v>
      </c>
    </row>
    <row r="11" spans="1:8">
      <c r="A11" s="3"/>
      <c r="B11" s="17">
        <v>100</v>
      </c>
      <c r="C11" s="17"/>
      <c r="D11" s="17"/>
      <c r="E11" s="17">
        <v>44.272109999999998</v>
      </c>
      <c r="F11" s="17">
        <v>78.680000000000007</v>
      </c>
      <c r="G11" s="17"/>
      <c r="H11" s="18"/>
    </row>
    <row r="12" spans="1:8">
      <c r="A12" s="3"/>
      <c r="B12" s="17">
        <v>100</v>
      </c>
      <c r="C12" s="17"/>
      <c r="D12" s="17"/>
      <c r="E12" s="17"/>
      <c r="F12" s="17">
        <v>86.85</v>
      </c>
      <c r="G12" s="17"/>
      <c r="H12" s="17"/>
    </row>
    <row r="13" spans="1:8">
      <c r="A13" s="3"/>
      <c r="B13" s="17">
        <v>100</v>
      </c>
      <c r="C13" s="17"/>
      <c r="D13" s="17"/>
      <c r="E13" s="17"/>
      <c r="F13" s="17">
        <v>14.84779</v>
      </c>
      <c r="G13" s="17"/>
      <c r="H13" s="17"/>
    </row>
    <row r="14" spans="1:8">
      <c r="A14" s="3"/>
      <c r="B14" s="17">
        <v>100</v>
      </c>
      <c r="C14" s="17"/>
      <c r="D14" s="17"/>
      <c r="E14" s="17"/>
      <c r="F14" s="17">
        <v>75.825540000000004</v>
      </c>
      <c r="G14" s="17"/>
      <c r="H14" s="17"/>
    </row>
    <row r="15" spans="1:8">
      <c r="A15" s="3"/>
      <c r="B15" s="17">
        <v>100</v>
      </c>
      <c r="C15" s="17"/>
      <c r="D15" s="17"/>
      <c r="E15" s="17"/>
      <c r="F15" s="17">
        <v>84.302930000000003</v>
      </c>
      <c r="G15" s="17"/>
      <c r="H15" s="17"/>
    </row>
    <row r="16" spans="1:8">
      <c r="A16" s="3"/>
      <c r="B16" s="17">
        <v>100</v>
      </c>
      <c r="C16" s="17"/>
      <c r="D16" s="17"/>
      <c r="E16" s="17"/>
      <c r="F16" s="17">
        <v>78.746970000000005</v>
      </c>
      <c r="G16" s="17"/>
      <c r="H16" s="17"/>
    </row>
    <row r="17" spans="1:8">
      <c r="A17" s="3"/>
      <c r="B17" s="29">
        <v>100</v>
      </c>
      <c r="C17" s="30"/>
      <c r="D17" s="29"/>
      <c r="E17" s="29"/>
      <c r="F17" s="29">
        <v>72.525769999999994</v>
      </c>
      <c r="G17" s="29"/>
      <c r="H17" s="29"/>
    </row>
    <row r="18" spans="1:8">
      <c r="A18" s="15" t="s">
        <v>74</v>
      </c>
      <c r="B18" s="17">
        <v>99.999930000000006</v>
      </c>
      <c r="C18" s="17">
        <v>34.804459999999999</v>
      </c>
      <c r="D18" s="17">
        <v>103.45740000000001</v>
      </c>
      <c r="E18" s="17">
        <v>76.875569999999996</v>
      </c>
      <c r="F18" s="17">
        <v>76.787959999999998</v>
      </c>
      <c r="G18" s="17">
        <v>70.173479999999998</v>
      </c>
      <c r="H18" s="17">
        <v>76.716650000000001</v>
      </c>
    </row>
    <row r="19" spans="1:8">
      <c r="A19" s="15" t="s">
        <v>75</v>
      </c>
      <c r="B19" s="21">
        <v>2.5821870000000002E-4</v>
      </c>
      <c r="C19" s="21">
        <v>4.3451649999999997</v>
      </c>
      <c r="D19" s="21">
        <v>17.977309999999999</v>
      </c>
      <c r="E19" s="21">
        <v>20.06889</v>
      </c>
      <c r="F19" s="21">
        <v>24.28049</v>
      </c>
      <c r="G19" s="21">
        <v>18.151309999999999</v>
      </c>
      <c r="H19" s="21">
        <v>18.258659999999999</v>
      </c>
    </row>
    <row r="20" spans="1:8">
      <c r="A20" s="15" t="s">
        <v>76</v>
      </c>
      <c r="B20" s="24">
        <v>5.8509999999999999E-8</v>
      </c>
      <c r="C20" s="21">
        <v>3.6040000000000003E-2</v>
      </c>
      <c r="D20" s="21">
        <v>9.7140000000000004E-2</v>
      </c>
      <c r="E20" s="21">
        <v>6.2979999999999994E-2</v>
      </c>
      <c r="F20" s="21">
        <v>5.6529999999999997E-2</v>
      </c>
      <c r="G20" s="21">
        <v>6.3710000000000003E-2</v>
      </c>
      <c r="H20" s="21">
        <v>5.978E-2</v>
      </c>
    </row>
    <row r="21" spans="1:8">
      <c r="A21" s="67" t="s">
        <v>365</v>
      </c>
      <c r="B21" s="25"/>
      <c r="C21" s="47">
        <v>1.2999999999999999E-3</v>
      </c>
      <c r="D21" s="47">
        <v>0.29949999999999999</v>
      </c>
      <c r="E21" s="47">
        <v>9.1000000000000004E-3</v>
      </c>
      <c r="F21" s="47">
        <v>3.2099999999999997E-2</v>
      </c>
      <c r="G21" s="47">
        <v>8.8000000000000005E-3</v>
      </c>
      <c r="H21" s="47">
        <v>7.0000000000000001E-3</v>
      </c>
    </row>
    <row r="22" spans="1:8" s="83" customFormat="1">
      <c r="A22" s="84" t="s">
        <v>385</v>
      </c>
      <c r="B22" s="83">
        <v>14</v>
      </c>
      <c r="C22" s="83">
        <v>5</v>
      </c>
      <c r="D22" s="83">
        <v>5</v>
      </c>
      <c r="E22" s="83">
        <v>8</v>
      </c>
      <c r="F22" s="83">
        <v>14</v>
      </c>
      <c r="G22" s="83">
        <v>6</v>
      </c>
      <c r="H22" s="83">
        <v>7</v>
      </c>
    </row>
    <row r="23" spans="1:8">
      <c r="A23" s="3"/>
      <c r="B23" s="18"/>
      <c r="C23" s="18"/>
      <c r="D23" s="18"/>
      <c r="E23" s="18"/>
      <c r="F23" s="18"/>
      <c r="G23" s="18"/>
      <c r="H23" s="18"/>
    </row>
    <row r="24" spans="1:8">
      <c r="A24" s="19" t="s">
        <v>283</v>
      </c>
      <c r="B24" s="18"/>
      <c r="C24" s="18"/>
      <c r="D24" s="18"/>
      <c r="E24" s="18"/>
      <c r="F24" s="18"/>
      <c r="G24" s="18"/>
      <c r="H24" s="18"/>
    </row>
    <row r="25" spans="1:8" s="3" customFormat="1">
      <c r="A25" s="19"/>
      <c r="B25" s="18"/>
      <c r="C25" s="18"/>
      <c r="D25" s="18"/>
      <c r="E25" s="18"/>
      <c r="F25" s="18"/>
      <c r="G25" s="18"/>
      <c r="H25" s="18"/>
    </row>
    <row r="26" spans="1:8">
      <c r="A26" s="23"/>
      <c r="B26" s="28" t="s">
        <v>274</v>
      </c>
      <c r="C26" s="28" t="s">
        <v>275</v>
      </c>
      <c r="D26" s="28" t="s">
        <v>276</v>
      </c>
      <c r="E26" s="28" t="s">
        <v>277</v>
      </c>
      <c r="F26" s="28" t="s">
        <v>278</v>
      </c>
      <c r="G26" s="28" t="s">
        <v>279</v>
      </c>
      <c r="H26" s="28" t="s">
        <v>280</v>
      </c>
    </row>
    <row r="27" spans="1:8">
      <c r="A27" s="22"/>
      <c r="B27" s="17">
        <v>99.998999999999995</v>
      </c>
      <c r="C27" s="17">
        <v>37.06879</v>
      </c>
      <c r="D27" s="17">
        <v>101.57859999999999</v>
      </c>
      <c r="E27" s="17">
        <v>80.890910000000005</v>
      </c>
      <c r="F27" s="17">
        <v>56.578400000000002</v>
      </c>
      <c r="G27" s="17">
        <v>130.5642</v>
      </c>
      <c r="H27" s="17">
        <v>150.78460000000001</v>
      </c>
    </row>
    <row r="28" spans="1:8">
      <c r="A28" s="22"/>
      <c r="B28" s="17">
        <v>100</v>
      </c>
      <c r="C28" s="17">
        <v>39.263649999999998</v>
      </c>
      <c r="D28" s="17">
        <v>118.43980000000001</v>
      </c>
      <c r="E28" s="17">
        <v>70.641329999999996</v>
      </c>
      <c r="F28" s="17">
        <v>70.197059999999993</v>
      </c>
      <c r="G28" s="17">
        <v>100.1921</v>
      </c>
      <c r="H28" s="17">
        <v>117.4773</v>
      </c>
    </row>
    <row r="29" spans="1:8">
      <c r="A29" s="22"/>
      <c r="B29" s="17">
        <v>100</v>
      </c>
      <c r="C29" s="17">
        <v>63.090809999999998</v>
      </c>
      <c r="D29" s="17">
        <v>122.1905</v>
      </c>
      <c r="E29" s="17">
        <v>104.18300000000001</v>
      </c>
      <c r="F29" s="17">
        <v>96.239949999999993</v>
      </c>
      <c r="G29" s="17">
        <v>90.365399999999994</v>
      </c>
      <c r="H29" s="17">
        <v>162.61580000000001</v>
      </c>
    </row>
    <row r="30" spans="1:8">
      <c r="A30" s="22"/>
      <c r="B30" s="17">
        <v>100</v>
      </c>
      <c r="C30" s="17">
        <v>54.216929999999998</v>
      </c>
      <c r="D30" s="17">
        <v>99.873819999999995</v>
      </c>
      <c r="E30" s="17">
        <v>106.7479</v>
      </c>
      <c r="F30" s="17">
        <v>102.8402</v>
      </c>
      <c r="G30" s="17">
        <v>123.0035</v>
      </c>
      <c r="H30" s="17">
        <v>120.6024</v>
      </c>
    </row>
    <row r="31" spans="1:8">
      <c r="A31" s="22"/>
      <c r="B31" s="17">
        <v>100</v>
      </c>
      <c r="C31" s="17"/>
      <c r="D31" s="17">
        <v>75.339280000000002</v>
      </c>
      <c r="E31" s="17">
        <v>109.6917</v>
      </c>
      <c r="F31" s="17">
        <v>67.107889999999998</v>
      </c>
      <c r="G31" s="17">
        <v>92.027109999999993</v>
      </c>
      <c r="H31" s="17">
        <v>77.573970000000003</v>
      </c>
    </row>
    <row r="32" spans="1:8">
      <c r="A32" s="22"/>
      <c r="B32" s="17">
        <v>100</v>
      </c>
      <c r="C32" s="17"/>
      <c r="D32" s="17">
        <v>60.49776</v>
      </c>
      <c r="E32" s="17">
        <v>83.297340000000005</v>
      </c>
      <c r="F32" s="17">
        <v>44.875660000000003</v>
      </c>
      <c r="G32" s="17">
        <v>78.344040000000007</v>
      </c>
      <c r="H32" s="18"/>
    </row>
    <row r="33" spans="1:8">
      <c r="A33" s="22"/>
      <c r="B33" s="29">
        <v>100.001</v>
      </c>
      <c r="C33" s="29"/>
      <c r="D33" s="30"/>
      <c r="E33" s="30"/>
      <c r="F33" s="29">
        <v>77.362660000000005</v>
      </c>
      <c r="G33" s="29"/>
      <c r="H33" s="29"/>
    </row>
    <row r="34" spans="1:8">
      <c r="A34" s="15" t="s">
        <v>284</v>
      </c>
      <c r="B34" s="17">
        <v>100</v>
      </c>
      <c r="C34" s="17">
        <v>48.410040000000002</v>
      </c>
      <c r="D34" s="17">
        <v>95.609179999999995</v>
      </c>
      <c r="E34" s="17">
        <v>91.857159999999993</v>
      </c>
      <c r="F34" s="17">
        <v>74.734979999999993</v>
      </c>
      <c r="G34" s="17">
        <v>103.3951</v>
      </c>
      <c r="H34" s="17">
        <v>119.9032</v>
      </c>
    </row>
    <row r="35" spans="1:8">
      <c r="A35" s="15" t="s">
        <v>75</v>
      </c>
      <c r="B35" s="21">
        <v>4.711456E-4</v>
      </c>
      <c r="C35" s="21">
        <v>12.4033</v>
      </c>
      <c r="D35" s="21">
        <v>26.958850000000002</v>
      </c>
      <c r="E35" s="21">
        <v>15.79692</v>
      </c>
      <c r="F35" s="21">
        <v>22.226109999999998</v>
      </c>
      <c r="G35" s="21">
        <v>19.70224</v>
      </c>
      <c r="H35" s="21">
        <v>33.011049999999997</v>
      </c>
    </row>
    <row r="36" spans="1:8">
      <c r="A36" s="15" t="s">
        <v>76</v>
      </c>
      <c r="B36" s="21">
        <v>1.489893E-4</v>
      </c>
      <c r="C36" s="21">
        <v>6.2016489999999997</v>
      </c>
      <c r="D36" s="21">
        <v>12.056369999999999</v>
      </c>
      <c r="E36" s="21">
        <v>6.4490639999999999</v>
      </c>
      <c r="F36" s="21">
        <v>8.4006810000000005</v>
      </c>
      <c r="G36" s="21">
        <v>8.0434059999999992</v>
      </c>
      <c r="H36" s="21">
        <v>13.476710000000001</v>
      </c>
    </row>
    <row r="37" spans="1:8">
      <c r="A37" s="67" t="s">
        <v>365</v>
      </c>
      <c r="B37" s="18"/>
      <c r="C37" s="68">
        <v>3.5999999999999999E-3</v>
      </c>
      <c r="D37" s="68">
        <v>0.73419999999999996</v>
      </c>
      <c r="E37" s="68">
        <v>0.26240000000000002</v>
      </c>
      <c r="F37" s="68">
        <v>2.3800000000000002E-2</v>
      </c>
      <c r="G37" s="68">
        <v>0.6905</v>
      </c>
      <c r="H37" s="68">
        <v>0.19969999999999999</v>
      </c>
    </row>
    <row r="38" spans="1:8" s="83" customFormat="1">
      <c r="A38" s="84" t="s">
        <v>385</v>
      </c>
      <c r="B38" s="83">
        <v>7</v>
      </c>
      <c r="C38" s="83">
        <v>4</v>
      </c>
      <c r="D38" s="83">
        <v>6</v>
      </c>
      <c r="E38" s="83">
        <v>6</v>
      </c>
      <c r="F38" s="83">
        <v>7</v>
      </c>
      <c r="G38" s="83">
        <v>6</v>
      </c>
      <c r="H38" s="83">
        <v>5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20" sqref="M20"/>
    </sheetView>
  </sheetViews>
  <sheetFormatPr defaultRowHeight="15"/>
  <cols>
    <col min="1" max="1" width="18.7109375" customWidth="1"/>
    <col min="2" max="2" width="14.85546875" customWidth="1"/>
    <col min="3" max="3" width="9.140625" customWidth="1"/>
    <col min="4" max="4" width="16.28515625" customWidth="1"/>
    <col min="5" max="5" width="11.7109375" customWidth="1"/>
    <col min="6" max="6" width="15.42578125" customWidth="1"/>
    <col min="7" max="7" width="14.140625" customWidth="1"/>
    <col min="8" max="8" width="15.5703125" customWidth="1"/>
    <col min="9" max="9" width="11.85546875" customWidth="1"/>
  </cols>
  <sheetData>
    <row r="1" spans="1:9">
      <c r="A1" s="84" t="s">
        <v>443</v>
      </c>
    </row>
    <row r="2" spans="1:9" s="83" customFormat="1"/>
    <row r="3" spans="1:9">
      <c r="A3" s="83"/>
      <c r="B3" s="83"/>
      <c r="C3" s="40"/>
      <c r="D3" s="238" t="s">
        <v>441</v>
      </c>
      <c r="E3" s="239"/>
      <c r="F3" s="243" t="s">
        <v>274</v>
      </c>
      <c r="G3" s="239"/>
      <c r="H3" s="243" t="s">
        <v>278</v>
      </c>
      <c r="I3" s="239"/>
    </row>
    <row r="4" spans="1:9">
      <c r="A4" s="83"/>
      <c r="B4" s="83"/>
      <c r="C4" s="40"/>
      <c r="D4" s="36" t="s">
        <v>444</v>
      </c>
      <c r="E4" s="202" t="s">
        <v>445</v>
      </c>
      <c r="F4" s="36" t="s">
        <v>444</v>
      </c>
      <c r="G4" s="202" t="s">
        <v>445</v>
      </c>
      <c r="H4" s="36" t="s">
        <v>444</v>
      </c>
      <c r="I4" s="202" t="s">
        <v>445</v>
      </c>
    </row>
    <row r="5" spans="1:9">
      <c r="A5" s="83"/>
      <c r="B5" s="83"/>
      <c r="C5" s="40"/>
      <c r="D5" s="207">
        <v>98.617221873035831</v>
      </c>
      <c r="E5" s="208">
        <v>1.3827781269641737</v>
      </c>
      <c r="F5" s="215">
        <v>9.5518867924528301</v>
      </c>
      <c r="G5" s="208">
        <v>90.448113207547166</v>
      </c>
      <c r="H5" s="215">
        <v>7.0129383086442907</v>
      </c>
      <c r="I5" s="208">
        <v>92.98706169135572</v>
      </c>
    </row>
    <row r="6" spans="1:9">
      <c r="A6" s="83"/>
      <c r="B6" s="83"/>
      <c r="C6" s="40"/>
      <c r="D6" s="207">
        <v>99.802542268295682</v>
      </c>
      <c r="E6" s="209">
        <v>0.19745773170430703</v>
      </c>
      <c r="F6" s="216">
        <v>7.426778242677825</v>
      </c>
      <c r="G6" s="209">
        <v>92.573221757322187</v>
      </c>
      <c r="H6" s="216">
        <v>6.4829396325459321</v>
      </c>
      <c r="I6" s="209">
        <v>93.517060367454064</v>
      </c>
    </row>
    <row r="7" spans="1:9">
      <c r="A7" s="83"/>
      <c r="B7" s="83"/>
      <c r="C7" s="40"/>
      <c r="D7" s="210">
        <v>99.372840138231155</v>
      </c>
      <c r="E7" s="211">
        <v>0.62715986176884686</v>
      </c>
      <c r="F7" s="210">
        <v>13.081411818027306</v>
      </c>
      <c r="G7" s="211">
        <v>86.91858818197268</v>
      </c>
      <c r="H7" s="210">
        <v>6.2222222222222223</v>
      </c>
      <c r="I7" s="211">
        <v>93.777777777777771</v>
      </c>
    </row>
    <row r="8" spans="1:9">
      <c r="A8" s="83"/>
      <c r="B8" s="83"/>
      <c r="C8" s="49" t="s">
        <v>74</v>
      </c>
      <c r="D8" s="212">
        <v>99.26</v>
      </c>
      <c r="E8" s="213">
        <v>0.73580000000000001</v>
      </c>
      <c r="F8" s="212">
        <v>10.02</v>
      </c>
      <c r="G8" s="213">
        <v>89.98</v>
      </c>
      <c r="H8" s="212">
        <v>6.5730000000000004</v>
      </c>
      <c r="I8" s="213">
        <v>93.43</v>
      </c>
    </row>
    <row r="9" spans="1:9">
      <c r="A9" s="83"/>
      <c r="B9" s="83"/>
      <c r="C9" s="49" t="s">
        <v>75</v>
      </c>
      <c r="D9" s="212">
        <v>0.60009999999999997</v>
      </c>
      <c r="E9" s="214">
        <v>0.60009999999999997</v>
      </c>
      <c r="F9" s="212">
        <v>2.8559999999999999</v>
      </c>
      <c r="G9" s="214">
        <v>2.8559999999999999</v>
      </c>
      <c r="H9" s="212">
        <v>0.40289999999999998</v>
      </c>
      <c r="I9" s="214">
        <v>0.40289999999999998</v>
      </c>
    </row>
    <row r="10" spans="1:9">
      <c r="A10" s="83"/>
      <c r="B10" s="83"/>
      <c r="C10" s="49" t="s">
        <v>76</v>
      </c>
      <c r="D10" s="212">
        <v>0.34649999999999997</v>
      </c>
      <c r="E10" s="214">
        <v>0.34649999999999997</v>
      </c>
      <c r="F10" s="212">
        <v>1.649</v>
      </c>
      <c r="G10" s="214">
        <v>1.649</v>
      </c>
      <c r="H10" s="212">
        <v>0.2326</v>
      </c>
      <c r="I10" s="214">
        <v>0.2326</v>
      </c>
    </row>
    <row r="11" spans="1:9">
      <c r="A11" s="83"/>
      <c r="B11" s="83"/>
      <c r="C11" s="83"/>
      <c r="D11" s="83"/>
      <c r="E11" s="83"/>
      <c r="F11" s="217"/>
      <c r="G11" s="217"/>
      <c r="H11" s="217"/>
      <c r="I11" s="218"/>
    </row>
    <row r="12" spans="1:9">
      <c r="A12" s="83"/>
      <c r="B12" s="83"/>
      <c r="C12" s="83"/>
      <c r="D12" s="83"/>
      <c r="E12" s="83"/>
      <c r="F12" s="83"/>
      <c r="G12" s="83"/>
      <c r="H12" s="83"/>
      <c r="I12" s="86"/>
    </row>
    <row r="13" spans="1:9">
      <c r="A13" s="83"/>
      <c r="B13" s="83"/>
      <c r="C13" s="83"/>
      <c r="D13" s="79" t="s">
        <v>442</v>
      </c>
      <c r="E13" s="83"/>
      <c r="F13" s="83"/>
      <c r="G13" s="83"/>
      <c r="H13" s="83"/>
      <c r="I13" s="86"/>
    </row>
    <row r="14" spans="1:9">
      <c r="A14" s="83"/>
      <c r="B14" s="83"/>
      <c r="C14" s="85" t="s">
        <v>446</v>
      </c>
      <c r="D14" s="217">
        <v>0.1072</v>
      </c>
      <c r="E14" s="83"/>
      <c r="F14" s="83"/>
      <c r="G14" s="83"/>
      <c r="H14" s="83"/>
      <c r="I14" s="83"/>
    </row>
    <row r="15" spans="1:9">
      <c r="A15" s="83"/>
      <c r="B15" s="83"/>
      <c r="C15" s="85" t="s">
        <v>447</v>
      </c>
      <c r="D15" s="217">
        <v>0.1072</v>
      </c>
      <c r="E15" s="83"/>
      <c r="F15" s="83"/>
      <c r="G15" s="83"/>
      <c r="H15" s="83"/>
      <c r="I15" s="83"/>
    </row>
  </sheetData>
  <mergeCells count="3"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O31" sqref="O31"/>
    </sheetView>
  </sheetViews>
  <sheetFormatPr defaultColWidth="8.85546875" defaultRowHeight="15"/>
  <cols>
    <col min="1" max="1" width="14.28515625" customWidth="1"/>
    <col min="2" max="2" width="10.42578125" bestFit="1" customWidth="1"/>
    <col min="3" max="3" width="15.28515625" customWidth="1"/>
  </cols>
  <sheetData>
    <row r="1" spans="1:23">
      <c r="A1" s="84" t="s">
        <v>422</v>
      </c>
      <c r="B1" s="83"/>
      <c r="C1" s="83"/>
    </row>
    <row r="2" spans="1:23">
      <c r="A2" s="84"/>
      <c r="B2" s="83"/>
      <c r="C2" s="83"/>
    </row>
    <row r="3" spans="1:23">
      <c r="A3" s="83"/>
      <c r="B3" s="36" t="s">
        <v>274</v>
      </c>
      <c r="C3" s="36" t="s">
        <v>278</v>
      </c>
      <c r="G3" s="83"/>
      <c r="H3" s="83"/>
      <c r="I3" s="20"/>
      <c r="J3" s="20"/>
    </row>
    <row r="4" spans="1:23">
      <c r="A4" s="83"/>
      <c r="B4" s="25">
        <v>100</v>
      </c>
      <c r="C4" s="205">
        <v>1.8257760000000001</v>
      </c>
      <c r="G4" s="83"/>
      <c r="H4" s="83"/>
      <c r="I4" s="25"/>
      <c r="J4" s="25"/>
    </row>
    <row r="5" spans="1:23">
      <c r="A5" s="83"/>
      <c r="B5" s="25">
        <v>100</v>
      </c>
      <c r="C5" s="22">
        <v>1.0575829999999999</v>
      </c>
      <c r="G5" s="83"/>
      <c r="H5" s="83"/>
      <c r="I5" s="25"/>
      <c r="J5" s="25"/>
    </row>
    <row r="6" spans="1:23">
      <c r="A6" s="83"/>
      <c r="B6" s="25">
        <v>100</v>
      </c>
      <c r="C6" s="22">
        <v>1.5546310000000001</v>
      </c>
      <c r="G6" s="83"/>
      <c r="H6" s="83"/>
      <c r="I6" s="25"/>
      <c r="J6" s="25"/>
    </row>
    <row r="7" spans="1:23">
      <c r="A7" s="83"/>
      <c r="B7" s="56">
        <v>100</v>
      </c>
      <c r="C7" s="22">
        <v>2.245752</v>
      </c>
      <c r="G7" s="83"/>
      <c r="H7" s="83"/>
      <c r="I7" s="25"/>
      <c r="J7" s="25"/>
    </row>
    <row r="8" spans="1:23">
      <c r="A8" s="84" t="s">
        <v>74</v>
      </c>
      <c r="B8" s="22">
        <v>100</v>
      </c>
      <c r="C8" s="205">
        <v>1.671</v>
      </c>
      <c r="G8" s="83"/>
      <c r="H8" s="85"/>
      <c r="I8" s="25"/>
      <c r="J8" s="25"/>
    </row>
    <row r="9" spans="1:23">
      <c r="A9" s="84" t="s">
        <v>75</v>
      </c>
      <c r="B9" s="22">
        <v>0</v>
      </c>
      <c r="C9" s="22">
        <v>0.498</v>
      </c>
      <c r="G9" s="83"/>
      <c r="H9" s="85"/>
      <c r="I9" s="206"/>
      <c r="J9" s="22"/>
    </row>
    <row r="10" spans="1:23">
      <c r="A10" s="84" t="s">
        <v>76</v>
      </c>
      <c r="B10" s="22">
        <v>0</v>
      </c>
      <c r="C10" s="22">
        <v>0.249</v>
      </c>
      <c r="G10" s="83"/>
      <c r="H10" s="85"/>
      <c r="I10" s="206"/>
      <c r="J10" s="22"/>
    </row>
    <row r="11" spans="1:23">
      <c r="A11" s="67" t="s">
        <v>365</v>
      </c>
      <c r="B11" s="82"/>
      <c r="C11" s="82">
        <v>3.5799999999999998E-2</v>
      </c>
      <c r="G11" s="83"/>
      <c r="H11" s="83"/>
      <c r="I11" s="83"/>
      <c r="J11" s="83"/>
    </row>
    <row r="12" spans="1:23">
      <c r="A12" s="84" t="s">
        <v>385</v>
      </c>
      <c r="B12" s="77">
        <v>4</v>
      </c>
      <c r="C12" s="77">
        <v>4</v>
      </c>
      <c r="G12" s="83"/>
      <c r="H12" s="85"/>
      <c r="I12" s="83"/>
      <c r="J12" s="83"/>
    </row>
    <row r="16" spans="1:23">
      <c r="A16" s="83"/>
      <c r="B16" s="83"/>
      <c r="C16" s="85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21:23">
      <c r="U17" s="83"/>
      <c r="V17" s="83"/>
      <c r="W17" s="83"/>
    </row>
    <row r="18" spans="21:23">
      <c r="U18" s="83"/>
      <c r="V18" s="83"/>
      <c r="W18" s="83"/>
    </row>
    <row r="19" spans="21:23">
      <c r="U19" s="83"/>
      <c r="V19" s="83"/>
      <c r="W19" s="83"/>
    </row>
    <row r="20" spans="21:23">
      <c r="U20" s="83"/>
      <c r="V20" s="83"/>
      <c r="W20" s="83"/>
    </row>
    <row r="21" spans="21:23">
      <c r="U21" s="83"/>
      <c r="V21" s="83"/>
      <c r="W21" s="83"/>
    </row>
    <row r="22" spans="21:23">
      <c r="U22" s="83"/>
      <c r="V22" s="83"/>
      <c r="W22" s="83"/>
    </row>
    <row r="23" spans="21:23">
      <c r="U23" s="83"/>
      <c r="V23" s="83"/>
      <c r="W23" s="83"/>
    </row>
    <row r="24" spans="21:23">
      <c r="U24" s="83"/>
      <c r="V24" s="83"/>
      <c r="W24" s="83"/>
    </row>
    <row r="25" spans="21:23">
      <c r="U25" s="83"/>
      <c r="V25" s="83"/>
      <c r="W25" s="83"/>
    </row>
    <row r="26" spans="21:23">
      <c r="U26" s="83"/>
      <c r="V26" s="83"/>
      <c r="W26" s="83"/>
    </row>
    <row r="27" spans="21:23">
      <c r="U27" s="83"/>
      <c r="V27" s="83"/>
      <c r="W27" s="83"/>
    </row>
    <row r="28" spans="21:23">
      <c r="U28" s="83"/>
      <c r="V28" s="83"/>
      <c r="W28" s="83"/>
    </row>
    <row r="29" spans="21:23">
      <c r="U29" s="83"/>
      <c r="V29" s="83"/>
      <c r="W29" s="83"/>
    </row>
    <row r="30" spans="21:23">
      <c r="U30" s="83"/>
      <c r="V30" s="83"/>
      <c r="W30" s="83"/>
    </row>
    <row r="31" spans="21:23">
      <c r="U31" s="83"/>
      <c r="V31" s="83"/>
      <c r="W31" s="83"/>
    </row>
    <row r="32" spans="21:23">
      <c r="U32" s="83"/>
      <c r="V32" s="83"/>
      <c r="W32" s="83"/>
    </row>
    <row r="33" spans="21:23">
      <c r="U33" s="83"/>
      <c r="V33" s="83"/>
      <c r="W33" s="83"/>
    </row>
    <row r="34" spans="21:23">
      <c r="U34" s="83"/>
      <c r="V34" s="83"/>
      <c r="W34" s="83"/>
    </row>
    <row r="35" spans="21:23">
      <c r="U35" s="83"/>
      <c r="V35" s="83"/>
      <c r="W35" s="83"/>
    </row>
    <row r="36" spans="21:23">
      <c r="U36" s="83"/>
      <c r="V36" s="83"/>
      <c r="W36" s="83"/>
    </row>
    <row r="37" spans="21:23">
      <c r="U37" s="83"/>
      <c r="V37" s="83"/>
      <c r="W37" s="83"/>
    </row>
    <row r="38" spans="21:23">
      <c r="U38" s="83"/>
      <c r="V38" s="83"/>
      <c r="W38" s="83"/>
    </row>
    <row r="39" spans="21:23">
      <c r="U39" s="83"/>
      <c r="V39" s="83"/>
      <c r="W39" s="83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2" sqref="A22:Q29"/>
    </sheetView>
  </sheetViews>
  <sheetFormatPr defaultColWidth="9.140625" defaultRowHeight="15"/>
  <cols>
    <col min="1" max="1" width="13.7109375" style="3" customWidth="1"/>
    <col min="2" max="2" width="15.7109375" style="3" customWidth="1"/>
    <col min="3" max="3" width="16.28515625" style="3" customWidth="1"/>
    <col min="4" max="4" width="15.7109375" style="3" customWidth="1"/>
    <col min="5" max="5" width="16.5703125" style="3" customWidth="1"/>
  </cols>
  <sheetData>
    <row r="1" spans="1:13">
      <c r="A1" s="1" t="s">
        <v>320</v>
      </c>
    </row>
    <row r="3" spans="1:13">
      <c r="B3" s="55" t="s">
        <v>321</v>
      </c>
      <c r="C3" s="55" t="s">
        <v>322</v>
      </c>
      <c r="D3" s="36" t="s">
        <v>323</v>
      </c>
      <c r="E3" s="36" t="s">
        <v>324</v>
      </c>
    </row>
    <row r="4" spans="1:13">
      <c r="B4" s="53">
        <v>100</v>
      </c>
      <c r="C4" s="53">
        <v>109.5421</v>
      </c>
      <c r="D4" s="53">
        <v>100</v>
      </c>
      <c r="E4" s="16">
        <v>128.88030000000001</v>
      </c>
      <c r="H4" s="3"/>
      <c r="I4" s="70"/>
      <c r="J4" s="70"/>
      <c r="K4" s="42"/>
      <c r="L4" s="42"/>
      <c r="M4" s="18"/>
    </row>
    <row r="5" spans="1:13">
      <c r="B5" s="53">
        <v>100</v>
      </c>
      <c r="C5" s="53">
        <v>111.6143</v>
      </c>
      <c r="D5" s="53">
        <v>100</v>
      </c>
      <c r="E5" s="16">
        <v>129.12899999999999</v>
      </c>
      <c r="H5" s="3"/>
      <c r="I5" s="17"/>
      <c r="J5" s="17"/>
      <c r="K5" s="17"/>
      <c r="L5" s="21"/>
      <c r="M5" s="18"/>
    </row>
    <row r="6" spans="1:13">
      <c r="B6" s="53">
        <v>100</v>
      </c>
      <c r="C6" s="53">
        <v>109.6176</v>
      </c>
      <c r="D6" s="53">
        <v>100</v>
      </c>
      <c r="E6" s="16">
        <v>116.947</v>
      </c>
      <c r="H6" s="3"/>
      <c r="I6" s="53"/>
      <c r="J6" s="53"/>
      <c r="K6" s="53"/>
      <c r="L6" s="16"/>
    </row>
    <row r="7" spans="1:13" ht="15" customHeight="1">
      <c r="B7" s="29"/>
      <c r="C7" s="29"/>
      <c r="D7" s="29">
        <v>100</v>
      </c>
      <c r="E7" s="69">
        <v>117.4081</v>
      </c>
      <c r="H7" s="3"/>
      <c r="I7" s="53"/>
      <c r="J7" s="53"/>
      <c r="K7" s="53"/>
      <c r="L7" s="16"/>
    </row>
    <row r="8" spans="1:13">
      <c r="A8" s="15" t="s">
        <v>74</v>
      </c>
      <c r="B8" s="53">
        <v>100</v>
      </c>
      <c r="C8" s="16">
        <v>110.3</v>
      </c>
      <c r="D8" s="53">
        <v>100</v>
      </c>
      <c r="E8" s="16">
        <v>123.1</v>
      </c>
      <c r="H8" s="15"/>
      <c r="I8" s="54"/>
      <c r="J8" s="16"/>
      <c r="K8" s="54"/>
      <c r="L8" s="16"/>
    </row>
    <row r="9" spans="1:13">
      <c r="A9" s="15" t="s">
        <v>75</v>
      </c>
      <c r="B9" s="54">
        <v>3.8149999999999999E-6</v>
      </c>
      <c r="C9" s="16">
        <v>1.175</v>
      </c>
      <c r="D9" s="54">
        <v>3.1149999999999998E-6</v>
      </c>
      <c r="E9" s="16">
        <v>6.8319999999999999</v>
      </c>
      <c r="H9" s="3"/>
      <c r="I9" s="3"/>
      <c r="J9" s="3"/>
      <c r="K9" s="3"/>
      <c r="L9" s="3"/>
    </row>
    <row r="10" spans="1:13">
      <c r="A10" s="15" t="s">
        <v>76</v>
      </c>
      <c r="B10" s="54">
        <v>1.7060000000000001E-6</v>
      </c>
      <c r="C10" s="16">
        <v>0.67849999999999999</v>
      </c>
      <c r="D10" s="54">
        <v>1.1769999999999999E-6</v>
      </c>
      <c r="E10" s="16">
        <v>3.4159999999999999</v>
      </c>
      <c r="H10" s="3"/>
      <c r="I10" s="1"/>
      <c r="J10" s="1"/>
      <c r="K10" s="1"/>
      <c r="L10" s="3"/>
    </row>
    <row r="11" spans="1:13">
      <c r="A11" s="67" t="s">
        <v>365</v>
      </c>
      <c r="C11" s="3">
        <v>5.0099999999999999E-2</v>
      </c>
      <c r="E11" s="3">
        <v>4.8000000000000001E-2</v>
      </c>
      <c r="F11" s="3"/>
    </row>
    <row r="12" spans="1:13">
      <c r="A12" s="85" t="s">
        <v>385</v>
      </c>
      <c r="B12" s="74">
        <v>3</v>
      </c>
      <c r="C12" s="86">
        <v>3</v>
      </c>
      <c r="D12" s="6">
        <v>4</v>
      </c>
      <c r="E12" s="86">
        <v>4</v>
      </c>
      <c r="F12" s="3"/>
    </row>
    <row r="20" spans="7:7">
      <c r="G20" s="5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1" sqref="A11"/>
    </sheetView>
  </sheetViews>
  <sheetFormatPr defaultColWidth="9.140625" defaultRowHeight="15"/>
  <cols>
    <col min="1" max="1" width="15.28515625" style="3" customWidth="1"/>
    <col min="2" max="4" width="9.140625" style="3"/>
  </cols>
  <sheetData>
    <row r="1" spans="1:3">
      <c r="A1" s="1" t="s">
        <v>325</v>
      </c>
    </row>
    <row r="3" spans="1:3">
      <c r="B3" s="36" t="s">
        <v>274</v>
      </c>
      <c r="C3" s="36" t="s">
        <v>278</v>
      </c>
    </row>
    <row r="4" spans="1:3">
      <c r="B4" s="22">
        <v>1</v>
      </c>
      <c r="C4" s="22">
        <v>2.1911</v>
      </c>
    </row>
    <row r="5" spans="1:3">
      <c r="B5" s="22">
        <v>1</v>
      </c>
      <c r="C5" s="22">
        <v>2.2311130000000001</v>
      </c>
    </row>
    <row r="6" spans="1:3">
      <c r="B6" s="22">
        <v>1</v>
      </c>
      <c r="C6" s="22">
        <v>1.357532</v>
      </c>
    </row>
    <row r="7" spans="1:3">
      <c r="B7" s="56">
        <v>1</v>
      </c>
      <c r="C7" s="56">
        <v>1.5420670000000001</v>
      </c>
    </row>
    <row r="8" spans="1:3">
      <c r="A8" s="1" t="s">
        <v>74</v>
      </c>
      <c r="B8" s="22">
        <v>1</v>
      </c>
      <c r="C8" s="22">
        <v>1.83</v>
      </c>
    </row>
    <row r="9" spans="1:3">
      <c r="A9" s="1" t="s">
        <v>75</v>
      </c>
      <c r="B9" s="22">
        <v>0</v>
      </c>
      <c r="C9" s="22">
        <v>0.44619999999999999</v>
      </c>
    </row>
    <row r="10" spans="1:3">
      <c r="A10" s="1" t="s">
        <v>76</v>
      </c>
      <c r="B10" s="22">
        <v>0</v>
      </c>
      <c r="C10" s="22">
        <v>0.22309999999999999</v>
      </c>
    </row>
    <row r="11" spans="1:3">
      <c r="A11" s="67" t="s">
        <v>365</v>
      </c>
      <c r="B11" s="2"/>
      <c r="C11" s="2">
        <v>3.3799999999999997E-2</v>
      </c>
    </row>
    <row r="12" spans="1:3">
      <c r="A12" s="84" t="s">
        <v>385</v>
      </c>
      <c r="B12" s="77">
        <v>4</v>
      </c>
      <c r="C12" s="77">
        <v>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2" sqref="A12"/>
    </sheetView>
  </sheetViews>
  <sheetFormatPr defaultColWidth="9.140625" defaultRowHeight="15"/>
  <cols>
    <col min="1" max="1" width="15.85546875" style="3" customWidth="1"/>
    <col min="2" max="2" width="11.28515625" style="3" customWidth="1"/>
    <col min="3" max="4" width="9.140625" style="3"/>
  </cols>
  <sheetData>
    <row r="1" spans="1:3">
      <c r="A1" s="1" t="s">
        <v>326</v>
      </c>
    </row>
    <row r="2" spans="1:3">
      <c r="A2" s="1"/>
    </row>
    <row r="3" spans="1:3">
      <c r="B3" s="36" t="s">
        <v>274</v>
      </c>
      <c r="C3" s="36" t="s">
        <v>278</v>
      </c>
    </row>
    <row r="4" spans="1:3">
      <c r="B4" s="25">
        <v>1</v>
      </c>
      <c r="C4" s="25">
        <v>1.497044</v>
      </c>
    </row>
    <row r="5" spans="1:3">
      <c r="B5" s="25">
        <v>1</v>
      </c>
      <c r="C5" s="25">
        <v>1.2589410000000001</v>
      </c>
    </row>
    <row r="6" spans="1:3">
      <c r="B6" s="25">
        <v>1</v>
      </c>
      <c r="C6" s="25">
        <v>1.750265</v>
      </c>
    </row>
    <row r="7" spans="1:3">
      <c r="B7" s="25">
        <v>1</v>
      </c>
      <c r="C7" s="25">
        <v>2.9628049999999999</v>
      </c>
    </row>
    <row r="8" spans="1:3">
      <c r="B8" s="56">
        <v>1</v>
      </c>
      <c r="C8" s="56">
        <v>1.7857209999999999</v>
      </c>
    </row>
    <row r="9" spans="1:3">
      <c r="A9" s="1" t="s">
        <v>74</v>
      </c>
      <c r="B9" s="22">
        <v>1</v>
      </c>
      <c r="C9" s="22">
        <v>1.851</v>
      </c>
    </row>
    <row r="10" spans="1:3">
      <c r="A10" s="1" t="s">
        <v>75</v>
      </c>
      <c r="B10" s="22">
        <v>0</v>
      </c>
      <c r="C10" s="22">
        <v>0.65700000000000003</v>
      </c>
    </row>
    <row r="11" spans="1:3">
      <c r="A11" s="1" t="s">
        <v>76</v>
      </c>
      <c r="B11" s="22">
        <v>0</v>
      </c>
      <c r="C11" s="22">
        <v>0.29380000000000001</v>
      </c>
    </row>
    <row r="12" spans="1:3">
      <c r="A12" s="67" t="s">
        <v>365</v>
      </c>
      <c r="B12" s="71"/>
      <c r="C12" s="71">
        <v>1.55E-2</v>
      </c>
    </row>
    <row r="13" spans="1:3">
      <c r="A13" s="84" t="s">
        <v>385</v>
      </c>
      <c r="B13" s="77">
        <v>5</v>
      </c>
      <c r="C13" s="77">
        <v>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C24" sqref="C24"/>
    </sheetView>
  </sheetViews>
  <sheetFormatPr defaultColWidth="9.140625" defaultRowHeight="15"/>
  <cols>
    <col min="1" max="1" width="15.140625" style="3" customWidth="1"/>
    <col min="2" max="2" width="10.42578125" style="3" customWidth="1"/>
    <col min="3" max="23" width="9.140625" style="3"/>
  </cols>
  <sheetData>
    <row r="1" spans="1:31">
      <c r="A1" s="1" t="s">
        <v>327</v>
      </c>
    </row>
    <row r="2" spans="1:3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>
      <c r="A3" s="35" t="s">
        <v>448</v>
      </c>
      <c r="B3" s="229" t="s">
        <v>449</v>
      </c>
      <c r="C3" s="229"/>
      <c r="D3" s="229"/>
      <c r="E3" s="229"/>
      <c r="F3" s="229"/>
      <c r="G3" s="229"/>
      <c r="H3" s="229"/>
      <c r="I3" s="229"/>
      <c r="J3" s="228" t="s">
        <v>450</v>
      </c>
      <c r="K3" s="229"/>
      <c r="L3" s="229"/>
      <c r="M3" s="229"/>
      <c r="N3" s="229"/>
      <c r="O3" s="229"/>
      <c r="P3" s="229"/>
      <c r="Q3" s="230"/>
      <c r="R3" s="228" t="s">
        <v>451</v>
      </c>
      <c r="S3" s="229"/>
      <c r="T3" s="229"/>
      <c r="U3" s="229"/>
      <c r="V3" s="229"/>
      <c r="W3" s="229"/>
      <c r="X3" s="230"/>
      <c r="Y3" s="228" t="s">
        <v>452</v>
      </c>
      <c r="Z3" s="229"/>
      <c r="AA3" s="229"/>
      <c r="AB3" s="229"/>
      <c r="AC3" s="229"/>
      <c r="AD3" s="229"/>
      <c r="AE3" s="230"/>
    </row>
    <row r="4" spans="1:31">
      <c r="A4" s="40">
        <v>0</v>
      </c>
      <c r="B4" s="221">
        <v>1</v>
      </c>
      <c r="C4" s="221">
        <v>1</v>
      </c>
      <c r="D4" s="222">
        <v>1</v>
      </c>
      <c r="E4" s="221">
        <v>1</v>
      </c>
      <c r="F4" s="221">
        <v>1</v>
      </c>
      <c r="G4" s="221">
        <v>1</v>
      </c>
      <c r="H4" s="223">
        <v>1</v>
      </c>
      <c r="I4" s="223">
        <v>1</v>
      </c>
      <c r="J4" s="226">
        <v>6.1618492687424156E-2</v>
      </c>
      <c r="K4" s="223"/>
      <c r="L4" s="223">
        <v>4.2363448330155914E-2</v>
      </c>
      <c r="M4" s="223">
        <v>0.12416293071787855</v>
      </c>
      <c r="N4" s="223">
        <v>3.5228947510658318E-2</v>
      </c>
      <c r="O4" s="223">
        <v>5.4412611425162516E-2</v>
      </c>
      <c r="P4" s="223">
        <v>4.5637105762895112E-2</v>
      </c>
      <c r="Q4" s="225">
        <v>2.5534308204406206E-2</v>
      </c>
      <c r="R4" s="226">
        <v>1</v>
      </c>
      <c r="S4" s="223">
        <v>1</v>
      </c>
      <c r="T4" s="223">
        <v>1</v>
      </c>
      <c r="U4" s="223">
        <v>1</v>
      </c>
      <c r="V4" s="223">
        <v>1</v>
      </c>
      <c r="W4" s="223">
        <v>1</v>
      </c>
      <c r="X4" s="225">
        <v>1</v>
      </c>
      <c r="Y4" s="226">
        <v>5.0227900760881308E-2</v>
      </c>
      <c r="Z4" s="223"/>
      <c r="AA4" s="223">
        <v>5.1754594003722239E-2</v>
      </c>
      <c r="AB4" s="223">
        <v>0.12764469530131986</v>
      </c>
      <c r="AC4" s="223">
        <v>4.0701989475001719E-2</v>
      </c>
      <c r="AD4" s="223">
        <v>3.4743790367700089E-2</v>
      </c>
      <c r="AE4" s="225">
        <v>2.8311228377055929E-2</v>
      </c>
    </row>
    <row r="5" spans="1:31">
      <c r="A5" s="40">
        <v>15</v>
      </c>
      <c r="B5" s="221">
        <v>1.7223185080909977</v>
      </c>
      <c r="C5" s="221"/>
      <c r="D5" s="221">
        <v>0.63028114161408022</v>
      </c>
      <c r="E5" s="221"/>
      <c r="F5" s="221">
        <v>1.003091830914554</v>
      </c>
      <c r="G5" s="221">
        <v>1.7427018030794126</v>
      </c>
      <c r="H5" s="221">
        <v>1.5688708017167388</v>
      </c>
      <c r="I5" s="223">
        <v>1.2302303082096837</v>
      </c>
      <c r="J5" s="226">
        <v>0.10066302242234591</v>
      </c>
      <c r="K5" s="223"/>
      <c r="L5" s="223">
        <v>4.5761382698229144E-2</v>
      </c>
      <c r="M5" s="223"/>
      <c r="N5" s="223">
        <v>2.9849152734885954E-2</v>
      </c>
      <c r="O5" s="223">
        <v>0.13598156369440026</v>
      </c>
      <c r="P5" s="223">
        <v>5.559176390797229E-2</v>
      </c>
      <c r="Q5" s="225">
        <v>2.9736922782449153E-2</v>
      </c>
      <c r="R5" s="226">
        <v>0.88922838336643317</v>
      </c>
      <c r="S5" s="223"/>
      <c r="T5" s="223">
        <v>1.5878969142824482</v>
      </c>
      <c r="U5" s="223"/>
      <c r="V5" s="223">
        <v>1.309013487059461</v>
      </c>
      <c r="W5" s="223">
        <v>1.359639318596247</v>
      </c>
      <c r="X5" s="225">
        <v>1.2394855287549864</v>
      </c>
      <c r="Y5" s="226">
        <v>6.8856634946281164E-2</v>
      </c>
      <c r="Z5" s="223"/>
      <c r="AA5" s="223">
        <v>6.7887948831132305E-2</v>
      </c>
      <c r="AB5" s="223"/>
      <c r="AC5" s="223">
        <v>5.5142500523008078E-2</v>
      </c>
      <c r="AD5" s="223">
        <v>7.2650887486856192E-2</v>
      </c>
      <c r="AE5" s="225">
        <v>5.5758942859921244E-2</v>
      </c>
    </row>
    <row r="6" spans="1:31">
      <c r="A6" s="40">
        <v>30</v>
      </c>
      <c r="B6" s="221">
        <v>0.92227769339350663</v>
      </c>
      <c r="C6" s="221"/>
      <c r="D6" s="221">
        <v>0.32439004918898601</v>
      </c>
      <c r="E6" s="221"/>
      <c r="F6" s="221">
        <v>0.74956863064520496</v>
      </c>
      <c r="G6" s="221">
        <v>1.1468638362418047</v>
      </c>
      <c r="H6" s="221">
        <v>1.1502673705411459</v>
      </c>
      <c r="I6" s="223">
        <v>0.80157437126319597</v>
      </c>
      <c r="J6" s="226">
        <v>0.24262504357847314</v>
      </c>
      <c r="K6" s="223"/>
      <c r="L6" s="223">
        <v>9.056255688211852E-2</v>
      </c>
      <c r="M6" s="223"/>
      <c r="N6" s="223">
        <v>0.1482016661132646</v>
      </c>
      <c r="O6" s="223">
        <v>0.20389671071709736</v>
      </c>
      <c r="P6" s="223">
        <v>0.15828019474309798</v>
      </c>
      <c r="Q6" s="225">
        <v>9.6657531039722674E-2</v>
      </c>
      <c r="R6" s="226">
        <v>0.67808408433259681</v>
      </c>
      <c r="S6" s="223"/>
      <c r="T6" s="223">
        <v>1.0286591939944578</v>
      </c>
      <c r="U6" s="223"/>
      <c r="V6" s="223">
        <v>0.98557473871586743</v>
      </c>
      <c r="W6" s="223">
        <v>0.78399216409535866</v>
      </c>
      <c r="X6" s="225">
        <v>0.89025741615073417</v>
      </c>
      <c r="Y6" s="226">
        <v>0.23376552431080011</v>
      </c>
      <c r="Z6" s="223"/>
      <c r="AA6" s="223">
        <v>0.3290677751777959</v>
      </c>
      <c r="AB6" s="223"/>
      <c r="AC6" s="223">
        <v>0.1981491605555373</v>
      </c>
      <c r="AD6" s="223">
        <v>0.12045307705953179</v>
      </c>
      <c r="AE6" s="225">
        <v>0.12502203433093487</v>
      </c>
    </row>
    <row r="7" spans="1:31">
      <c r="A7" s="40">
        <v>60</v>
      </c>
      <c r="B7" s="221">
        <v>0.68305416178711609</v>
      </c>
      <c r="C7" s="223"/>
      <c r="D7" s="221">
        <v>0.26991056144496223</v>
      </c>
      <c r="E7" s="221">
        <v>0.47807245763909512</v>
      </c>
      <c r="F7" s="221">
        <v>0.43184059969527622</v>
      </c>
      <c r="G7" s="221">
        <v>0.44556958733616958</v>
      </c>
      <c r="H7" s="221">
        <v>0.59310745900565598</v>
      </c>
      <c r="I7" s="223">
        <v>0.41141249999175372</v>
      </c>
      <c r="J7" s="226">
        <v>0.87118146981685329</v>
      </c>
      <c r="K7" s="224"/>
      <c r="L7" s="223">
        <v>0.30163610803373597</v>
      </c>
      <c r="M7" s="223">
        <v>0.70005603645861836</v>
      </c>
      <c r="N7" s="223">
        <v>0.34346928927512266</v>
      </c>
      <c r="O7" s="223">
        <v>0.51887570755959622</v>
      </c>
      <c r="P7" s="223">
        <v>0.40210209934918684</v>
      </c>
      <c r="Q7" s="225">
        <v>0.38659264989947223</v>
      </c>
      <c r="R7" s="226">
        <v>0.38617069656536912</v>
      </c>
      <c r="S7" s="223"/>
      <c r="T7" s="223">
        <v>0.62739984384277614</v>
      </c>
      <c r="U7" s="223">
        <v>0.67138491820009838</v>
      </c>
      <c r="V7" s="223">
        <v>0.57049271241636401</v>
      </c>
      <c r="W7" s="223">
        <v>0.44169229453865327</v>
      </c>
      <c r="X7" s="225">
        <v>0.61722761978090845</v>
      </c>
      <c r="Y7" s="226">
        <v>0.57024525704576234</v>
      </c>
      <c r="Z7" s="223"/>
      <c r="AA7" s="223">
        <v>0.77674624914115509</v>
      </c>
      <c r="AB7" s="223">
        <v>0.89974915806733136</v>
      </c>
      <c r="AC7" s="223">
        <v>0.45725012736266962</v>
      </c>
      <c r="AD7" s="223">
        <v>0.43245528059769045</v>
      </c>
      <c r="AE7" s="225">
        <v>0.40957301284047953</v>
      </c>
    </row>
    <row r="8" spans="1:31">
      <c r="A8" s="40">
        <v>120</v>
      </c>
      <c r="B8" s="221">
        <v>9.2900988462900139E-2</v>
      </c>
      <c r="C8" s="221">
        <v>0.18564160731301901</v>
      </c>
      <c r="D8" s="221">
        <v>0.10309939072389192</v>
      </c>
      <c r="E8" s="221">
        <v>0.24326416608906384</v>
      </c>
      <c r="F8" s="221">
        <v>9.3447442013129642E-2</v>
      </c>
      <c r="G8" s="221">
        <v>0.20106590992729814</v>
      </c>
      <c r="H8" s="223"/>
      <c r="I8" s="223"/>
      <c r="J8" s="226">
        <v>0.67564625164810732</v>
      </c>
      <c r="K8" s="223">
        <v>1.1883881119023858</v>
      </c>
      <c r="L8" s="223">
        <v>0.45030418278034018</v>
      </c>
      <c r="M8" s="223">
        <v>0.97865968902050593</v>
      </c>
      <c r="N8" s="223">
        <v>0.52322846687559832</v>
      </c>
      <c r="O8" s="223">
        <v>0.73828191779807684</v>
      </c>
      <c r="P8" s="223"/>
      <c r="Q8" s="225"/>
      <c r="R8" s="226">
        <v>8.8330428614968162E-2</v>
      </c>
      <c r="S8" s="223">
        <v>0.10326515346385305</v>
      </c>
      <c r="T8" s="223">
        <v>0.17172139071112716</v>
      </c>
      <c r="U8" s="223">
        <v>0.18201216029899026</v>
      </c>
      <c r="V8" s="223">
        <v>0.13303848868859858</v>
      </c>
      <c r="W8" s="223">
        <v>0.13506956798462247</v>
      </c>
      <c r="X8" s="225"/>
      <c r="Y8" s="226">
        <v>0.71754080205112625</v>
      </c>
      <c r="Z8" s="223">
        <v>0.60059045191720817</v>
      </c>
      <c r="AA8" s="223">
        <v>0.83071420827481091</v>
      </c>
      <c r="AB8" s="223">
        <v>1.1018127203028745</v>
      </c>
      <c r="AC8" s="223">
        <v>0.65469037840261768</v>
      </c>
      <c r="AD8" s="223">
        <v>0.58983441974004502</v>
      </c>
      <c r="AE8" s="225"/>
    </row>
    <row r="9" spans="1:31">
      <c r="A9" s="40">
        <v>240</v>
      </c>
      <c r="B9" s="221">
        <v>5.55232581182451E-2</v>
      </c>
      <c r="C9" s="221">
        <v>0.10934269784567736</v>
      </c>
      <c r="D9" s="221">
        <v>4.5146891983109137E-2</v>
      </c>
      <c r="E9" s="221">
        <v>0.15379072732164051</v>
      </c>
      <c r="F9" s="221">
        <v>4.4167294713710281E-2</v>
      </c>
      <c r="G9" s="221">
        <v>4.713659977829146E-2</v>
      </c>
      <c r="H9" s="223"/>
      <c r="I9" s="223"/>
      <c r="J9" s="226">
        <v>1.3152715498202312</v>
      </c>
      <c r="K9" s="223">
        <v>1.0742588588197264</v>
      </c>
      <c r="L9" s="223">
        <v>0.39130528731605957</v>
      </c>
      <c r="M9" s="223">
        <v>1.0673874688386218</v>
      </c>
      <c r="N9" s="223">
        <v>0.57502722728843592</v>
      </c>
      <c r="O9" s="223">
        <v>0.8236992179035082</v>
      </c>
      <c r="P9" s="223"/>
      <c r="Q9" s="225"/>
      <c r="R9" s="226">
        <v>5.1273311816877755E-2</v>
      </c>
      <c r="S9" s="223">
        <v>6.4593469891336186E-2</v>
      </c>
      <c r="T9" s="223">
        <v>6.401442042838261E-2</v>
      </c>
      <c r="U9" s="223">
        <v>0.10808944944204815</v>
      </c>
      <c r="V9" s="223">
        <v>5.2588817901031829E-2</v>
      </c>
      <c r="W9" s="223">
        <v>3.2345756101704787E-2</v>
      </c>
      <c r="X9" s="225"/>
      <c r="Y9" s="226">
        <v>0.9511316210538141</v>
      </c>
      <c r="Z9" s="223">
        <v>0.53451970240970414</v>
      </c>
      <c r="AA9" s="223">
        <v>0.55522588735014744</v>
      </c>
      <c r="AB9" s="223">
        <v>1.5117825590774232</v>
      </c>
      <c r="AC9" s="223">
        <v>0.60193012823708714</v>
      </c>
      <c r="AD9" s="223">
        <v>0.6129055515291959</v>
      </c>
      <c r="AE9" s="225"/>
    </row>
    <row r="10" spans="1:31" s="219" customFormat="1">
      <c r="A10" s="18"/>
      <c r="B10" s="221"/>
      <c r="C10" s="221"/>
      <c r="D10" s="221"/>
      <c r="E10" s="221"/>
      <c r="F10" s="221"/>
      <c r="G10" s="221"/>
      <c r="H10" s="223"/>
      <c r="I10" s="223"/>
      <c r="J10" s="221"/>
      <c r="K10" s="221"/>
      <c r="L10" s="221"/>
      <c r="M10" s="221"/>
      <c r="N10" s="221"/>
      <c r="O10" s="221"/>
      <c r="P10" s="223"/>
      <c r="Q10" s="223"/>
      <c r="R10" s="221"/>
      <c r="S10" s="221"/>
      <c r="T10" s="221"/>
      <c r="U10" s="221"/>
      <c r="V10" s="221"/>
      <c r="W10" s="221"/>
      <c r="X10" s="223"/>
      <c r="Y10" s="221"/>
      <c r="Z10" s="221"/>
      <c r="AA10" s="221"/>
      <c r="AB10" s="221"/>
      <c r="AC10" s="221"/>
      <c r="AD10" s="221"/>
      <c r="AE10" s="223"/>
    </row>
    <row r="11" spans="1:31">
      <c r="A11" s="219"/>
      <c r="B11" s="220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</row>
    <row r="12" spans="1:31">
      <c r="A12" s="49"/>
      <c r="B12" s="243" t="s">
        <v>424</v>
      </c>
      <c r="C12" s="239"/>
      <c r="D12" s="243" t="s">
        <v>425</v>
      </c>
      <c r="E12" s="239"/>
      <c r="F12" s="243" t="s">
        <v>432</v>
      </c>
      <c r="G12" s="239"/>
      <c r="H12" s="243" t="s">
        <v>427</v>
      </c>
      <c r="I12" s="23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</row>
    <row r="13" spans="1:31">
      <c r="A13" s="35" t="s">
        <v>448</v>
      </c>
      <c r="B13" s="63" t="s">
        <v>74</v>
      </c>
      <c r="C13" s="35" t="s">
        <v>76</v>
      </c>
      <c r="D13" s="63" t="s">
        <v>74</v>
      </c>
      <c r="E13" s="35" t="s">
        <v>76</v>
      </c>
      <c r="F13" s="63" t="s">
        <v>74</v>
      </c>
      <c r="G13" s="35" t="s">
        <v>76</v>
      </c>
      <c r="H13" s="63" t="s">
        <v>74</v>
      </c>
      <c r="I13" s="227" t="s">
        <v>76</v>
      </c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</row>
    <row r="14" spans="1:31">
      <c r="A14" s="40">
        <v>0</v>
      </c>
      <c r="B14" s="226">
        <v>1</v>
      </c>
      <c r="C14" s="225">
        <v>0</v>
      </c>
      <c r="D14" s="226">
        <v>5.5565406376940109E-2</v>
      </c>
      <c r="E14" s="225">
        <v>1.2279999999999999E-2</v>
      </c>
      <c r="F14" s="226">
        <v>1</v>
      </c>
      <c r="G14" s="225">
        <v>0</v>
      </c>
      <c r="H14" s="226">
        <v>5.5564033047613516E-2</v>
      </c>
      <c r="I14" s="225">
        <v>1.487E-2</v>
      </c>
      <c r="J14" s="221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</row>
    <row r="15" spans="1:31">
      <c r="A15" s="40">
        <v>15</v>
      </c>
      <c r="B15" s="226">
        <v>1.3162490656042445</v>
      </c>
      <c r="C15" s="225">
        <v>0.18140000000000001</v>
      </c>
      <c r="D15" s="226">
        <v>6.6263968040047111E-2</v>
      </c>
      <c r="E15" s="225">
        <v>1.755E-2</v>
      </c>
      <c r="F15" s="226">
        <v>1.2770527264119154</v>
      </c>
      <c r="G15" s="225">
        <v>0.1135</v>
      </c>
      <c r="H15" s="226">
        <v>6.4059382929439801E-2</v>
      </c>
      <c r="I15" s="225">
        <v>3.6050000000000001E-3</v>
      </c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</row>
    <row r="16" spans="1:31">
      <c r="A16" s="40">
        <v>30</v>
      </c>
      <c r="B16" s="226">
        <v>0.84915699187897398</v>
      </c>
      <c r="C16" s="225">
        <v>0.1263</v>
      </c>
      <c r="D16" s="226">
        <v>0.15670395051229571</v>
      </c>
      <c r="E16" s="225">
        <v>2.427E-2</v>
      </c>
      <c r="F16" s="226">
        <v>0.87331351945780289</v>
      </c>
      <c r="G16" s="225">
        <v>6.5290000000000001E-2</v>
      </c>
      <c r="H16" s="226">
        <v>0.20129151428691999</v>
      </c>
      <c r="I16" s="225">
        <v>3.8559999999999997E-2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</row>
    <row r="17" spans="1:31">
      <c r="A17" s="40">
        <v>60</v>
      </c>
      <c r="B17" s="226">
        <v>0.4732810467000042</v>
      </c>
      <c r="C17" s="225">
        <v>5.0099999999999999E-2</v>
      </c>
      <c r="D17" s="226">
        <v>0.50341619434179796</v>
      </c>
      <c r="E17" s="225">
        <v>7.9339999999999994E-2</v>
      </c>
      <c r="F17" s="226">
        <v>0.55239468089069488</v>
      </c>
      <c r="G17" s="225">
        <v>4.6550000000000001E-2</v>
      </c>
      <c r="H17" s="226">
        <v>0.5910031808425148</v>
      </c>
      <c r="I17" s="225">
        <v>8.2909999999999998E-2</v>
      </c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</row>
    <row r="18" spans="1:31">
      <c r="A18" s="40">
        <v>120</v>
      </c>
      <c r="B18" s="226">
        <v>0.15323658408821711</v>
      </c>
      <c r="C18" s="225">
        <v>2.6790000000000001E-2</v>
      </c>
      <c r="D18" s="226">
        <v>0.75908477000416907</v>
      </c>
      <c r="E18" s="225">
        <v>0.11409999999999999</v>
      </c>
      <c r="F18" s="226">
        <v>0.13557286496035995</v>
      </c>
      <c r="G18" s="225">
        <v>1.495E-2</v>
      </c>
      <c r="H18" s="226">
        <v>0.74919716344811382</v>
      </c>
      <c r="I18" s="225">
        <v>7.9250000000000001E-2</v>
      </c>
      <c r="J18" s="18"/>
      <c r="K18" s="18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>
      <c r="A19" s="40">
        <v>240</v>
      </c>
      <c r="B19" s="226">
        <v>7.5851244960112307E-2</v>
      </c>
      <c r="C19" s="225">
        <v>1.7979999999999999E-2</v>
      </c>
      <c r="D19" s="226">
        <v>0.87449160166443052</v>
      </c>
      <c r="E19" s="225">
        <v>0.1411</v>
      </c>
      <c r="F19" s="226">
        <v>6.2150870930230216E-2</v>
      </c>
      <c r="G19" s="225">
        <v>1.0919999999999999E-2</v>
      </c>
      <c r="H19" s="226">
        <v>0.7945825749428953</v>
      </c>
      <c r="I19" s="225">
        <v>0.15640000000000001</v>
      </c>
      <c r="J19" s="18"/>
      <c r="K19" s="18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2" spans="1:31">
      <c r="A22" s="83"/>
      <c r="B22" s="83" t="s">
        <v>274</v>
      </c>
      <c r="C22" s="83" t="s">
        <v>278</v>
      </c>
    </row>
    <row r="23" spans="1:31">
      <c r="A23" s="84" t="s">
        <v>385</v>
      </c>
      <c r="B23" s="83" t="s">
        <v>453</v>
      </c>
      <c r="C23" s="83" t="s">
        <v>453</v>
      </c>
    </row>
    <row r="24" spans="1:31">
      <c r="A24" s="84" t="s">
        <v>440</v>
      </c>
      <c r="B24" s="83"/>
      <c r="C24" s="83">
        <v>0.71230000000000004</v>
      </c>
    </row>
    <row r="27" spans="1:31">
      <c r="N27" s="18"/>
      <c r="O27" s="18"/>
    </row>
  </sheetData>
  <mergeCells count="8">
    <mergeCell ref="Y3:AE3"/>
    <mergeCell ref="J3:Q3"/>
    <mergeCell ref="R3:X3"/>
    <mergeCell ref="F12:G12"/>
    <mergeCell ref="D12:E12"/>
    <mergeCell ref="H12:I12"/>
    <mergeCell ref="B12:C12"/>
    <mergeCell ref="B3:I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28" sqref="D28"/>
    </sheetView>
  </sheetViews>
  <sheetFormatPr defaultColWidth="8.85546875" defaultRowHeight="15"/>
  <cols>
    <col min="1" max="1" width="10" style="3" customWidth="1"/>
    <col min="2" max="2" width="20.7109375" style="3" customWidth="1"/>
    <col min="3" max="3" width="21.140625" style="3" customWidth="1"/>
    <col min="4" max="4" width="19.140625" style="3" customWidth="1"/>
    <col min="5" max="5" width="19" style="3" customWidth="1"/>
    <col min="6" max="6" width="21.42578125" style="3" customWidth="1"/>
    <col min="7" max="7" width="21.5703125" style="3" customWidth="1"/>
    <col min="8" max="8" width="22.140625" style="3" customWidth="1"/>
    <col min="9" max="9" width="22.85546875" style="3" customWidth="1"/>
    <col min="10" max="10" width="19.28515625" customWidth="1"/>
    <col min="11" max="12" width="19.7109375" customWidth="1"/>
    <col min="13" max="13" width="18.5703125" customWidth="1"/>
  </cols>
  <sheetData>
    <row r="1" spans="1:16" s="1" customFormat="1">
      <c r="A1" s="1" t="s">
        <v>91</v>
      </c>
    </row>
    <row r="3" spans="1:16">
      <c r="B3" s="1" t="s">
        <v>87</v>
      </c>
      <c r="C3" s="42"/>
      <c r="D3" s="42"/>
      <c r="E3" s="1" t="s">
        <v>88</v>
      </c>
      <c r="F3" s="42"/>
      <c r="G3" s="49"/>
      <c r="H3" s="1" t="s">
        <v>87</v>
      </c>
      <c r="I3" s="42"/>
      <c r="J3" s="49"/>
      <c r="K3" s="1" t="s">
        <v>88</v>
      </c>
      <c r="L3" s="3"/>
    </row>
    <row r="4" spans="1:16">
      <c r="A4" s="36" t="s">
        <v>80</v>
      </c>
      <c r="B4" s="36" t="s">
        <v>85</v>
      </c>
      <c r="C4" s="36" t="s">
        <v>86</v>
      </c>
      <c r="D4" s="36" t="s">
        <v>351</v>
      </c>
      <c r="E4" s="36" t="s">
        <v>85</v>
      </c>
      <c r="F4" s="36" t="s">
        <v>86</v>
      </c>
      <c r="G4" s="35" t="s">
        <v>351</v>
      </c>
      <c r="H4" s="36" t="s">
        <v>89</v>
      </c>
      <c r="I4" s="36" t="s">
        <v>90</v>
      </c>
      <c r="J4" s="35" t="s">
        <v>352</v>
      </c>
      <c r="K4" s="36" t="s">
        <v>89</v>
      </c>
      <c r="L4" s="36" t="s">
        <v>90</v>
      </c>
      <c r="M4" s="36" t="s">
        <v>352</v>
      </c>
    </row>
    <row r="5" spans="1:16">
      <c r="A5" s="3" t="s">
        <v>81</v>
      </c>
      <c r="B5" s="3">
        <v>1174381</v>
      </c>
      <c r="C5" s="18">
        <v>1177097</v>
      </c>
      <c r="D5" s="3">
        <v>336440</v>
      </c>
      <c r="E5" s="3">
        <f t="shared" ref="E5:F8" si="0">(B5-1066340)/5292</f>
        <v>20.415910808767951</v>
      </c>
      <c r="F5" s="18">
        <f t="shared" si="0"/>
        <v>20.929138321995463</v>
      </c>
      <c r="G5" s="40">
        <f>(D5-295661)/1761</f>
        <v>23.156729131175467</v>
      </c>
      <c r="H5" s="3">
        <v>1134800</v>
      </c>
      <c r="I5" s="18">
        <v>1174818</v>
      </c>
      <c r="J5" s="40">
        <v>332301</v>
      </c>
      <c r="K5" s="3">
        <f>(H5-1066340)/5292</f>
        <v>12.936507936507937</v>
      </c>
      <c r="L5" s="3">
        <f>(I5-1066340)/5292</f>
        <v>20.498488284202569</v>
      </c>
      <c r="M5">
        <f>(J5-295661)/1761</f>
        <v>20.806360022714365</v>
      </c>
    </row>
    <row r="6" spans="1:16">
      <c r="A6" s="3" t="s">
        <v>82</v>
      </c>
      <c r="B6" s="3">
        <v>1180951</v>
      </c>
      <c r="C6" s="18">
        <v>1164517</v>
      </c>
      <c r="D6" s="3">
        <v>334651</v>
      </c>
      <c r="E6" s="3">
        <f t="shared" si="0"/>
        <v>21.657407407407408</v>
      </c>
      <c r="F6" s="18">
        <f t="shared" si="0"/>
        <v>18.551965230536659</v>
      </c>
      <c r="G6" s="40">
        <f t="shared" ref="G6:G8" si="1">(D6-295661)/1761</f>
        <v>22.140829074389551</v>
      </c>
      <c r="H6" s="3">
        <v>1125567</v>
      </c>
      <c r="I6" s="18">
        <v>1179311</v>
      </c>
      <c r="J6" s="40">
        <v>335896</v>
      </c>
      <c r="K6" s="3">
        <f t="shared" ref="K6:L8" si="2">(H6-1066340)/5292</f>
        <v>11.191798941798941</v>
      </c>
      <c r="L6" s="3">
        <f t="shared" si="2"/>
        <v>21.34750566893424</v>
      </c>
      <c r="M6" s="3">
        <f t="shared" ref="M6:M8" si="3">(J6-295661)/1761</f>
        <v>22.847813742191935</v>
      </c>
    </row>
    <row r="7" spans="1:16">
      <c r="A7" s="3" t="s">
        <v>83</v>
      </c>
      <c r="B7" s="3">
        <v>1167488</v>
      </c>
      <c r="C7" s="18">
        <v>1152457</v>
      </c>
      <c r="D7" s="3">
        <v>329949</v>
      </c>
      <c r="E7" s="3">
        <f t="shared" si="0"/>
        <v>19.113378684807255</v>
      </c>
      <c r="F7" s="18">
        <f t="shared" si="0"/>
        <v>16.273053665910808</v>
      </c>
      <c r="G7" s="40">
        <f t="shared" si="1"/>
        <v>19.47075525269733</v>
      </c>
      <c r="H7" s="3">
        <v>1114505</v>
      </c>
      <c r="I7" s="18">
        <v>1169175</v>
      </c>
      <c r="J7" s="40">
        <v>327337</v>
      </c>
      <c r="K7" s="3">
        <f t="shared" si="2"/>
        <v>9.1014739229024944</v>
      </c>
      <c r="L7" s="3">
        <f t="shared" si="2"/>
        <v>19.432161753590325</v>
      </c>
      <c r="M7" s="3">
        <f t="shared" si="3"/>
        <v>17.987507098239636</v>
      </c>
    </row>
    <row r="8" spans="1:16">
      <c r="A8" s="3" t="s">
        <v>84</v>
      </c>
      <c r="B8" s="3">
        <v>1159285</v>
      </c>
      <c r="C8" s="18">
        <v>1164396</v>
      </c>
      <c r="D8" s="3">
        <v>319949</v>
      </c>
      <c r="E8" s="3">
        <f t="shared" si="0"/>
        <v>17.563303099017386</v>
      </c>
      <c r="F8" s="18">
        <f t="shared" si="0"/>
        <v>18.529100529100528</v>
      </c>
      <c r="G8" s="40">
        <f t="shared" si="1"/>
        <v>13.792163543441227</v>
      </c>
      <c r="H8" s="3">
        <v>1107763</v>
      </c>
      <c r="I8" s="18">
        <v>1138088</v>
      </c>
      <c r="J8" s="40">
        <v>311159</v>
      </c>
      <c r="K8" s="3">
        <f t="shared" si="2"/>
        <v>7.8274754346182922</v>
      </c>
      <c r="L8" s="3">
        <f t="shared" si="2"/>
        <v>13.5578231292517</v>
      </c>
      <c r="M8" s="3">
        <f t="shared" si="3"/>
        <v>8.8006814310051116</v>
      </c>
    </row>
    <row r="10" spans="1:16">
      <c r="C10" s="3" t="s">
        <v>353</v>
      </c>
      <c r="D10" s="3" t="s">
        <v>78</v>
      </c>
      <c r="E10" s="3" t="s">
        <v>79</v>
      </c>
    </row>
    <row r="11" spans="1:16">
      <c r="C11" s="3" t="s">
        <v>354</v>
      </c>
      <c r="D11" s="3" t="s">
        <v>356</v>
      </c>
      <c r="E11" s="3" t="s">
        <v>355</v>
      </c>
    </row>
    <row r="14" spans="1:16">
      <c r="A14" s="36" t="s">
        <v>80</v>
      </c>
      <c r="B14" s="36" t="s">
        <v>89</v>
      </c>
      <c r="C14" s="36" t="s">
        <v>90</v>
      </c>
      <c r="D14" s="36" t="s">
        <v>352</v>
      </c>
      <c r="E14" s="36" t="s">
        <v>74</v>
      </c>
      <c r="F14" s="36" t="s">
        <v>75</v>
      </c>
      <c r="G14" s="36" t="s">
        <v>76</v>
      </c>
      <c r="H14" s="36" t="s">
        <v>85</v>
      </c>
      <c r="I14" s="36" t="s">
        <v>86</v>
      </c>
      <c r="J14" s="36" t="s">
        <v>351</v>
      </c>
      <c r="K14" s="36" t="s">
        <v>74</v>
      </c>
      <c r="L14" s="36" t="s">
        <v>75</v>
      </c>
      <c r="M14" s="36" t="s">
        <v>76</v>
      </c>
      <c r="N14" s="1"/>
      <c r="O14" s="1"/>
      <c r="P14" s="1"/>
    </row>
    <row r="15" spans="1:16">
      <c r="A15" s="3" t="s">
        <v>81</v>
      </c>
      <c r="B15" s="3">
        <f>K5/K5</f>
        <v>1</v>
      </c>
      <c r="C15" s="3">
        <f>L5/L5</f>
        <v>1</v>
      </c>
      <c r="D15" s="3">
        <f>M5/M5</f>
        <v>1</v>
      </c>
      <c r="E15" s="3">
        <f>AVERAGE(B15:D15)</f>
        <v>1</v>
      </c>
      <c r="F15" s="18">
        <f>STDEV(B15:D15)</f>
        <v>0</v>
      </c>
      <c r="G15" s="18">
        <f>F15/SQRT(3)</f>
        <v>0</v>
      </c>
      <c r="H15" s="3">
        <f>E5/E5</f>
        <v>1</v>
      </c>
      <c r="I15" s="3">
        <f>F5/F5</f>
        <v>1</v>
      </c>
      <c r="J15" s="3">
        <f>G5/G5</f>
        <v>1</v>
      </c>
      <c r="K15" s="3">
        <f>AVERAGE(H15:J15)</f>
        <v>1</v>
      </c>
      <c r="L15" s="3">
        <f>STDEV(H15:J15)</f>
        <v>0</v>
      </c>
      <c r="M15">
        <f>F15/SQRT(3)</f>
        <v>0</v>
      </c>
    </row>
    <row r="16" spans="1:16">
      <c r="A16" s="3" t="s">
        <v>82</v>
      </c>
      <c r="B16" s="3">
        <f>K6/K5</f>
        <v>0.86513292433537825</v>
      </c>
      <c r="C16" s="3">
        <f>L6/L5</f>
        <v>1.0414185364774424</v>
      </c>
      <c r="D16" s="3">
        <f>M6/M5</f>
        <v>1.0981168122270744</v>
      </c>
      <c r="E16" s="3">
        <f t="shared" ref="E16:E18" si="4">AVERAGE(B16:D16)</f>
        <v>1.0015560910132983</v>
      </c>
      <c r="F16" s="18">
        <f t="shared" ref="F16:F18" si="5">STDEV(B16:D16)</f>
        <v>0.12149952231621736</v>
      </c>
      <c r="G16" s="18">
        <f t="shared" ref="G16:G18" si="6">F16/SQRT(3)</f>
        <v>7.0147781915679039E-2</v>
      </c>
      <c r="H16" s="3">
        <f>E6/E5</f>
        <v>1.0608102479614221</v>
      </c>
      <c r="I16" s="3">
        <f>F6/F5</f>
        <v>0.88641801421129141</v>
      </c>
      <c r="J16" s="3">
        <f>G6/G5</f>
        <v>0.95612938031830108</v>
      </c>
      <c r="K16" s="3">
        <f t="shared" ref="K16:K18" si="7">AVERAGE(H16:J16)</f>
        <v>0.96778588083033823</v>
      </c>
      <c r="L16" s="3">
        <f t="shared" ref="L16:L18" si="8">STDEV(H16:J16)</f>
        <v>8.7778518449734597E-2</v>
      </c>
      <c r="M16" s="3">
        <f t="shared" ref="M16:M18" si="9">F16/SQRT(3)</f>
        <v>7.0147781915679039E-2</v>
      </c>
      <c r="N16" s="3"/>
    </row>
    <row r="17" spans="1:14">
      <c r="A17" s="3" t="s">
        <v>83</v>
      </c>
      <c r="B17" s="3">
        <f>K7/K5</f>
        <v>0.70354951796669585</v>
      </c>
      <c r="C17" s="3">
        <f>L7/L5</f>
        <v>0.94798023562381317</v>
      </c>
      <c r="D17" s="3">
        <f>M7/M5</f>
        <v>0.8645196506550219</v>
      </c>
      <c r="E17" s="3">
        <f t="shared" si="4"/>
        <v>0.83868313474851031</v>
      </c>
      <c r="F17" s="18">
        <f t="shared" si="5"/>
        <v>0.12424668244759619</v>
      </c>
      <c r="G17" s="18">
        <f t="shared" si="6"/>
        <v>7.1733855557037624E-2</v>
      </c>
      <c r="H17" s="3">
        <f>E7/E5</f>
        <v>0.93620014624077896</v>
      </c>
      <c r="I17" s="3">
        <f>F7/F5</f>
        <v>0.77753099126917491</v>
      </c>
      <c r="J17" s="3">
        <f>G7/G5</f>
        <v>0.84082493440251105</v>
      </c>
      <c r="K17" s="3">
        <f t="shared" si="7"/>
        <v>0.8515186906374882</v>
      </c>
      <c r="L17" s="3">
        <f t="shared" si="8"/>
        <v>7.9873290289436322E-2</v>
      </c>
      <c r="M17" s="3">
        <f t="shared" si="9"/>
        <v>7.1733855557037624E-2</v>
      </c>
      <c r="N17" s="3"/>
    </row>
    <row r="18" spans="1:14">
      <c r="A18" s="3" t="s">
        <v>84</v>
      </c>
      <c r="B18" s="3">
        <f>K8/K5</f>
        <v>0.6050686532281625</v>
      </c>
      <c r="C18" s="3">
        <f>L8/L5</f>
        <v>0.66140599937314482</v>
      </c>
      <c r="D18" s="3">
        <f>M8/M5</f>
        <v>0.42298034934497825</v>
      </c>
      <c r="E18" s="3">
        <f t="shared" si="4"/>
        <v>0.56315166731542854</v>
      </c>
      <c r="F18" s="18">
        <f t="shared" si="5"/>
        <v>0.12461730589627051</v>
      </c>
      <c r="G18" s="18">
        <f t="shared" si="6"/>
        <v>7.1947835104897717E-2</v>
      </c>
      <c r="H18" s="3">
        <f>E8/E5</f>
        <v>0.86027526587128966</v>
      </c>
      <c r="I18" s="3">
        <f>F8/F5</f>
        <v>0.88532553247198831</v>
      </c>
      <c r="J18" s="3">
        <f>G8/G5</f>
        <v>0.59560067681895101</v>
      </c>
      <c r="K18" s="3">
        <f t="shared" si="7"/>
        <v>0.78040049172074299</v>
      </c>
      <c r="L18" s="3">
        <f t="shared" si="8"/>
        <v>0.16053070626828339</v>
      </c>
      <c r="M18" s="3">
        <f t="shared" si="9"/>
        <v>7.1947835104897717E-2</v>
      </c>
      <c r="N18" s="3"/>
    </row>
    <row r="21" spans="1:14">
      <c r="A21" s="2"/>
      <c r="B21" s="67" t="s">
        <v>423</v>
      </c>
      <c r="C21" s="83">
        <v>1.206E-2</v>
      </c>
    </row>
    <row r="22" spans="1:14">
      <c r="D22" s="42"/>
    </row>
  </sheetData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ColWidth="9.140625" defaultRowHeight="15"/>
  <cols>
    <col min="1" max="1" width="20.5703125" style="3" customWidth="1"/>
    <col min="2" max="2" width="10.140625" style="3" customWidth="1"/>
    <col min="3" max="10" width="9.140625" style="3"/>
  </cols>
  <sheetData>
    <row r="1" spans="1:9">
      <c r="A1" s="1" t="s">
        <v>328</v>
      </c>
    </row>
    <row r="2" spans="1:9">
      <c r="A2" s="1"/>
    </row>
    <row r="3" spans="1:9">
      <c r="A3" s="172"/>
    </row>
    <row r="4" spans="1:9">
      <c r="A4" s="173" t="s">
        <v>329</v>
      </c>
      <c r="B4" s="38" t="s">
        <v>274</v>
      </c>
      <c r="C4" s="38"/>
      <c r="D4" s="38" t="s">
        <v>74</v>
      </c>
      <c r="E4" s="173" t="s">
        <v>75</v>
      </c>
      <c r="F4" s="38" t="s">
        <v>278</v>
      </c>
      <c r="G4" s="38"/>
      <c r="H4" s="38" t="s">
        <v>74</v>
      </c>
      <c r="I4" s="38" t="s">
        <v>75</v>
      </c>
    </row>
    <row r="5" spans="1:9">
      <c r="A5" s="33">
        <v>9.9999999999999995E-7</v>
      </c>
      <c r="B5" s="21">
        <v>100</v>
      </c>
      <c r="C5" s="21">
        <v>100</v>
      </c>
      <c r="D5" s="21">
        <f>AVERAGE(B5:C5)</f>
        <v>100</v>
      </c>
      <c r="E5" s="33">
        <f>STDEV(B5:C5)</f>
        <v>0</v>
      </c>
      <c r="F5" s="21">
        <v>100</v>
      </c>
      <c r="G5" s="21">
        <v>100</v>
      </c>
      <c r="H5" s="3">
        <f>AVERAGE(F5:G5)</f>
        <v>100</v>
      </c>
      <c r="I5" s="3">
        <f>STDEV(F5:G5)</f>
        <v>0</v>
      </c>
    </row>
    <row r="6" spans="1:9">
      <c r="A6" s="33">
        <v>2.0000000000000002E-5</v>
      </c>
      <c r="B6" s="21">
        <v>54.173250000000003</v>
      </c>
      <c r="C6" s="21">
        <v>71.317850000000007</v>
      </c>
      <c r="D6" s="21">
        <f t="shared" ref="D6:D13" si="0">AVERAGE(B6:C6)</f>
        <v>62.745550000000009</v>
      </c>
      <c r="E6" s="33">
        <f t="shared" ref="E6:E13" si="1">STDEV(B6:C6)</f>
        <v>12.123062920730828</v>
      </c>
      <c r="F6" s="21">
        <v>96.994050000000001</v>
      </c>
      <c r="G6" s="21">
        <v>79.045230000000004</v>
      </c>
      <c r="H6" s="3">
        <f t="shared" ref="H6:H13" si="2">AVERAGE(F6:G6)</f>
        <v>88.01964000000001</v>
      </c>
      <c r="I6" s="3">
        <f t="shared" ref="I6:I13" si="3">STDEV(F6:G6)</f>
        <v>12.691732336296571</v>
      </c>
    </row>
    <row r="7" spans="1:9">
      <c r="A7" s="33">
        <v>1E-4</v>
      </c>
      <c r="B7" s="21">
        <v>22.580590000000001</v>
      </c>
      <c r="C7" s="21">
        <v>62.820129999999999</v>
      </c>
      <c r="D7" s="21">
        <f t="shared" si="0"/>
        <v>42.700360000000003</v>
      </c>
      <c r="E7" s="33">
        <f t="shared" si="1"/>
        <v>28.453651605827311</v>
      </c>
      <c r="F7" s="21">
        <v>76.860600000000005</v>
      </c>
      <c r="G7" s="21">
        <v>39.505409999999998</v>
      </c>
      <c r="H7" s="3">
        <f t="shared" si="2"/>
        <v>58.183005000000001</v>
      </c>
      <c r="I7" s="3">
        <f t="shared" si="3"/>
        <v>26.414108161511912</v>
      </c>
    </row>
    <row r="8" spans="1:9">
      <c r="A8" s="33">
        <v>2.0000000000000001E-4</v>
      </c>
      <c r="B8" s="21">
        <v>22.293679999999998</v>
      </c>
      <c r="C8" s="21">
        <v>40.895150000000001</v>
      </c>
      <c r="D8" s="21">
        <f t="shared" si="0"/>
        <v>31.594414999999998</v>
      </c>
      <c r="E8" s="33">
        <f t="shared" si="1"/>
        <v>13.153225577038137</v>
      </c>
      <c r="F8" s="21">
        <v>50.672089999999997</v>
      </c>
      <c r="G8" s="21">
        <v>24.389769999999999</v>
      </c>
      <c r="H8" s="3">
        <f t="shared" si="2"/>
        <v>37.530929999999998</v>
      </c>
      <c r="I8" s="3">
        <f t="shared" si="3"/>
        <v>18.584406697314819</v>
      </c>
    </row>
    <row r="9" spans="1:9">
      <c r="A9" s="33">
        <v>5.0000000000000001E-4</v>
      </c>
      <c r="B9" s="21">
        <v>3.4308679999999998</v>
      </c>
      <c r="C9" s="21">
        <v>10.26033</v>
      </c>
      <c r="D9" s="21">
        <f t="shared" si="0"/>
        <v>6.845599</v>
      </c>
      <c r="E9" s="33">
        <f t="shared" si="1"/>
        <v>4.8291588920558404</v>
      </c>
      <c r="F9" s="21">
        <v>14.48</v>
      </c>
      <c r="G9" s="21">
        <v>1.6167849999999999</v>
      </c>
      <c r="H9" s="3">
        <f t="shared" si="2"/>
        <v>8.0483925000000003</v>
      </c>
      <c r="I9" s="3">
        <f t="shared" si="3"/>
        <v>9.0956665543605162</v>
      </c>
    </row>
    <row r="10" spans="1:9">
      <c r="A10" s="33">
        <v>1E-3</v>
      </c>
      <c r="B10" s="21">
        <v>1.33541</v>
      </c>
      <c r="C10" s="21">
        <v>7.5186219999999997</v>
      </c>
      <c r="D10" s="21">
        <f t="shared" si="0"/>
        <v>4.4270160000000001</v>
      </c>
      <c r="E10" s="33">
        <f t="shared" si="1"/>
        <v>4.3721911347140345</v>
      </c>
      <c r="F10" s="21">
        <v>0.90894609999999998</v>
      </c>
      <c r="G10" s="21">
        <v>-0.37494830000000001</v>
      </c>
      <c r="H10" s="3">
        <f t="shared" si="2"/>
        <v>0.26699889999999998</v>
      </c>
      <c r="I10" s="3">
        <f t="shared" si="3"/>
        <v>0.90785043656743369</v>
      </c>
    </row>
    <row r="11" spans="1:9">
      <c r="A11" s="33">
        <v>2E-3</v>
      </c>
      <c r="B11" s="21">
        <v>0.77882269999999998</v>
      </c>
      <c r="C11" s="21">
        <v>6.2299540000000002</v>
      </c>
      <c r="D11" s="21">
        <f t="shared" si="0"/>
        <v>3.5043883500000002</v>
      </c>
      <c r="E11" s="33">
        <f t="shared" si="1"/>
        <v>3.8545319073682398</v>
      </c>
      <c r="F11" s="21">
        <v>0.34533760000000002</v>
      </c>
      <c r="G11" s="21">
        <v>1.318397</v>
      </c>
      <c r="H11" s="3">
        <f t="shared" si="2"/>
        <v>0.83186730000000009</v>
      </c>
      <c r="I11" s="3">
        <f t="shared" si="3"/>
        <v>0.68805690023731325</v>
      </c>
    </row>
    <row r="12" spans="1:9">
      <c r="A12" s="33">
        <v>5.0000000000000001E-3</v>
      </c>
      <c r="B12" s="21">
        <v>0.44376870000000002</v>
      </c>
      <c r="C12" s="21">
        <v>0.16247900000000001</v>
      </c>
      <c r="D12" s="21">
        <f t="shared" si="0"/>
        <v>0.30312385000000003</v>
      </c>
      <c r="E12" s="33">
        <f t="shared" si="1"/>
        <v>0.19890185434792959</v>
      </c>
      <c r="F12" s="21">
        <v>-1.940204</v>
      </c>
      <c r="G12" s="21">
        <v>4.6161269999999996</v>
      </c>
      <c r="H12" s="3">
        <f t="shared" si="2"/>
        <v>1.3379614999999998</v>
      </c>
      <c r="I12" s="3">
        <f t="shared" si="3"/>
        <v>4.6360261098035789</v>
      </c>
    </row>
    <row r="13" spans="1:9">
      <c r="A13" s="33">
        <v>0.01</v>
      </c>
      <c r="B13" s="21">
        <v>0.26281640000000001</v>
      </c>
      <c r="C13" s="21">
        <v>-1.4157459999999999</v>
      </c>
      <c r="D13" s="21">
        <f t="shared" si="0"/>
        <v>-0.5764648</v>
      </c>
      <c r="E13" s="33">
        <f t="shared" si="1"/>
        <v>1.186922855684766</v>
      </c>
      <c r="F13" s="21">
        <v>-1.903975</v>
      </c>
      <c r="G13" s="21">
        <v>3.3026140000000002</v>
      </c>
      <c r="H13" s="3">
        <f t="shared" si="2"/>
        <v>0.69931950000000009</v>
      </c>
      <c r="I13" s="3">
        <f t="shared" si="3"/>
        <v>3.6816143887512855</v>
      </c>
    </row>
    <row r="15" spans="1:9">
      <c r="B15" s="171" t="s">
        <v>384</v>
      </c>
      <c r="C15" s="171" t="s">
        <v>278</v>
      </c>
    </row>
    <row r="16" spans="1:9">
      <c r="A16" s="84" t="s">
        <v>385</v>
      </c>
      <c r="B16" s="76">
        <v>2</v>
      </c>
      <c r="C16" s="76">
        <v>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3" sqref="A3"/>
    </sheetView>
  </sheetViews>
  <sheetFormatPr defaultColWidth="8.85546875" defaultRowHeight="15"/>
  <cols>
    <col min="12" max="12" width="14.42578125" customWidth="1"/>
    <col min="14" max="14" width="10.85546875" customWidth="1"/>
  </cols>
  <sheetData>
    <row r="1" spans="1:14" s="84" customFormat="1">
      <c r="A1" s="174" t="s">
        <v>404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1"/>
      <c r="M1" s="91"/>
      <c r="N1" s="91"/>
    </row>
    <row r="2" spans="1:14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92"/>
      <c r="M2" s="92"/>
      <c r="N2" s="92"/>
    </row>
    <row r="3" spans="1:14">
      <c r="A3" s="88"/>
      <c r="B3" s="7"/>
      <c r="C3" s="7"/>
      <c r="D3" s="7"/>
      <c r="E3" s="7"/>
      <c r="F3" s="7"/>
      <c r="G3" s="7"/>
      <c r="H3" s="7"/>
      <c r="I3" s="7"/>
      <c r="J3" s="7"/>
      <c r="K3" s="7"/>
      <c r="L3" s="92"/>
      <c r="M3" s="92"/>
      <c r="N3" s="92"/>
    </row>
    <row r="4" spans="1:14">
      <c r="A4" s="88"/>
      <c r="B4" s="7"/>
      <c r="C4" s="7"/>
      <c r="D4" s="7"/>
      <c r="E4" s="7"/>
      <c r="F4" s="88" t="s">
        <v>405</v>
      </c>
      <c r="G4" s="7"/>
      <c r="H4" s="7"/>
      <c r="I4" s="7"/>
      <c r="J4" s="7"/>
      <c r="K4" s="7"/>
      <c r="L4" s="92"/>
      <c r="M4" s="92"/>
      <c r="N4" s="92"/>
    </row>
    <row r="5" spans="1:14">
      <c r="A5" s="61" t="s">
        <v>406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118" t="s">
        <v>407</v>
      </c>
      <c r="M5" s="119" t="s">
        <v>76</v>
      </c>
      <c r="N5" s="120" t="s">
        <v>385</v>
      </c>
    </row>
    <row r="6" spans="1:14">
      <c r="A6" s="88">
        <v>-100</v>
      </c>
      <c r="B6" s="89">
        <v>-1.177</v>
      </c>
      <c r="C6" s="89">
        <v>-1.2965</v>
      </c>
      <c r="D6" s="89">
        <v>-1.2569999999999999</v>
      </c>
      <c r="E6" s="89">
        <v>-1.17</v>
      </c>
      <c r="F6" s="89">
        <v>-1.2965</v>
      </c>
      <c r="G6" s="89">
        <v>-1.2130000000000001</v>
      </c>
      <c r="H6" s="7"/>
      <c r="I6" s="7"/>
      <c r="J6" s="7"/>
      <c r="K6" s="7"/>
      <c r="L6" s="115">
        <v>-1.2350000000000001</v>
      </c>
      <c r="M6" s="92">
        <v>2.3199999999999998E-2</v>
      </c>
      <c r="N6" s="92">
        <v>6</v>
      </c>
    </row>
    <row r="7" spans="1:14">
      <c r="A7" s="88">
        <v>-80</v>
      </c>
      <c r="B7" s="89">
        <v>-0.99299999999999999</v>
      </c>
      <c r="C7" s="89">
        <v>-1.101</v>
      </c>
      <c r="D7" s="89">
        <v>-1.079</v>
      </c>
      <c r="E7" s="89">
        <v>-1.016</v>
      </c>
      <c r="F7" s="89">
        <v>-1.101</v>
      </c>
      <c r="G7" s="89">
        <v>-1.02233333333333</v>
      </c>
      <c r="H7" s="7"/>
      <c r="I7" s="7"/>
      <c r="J7" s="7"/>
      <c r="K7" s="7"/>
      <c r="L7" s="115">
        <v>-1.0521</v>
      </c>
      <c r="M7" s="92">
        <v>1.9300000000000001E-2</v>
      </c>
      <c r="N7" s="92">
        <v>6</v>
      </c>
    </row>
    <row r="8" spans="1:14">
      <c r="A8" s="88">
        <v>-60</v>
      </c>
      <c r="B8" s="89">
        <v>-0.79200000000000004</v>
      </c>
      <c r="C8" s="89">
        <v>-0.94550000000000001</v>
      </c>
      <c r="D8" s="89">
        <v>-0.88100000000000001</v>
      </c>
      <c r="E8" s="89">
        <v>-0.84399999999999997</v>
      </c>
      <c r="F8" s="89">
        <v>-0.94550000000000001</v>
      </c>
      <c r="G8" s="89">
        <v>-0.84399999999999997</v>
      </c>
      <c r="H8" s="7"/>
      <c r="I8" s="7"/>
      <c r="J8" s="7"/>
      <c r="K8" s="7"/>
      <c r="L8" s="115">
        <v>-0.87529999999999997</v>
      </c>
      <c r="M8" s="92">
        <v>2.5000000000000001E-2</v>
      </c>
      <c r="N8" s="92">
        <v>6</v>
      </c>
    </row>
    <row r="9" spans="1:14">
      <c r="A9" s="88">
        <v>-50</v>
      </c>
      <c r="B9" s="89">
        <v>-0.73</v>
      </c>
      <c r="C9" s="89">
        <v>-0.82</v>
      </c>
      <c r="D9" s="89">
        <v>-0.82350000000000001</v>
      </c>
      <c r="E9" s="89">
        <v>-0.78800000000000003</v>
      </c>
      <c r="F9" s="89">
        <v>-0.82</v>
      </c>
      <c r="G9" s="89">
        <v>-0.77266666666666695</v>
      </c>
      <c r="H9" s="7"/>
      <c r="I9" s="7"/>
      <c r="J9" s="7"/>
      <c r="K9" s="7"/>
      <c r="L9" s="115">
        <v>-0.79239999999999999</v>
      </c>
      <c r="M9" s="92">
        <v>1.4999999999999999E-2</v>
      </c>
      <c r="N9" s="92">
        <v>6</v>
      </c>
    </row>
    <row r="10" spans="1:14">
      <c r="A10" s="88">
        <v>-40</v>
      </c>
      <c r="B10" s="89">
        <v>-0.622</v>
      </c>
      <c r="C10" s="89">
        <v>-0.73899999999999999</v>
      </c>
      <c r="D10" s="89">
        <v>-0.70299999999999996</v>
      </c>
      <c r="E10" s="89">
        <v>-0.65800000000000003</v>
      </c>
      <c r="F10" s="89">
        <v>-0.82</v>
      </c>
      <c r="G10" s="89">
        <v>-0.68133333333333301</v>
      </c>
      <c r="H10" s="7"/>
      <c r="I10" s="7"/>
      <c r="J10" s="7"/>
      <c r="K10" s="7"/>
      <c r="L10" s="115">
        <v>-0.70389999999999997</v>
      </c>
      <c r="M10" s="92">
        <v>2.8299999999999999E-2</v>
      </c>
      <c r="N10" s="92">
        <v>6</v>
      </c>
    </row>
    <row r="11" spans="1:14">
      <c r="A11" s="88">
        <v>-20</v>
      </c>
      <c r="B11" s="89">
        <v>-0.47099999999999997</v>
      </c>
      <c r="C11" s="89">
        <v>-0.57599999999999996</v>
      </c>
      <c r="D11" s="89">
        <v>-0.52900000000000003</v>
      </c>
      <c r="E11" s="89">
        <v>-0.504</v>
      </c>
      <c r="F11" s="89">
        <v>-0.57599999999999996</v>
      </c>
      <c r="G11" s="89">
        <v>-0.54149999999999998</v>
      </c>
      <c r="H11" s="7"/>
      <c r="I11" s="7"/>
      <c r="J11" s="7"/>
      <c r="K11" s="7"/>
      <c r="L11" s="115">
        <v>-0.53290000000000004</v>
      </c>
      <c r="M11" s="92">
        <v>1.6799999999999999E-2</v>
      </c>
      <c r="N11" s="92">
        <v>6</v>
      </c>
    </row>
    <row r="12" spans="1:14">
      <c r="A12" s="88"/>
      <c r="B12" s="7"/>
      <c r="C12" s="7"/>
      <c r="D12" s="7"/>
      <c r="E12" s="7"/>
      <c r="F12" s="7"/>
      <c r="G12" s="7"/>
      <c r="H12" s="7"/>
      <c r="I12" s="7"/>
      <c r="J12" s="7"/>
      <c r="K12" s="7"/>
      <c r="L12" s="115"/>
      <c r="M12" s="92"/>
      <c r="N12" s="92"/>
    </row>
    <row r="13" spans="1:14">
      <c r="A13" s="88"/>
      <c r="B13" s="7"/>
      <c r="C13" s="7"/>
      <c r="D13" s="7"/>
      <c r="E13" s="7"/>
      <c r="F13" s="113" t="s">
        <v>387</v>
      </c>
      <c r="G13" s="7"/>
      <c r="H13" s="7"/>
      <c r="I13" s="7"/>
      <c r="J13" s="7"/>
      <c r="K13" s="7"/>
      <c r="L13" s="115"/>
      <c r="M13" s="92"/>
      <c r="N13" s="92"/>
    </row>
    <row r="14" spans="1:14">
      <c r="A14" s="61" t="s">
        <v>406</v>
      </c>
      <c r="B14" s="61"/>
      <c r="C14" s="61"/>
      <c r="D14" s="61"/>
      <c r="E14" s="61"/>
      <c r="F14" s="117"/>
      <c r="G14" s="61"/>
      <c r="H14" s="61"/>
      <c r="I14" s="61"/>
      <c r="J14" s="61"/>
      <c r="K14" s="61"/>
      <c r="L14" s="118" t="s">
        <v>407</v>
      </c>
      <c r="M14" s="119" t="s">
        <v>76</v>
      </c>
      <c r="N14" s="120" t="s">
        <v>385</v>
      </c>
    </row>
    <row r="15" spans="1:14">
      <c r="A15" s="88">
        <v>-100</v>
      </c>
      <c r="B15" s="114">
        <v>-1.0737000000000001</v>
      </c>
      <c r="C15" s="114">
        <v>-1.1948399999999999</v>
      </c>
      <c r="D15" s="114">
        <v>-1.0178199999999999</v>
      </c>
      <c r="E15" s="114">
        <v>-1.30576</v>
      </c>
      <c r="F15" s="114"/>
      <c r="G15" s="114">
        <v>-1.255655</v>
      </c>
      <c r="H15" s="114">
        <v>-1.1870499999999999</v>
      </c>
      <c r="I15" s="114">
        <v>-1.43</v>
      </c>
      <c r="J15" s="114">
        <v>-1.3830100000000001</v>
      </c>
      <c r="K15" s="114">
        <v>-1.28172</v>
      </c>
      <c r="L15" s="115">
        <v>-1.2365999999999999</v>
      </c>
      <c r="M15" s="92">
        <v>4.48E-2</v>
      </c>
      <c r="N15" s="92">
        <v>9</v>
      </c>
    </row>
    <row r="16" spans="1:14">
      <c r="A16" s="88">
        <v>-80</v>
      </c>
      <c r="B16" s="114">
        <v>-0.92652999999999996</v>
      </c>
      <c r="C16" s="114">
        <v>-0.91978000000000004</v>
      </c>
      <c r="D16" s="114">
        <v>-0.80679000000000001</v>
      </c>
      <c r="E16" s="114">
        <v>-1.1092420000000001</v>
      </c>
      <c r="F16" s="114"/>
      <c r="G16" s="114">
        <v>-1.0536650000000001</v>
      </c>
      <c r="H16" s="114">
        <v>-1.0785499999999999</v>
      </c>
      <c r="I16" s="114">
        <v>-1.1144499999999999</v>
      </c>
      <c r="J16" s="114">
        <v>-1.1786700000000001</v>
      </c>
      <c r="K16" s="114">
        <v>-1.089475</v>
      </c>
      <c r="L16" s="115">
        <v>-1.0307999999999999</v>
      </c>
      <c r="M16" s="92">
        <v>3.9899999999999998E-2</v>
      </c>
      <c r="N16" s="92">
        <v>9</v>
      </c>
    </row>
    <row r="17" spans="1:14">
      <c r="A17" s="88">
        <v>-60</v>
      </c>
      <c r="B17" s="114">
        <v>-0.71409999999999996</v>
      </c>
      <c r="C17" s="114">
        <v>-0.85338999999999998</v>
      </c>
      <c r="D17" s="114">
        <v>-0.64201900000000001</v>
      </c>
      <c r="E17" s="114">
        <v>-0.90490199999999998</v>
      </c>
      <c r="F17" s="114">
        <v>-0.82735000000000003</v>
      </c>
      <c r="G17" s="114">
        <v>-0.86297999999999997</v>
      </c>
      <c r="H17" s="114">
        <v>-0.87</v>
      </c>
      <c r="I17" s="114">
        <v>-0.91913999999999996</v>
      </c>
      <c r="J17" s="114">
        <v>-1.1084130000000001</v>
      </c>
      <c r="K17" s="114">
        <v>-0.93108000000000002</v>
      </c>
      <c r="L17" s="115">
        <v>-0.86329999999999996</v>
      </c>
      <c r="M17" s="92">
        <v>3.9699999999999999E-2</v>
      </c>
      <c r="N17" s="92">
        <v>10</v>
      </c>
    </row>
    <row r="18" spans="1:14">
      <c r="A18" s="88">
        <v>-50</v>
      </c>
      <c r="B18" s="114">
        <v>-0.67881999999999998</v>
      </c>
      <c r="C18" s="114">
        <v>-0.73422699999999996</v>
      </c>
      <c r="D18" s="114">
        <v>-0.57070799999999999</v>
      </c>
      <c r="E18" s="114">
        <v>-0.79266259999999999</v>
      </c>
      <c r="F18" s="114">
        <v>-0.7252885</v>
      </c>
      <c r="G18" s="114">
        <v>-0.77561000000000002</v>
      </c>
      <c r="H18" s="114">
        <v>-0.71540000000000004</v>
      </c>
      <c r="I18" s="114">
        <v>-0.81846633333333296</v>
      </c>
      <c r="J18" s="114">
        <v>-0.88493549999999999</v>
      </c>
      <c r="K18" s="114">
        <v>-0.86634999999999995</v>
      </c>
      <c r="L18" s="115">
        <v>-0.75619999999999998</v>
      </c>
      <c r="M18" s="92">
        <v>2.9399999999999999E-2</v>
      </c>
      <c r="N18" s="92">
        <v>10</v>
      </c>
    </row>
    <row r="19" spans="1:14">
      <c r="A19" s="88">
        <v>-40</v>
      </c>
      <c r="B19" s="114">
        <v>-0.56613000000000002</v>
      </c>
      <c r="C19" s="114">
        <v>-0.54998199999999997</v>
      </c>
      <c r="D19" s="114">
        <v>-0.466914</v>
      </c>
      <c r="E19" s="114">
        <v>-0.72040850000000001</v>
      </c>
      <c r="F19" s="114">
        <v>-0.66610199999999997</v>
      </c>
      <c r="G19" s="114">
        <v>-0.68761000000000005</v>
      </c>
      <c r="H19" s="114">
        <v>-0.65981000000000001</v>
      </c>
      <c r="I19" s="114">
        <v>-0.79066000000000003</v>
      </c>
      <c r="J19" s="114">
        <v>-0.80756600000000001</v>
      </c>
      <c r="K19" s="114">
        <v>-0.77626499999999998</v>
      </c>
      <c r="L19" s="115">
        <v>-0.66910000000000003</v>
      </c>
      <c r="M19" s="92">
        <v>3.56E-2</v>
      </c>
      <c r="N19" s="92">
        <v>10</v>
      </c>
    </row>
    <row r="20" spans="1:14">
      <c r="A20" s="88">
        <v>-20</v>
      </c>
      <c r="B20" s="114">
        <v>-0.43068499999999998</v>
      </c>
      <c r="C20" s="114">
        <v>-0.39201000000000003</v>
      </c>
      <c r="D20" s="114">
        <v>-0.28335700000000003</v>
      </c>
      <c r="E20" s="114">
        <v>-0.53375249999999996</v>
      </c>
      <c r="F20" s="114">
        <v>-0.51057200000000003</v>
      </c>
      <c r="G20" s="114">
        <v>-0.50909599999999999</v>
      </c>
      <c r="H20" s="114">
        <v>-0.489958</v>
      </c>
      <c r="I20" s="114">
        <v>-0.57011999999999996</v>
      </c>
      <c r="J20" s="114">
        <v>-0.54792600000000002</v>
      </c>
      <c r="K20" s="114">
        <v>-0.60601000000000005</v>
      </c>
      <c r="L20" s="115">
        <v>-0.48730000000000001</v>
      </c>
      <c r="M20" s="92">
        <v>3.0099999999999998E-2</v>
      </c>
      <c r="N20" s="92">
        <v>10</v>
      </c>
    </row>
    <row r="21" spans="1:14">
      <c r="A21" s="88"/>
      <c r="B21" s="7"/>
      <c r="C21" s="7"/>
      <c r="D21" s="7"/>
      <c r="E21" s="7"/>
      <c r="F21" s="7"/>
      <c r="G21" s="7"/>
      <c r="H21" s="7"/>
      <c r="I21" s="7"/>
      <c r="J21" s="7"/>
      <c r="K21" s="7"/>
      <c r="L21" s="115"/>
      <c r="M21" s="92"/>
      <c r="N21" s="92"/>
    </row>
    <row r="22" spans="1:14">
      <c r="A22" s="88"/>
      <c r="B22" s="7"/>
      <c r="C22" s="7"/>
      <c r="D22" s="7"/>
      <c r="E22" s="7"/>
      <c r="F22" s="7"/>
      <c r="G22" s="7"/>
      <c r="H22" s="7"/>
      <c r="I22" s="7"/>
      <c r="J22" s="7"/>
      <c r="K22" s="7"/>
      <c r="L22" s="115"/>
      <c r="M22" s="92"/>
      <c r="N22" s="92"/>
    </row>
    <row r="23" spans="1:14">
      <c r="A23" s="88"/>
      <c r="B23" s="7"/>
      <c r="C23" s="7"/>
      <c r="D23" s="7"/>
      <c r="E23" s="7"/>
      <c r="F23" s="113" t="s">
        <v>388</v>
      </c>
      <c r="G23" s="7"/>
      <c r="H23" s="7"/>
      <c r="I23" s="7"/>
      <c r="J23" s="7"/>
      <c r="K23" s="7"/>
      <c r="L23" s="115"/>
      <c r="M23" s="92"/>
      <c r="N23" s="92"/>
    </row>
    <row r="24" spans="1:14">
      <c r="A24" s="61" t="s">
        <v>406</v>
      </c>
      <c r="B24" s="61"/>
      <c r="C24" s="61"/>
      <c r="D24" s="61"/>
      <c r="E24" s="61"/>
      <c r="F24" s="117"/>
      <c r="G24" s="61"/>
      <c r="H24" s="61"/>
      <c r="I24" s="61"/>
      <c r="J24" s="61"/>
      <c r="K24" s="61"/>
      <c r="L24" s="118" t="s">
        <v>407</v>
      </c>
      <c r="M24" s="119" t="s">
        <v>76</v>
      </c>
      <c r="N24" s="120" t="s">
        <v>385</v>
      </c>
    </row>
    <row r="25" spans="1:14">
      <c r="A25" s="88">
        <v>-100</v>
      </c>
      <c r="B25" s="94">
        <v>-0.64029999999999998</v>
      </c>
      <c r="C25" s="94">
        <v>-0.32987</v>
      </c>
      <c r="D25" s="94">
        <v>-0.375</v>
      </c>
      <c r="E25" s="94">
        <v>-0.335301666666667</v>
      </c>
      <c r="F25" s="94">
        <v>-0.41953629999999997</v>
      </c>
      <c r="G25" s="94"/>
      <c r="H25" s="94">
        <v>-0.53451000000000004</v>
      </c>
      <c r="I25" s="94">
        <v>-0.38362499999999999</v>
      </c>
      <c r="J25" s="7"/>
      <c r="K25" s="7"/>
      <c r="L25" s="115">
        <v>-0.43120000000000003</v>
      </c>
      <c r="M25" s="92">
        <v>4.3499999999999997E-2</v>
      </c>
      <c r="N25" s="92">
        <v>7</v>
      </c>
    </row>
    <row r="26" spans="1:14">
      <c r="A26" s="88">
        <v>-80</v>
      </c>
      <c r="B26" s="94">
        <v>-0.46249000000000001</v>
      </c>
      <c r="C26" s="94">
        <v>-0.29041</v>
      </c>
      <c r="D26" s="94">
        <v>-0.26245000000000002</v>
      </c>
      <c r="E26" s="94">
        <v>-0.26626666666666698</v>
      </c>
      <c r="F26" s="94">
        <v>-0.34350000000000103</v>
      </c>
      <c r="G26" s="94"/>
      <c r="H26" s="94">
        <v>-0.40961999999999998</v>
      </c>
      <c r="I26" s="94">
        <v>-0.31966666666666699</v>
      </c>
      <c r="J26" s="7"/>
      <c r="K26" s="7"/>
      <c r="L26" s="115">
        <v>-0.33629999999999999</v>
      </c>
      <c r="M26" s="92">
        <v>2.8500000000000001E-2</v>
      </c>
      <c r="N26" s="92">
        <v>7</v>
      </c>
    </row>
    <row r="27" spans="1:14">
      <c r="A27" s="88">
        <v>-60</v>
      </c>
      <c r="B27" s="94">
        <v>-0.37474000000000002</v>
      </c>
      <c r="C27" s="94">
        <v>-0.20946999999999999</v>
      </c>
      <c r="D27" s="94">
        <v>-0.2248</v>
      </c>
      <c r="E27" s="94"/>
      <c r="F27" s="94">
        <v>-0.32122000000000001</v>
      </c>
      <c r="G27" s="94">
        <v>-0.40257999999999999</v>
      </c>
      <c r="H27" s="94">
        <v>-0.30647999999999997</v>
      </c>
      <c r="I27" s="94">
        <v>-0.25029499999999999</v>
      </c>
      <c r="J27" s="7"/>
      <c r="K27" s="7"/>
      <c r="L27" s="115">
        <v>-0.29849999999999999</v>
      </c>
      <c r="M27" s="92">
        <v>2.8000000000000001E-2</v>
      </c>
      <c r="N27" s="92">
        <v>7</v>
      </c>
    </row>
    <row r="28" spans="1:14">
      <c r="A28" s="88">
        <v>-50</v>
      </c>
      <c r="B28" s="94">
        <v>-0.31152000000000002</v>
      </c>
      <c r="C28" s="94">
        <v>-0.17528625</v>
      </c>
      <c r="D28" s="94">
        <v>-0.20646666666666699</v>
      </c>
      <c r="E28" s="94">
        <v>-0.123</v>
      </c>
      <c r="F28" s="94">
        <v>-0.24247125</v>
      </c>
      <c r="G28" s="94">
        <v>-0.32199483333333301</v>
      </c>
      <c r="H28" s="94">
        <v>-0.27345999999999998</v>
      </c>
      <c r="I28" s="94">
        <v>-0.20623166666666701</v>
      </c>
      <c r="J28" s="7"/>
      <c r="K28" s="7"/>
      <c r="L28" s="115">
        <v>-0.2326</v>
      </c>
      <c r="M28" s="92">
        <v>2.4199999999999999E-2</v>
      </c>
      <c r="N28" s="92">
        <v>8</v>
      </c>
    </row>
    <row r="29" spans="1:14">
      <c r="A29" s="88">
        <v>-40</v>
      </c>
      <c r="B29" s="94">
        <v>-0.30543999999999999</v>
      </c>
      <c r="C29" s="94">
        <v>-0.139902</v>
      </c>
      <c r="D29" s="94">
        <v>-0.20080000000000001</v>
      </c>
      <c r="E29" s="94"/>
      <c r="F29" s="94">
        <v>-0.19686999999999999</v>
      </c>
      <c r="G29" s="94">
        <v>-0.28655720000000001</v>
      </c>
      <c r="H29" s="94">
        <v>-0.21776000000000001</v>
      </c>
      <c r="I29" s="94">
        <v>-0.15090999999999999</v>
      </c>
      <c r="J29" s="7"/>
      <c r="K29" s="7"/>
      <c r="L29" s="115">
        <v>-0.214</v>
      </c>
      <c r="M29" s="92">
        <v>2.3699999999999999E-2</v>
      </c>
      <c r="N29" s="92">
        <v>7</v>
      </c>
    </row>
    <row r="30" spans="1:14">
      <c r="A30" s="88">
        <v>-20</v>
      </c>
      <c r="B30" s="94">
        <v>-0.13735</v>
      </c>
      <c r="C30" s="94"/>
      <c r="D30" s="94"/>
      <c r="E30" s="94"/>
      <c r="F30" s="94">
        <v>-0.1268</v>
      </c>
      <c r="G30" s="94">
        <v>-0.25773233333333301</v>
      </c>
      <c r="H30" s="94">
        <v>-0.123253</v>
      </c>
      <c r="I30" s="94">
        <v>-0.1</v>
      </c>
      <c r="J30" s="7"/>
      <c r="K30" s="7"/>
      <c r="L30" s="115">
        <v>-0.14899999999999999</v>
      </c>
      <c r="M30" s="92">
        <v>3.2199999999999999E-2</v>
      </c>
      <c r="N30" s="92">
        <v>5</v>
      </c>
    </row>
    <row r="31" spans="1:14">
      <c r="A31" s="88"/>
      <c r="B31" s="7"/>
      <c r="C31" s="7"/>
      <c r="D31" s="7"/>
      <c r="E31" s="7"/>
      <c r="F31" s="7"/>
      <c r="G31" s="7"/>
      <c r="H31" s="7"/>
      <c r="I31" s="7"/>
      <c r="J31" s="7"/>
      <c r="K31" s="7"/>
      <c r="L31" s="115"/>
      <c r="M31" s="92"/>
      <c r="N31" s="92"/>
    </row>
    <row r="32" spans="1:14">
      <c r="A32" s="88"/>
      <c r="B32" s="7"/>
      <c r="C32" s="7"/>
      <c r="D32" s="7"/>
      <c r="E32" s="7"/>
      <c r="F32" s="7"/>
      <c r="G32" s="7"/>
      <c r="H32" s="7"/>
      <c r="I32" s="7"/>
      <c r="J32" s="7"/>
      <c r="K32" s="7"/>
      <c r="L32" s="115"/>
      <c r="M32" s="92"/>
      <c r="N32" s="92"/>
    </row>
    <row r="33" spans="1:14">
      <c r="A33" s="88"/>
      <c r="B33" s="7"/>
      <c r="C33" s="7"/>
      <c r="D33" s="7"/>
      <c r="E33" s="7"/>
      <c r="F33" s="113" t="s">
        <v>332</v>
      </c>
      <c r="G33" s="7"/>
      <c r="H33" s="7"/>
      <c r="I33" s="7"/>
      <c r="J33" s="7"/>
      <c r="K33" s="7"/>
      <c r="L33" s="115"/>
      <c r="M33" s="92"/>
      <c r="N33" s="92"/>
    </row>
    <row r="34" spans="1:14">
      <c r="A34" s="61" t="s">
        <v>406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118" t="s">
        <v>407</v>
      </c>
      <c r="M34" s="119" t="s">
        <v>76</v>
      </c>
      <c r="N34" s="120" t="s">
        <v>385</v>
      </c>
    </row>
    <row r="35" spans="1:14">
      <c r="A35" s="88">
        <v>-100</v>
      </c>
      <c r="B35" s="94">
        <v>-1.218955</v>
      </c>
      <c r="C35" s="94">
        <v>-1.22824</v>
      </c>
      <c r="D35" s="94">
        <v>-1.2183999999999999</v>
      </c>
      <c r="E35" s="94">
        <v>-1.1624159999999999</v>
      </c>
      <c r="F35" s="94">
        <v>-1.3433600000000001</v>
      </c>
      <c r="G35" s="94">
        <v>-1.3829849999999999</v>
      </c>
      <c r="H35" s="94">
        <v>-1.1342000000000001</v>
      </c>
      <c r="I35" s="94">
        <v>-1.3155375</v>
      </c>
      <c r="J35" s="7"/>
      <c r="K35" s="7"/>
      <c r="L35" s="116">
        <v>-1.2504999999999999</v>
      </c>
      <c r="M35" s="94">
        <v>3.1099999999999999E-2</v>
      </c>
      <c r="N35" s="92">
        <v>8</v>
      </c>
    </row>
    <row r="36" spans="1:14">
      <c r="A36" s="88">
        <v>-80</v>
      </c>
      <c r="B36" s="94">
        <v>-0.97453000000000001</v>
      </c>
      <c r="C36" s="94">
        <v>-1.03851</v>
      </c>
      <c r="D36" s="94">
        <v>-1.0629900000000001</v>
      </c>
      <c r="E36" s="94">
        <v>-0.98670599999999997</v>
      </c>
      <c r="F36" s="94">
        <v>-1.135745</v>
      </c>
      <c r="G36" s="94">
        <v>-1.1326400000000001</v>
      </c>
      <c r="H36" s="94">
        <v>-1.0357000000000001</v>
      </c>
      <c r="I36" s="94">
        <v>-1.1207750000000001</v>
      </c>
      <c r="J36" s="7"/>
      <c r="K36" s="7"/>
      <c r="L36" s="116">
        <v>-1.0609</v>
      </c>
      <c r="M36" s="94">
        <v>2.2499999999999999E-2</v>
      </c>
      <c r="N36" s="92">
        <v>8</v>
      </c>
    </row>
    <row r="37" spans="1:14">
      <c r="A37" s="88">
        <v>-60</v>
      </c>
      <c r="B37" s="94">
        <v>-0.82778750000000001</v>
      </c>
      <c r="C37" s="94">
        <v>-0.86010799999999998</v>
      </c>
      <c r="D37" s="94">
        <v>-0.87322</v>
      </c>
      <c r="E37" s="94">
        <v>-0.81751200000000002</v>
      </c>
      <c r="F37" s="94">
        <v>-0.97336999999999996</v>
      </c>
      <c r="G37" s="94">
        <v>-0.91352999999999995</v>
      </c>
      <c r="H37" s="94">
        <v>-0.78502000000000005</v>
      </c>
      <c r="I37" s="94">
        <v>-0.92089500000000002</v>
      </c>
      <c r="J37" s="7"/>
      <c r="K37" s="7"/>
      <c r="L37" s="116">
        <v>-0.87139999999999995</v>
      </c>
      <c r="M37" s="94">
        <v>2.1999999999999999E-2</v>
      </c>
      <c r="N37" s="92">
        <v>8</v>
      </c>
    </row>
    <row r="38" spans="1:14">
      <c r="A38" s="88">
        <v>-50</v>
      </c>
      <c r="B38" s="94">
        <v>-0.713961333333333</v>
      </c>
      <c r="C38" s="94">
        <v>-0.78845266666666702</v>
      </c>
      <c r="D38" s="94">
        <v>-0.78603449999999997</v>
      </c>
      <c r="E38" s="94">
        <v>-0.73011148333333298</v>
      </c>
      <c r="F38" s="94">
        <v>-0.87067249999999996</v>
      </c>
      <c r="G38" s="94">
        <v>-0.835399</v>
      </c>
      <c r="H38" s="94">
        <v>-0.69120000000000004</v>
      </c>
      <c r="I38" s="94">
        <v>-0.824959</v>
      </c>
      <c r="J38" s="7"/>
      <c r="K38" s="7"/>
      <c r="L38" s="116">
        <v>-0.78010000000000002</v>
      </c>
      <c r="M38" s="94">
        <v>2.24E-2</v>
      </c>
      <c r="N38" s="92">
        <v>8</v>
      </c>
    </row>
    <row r="39" spans="1:14">
      <c r="A39" s="88">
        <v>-40</v>
      </c>
      <c r="B39" s="94">
        <v>-0.65905599999999998</v>
      </c>
      <c r="C39" s="94">
        <v>-0.69875699999999996</v>
      </c>
      <c r="D39" s="94">
        <v>-0.68489599999999995</v>
      </c>
      <c r="E39" s="94">
        <v>-0.62991969999999997</v>
      </c>
      <c r="F39" s="94">
        <v>-0.80925786</v>
      </c>
      <c r="G39" s="94">
        <v>-0.77595000000000003</v>
      </c>
      <c r="H39" s="94">
        <v>-0.61621000000000004</v>
      </c>
      <c r="I39" s="94">
        <v>-0.753606</v>
      </c>
      <c r="J39" s="7"/>
      <c r="K39" s="7"/>
      <c r="L39" s="116">
        <v>-0.70350000000000001</v>
      </c>
      <c r="M39" s="94">
        <v>2.4799999999999999E-2</v>
      </c>
      <c r="N39" s="92">
        <v>8</v>
      </c>
    </row>
    <row r="40" spans="1:14">
      <c r="A40" s="88">
        <v>-20</v>
      </c>
      <c r="B40" s="94">
        <v>-0.4879735</v>
      </c>
      <c r="C40" s="94">
        <v>-0.53647199999999995</v>
      </c>
      <c r="D40" s="94">
        <v>-0.53402899999999998</v>
      </c>
      <c r="E40" s="94">
        <v>-0.490205</v>
      </c>
      <c r="F40" s="94">
        <v>-0.60776799999999997</v>
      </c>
      <c r="G40" s="94">
        <v>-0.57981799999999994</v>
      </c>
      <c r="H40" s="94">
        <v>-0.46854790000000002</v>
      </c>
      <c r="I40" s="94">
        <v>-0.57674159999999997</v>
      </c>
      <c r="J40" s="7"/>
      <c r="K40" s="7"/>
      <c r="L40" s="116">
        <v>-0.53520000000000001</v>
      </c>
      <c r="M40" s="94">
        <v>1.78E-2</v>
      </c>
      <c r="N40" s="92">
        <v>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A2" sqref="A2"/>
    </sheetView>
  </sheetViews>
  <sheetFormatPr defaultColWidth="8.85546875" defaultRowHeight="15"/>
  <cols>
    <col min="1" max="1" width="14.5703125" customWidth="1"/>
    <col min="2" max="2" width="11.28515625" customWidth="1"/>
    <col min="3" max="3" width="11.42578125" customWidth="1"/>
    <col min="4" max="4" width="11" customWidth="1"/>
    <col min="5" max="5" width="11.5703125" customWidth="1"/>
  </cols>
  <sheetData>
    <row r="1" spans="1:7" s="6" customFormat="1">
      <c r="A1" s="88" t="s">
        <v>410</v>
      </c>
      <c r="B1" s="109"/>
      <c r="C1" s="109"/>
      <c r="D1" s="109"/>
      <c r="E1" s="109"/>
      <c r="F1" s="109"/>
      <c r="G1" s="109"/>
    </row>
    <row r="2" spans="1:7">
      <c r="A2" s="83"/>
      <c r="B2" s="83"/>
      <c r="C2" s="83"/>
      <c r="D2" s="83"/>
      <c r="E2" s="83"/>
    </row>
    <row r="3" spans="1:7">
      <c r="A3" s="83"/>
      <c r="B3" s="55" t="s">
        <v>389</v>
      </c>
      <c r="C3" s="55" t="s">
        <v>390</v>
      </c>
      <c r="D3" s="36" t="s">
        <v>391</v>
      </c>
      <c r="E3" s="36" t="s">
        <v>332</v>
      </c>
    </row>
    <row r="4" spans="1:7">
      <c r="A4" s="111" t="s">
        <v>409</v>
      </c>
      <c r="B4" s="89">
        <v>8.5728000000000009</v>
      </c>
      <c r="C4" s="122">
        <v>8.06</v>
      </c>
      <c r="D4" s="121">
        <v>5.7</v>
      </c>
      <c r="E4" s="125">
        <v>8.625</v>
      </c>
    </row>
    <row r="5" spans="1:7">
      <c r="A5" s="83"/>
      <c r="B5" s="89">
        <v>8.7985000000000007</v>
      </c>
      <c r="C5" s="123">
        <v>10.4</v>
      </c>
      <c r="D5" s="121">
        <v>3.82</v>
      </c>
      <c r="E5" s="125">
        <v>8.4</v>
      </c>
    </row>
    <row r="6" spans="1:7">
      <c r="A6" s="83"/>
      <c r="B6" s="89">
        <v>8.8684999999999992</v>
      </c>
      <c r="C6" s="123">
        <v>8.89</v>
      </c>
      <c r="D6" s="121">
        <v>2.82</v>
      </c>
      <c r="E6" s="109">
        <v>8.4960000000000004</v>
      </c>
    </row>
    <row r="7" spans="1:7">
      <c r="A7" s="83"/>
      <c r="B7" s="89">
        <v>8.1957000000000004</v>
      </c>
      <c r="C7" s="123">
        <v>9.3699999999999992</v>
      </c>
      <c r="D7" s="121">
        <v>5.17</v>
      </c>
      <c r="E7" s="109">
        <v>8.27</v>
      </c>
    </row>
    <row r="8" spans="1:7">
      <c r="A8" s="83"/>
      <c r="B8" s="89">
        <v>8.6828000000000003</v>
      </c>
      <c r="C8" s="123">
        <v>7.86</v>
      </c>
      <c r="D8" s="121">
        <v>3.67</v>
      </c>
      <c r="E8" s="109">
        <v>8.91</v>
      </c>
    </row>
    <row r="9" spans="1:7">
      <c r="A9" s="83"/>
      <c r="B9" s="89">
        <v>8.1966000000000001</v>
      </c>
      <c r="C9" s="123">
        <v>9.0500000000000007</v>
      </c>
      <c r="D9" s="121">
        <v>3.51</v>
      </c>
      <c r="E9" s="109">
        <v>9.52</v>
      </c>
    </row>
    <row r="10" spans="1:7">
      <c r="A10" s="83"/>
      <c r="B10" s="89"/>
      <c r="C10" s="123">
        <v>8.92</v>
      </c>
      <c r="D10" s="121">
        <v>5.0599999999999996</v>
      </c>
      <c r="E10" s="109">
        <v>8.4220000000000006</v>
      </c>
    </row>
    <row r="11" spans="1:7">
      <c r="A11" s="83"/>
      <c r="B11" s="89"/>
      <c r="C11" s="123">
        <v>9.89</v>
      </c>
      <c r="D11" s="100">
        <v>3.68</v>
      </c>
      <c r="E11" s="109">
        <v>9.6159999999999997</v>
      </c>
    </row>
    <row r="12" spans="1:7">
      <c r="A12" s="83"/>
      <c r="B12" s="89"/>
      <c r="C12" s="123">
        <v>10</v>
      </c>
      <c r="D12" s="53"/>
      <c r="E12" s="89"/>
    </row>
    <row r="13" spans="1:7">
      <c r="A13" s="83"/>
      <c r="B13" s="29"/>
      <c r="C13" s="95">
        <v>8.4499999999999993</v>
      </c>
      <c r="D13" s="29"/>
      <c r="E13" s="95"/>
    </row>
    <row r="14" spans="1:7">
      <c r="A14" s="85" t="s">
        <v>74</v>
      </c>
      <c r="B14" s="96">
        <v>8.5525000000000002</v>
      </c>
      <c r="C14" s="96">
        <v>9.0890000000000004</v>
      </c>
      <c r="D14" s="98">
        <v>4.1787999999999998</v>
      </c>
      <c r="E14" s="98">
        <v>8.782375</v>
      </c>
    </row>
    <row r="15" spans="1:7">
      <c r="A15" s="85" t="s">
        <v>76</v>
      </c>
      <c r="B15" s="96">
        <v>0.12</v>
      </c>
      <c r="C15" s="98">
        <v>0.26490000000000002</v>
      </c>
      <c r="D15" s="98">
        <v>0.35360000000000003</v>
      </c>
      <c r="E15" s="98">
        <v>0.18423082740914201</v>
      </c>
    </row>
    <row r="16" spans="1:7">
      <c r="A16" s="85" t="s">
        <v>365</v>
      </c>
      <c r="B16" s="96"/>
      <c r="C16" s="96">
        <v>0.37530999999999998</v>
      </c>
      <c r="D16" s="96">
        <v>3.2376500000000002E-2</v>
      </c>
      <c r="E16" s="110">
        <v>0.39264250000000001</v>
      </c>
    </row>
    <row r="17" spans="1:18">
      <c r="A17" s="85" t="s">
        <v>385</v>
      </c>
      <c r="B17" s="74">
        <v>6</v>
      </c>
      <c r="C17" s="86">
        <v>10</v>
      </c>
      <c r="D17" s="6">
        <v>8</v>
      </c>
      <c r="E17" s="86">
        <v>8</v>
      </c>
    </row>
    <row r="21" spans="1:18">
      <c r="A21" s="10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2"/>
    </row>
    <row r="22" spans="1:18">
      <c r="A22" s="8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2"/>
    </row>
    <row r="23" spans="1: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2"/>
    </row>
    <row r="24" spans="1:18" ht="15.75">
      <c r="A24" s="7"/>
      <c r="B24" s="7"/>
      <c r="C24" s="7"/>
      <c r="D24" s="7"/>
      <c r="E24" s="7"/>
      <c r="F24" s="7"/>
      <c r="G24" s="105"/>
      <c r="H24" s="7"/>
      <c r="I24" s="7"/>
      <c r="J24" s="7"/>
      <c r="K24" s="7"/>
      <c r="L24" s="7"/>
      <c r="M24" s="7"/>
      <c r="N24" s="90"/>
      <c r="O24" s="90"/>
      <c r="P24" s="90"/>
      <c r="Q24" s="90"/>
      <c r="R24" s="91"/>
    </row>
    <row r="25" spans="1:18">
      <c r="A25" s="88"/>
      <c r="B25" s="7"/>
      <c r="C25" s="89"/>
      <c r="D25" s="89"/>
      <c r="E25" s="89"/>
      <c r="F25" s="89"/>
      <c r="G25" s="89"/>
      <c r="H25" s="89"/>
      <c r="I25" s="7"/>
      <c r="J25" s="7"/>
      <c r="K25" s="7"/>
      <c r="L25" s="7"/>
      <c r="M25" s="7"/>
      <c r="N25" s="92"/>
      <c r="O25" s="92"/>
      <c r="P25" s="92"/>
      <c r="Q25" s="92"/>
      <c r="R25" s="92"/>
    </row>
    <row r="26" spans="1:18">
      <c r="A26" s="8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2"/>
      <c r="O26" s="92"/>
      <c r="P26" s="92"/>
      <c r="Q26" s="92"/>
      <c r="R26" s="92"/>
    </row>
    <row r="27" spans="1:18">
      <c r="A27" s="88"/>
      <c r="B27" s="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7"/>
      <c r="N27" s="92"/>
      <c r="O27" s="92"/>
      <c r="P27" s="94"/>
      <c r="Q27" s="92"/>
      <c r="R27" s="92"/>
    </row>
    <row r="28" spans="1:18">
      <c r="A28" s="8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2"/>
      <c r="O28" s="92"/>
      <c r="P28" s="92"/>
      <c r="Q28" s="92"/>
      <c r="R28" s="92"/>
    </row>
    <row r="29" spans="1:18">
      <c r="A29" s="88"/>
      <c r="B29" s="7"/>
      <c r="C29" s="121"/>
      <c r="D29" s="121"/>
      <c r="E29" s="121"/>
      <c r="F29" s="121"/>
      <c r="G29" s="121"/>
      <c r="H29" s="121"/>
      <c r="I29" s="121"/>
      <c r="J29" s="100"/>
      <c r="K29" s="7"/>
      <c r="L29" s="7"/>
      <c r="M29" s="7"/>
      <c r="N29" s="94"/>
      <c r="O29" s="94"/>
      <c r="P29" s="94"/>
      <c r="Q29" s="92"/>
      <c r="R29" s="92"/>
    </row>
    <row r="30" spans="1:18">
      <c r="A30" s="88"/>
      <c r="B30" s="7"/>
      <c r="C30" s="92"/>
      <c r="D30" s="92"/>
      <c r="E30" s="92"/>
      <c r="F30" s="92"/>
      <c r="G30" s="92"/>
      <c r="H30" s="7"/>
      <c r="I30" s="7"/>
      <c r="J30" s="7"/>
      <c r="K30" s="7"/>
      <c r="L30" s="7"/>
      <c r="M30" s="7"/>
      <c r="N30" s="7"/>
      <c r="O30" s="7"/>
      <c r="P30" s="7"/>
      <c r="Q30" s="7"/>
      <c r="R30" s="92"/>
    </row>
    <row r="31" spans="1:18">
      <c r="A31" s="88"/>
      <c r="B31" s="7"/>
      <c r="C31" s="92"/>
      <c r="D31" s="92"/>
      <c r="E31" s="92"/>
      <c r="F31" s="92"/>
      <c r="G31" s="92"/>
      <c r="H31" s="7"/>
      <c r="I31" s="7"/>
      <c r="J31" s="7"/>
      <c r="K31" s="7"/>
      <c r="L31" s="7"/>
      <c r="M31" s="7"/>
      <c r="N31" s="7"/>
      <c r="O31" s="7"/>
      <c r="P31" s="7"/>
      <c r="Q31" s="7"/>
      <c r="R31" s="92"/>
    </row>
    <row r="32" spans="1:18">
      <c r="A32" s="88"/>
      <c r="B32" s="7"/>
      <c r="C32" s="124"/>
      <c r="D32" s="124"/>
      <c r="E32" s="109"/>
      <c r="F32" s="109"/>
      <c r="G32" s="109"/>
      <c r="H32" s="109"/>
      <c r="I32" s="109"/>
      <c r="J32" s="109"/>
      <c r="K32" s="7"/>
      <c r="L32" s="7"/>
      <c r="M32" s="7"/>
      <c r="N32" s="94"/>
      <c r="O32" s="94"/>
      <c r="P32" s="94"/>
      <c r="Q32" s="7"/>
      <c r="R32" s="92"/>
    </row>
    <row r="33" spans="1: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2"/>
    </row>
    <row r="34" spans="1: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15" workbookViewId="0">
      <selection activeCell="H47" sqref="H47"/>
    </sheetView>
  </sheetViews>
  <sheetFormatPr defaultColWidth="11.42578125" defaultRowHeight="15"/>
  <sheetData>
    <row r="1" spans="1:19">
      <c r="A1" s="1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5" t="s">
        <v>286</v>
      </c>
      <c r="D3" s="231" t="s">
        <v>274</v>
      </c>
      <c r="E3" s="232"/>
      <c r="F3" s="232"/>
      <c r="G3" s="232"/>
      <c r="H3" s="233"/>
      <c r="I3" s="231" t="s">
        <v>278</v>
      </c>
      <c r="J3" s="232"/>
      <c r="K3" s="232"/>
      <c r="L3" s="233"/>
      <c r="M3" s="228" t="s">
        <v>275</v>
      </c>
      <c r="N3" s="229"/>
      <c r="O3" s="229"/>
      <c r="P3" s="229"/>
      <c r="Q3" s="229"/>
      <c r="R3" s="229"/>
      <c r="S3" s="230"/>
    </row>
    <row r="4" spans="1:19">
      <c r="A4" s="3"/>
      <c r="B4" s="3"/>
      <c r="C4" s="33">
        <v>37</v>
      </c>
      <c r="D4" s="34">
        <v>100</v>
      </c>
      <c r="E4" s="21">
        <v>100</v>
      </c>
      <c r="F4" s="21">
        <v>100</v>
      </c>
      <c r="G4" s="21">
        <v>100</v>
      </c>
      <c r="H4" s="33">
        <v>100</v>
      </c>
      <c r="I4" s="34">
        <v>100</v>
      </c>
      <c r="J4" s="21">
        <v>100</v>
      </c>
      <c r="K4" s="21">
        <v>100</v>
      </c>
      <c r="L4" s="33">
        <v>100</v>
      </c>
      <c r="M4" s="34">
        <v>100</v>
      </c>
      <c r="N4" s="21">
        <v>100</v>
      </c>
      <c r="O4" s="21">
        <v>100</v>
      </c>
      <c r="P4" s="21">
        <v>100</v>
      </c>
      <c r="Q4" s="21">
        <v>100</v>
      </c>
      <c r="R4" s="21">
        <v>100</v>
      </c>
      <c r="S4" s="33">
        <v>100</v>
      </c>
    </row>
    <row r="5" spans="1:19">
      <c r="A5" s="3"/>
      <c r="B5" s="3"/>
      <c r="C5" s="33">
        <v>50</v>
      </c>
      <c r="D5" s="34">
        <v>80.375630000000001</v>
      </c>
      <c r="E5" s="21">
        <v>85.360389999999995</v>
      </c>
      <c r="F5" s="26"/>
      <c r="G5" s="21">
        <v>84.980500000000006</v>
      </c>
      <c r="H5" s="33">
        <v>84.184870000000004</v>
      </c>
      <c r="I5" s="34">
        <v>72.862639999999999</v>
      </c>
      <c r="J5" s="21">
        <v>90.363749999999996</v>
      </c>
      <c r="K5" s="21">
        <v>99.208380000000005</v>
      </c>
      <c r="L5" s="33">
        <v>101.3343</v>
      </c>
      <c r="M5" s="34">
        <v>56.79251</v>
      </c>
      <c r="N5" s="21">
        <v>80.423320000000004</v>
      </c>
      <c r="O5" s="21">
        <v>121.49169999999999</v>
      </c>
      <c r="P5" s="21">
        <v>108.0968</v>
      </c>
      <c r="Q5" s="21">
        <v>95.104799999999997</v>
      </c>
      <c r="R5" s="21">
        <v>81.40652</v>
      </c>
      <c r="S5" s="33">
        <v>122.03100000000001</v>
      </c>
    </row>
    <row r="6" spans="1:19">
      <c r="A6" s="3"/>
      <c r="B6" s="3"/>
      <c r="C6" s="33">
        <v>60</v>
      </c>
      <c r="D6" s="34">
        <v>88.039410000000004</v>
      </c>
      <c r="E6" s="21">
        <v>74.429479999999998</v>
      </c>
      <c r="F6" s="21">
        <v>66.538799999999995</v>
      </c>
      <c r="G6" s="26"/>
      <c r="H6" s="33">
        <v>45.303730000000002</v>
      </c>
      <c r="I6" s="34">
        <v>73.01285</v>
      </c>
      <c r="J6" s="21">
        <v>83.183899999999994</v>
      </c>
      <c r="K6" s="21">
        <v>84.674220000000005</v>
      </c>
      <c r="L6" s="33">
        <v>86.730469999999997</v>
      </c>
      <c r="M6" s="34">
        <v>52.861969999999999</v>
      </c>
      <c r="N6" s="21">
        <v>35.372509999999998</v>
      </c>
      <c r="O6" s="21">
        <v>80.528450000000007</v>
      </c>
      <c r="P6" s="21">
        <v>79.850290000000001</v>
      </c>
      <c r="Q6" s="21">
        <v>41.221530000000001</v>
      </c>
      <c r="R6" s="21">
        <v>74.132220000000004</v>
      </c>
      <c r="S6" s="33">
        <v>22.209969999999998</v>
      </c>
    </row>
    <row r="7" spans="1:19">
      <c r="A7" s="3"/>
      <c r="B7" s="3"/>
      <c r="C7" s="33">
        <v>70</v>
      </c>
      <c r="D7" s="34">
        <v>48.045119999999997</v>
      </c>
      <c r="E7" s="21">
        <v>67.85351</v>
      </c>
      <c r="F7" s="21">
        <v>21.746169999999999</v>
      </c>
      <c r="G7" s="21">
        <v>42.530670000000001</v>
      </c>
      <c r="H7" s="33">
        <v>29.464659999999999</v>
      </c>
      <c r="I7" s="34">
        <v>63.59066</v>
      </c>
      <c r="J7" s="21">
        <v>67.061329999999998</v>
      </c>
      <c r="K7" s="21">
        <v>66.833519999999993</v>
      </c>
      <c r="L7" s="33">
        <v>61.759619999999998</v>
      </c>
      <c r="M7" s="34">
        <v>19.642119999999998</v>
      </c>
      <c r="N7" s="21">
        <v>30.449909999999999</v>
      </c>
      <c r="O7" s="21">
        <v>21.549199999999999</v>
      </c>
      <c r="P7" s="21">
        <v>22.249269999999999</v>
      </c>
      <c r="Q7" s="21">
        <v>9.4528219999999994</v>
      </c>
      <c r="R7" s="21">
        <v>14.986330000000001</v>
      </c>
      <c r="S7" s="33">
        <v>4.6829479999999997</v>
      </c>
    </row>
    <row r="8" spans="1:19">
      <c r="A8" s="3"/>
      <c r="B8" s="3"/>
      <c r="C8" s="33">
        <v>80</v>
      </c>
      <c r="D8" s="34">
        <v>13.70214</v>
      </c>
      <c r="E8" s="21">
        <v>19.758299999999998</v>
      </c>
      <c r="F8" s="21">
        <v>0.26203409999999999</v>
      </c>
      <c r="G8" s="26"/>
      <c r="H8" s="33">
        <v>9.5443599999999993</v>
      </c>
      <c r="I8" s="34">
        <v>54.754370000000002</v>
      </c>
      <c r="J8" s="21">
        <v>14.70693</v>
      </c>
      <c r="K8" s="21">
        <v>34.981450000000002</v>
      </c>
      <c r="L8" s="33">
        <v>36.818339999999999</v>
      </c>
      <c r="M8" s="34">
        <v>15.49222</v>
      </c>
      <c r="N8" s="21">
        <v>11.0451</v>
      </c>
      <c r="O8" s="21">
        <v>-12.93749</v>
      </c>
      <c r="P8" s="21">
        <v>5.1811299999999996</v>
      </c>
      <c r="Q8" s="21">
        <v>0.3413157</v>
      </c>
      <c r="R8" s="21">
        <v>13.084569999999999</v>
      </c>
      <c r="S8" s="33">
        <v>0.53654190000000002</v>
      </c>
    </row>
    <row r="9" spans="1:19">
      <c r="A9" s="3"/>
      <c r="B9" s="3"/>
      <c r="C9" s="33">
        <v>90</v>
      </c>
      <c r="D9" s="34">
        <v>10.029070000000001</v>
      </c>
      <c r="E9" s="21">
        <v>7.96678</v>
      </c>
      <c r="F9" s="21">
        <v>-0.40280189999999999</v>
      </c>
      <c r="G9" s="21">
        <v>5.8646349999999998</v>
      </c>
      <c r="H9" s="33">
        <v>1.444758</v>
      </c>
      <c r="I9" s="34">
        <v>21.392759999999999</v>
      </c>
      <c r="J9" s="21">
        <v>4.3235029999999997</v>
      </c>
      <c r="K9" s="21">
        <v>6.7343330000000003</v>
      </c>
      <c r="L9" s="33">
        <v>14.90981</v>
      </c>
      <c r="M9" s="34">
        <v>5.3205229999999997</v>
      </c>
      <c r="N9" s="21">
        <v>5.6450979999999999</v>
      </c>
      <c r="O9" s="21">
        <v>-2.4932120000000002</v>
      </c>
      <c r="P9" s="21">
        <v>-0.11724619999999999</v>
      </c>
      <c r="Q9" s="21">
        <v>2.8893990000000001</v>
      </c>
      <c r="R9" s="21">
        <v>2.3629530000000001</v>
      </c>
      <c r="S9" s="33">
        <v>-0.4280062</v>
      </c>
    </row>
    <row r="10" spans="1:19">
      <c r="A10" s="3"/>
      <c r="B10" s="3"/>
      <c r="C10" s="33">
        <v>100</v>
      </c>
      <c r="D10" s="34">
        <v>15.041130000000001</v>
      </c>
      <c r="E10" s="21">
        <v>1.0712660000000001</v>
      </c>
      <c r="F10" s="21">
        <v>-1.352085</v>
      </c>
      <c r="G10" s="21">
        <v>5.9436359999999997</v>
      </c>
      <c r="H10" s="33">
        <v>1.430037</v>
      </c>
      <c r="I10" s="34">
        <v>6.0386150000000001</v>
      </c>
      <c r="J10" s="21">
        <v>7.2135230000000004</v>
      </c>
      <c r="K10" s="21">
        <v>10.16046</v>
      </c>
      <c r="L10" s="33">
        <v>4.1038990000000002</v>
      </c>
      <c r="M10" s="34">
        <v>1.4472799999999999</v>
      </c>
      <c r="N10" s="21">
        <v>13.31561</v>
      </c>
      <c r="O10" s="21">
        <v>-1.9424250000000001</v>
      </c>
      <c r="P10" s="21">
        <v>-1.854608</v>
      </c>
      <c r="Q10" s="21">
        <v>3.4474939999999998</v>
      </c>
      <c r="R10" s="21">
        <v>1.6530130000000001</v>
      </c>
      <c r="S10" s="33">
        <v>-0.4037114</v>
      </c>
    </row>
    <row r="11" spans="1:19">
      <c r="A11" s="3"/>
      <c r="B11" s="3"/>
      <c r="C11" s="3"/>
      <c r="D11" s="27"/>
      <c r="E11" s="3"/>
      <c r="F11" s="3"/>
      <c r="G11" s="3"/>
      <c r="H11" s="3"/>
      <c r="I11" s="16"/>
      <c r="J11" s="16"/>
      <c r="K11" s="16"/>
      <c r="L11" s="16"/>
      <c r="M11" s="3"/>
      <c r="N11" s="3"/>
      <c r="O11" s="3"/>
      <c r="P11" s="3"/>
      <c r="Q11" s="3"/>
      <c r="R11" s="3"/>
      <c r="S11" s="3"/>
    </row>
    <row r="12" spans="1:19">
      <c r="A12" s="3"/>
      <c r="B12" s="3"/>
      <c r="C12" s="3"/>
      <c r="D12" s="3"/>
      <c r="E12" s="3"/>
      <c r="F12" s="3"/>
      <c r="G12" s="3"/>
      <c r="H12" s="3"/>
      <c r="I12" s="16"/>
      <c r="J12" s="16"/>
      <c r="K12" s="16"/>
      <c r="L12" s="16"/>
      <c r="M12" s="3"/>
      <c r="N12" s="3"/>
      <c r="O12" s="3"/>
      <c r="P12" s="3"/>
      <c r="Q12" s="3"/>
      <c r="R12" s="3"/>
      <c r="S12" s="3"/>
    </row>
    <row r="13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19" t="s">
        <v>319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D15" s="1" t="s">
        <v>274</v>
      </c>
      <c r="E15" s="1" t="s">
        <v>278</v>
      </c>
      <c r="F15" s="1" t="s">
        <v>275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1" t="s">
        <v>74</v>
      </c>
      <c r="D16" s="16">
        <v>66.59</v>
      </c>
      <c r="E16" s="16">
        <v>73.099999999999994</v>
      </c>
      <c r="F16" s="16">
        <v>60.87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>
      <c r="A17" s="3"/>
      <c r="B17" s="3"/>
      <c r="C17" s="1" t="s">
        <v>75</v>
      </c>
      <c r="D17" s="16">
        <v>4.8819999999999997</v>
      </c>
      <c r="E17" s="16">
        <v>2.1640000000000001</v>
      </c>
      <c r="F17" s="16">
        <v>3.7839999999999998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0">
      <c r="A18" s="3"/>
      <c r="B18" s="3"/>
      <c r="C18" s="1" t="s">
        <v>76</v>
      </c>
      <c r="D18" s="16">
        <v>2.1829999999999998</v>
      </c>
      <c r="E18" s="16">
        <v>1.0820000000000001</v>
      </c>
      <c r="F18" s="16">
        <v>1.43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20" spans="1:20">
      <c r="C20" s="3"/>
      <c r="D20" s="3"/>
      <c r="E20" s="1" t="s">
        <v>365</v>
      </c>
    </row>
    <row r="21" spans="1:20">
      <c r="C21" s="3"/>
      <c r="D21" s="15" t="s">
        <v>359</v>
      </c>
      <c r="E21" s="3">
        <v>4.3900000000000002E-2</v>
      </c>
    </row>
    <row r="22" spans="1:20">
      <c r="C22" s="3"/>
      <c r="D22" s="15" t="s">
        <v>360</v>
      </c>
      <c r="E22" s="3">
        <v>4.4400000000000002E-2</v>
      </c>
    </row>
    <row r="23" spans="1:20">
      <c r="C23" s="3"/>
      <c r="D23" s="15" t="s">
        <v>361</v>
      </c>
      <c r="E23" s="3">
        <v>2.0000000000000001E-4</v>
      </c>
    </row>
    <row r="26" spans="1:20">
      <c r="A26" s="84" t="s">
        <v>433</v>
      </c>
    </row>
    <row r="27" spans="1:20" s="83" customFormat="1">
      <c r="A27" s="84"/>
    </row>
    <row r="28" spans="1:20">
      <c r="C28" s="35" t="s">
        <v>286</v>
      </c>
      <c r="D28" s="231" t="s">
        <v>424</v>
      </c>
      <c r="E28" s="232"/>
      <c r="F28" s="232"/>
      <c r="G28" s="233"/>
      <c r="H28" s="231" t="s">
        <v>425</v>
      </c>
      <c r="I28" s="232"/>
      <c r="J28" s="232"/>
      <c r="K28" s="233"/>
      <c r="L28" s="228" t="s">
        <v>426</v>
      </c>
      <c r="M28" s="229"/>
      <c r="N28" s="229"/>
      <c r="O28" s="229"/>
      <c r="P28" s="228" t="s">
        <v>427</v>
      </c>
      <c r="Q28" s="229"/>
      <c r="R28" s="229"/>
      <c r="S28" s="230"/>
      <c r="T28" s="83"/>
    </row>
    <row r="29" spans="1:20">
      <c r="C29" s="33">
        <v>37</v>
      </c>
      <c r="D29" s="192">
        <v>100</v>
      </c>
      <c r="E29" s="192">
        <v>100</v>
      </c>
      <c r="F29" s="192">
        <v>100</v>
      </c>
      <c r="G29" s="192">
        <v>100</v>
      </c>
      <c r="H29" s="193">
        <v>100</v>
      </c>
      <c r="I29" s="194">
        <v>100</v>
      </c>
      <c r="J29" s="194">
        <v>100</v>
      </c>
      <c r="K29" s="195">
        <v>100</v>
      </c>
      <c r="L29" s="192">
        <v>100</v>
      </c>
      <c r="M29" s="192">
        <v>100</v>
      </c>
      <c r="N29" s="192">
        <v>100</v>
      </c>
      <c r="O29" s="192">
        <v>100</v>
      </c>
      <c r="P29" s="193">
        <v>100</v>
      </c>
      <c r="Q29" s="194">
        <v>100</v>
      </c>
      <c r="R29" s="194">
        <v>100</v>
      </c>
      <c r="S29" s="195">
        <v>100</v>
      </c>
      <c r="T29" s="83"/>
    </row>
    <row r="30" spans="1:20">
      <c r="C30" s="33">
        <v>50</v>
      </c>
      <c r="D30" s="192">
        <v>91.495350000000002</v>
      </c>
      <c r="E30" s="192">
        <v>123.2</v>
      </c>
      <c r="F30" s="192">
        <v>79.531099999999995</v>
      </c>
      <c r="G30" s="192">
        <v>81.696969999999993</v>
      </c>
      <c r="H30" s="193">
        <v>78.593779999999995</v>
      </c>
      <c r="I30" s="194">
        <v>76.996799999999993</v>
      </c>
      <c r="J30" s="194">
        <v>88.213290000000001</v>
      </c>
      <c r="K30" s="195">
        <v>84.802189999999996</v>
      </c>
      <c r="L30" s="196"/>
      <c r="M30" s="192">
        <v>91.109800000000007</v>
      </c>
      <c r="N30" s="192">
        <v>92.959860000000006</v>
      </c>
      <c r="O30" s="192">
        <v>98.5749</v>
      </c>
      <c r="P30" s="193">
        <v>76.051249999999996</v>
      </c>
      <c r="Q30" s="194">
        <v>89.158429999999996</v>
      </c>
      <c r="R30" s="194">
        <v>99.582459999999998</v>
      </c>
      <c r="S30" s="195">
        <v>104.2882</v>
      </c>
      <c r="T30" s="83"/>
    </row>
    <row r="31" spans="1:20">
      <c r="C31" s="33">
        <v>60</v>
      </c>
      <c r="D31" s="192">
        <v>93.998189999999994</v>
      </c>
      <c r="E31" s="192">
        <v>103.32089999999999</v>
      </c>
      <c r="F31" s="192">
        <v>77.829319999999996</v>
      </c>
      <c r="G31" s="196"/>
      <c r="H31" s="193">
        <v>89.371849999999995</v>
      </c>
      <c r="I31" s="194">
        <v>62.905160000000002</v>
      </c>
      <c r="J31" s="194">
        <v>82.003810000000001</v>
      </c>
      <c r="K31" s="197"/>
      <c r="L31" s="192">
        <v>75.288589999999999</v>
      </c>
      <c r="M31" s="192">
        <v>72.625</v>
      </c>
      <c r="N31" s="192">
        <v>110.73050000000001</v>
      </c>
      <c r="O31" s="192">
        <v>82.788409999999999</v>
      </c>
      <c r="P31" s="193">
        <v>76.857519999999994</v>
      </c>
      <c r="Q31" s="194">
        <v>89.075109999999995</v>
      </c>
      <c r="R31" s="198"/>
      <c r="S31" s="195">
        <v>88.955600000000004</v>
      </c>
      <c r="T31" s="83"/>
    </row>
    <row r="32" spans="1:20">
      <c r="C32" s="33">
        <v>70</v>
      </c>
      <c r="D32" s="192">
        <v>61.917209999999997</v>
      </c>
      <c r="E32" s="192">
        <v>79.045580000000001</v>
      </c>
      <c r="F32" s="192">
        <v>36.533360000000002</v>
      </c>
      <c r="G32" s="192">
        <v>25.077839999999998</v>
      </c>
      <c r="H32" s="193">
        <v>39.270119999999999</v>
      </c>
      <c r="I32" s="194">
        <v>58.292740000000002</v>
      </c>
      <c r="J32" s="194">
        <v>44.450650000000003</v>
      </c>
      <c r="K32" s="195">
        <v>31.2316</v>
      </c>
      <c r="L32" s="196"/>
      <c r="M32" s="192">
        <v>65.502139999999997</v>
      </c>
      <c r="N32" s="192">
        <v>43.732010000000002</v>
      </c>
      <c r="O32" s="192">
        <v>59.889319999999998</v>
      </c>
      <c r="P32" s="193">
        <v>63.100409999999997</v>
      </c>
      <c r="Q32" s="194">
        <v>76.741240000000005</v>
      </c>
      <c r="R32" s="194">
        <v>84.062989999999999</v>
      </c>
      <c r="S32" s="195">
        <v>64.805250000000001</v>
      </c>
      <c r="T32" s="83"/>
    </row>
    <row r="33" spans="1:20">
      <c r="C33" s="33">
        <v>80</v>
      </c>
      <c r="D33" s="192">
        <v>29.65774</v>
      </c>
      <c r="E33" s="192">
        <v>25.585609999999999</v>
      </c>
      <c r="F33" s="192">
        <v>19.613189999999999</v>
      </c>
      <c r="G33" s="196"/>
      <c r="H33" s="193">
        <v>-8.8217929999999996</v>
      </c>
      <c r="I33" s="194">
        <v>17.69633</v>
      </c>
      <c r="J33" s="194">
        <v>25.400549999999999</v>
      </c>
      <c r="K33" s="195">
        <v>13.310919999999999</v>
      </c>
      <c r="L33" s="196"/>
      <c r="M33" s="192">
        <v>15.222390000000001</v>
      </c>
      <c r="N33" s="192">
        <v>15.08591</v>
      </c>
      <c r="O33" s="192">
        <v>26.974240000000002</v>
      </c>
      <c r="P33" s="193">
        <v>53.345149999999997</v>
      </c>
      <c r="Q33" s="194">
        <v>15.77632</v>
      </c>
      <c r="R33" s="194">
        <v>46.503770000000003</v>
      </c>
      <c r="S33" s="195">
        <v>40.377220000000001</v>
      </c>
      <c r="T33" s="83"/>
    </row>
    <row r="34" spans="1:20">
      <c r="C34" s="33">
        <v>90</v>
      </c>
      <c r="D34" s="192">
        <v>10.19585</v>
      </c>
      <c r="E34" s="192">
        <v>14.35413</v>
      </c>
      <c r="F34" s="192">
        <v>9.3717620000000004</v>
      </c>
      <c r="G34" s="192">
        <v>-0.31606689999999998</v>
      </c>
      <c r="H34" s="193">
        <v>-11.94153</v>
      </c>
      <c r="I34" s="194">
        <v>6.7471050000000004</v>
      </c>
      <c r="J34" s="194">
        <v>7.0082380000000004</v>
      </c>
      <c r="K34" s="195">
        <v>2.6270159999999998</v>
      </c>
      <c r="L34" s="192">
        <v>17.135400000000001</v>
      </c>
      <c r="M34" s="192">
        <v>5.7959059999999996</v>
      </c>
      <c r="N34" s="192">
        <v>-11.00137</v>
      </c>
      <c r="O34" s="192">
        <v>12.217829999999999</v>
      </c>
      <c r="P34" s="193">
        <v>16.693300000000001</v>
      </c>
      <c r="Q34" s="194">
        <v>3.8486370000000001</v>
      </c>
      <c r="R34" s="194">
        <v>-0.3533982</v>
      </c>
      <c r="S34" s="195">
        <v>14.2446</v>
      </c>
      <c r="T34" s="83"/>
    </row>
    <row r="35" spans="1:20">
      <c r="C35" s="33">
        <v>100</v>
      </c>
      <c r="D35" s="192">
        <v>0</v>
      </c>
      <c r="E35" s="192">
        <v>0.9945022</v>
      </c>
      <c r="F35" s="192">
        <v>10.10291</v>
      </c>
      <c r="G35" s="192">
        <v>0.97055440000000004</v>
      </c>
      <c r="H35" s="193">
        <v>0</v>
      </c>
      <c r="I35" s="194">
        <v>0.83764870000000002</v>
      </c>
      <c r="J35" s="194">
        <v>7.0370970000000002</v>
      </c>
      <c r="K35" s="195">
        <v>2.0459309999999999</v>
      </c>
      <c r="L35" s="192">
        <v>5.0208440000000003</v>
      </c>
      <c r="M35" s="192">
        <v>7.7677459999999998</v>
      </c>
      <c r="N35" s="192">
        <v>7.3861720000000006E-2</v>
      </c>
      <c r="O35" s="192">
        <v>0</v>
      </c>
      <c r="P35" s="193">
        <v>-1.7524839999999999</v>
      </c>
      <c r="Q35" s="194">
        <v>6.781555</v>
      </c>
      <c r="R35" s="194">
        <v>3.4815719999999999</v>
      </c>
      <c r="S35" s="195">
        <v>0</v>
      </c>
      <c r="T35" s="83"/>
    </row>
    <row r="36" spans="1:20">
      <c r="C36" s="83"/>
      <c r="D36" s="27"/>
      <c r="E36" s="83"/>
      <c r="F36" s="83"/>
      <c r="G36" s="83"/>
      <c r="H36" s="83"/>
      <c r="I36" s="86"/>
      <c r="J36" s="86"/>
      <c r="K36" s="86"/>
      <c r="L36" s="86"/>
      <c r="M36" s="83"/>
      <c r="N36" s="83"/>
      <c r="O36" s="83"/>
      <c r="P36" s="83"/>
      <c r="Q36" s="83"/>
      <c r="R36" s="83"/>
      <c r="S36" s="83"/>
      <c r="T36" s="83"/>
    </row>
    <row r="38" spans="1:20">
      <c r="A38" s="19" t="s">
        <v>428</v>
      </c>
      <c r="B38" s="84"/>
      <c r="C38" s="83"/>
      <c r="D38" s="83"/>
      <c r="E38" s="83"/>
    </row>
    <row r="39" spans="1:20">
      <c r="A39" s="83"/>
      <c r="B39" s="83"/>
      <c r="C39" s="83"/>
      <c r="D39" s="84" t="s">
        <v>74</v>
      </c>
      <c r="E39" s="84" t="s">
        <v>76</v>
      </c>
    </row>
    <row r="40" spans="1:20">
      <c r="A40" s="83"/>
      <c r="B40" s="83"/>
      <c r="C40" s="85" t="s">
        <v>429</v>
      </c>
      <c r="D40" s="199">
        <v>70.61</v>
      </c>
      <c r="E40" s="203">
        <v>1.9305399999999999</v>
      </c>
    </row>
    <row r="41" spans="1:20">
      <c r="A41" s="83"/>
      <c r="B41" s="83"/>
      <c r="C41" s="85" t="s">
        <v>430</v>
      </c>
      <c r="D41" s="200">
        <v>68.016980000000004</v>
      </c>
      <c r="E41" s="192">
        <v>1.698628</v>
      </c>
    </row>
    <row r="42" spans="1:20">
      <c r="A42" s="83"/>
      <c r="B42" s="83"/>
      <c r="C42" s="85" t="s">
        <v>431</v>
      </c>
      <c r="D42" s="53">
        <v>71.19</v>
      </c>
      <c r="E42" s="86">
        <v>1.433395</v>
      </c>
    </row>
    <row r="43" spans="1:20">
      <c r="A43" s="83"/>
      <c r="B43" s="83"/>
      <c r="C43" s="85" t="s">
        <v>434</v>
      </c>
      <c r="D43" s="200">
        <v>77.416129999999995</v>
      </c>
      <c r="E43" s="192">
        <v>1.902174</v>
      </c>
    </row>
    <row r="44" spans="1:20">
      <c r="A44" s="83"/>
      <c r="B44" s="83"/>
      <c r="C44" s="83"/>
      <c r="D44" s="83"/>
      <c r="E44" s="83"/>
    </row>
    <row r="45" spans="1:20">
      <c r="A45" s="83"/>
      <c r="B45" s="83"/>
      <c r="C45" s="83"/>
      <c r="D45" s="84" t="s">
        <v>357</v>
      </c>
      <c r="E45" s="83"/>
    </row>
    <row r="46" spans="1:20">
      <c r="A46" s="83"/>
      <c r="B46" s="83"/>
      <c r="C46" s="85" t="s">
        <v>435</v>
      </c>
      <c r="D46" s="83">
        <v>0.82220000000000004</v>
      </c>
      <c r="E46" s="83"/>
    </row>
    <row r="47" spans="1:20">
      <c r="A47" s="83"/>
      <c r="B47" s="83"/>
      <c r="C47" s="85" t="s">
        <v>436</v>
      </c>
      <c r="D47" s="83">
        <v>1.03E-2</v>
      </c>
      <c r="E47" s="83"/>
    </row>
    <row r="51" spans="23:23">
      <c r="W51" s="83"/>
    </row>
    <row r="52" spans="23:23">
      <c r="W52" s="83"/>
    </row>
    <row r="53" spans="23:23">
      <c r="W53" s="83"/>
    </row>
    <row r="54" spans="23:23">
      <c r="W54" s="83"/>
    </row>
    <row r="55" spans="23:23">
      <c r="W55" s="83"/>
    </row>
    <row r="56" spans="23:23">
      <c r="W56" s="83"/>
    </row>
    <row r="57" spans="23:23">
      <c r="W57" s="83"/>
    </row>
    <row r="58" spans="23:23">
      <c r="W58" s="83"/>
    </row>
    <row r="59" spans="23:23">
      <c r="W59" s="83"/>
    </row>
    <row r="60" spans="23:23">
      <c r="W60" s="83"/>
    </row>
    <row r="61" spans="23:23">
      <c r="W61" s="83"/>
    </row>
    <row r="62" spans="23:23">
      <c r="W62" s="83"/>
    </row>
    <row r="63" spans="23:23">
      <c r="W63" s="83"/>
    </row>
    <row r="64" spans="23:23">
      <c r="W64" s="83"/>
    </row>
    <row r="65" spans="23:23">
      <c r="W65" s="83"/>
    </row>
    <row r="66" spans="23:23">
      <c r="W66" s="83"/>
    </row>
    <row r="67" spans="23:23">
      <c r="W67" s="83"/>
    </row>
    <row r="68" spans="23:23">
      <c r="W68" s="83"/>
    </row>
    <row r="69" spans="23:23">
      <c r="W69" s="83"/>
    </row>
    <row r="70" spans="23:23">
      <c r="W70" s="83"/>
    </row>
    <row r="71" spans="23:23">
      <c r="W71" s="83"/>
    </row>
    <row r="72" spans="23:23">
      <c r="W72" s="83"/>
    </row>
    <row r="73" spans="23:23">
      <c r="W73" s="83"/>
    </row>
  </sheetData>
  <mergeCells count="7">
    <mergeCell ref="P28:S28"/>
    <mergeCell ref="D3:H3"/>
    <mergeCell ref="I3:L3"/>
    <mergeCell ref="M3:S3"/>
    <mergeCell ref="D28:G28"/>
    <mergeCell ref="H28:K28"/>
    <mergeCell ref="L28:O28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2" sqref="A2"/>
    </sheetView>
  </sheetViews>
  <sheetFormatPr defaultColWidth="8.85546875" defaultRowHeight="15"/>
  <cols>
    <col min="9" max="9" width="14.7109375" customWidth="1"/>
  </cols>
  <sheetData>
    <row r="1" spans="1:9" ht="18">
      <c r="A1" s="126" t="s">
        <v>414</v>
      </c>
      <c r="B1" s="128"/>
      <c r="C1" s="128"/>
      <c r="D1" s="128"/>
      <c r="E1" s="128"/>
      <c r="F1" s="128"/>
      <c r="G1" s="128"/>
      <c r="H1" s="128"/>
      <c r="I1" s="128"/>
    </row>
    <row r="2" spans="1:9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8">
      <c r="A3" s="128"/>
      <c r="B3" s="133" t="s">
        <v>411</v>
      </c>
      <c r="C3" s="134" t="s">
        <v>415</v>
      </c>
      <c r="D3" s="128"/>
      <c r="E3" s="128"/>
      <c r="F3" s="128"/>
      <c r="G3" s="128"/>
      <c r="H3" s="128"/>
      <c r="I3" s="128"/>
    </row>
    <row r="4" spans="1:9">
      <c r="A4" s="128"/>
      <c r="B4" s="130">
        <v>0</v>
      </c>
      <c r="C4" s="128">
        <v>0.40129999999999999</v>
      </c>
      <c r="D4" s="128"/>
      <c r="E4" s="128"/>
      <c r="F4" s="128"/>
      <c r="G4" s="128"/>
      <c r="H4" s="128"/>
      <c r="I4" s="128"/>
    </row>
    <row r="5" spans="1:9">
      <c r="A5" s="128"/>
      <c r="B5" s="130">
        <v>1</v>
      </c>
      <c r="C5" s="128">
        <v>0.47020000000000001</v>
      </c>
      <c r="D5" s="128"/>
      <c r="E5" s="128"/>
      <c r="F5" s="128"/>
      <c r="G5" s="128"/>
      <c r="H5" s="128"/>
      <c r="I5" s="128"/>
    </row>
    <row r="6" spans="1:9">
      <c r="A6" s="128"/>
      <c r="B6" s="130">
        <v>2</v>
      </c>
      <c r="C6" s="128">
        <v>0.1285</v>
      </c>
      <c r="D6" s="128"/>
      <c r="E6" s="128"/>
      <c r="F6" s="128"/>
      <c r="G6" s="128"/>
      <c r="H6" s="128"/>
      <c r="I6" s="128"/>
    </row>
    <row r="7" spans="1:9">
      <c r="A7" s="129"/>
      <c r="B7" s="129"/>
      <c r="C7" s="129"/>
      <c r="D7" s="129"/>
      <c r="E7" s="129"/>
      <c r="F7" s="129"/>
      <c r="G7" s="129"/>
      <c r="H7" s="129"/>
      <c r="I7" s="129"/>
    </row>
    <row r="8" spans="1:9">
      <c r="A8" s="129"/>
      <c r="B8" s="129"/>
      <c r="C8" s="129"/>
      <c r="D8" s="129"/>
      <c r="E8" s="129"/>
      <c r="F8" s="129"/>
      <c r="G8" s="129"/>
      <c r="H8" s="129"/>
      <c r="I8" s="129"/>
    </row>
    <row r="9" spans="1:9">
      <c r="A9" s="128"/>
      <c r="B9" s="128"/>
      <c r="C9" s="128"/>
      <c r="D9" s="126"/>
      <c r="E9" s="128"/>
      <c r="F9" s="128"/>
      <c r="G9" s="128"/>
      <c r="H9" s="128"/>
      <c r="I9" s="128"/>
    </row>
    <row r="10" spans="1:9">
      <c r="A10" s="128"/>
      <c r="B10" s="133" t="s">
        <v>411</v>
      </c>
      <c r="C10" s="139" t="s">
        <v>412</v>
      </c>
      <c r="D10" s="135"/>
      <c r="E10" s="136"/>
      <c r="F10" s="133" t="s">
        <v>413</v>
      </c>
      <c r="G10" s="133" t="s">
        <v>76</v>
      </c>
      <c r="H10" s="120" t="s">
        <v>385</v>
      </c>
    </row>
    <row r="11" spans="1:9">
      <c r="A11" s="128"/>
      <c r="B11" s="130">
        <v>0</v>
      </c>
      <c r="C11" s="140">
        <v>0.2175</v>
      </c>
      <c r="D11" s="127">
        <v>0.313</v>
      </c>
      <c r="E11" s="137">
        <v>0.19414285714285701</v>
      </c>
      <c r="F11" s="131">
        <v>0.24149999999999999</v>
      </c>
      <c r="G11" s="131">
        <v>3.6400000000000002E-2</v>
      </c>
      <c r="H11" s="130">
        <v>3</v>
      </c>
    </row>
    <row r="12" spans="1:9">
      <c r="A12" s="128"/>
      <c r="B12" s="130">
        <v>1</v>
      </c>
      <c r="C12" s="141">
        <v>0.58233333333333304</v>
      </c>
      <c r="D12" s="132">
        <v>0.56699999999999995</v>
      </c>
      <c r="E12" s="138">
        <v>0.57242857142857095</v>
      </c>
      <c r="F12" s="131">
        <v>0.57389999999999997</v>
      </c>
      <c r="G12" s="131">
        <v>4.4888000000000003E-3</v>
      </c>
      <c r="H12" s="130">
        <v>3</v>
      </c>
    </row>
    <row r="13" spans="1:9">
      <c r="A13" s="128"/>
      <c r="B13" s="130">
        <v>2</v>
      </c>
      <c r="C13" s="141">
        <v>0.199333333333333</v>
      </c>
      <c r="D13" s="132">
        <v>0.12</v>
      </c>
      <c r="E13" s="138">
        <v>0.23357142857142901</v>
      </c>
      <c r="F13" s="131">
        <v>0.18429999999999999</v>
      </c>
      <c r="G13" s="131">
        <v>3.3599999999999998E-2</v>
      </c>
      <c r="H13" s="130">
        <v>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2" sqref="A2"/>
    </sheetView>
  </sheetViews>
  <sheetFormatPr defaultColWidth="9.140625" defaultRowHeight="15"/>
  <cols>
    <col min="1" max="1" width="12.28515625" style="3" customWidth="1"/>
    <col min="2" max="5" width="9.140625" style="3"/>
  </cols>
  <sheetData>
    <row r="1" spans="1:12">
      <c r="A1" s="1" t="s">
        <v>340</v>
      </c>
      <c r="B1" s="1"/>
      <c r="C1" s="1"/>
      <c r="D1" s="1"/>
      <c r="E1" s="1"/>
    </row>
    <row r="2" spans="1:12">
      <c r="A2" s="1"/>
      <c r="B2" s="1"/>
      <c r="C2" s="1"/>
      <c r="D2" s="1"/>
      <c r="E2" s="1"/>
      <c r="H2" s="18"/>
      <c r="I2" s="18"/>
      <c r="J2" s="18"/>
      <c r="K2" s="18"/>
      <c r="L2" s="18"/>
    </row>
    <row r="3" spans="1:12">
      <c r="B3" s="32" t="s">
        <v>8</v>
      </c>
      <c r="C3" s="32" t="s">
        <v>7</v>
      </c>
      <c r="D3" s="32" t="s">
        <v>5</v>
      </c>
      <c r="E3" s="32" t="s">
        <v>6</v>
      </c>
      <c r="H3" s="18"/>
      <c r="I3" s="20"/>
      <c r="J3" s="20"/>
      <c r="K3" s="20"/>
      <c r="L3" s="20"/>
    </row>
    <row r="4" spans="1:12">
      <c r="B4" s="16">
        <v>100</v>
      </c>
      <c r="C4" s="16">
        <v>86.85</v>
      </c>
      <c r="D4" s="16">
        <v>78.239999999999995</v>
      </c>
      <c r="E4" s="16">
        <v>93.5</v>
      </c>
      <c r="H4" s="18"/>
      <c r="I4" s="21"/>
      <c r="J4" s="21"/>
      <c r="K4" s="21"/>
      <c r="L4" s="21"/>
    </row>
    <row r="5" spans="1:12">
      <c r="B5" s="16">
        <v>100</v>
      </c>
      <c r="C5" s="16">
        <v>14.84779</v>
      </c>
      <c r="D5" s="16">
        <v>42.761740000000003</v>
      </c>
      <c r="E5" s="16">
        <v>111.04519999999999</v>
      </c>
      <c r="H5" s="18"/>
      <c r="I5" s="21"/>
      <c r="J5" s="21"/>
      <c r="K5" s="21"/>
      <c r="L5" s="21"/>
    </row>
    <row r="6" spans="1:12">
      <c r="B6" s="16">
        <v>100</v>
      </c>
      <c r="C6" s="16">
        <v>75.825540000000004</v>
      </c>
      <c r="D6" s="16">
        <v>162.78270000000001</v>
      </c>
      <c r="E6" s="16">
        <v>90.983789999999999</v>
      </c>
      <c r="H6" s="18"/>
      <c r="I6" s="21"/>
      <c r="J6" s="21"/>
      <c r="K6" s="21"/>
      <c r="L6" s="21"/>
    </row>
    <row r="7" spans="1:12">
      <c r="B7" s="16">
        <v>100</v>
      </c>
      <c r="C7" s="16">
        <v>44.810360000000003</v>
      </c>
      <c r="D7" s="16">
        <v>145.3586</v>
      </c>
      <c r="E7" s="16">
        <v>103.37309999999999</v>
      </c>
      <c r="H7" s="18"/>
      <c r="I7" s="21"/>
      <c r="J7" s="21"/>
      <c r="K7" s="21"/>
      <c r="L7" s="21"/>
    </row>
    <row r="8" spans="1:12">
      <c r="B8" s="16">
        <v>100</v>
      </c>
      <c r="C8" s="16">
        <v>84.302930000000003</v>
      </c>
      <c r="D8" s="16">
        <v>133.43100000000001</v>
      </c>
      <c r="E8" s="16">
        <v>114.2449</v>
      </c>
      <c r="H8" s="18"/>
      <c r="I8" s="21"/>
      <c r="J8" s="21"/>
      <c r="K8" s="21"/>
      <c r="L8" s="21"/>
    </row>
    <row r="9" spans="1:12">
      <c r="B9" s="16">
        <v>100</v>
      </c>
      <c r="C9" s="16">
        <v>121.9896</v>
      </c>
      <c r="D9" s="16">
        <v>155.74870000000001</v>
      </c>
      <c r="E9" s="16">
        <v>123.2488</v>
      </c>
      <c r="H9" s="18"/>
      <c r="I9" s="21"/>
      <c r="J9" s="21"/>
      <c r="K9" s="21"/>
      <c r="L9" s="21"/>
    </row>
    <row r="10" spans="1:12">
      <c r="A10" s="15"/>
      <c r="B10" s="16">
        <v>100</v>
      </c>
      <c r="C10" s="16">
        <v>18.25872</v>
      </c>
      <c r="D10" s="16">
        <v>39.396650000000001</v>
      </c>
      <c r="E10" s="16">
        <v>40.11016</v>
      </c>
      <c r="H10" s="18"/>
      <c r="I10" s="21"/>
      <c r="J10" s="21"/>
      <c r="K10" s="21"/>
      <c r="L10" s="21"/>
    </row>
    <row r="11" spans="1:12">
      <c r="A11" s="15"/>
      <c r="B11" s="69">
        <v>100</v>
      </c>
      <c r="C11" s="69">
        <v>44.875660000000003</v>
      </c>
      <c r="D11" s="69">
        <v>56.354480000000002</v>
      </c>
      <c r="E11" s="69">
        <v>75.218890000000002</v>
      </c>
      <c r="H11" s="18"/>
      <c r="I11" s="21"/>
      <c r="J11" s="21"/>
      <c r="K11" s="21"/>
      <c r="L11" s="21"/>
    </row>
    <row r="12" spans="1:12">
      <c r="A12" s="15" t="s">
        <v>74</v>
      </c>
      <c r="B12" s="16">
        <v>100</v>
      </c>
      <c r="C12" s="16">
        <v>67.87</v>
      </c>
      <c r="D12" s="16">
        <v>101.8</v>
      </c>
      <c r="E12" s="16">
        <v>93.97</v>
      </c>
      <c r="H12" s="18"/>
      <c r="I12" s="21"/>
      <c r="J12" s="21"/>
      <c r="K12" s="21"/>
      <c r="L12" s="21"/>
    </row>
    <row r="13" spans="1:12">
      <c r="A13" s="15" t="s">
        <v>75</v>
      </c>
      <c r="B13" s="54">
        <v>0</v>
      </c>
      <c r="C13" s="54">
        <v>29.66</v>
      </c>
      <c r="D13" s="54">
        <v>52.82</v>
      </c>
      <c r="E13" s="54">
        <v>26.48</v>
      </c>
      <c r="H13" s="18"/>
      <c r="I13" s="47"/>
      <c r="J13" s="47"/>
      <c r="K13" s="47"/>
      <c r="L13" s="47"/>
    </row>
    <row r="14" spans="1:12">
      <c r="A14" s="15" t="s">
        <v>76</v>
      </c>
      <c r="B14" s="54">
        <v>0</v>
      </c>
      <c r="C14" s="54">
        <v>8.2260000000000009</v>
      </c>
      <c r="D14" s="54">
        <v>18.670000000000002</v>
      </c>
      <c r="E14" s="54">
        <v>9.3640000000000008</v>
      </c>
      <c r="H14" s="18"/>
      <c r="I14" s="47"/>
      <c r="J14" s="47"/>
      <c r="K14" s="47"/>
      <c r="L14" s="47"/>
    </row>
    <row r="15" spans="1:12">
      <c r="A15" s="67" t="s">
        <v>365</v>
      </c>
      <c r="C15" s="3">
        <v>2.18E-2</v>
      </c>
      <c r="D15" s="3">
        <v>0.92759999999999998</v>
      </c>
      <c r="E15" s="3">
        <v>0.53979999999999995</v>
      </c>
      <c r="H15" s="18"/>
      <c r="I15" s="18"/>
      <c r="J15" s="18"/>
      <c r="K15" s="18"/>
      <c r="L15" s="18"/>
    </row>
    <row r="16" spans="1:12">
      <c r="A16" s="85" t="s">
        <v>385</v>
      </c>
      <c r="B16" s="3">
        <v>8</v>
      </c>
      <c r="C16" s="3">
        <v>8</v>
      </c>
      <c r="D16" s="3">
        <v>8</v>
      </c>
      <c r="E16" s="3">
        <v>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" sqref="A2"/>
    </sheetView>
  </sheetViews>
  <sheetFormatPr defaultColWidth="9.140625" defaultRowHeight="15"/>
  <cols>
    <col min="1" max="1" width="13.140625" style="3" customWidth="1"/>
    <col min="2" max="5" width="9.140625" style="3"/>
  </cols>
  <sheetData>
    <row r="1" spans="1:5">
      <c r="A1" s="1" t="s">
        <v>341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B3" s="32" t="s">
        <v>8</v>
      </c>
      <c r="C3" s="32" t="s">
        <v>7</v>
      </c>
      <c r="D3" s="32" t="s">
        <v>5</v>
      </c>
      <c r="E3" s="32" t="s">
        <v>6</v>
      </c>
    </row>
    <row r="4" spans="1:5">
      <c r="B4" s="17">
        <v>100</v>
      </c>
      <c r="C4" s="17">
        <v>57</v>
      </c>
      <c r="D4" s="17">
        <v>131.95079999999999</v>
      </c>
      <c r="E4" s="17">
        <v>109.4294</v>
      </c>
    </row>
    <row r="5" spans="1:5">
      <c r="B5" s="17">
        <v>100</v>
      </c>
      <c r="C5" s="17">
        <v>119</v>
      </c>
      <c r="D5" s="17">
        <v>97.265500000000003</v>
      </c>
      <c r="E5" s="17">
        <v>97.27</v>
      </c>
    </row>
    <row r="6" spans="1:5">
      <c r="B6" s="17">
        <v>100</v>
      </c>
      <c r="C6" s="17">
        <v>85</v>
      </c>
      <c r="D6" s="17">
        <v>76.84</v>
      </c>
      <c r="E6" s="17">
        <v>103.19</v>
      </c>
    </row>
    <row r="7" spans="1:5">
      <c r="B7" s="17">
        <v>100</v>
      </c>
      <c r="C7" s="17">
        <v>35</v>
      </c>
      <c r="D7" s="17"/>
      <c r="E7" s="17"/>
    </row>
    <row r="8" spans="1:5">
      <c r="B8" s="17">
        <v>100</v>
      </c>
      <c r="C8" s="17">
        <v>160</v>
      </c>
      <c r="D8" s="17"/>
      <c r="E8" s="17"/>
    </row>
    <row r="9" spans="1:5">
      <c r="B9" s="17">
        <v>100</v>
      </c>
      <c r="C9" s="17">
        <v>63.507550000000002</v>
      </c>
      <c r="D9" s="17"/>
      <c r="E9" s="17"/>
    </row>
    <row r="10" spans="1:5">
      <c r="B10" s="29">
        <v>100</v>
      </c>
      <c r="C10" s="29">
        <v>157.4616</v>
      </c>
      <c r="D10" s="29"/>
      <c r="E10" s="29"/>
    </row>
    <row r="11" spans="1:5">
      <c r="A11" s="15" t="s">
        <v>74</v>
      </c>
      <c r="B11" s="53">
        <v>100</v>
      </c>
      <c r="C11" s="53">
        <v>96.71</v>
      </c>
      <c r="D11" s="53">
        <v>102</v>
      </c>
      <c r="E11" s="53">
        <v>103.3</v>
      </c>
    </row>
    <row r="12" spans="1:5">
      <c r="A12" s="15" t="s">
        <v>75</v>
      </c>
      <c r="B12" s="54">
        <v>4.4700000000000002E-4</v>
      </c>
      <c r="C12" s="54">
        <v>49.7</v>
      </c>
      <c r="D12" s="54">
        <v>27.86</v>
      </c>
      <c r="E12" s="54">
        <v>6.0803900000000004</v>
      </c>
    </row>
    <row r="13" spans="1:5">
      <c r="A13" s="15" t="s">
        <v>76</v>
      </c>
      <c r="B13" s="54">
        <v>1.9990000000000001E-4</v>
      </c>
      <c r="C13" s="54">
        <v>18.78</v>
      </c>
      <c r="D13" s="54">
        <v>16.09</v>
      </c>
      <c r="E13" s="54">
        <v>4.9640500000000003</v>
      </c>
    </row>
    <row r="14" spans="1:5">
      <c r="A14" s="67" t="s">
        <v>365</v>
      </c>
      <c r="C14" s="3">
        <v>0.71230000000000004</v>
      </c>
      <c r="D14" s="3">
        <v>0.91159999999999997</v>
      </c>
      <c r="E14" s="3">
        <v>0.6794</v>
      </c>
    </row>
    <row r="15" spans="1:5">
      <c r="A15" s="84" t="s">
        <v>385</v>
      </c>
      <c r="B15" s="3">
        <v>7</v>
      </c>
      <c r="C15" s="3">
        <v>7</v>
      </c>
      <c r="D15" s="3">
        <v>3</v>
      </c>
      <c r="E15" s="3">
        <v>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2" sqref="A2"/>
    </sheetView>
  </sheetViews>
  <sheetFormatPr defaultColWidth="9.140625" defaultRowHeight="15"/>
  <cols>
    <col min="1" max="1" width="11.7109375" style="3" customWidth="1"/>
    <col min="2" max="19" width="9.140625" style="3"/>
  </cols>
  <sheetData>
    <row r="1" spans="1:17">
      <c r="A1" s="1" t="s">
        <v>330</v>
      </c>
    </row>
    <row r="4" spans="1:17">
      <c r="A4" s="35" t="s">
        <v>286</v>
      </c>
      <c r="B4" s="231" t="s">
        <v>8</v>
      </c>
      <c r="C4" s="232"/>
      <c r="D4" s="232"/>
      <c r="E4" s="232"/>
      <c r="F4" s="233"/>
      <c r="G4" s="231" t="s">
        <v>7</v>
      </c>
      <c r="H4" s="232"/>
      <c r="I4" s="232"/>
      <c r="J4" s="233"/>
      <c r="K4" s="228" t="s">
        <v>5</v>
      </c>
      <c r="L4" s="230"/>
      <c r="M4" s="229" t="s">
        <v>6</v>
      </c>
      <c r="N4" s="229"/>
      <c r="O4" s="229"/>
      <c r="P4" s="229"/>
      <c r="Q4" s="229"/>
    </row>
    <row r="5" spans="1:17">
      <c r="A5" s="33">
        <v>37</v>
      </c>
      <c r="B5" s="34">
        <v>100</v>
      </c>
      <c r="C5" s="21">
        <v>100</v>
      </c>
      <c r="D5" s="21">
        <v>100</v>
      </c>
      <c r="E5" s="21">
        <v>100</v>
      </c>
      <c r="F5" s="33">
        <v>100</v>
      </c>
      <c r="G5" s="34">
        <v>100</v>
      </c>
      <c r="H5" s="21">
        <v>100</v>
      </c>
      <c r="I5" s="21">
        <v>100</v>
      </c>
      <c r="J5" s="33">
        <v>100</v>
      </c>
      <c r="K5" s="34">
        <v>100</v>
      </c>
      <c r="L5" s="33">
        <v>100</v>
      </c>
      <c r="M5" s="21">
        <v>100</v>
      </c>
      <c r="N5" s="21">
        <v>100</v>
      </c>
      <c r="O5" s="21">
        <v>100</v>
      </c>
      <c r="P5" s="21">
        <v>100</v>
      </c>
      <c r="Q5" s="21">
        <v>100</v>
      </c>
    </row>
    <row r="6" spans="1:17">
      <c r="A6" s="33">
        <v>50</v>
      </c>
      <c r="B6" s="34">
        <v>80.375630000000001</v>
      </c>
      <c r="C6" s="21">
        <v>85.360389999999995</v>
      </c>
      <c r="D6" s="59"/>
      <c r="E6" s="21">
        <v>84.980500000000006</v>
      </c>
      <c r="F6" s="33">
        <v>84.184870000000004</v>
      </c>
      <c r="G6" s="34">
        <v>72.862639999999999</v>
      </c>
      <c r="H6" s="21">
        <v>90.363749999999996</v>
      </c>
      <c r="I6" s="21">
        <v>99.208380000000005</v>
      </c>
      <c r="J6" s="33">
        <v>101.3343</v>
      </c>
      <c r="K6" s="34">
        <v>103.3035</v>
      </c>
      <c r="L6" s="33">
        <v>95.418239999999997</v>
      </c>
      <c r="M6" s="21">
        <v>82.769300000000001</v>
      </c>
      <c r="N6" s="21">
        <v>91.483900000000006</v>
      </c>
      <c r="O6" s="59"/>
      <c r="P6" s="21">
        <v>81.612009999999998</v>
      </c>
      <c r="Q6" s="21">
        <v>74.14537</v>
      </c>
    </row>
    <row r="7" spans="1:17">
      <c r="A7" s="33">
        <v>60</v>
      </c>
      <c r="B7" s="34">
        <v>88.039410000000004</v>
      </c>
      <c r="C7" s="21">
        <v>74.429479999999998</v>
      </c>
      <c r="D7" s="21">
        <v>66.538799999999995</v>
      </c>
      <c r="E7" s="59"/>
      <c r="F7" s="33">
        <v>45.303730000000002</v>
      </c>
      <c r="G7" s="34">
        <v>73.01285</v>
      </c>
      <c r="H7" s="21">
        <v>83.183899999999994</v>
      </c>
      <c r="I7" s="21">
        <v>84.674220000000005</v>
      </c>
      <c r="J7" s="33">
        <v>86.730469999999997</v>
      </c>
      <c r="K7" s="34">
        <v>69.87612</v>
      </c>
      <c r="L7" s="33">
        <v>78.746799999999993</v>
      </c>
      <c r="M7" s="21">
        <v>79.664540000000002</v>
      </c>
      <c r="N7" s="21">
        <v>62.09639</v>
      </c>
      <c r="O7" s="59"/>
      <c r="P7" s="21">
        <v>70.185010000000005</v>
      </c>
      <c r="Q7" s="59"/>
    </row>
    <row r="8" spans="1:17">
      <c r="A8" s="33">
        <v>70</v>
      </c>
      <c r="B8" s="34">
        <v>48.045119999999997</v>
      </c>
      <c r="C8" s="21">
        <v>67.85351</v>
      </c>
      <c r="D8" s="21">
        <v>21.746169999999999</v>
      </c>
      <c r="E8" s="21">
        <v>42.530670000000001</v>
      </c>
      <c r="F8" s="33">
        <v>29.464659999999999</v>
      </c>
      <c r="G8" s="34">
        <v>63.59066</v>
      </c>
      <c r="H8" s="21">
        <v>67.061329999999998</v>
      </c>
      <c r="I8" s="21">
        <v>66.833519999999993</v>
      </c>
      <c r="J8" s="33">
        <v>61.759619999999998</v>
      </c>
      <c r="K8" s="34">
        <v>21.166969999999999</v>
      </c>
      <c r="L8" s="33">
        <v>47.858620000000002</v>
      </c>
      <c r="M8" s="59"/>
      <c r="N8" s="21">
        <v>21.664290000000001</v>
      </c>
      <c r="O8" s="21">
        <v>24.355</v>
      </c>
      <c r="P8" s="21">
        <v>27.522269999999999</v>
      </c>
      <c r="Q8" s="59"/>
    </row>
    <row r="9" spans="1:17">
      <c r="A9" s="33">
        <v>80</v>
      </c>
      <c r="B9" s="34">
        <v>13.70214</v>
      </c>
      <c r="C9" s="21">
        <v>19.758299999999998</v>
      </c>
      <c r="D9" s="21">
        <v>0.26203409999999999</v>
      </c>
      <c r="E9" s="59"/>
      <c r="F9" s="33">
        <v>9.5443599999999993</v>
      </c>
      <c r="G9" s="34">
        <v>54.754370000000002</v>
      </c>
      <c r="H9" s="21">
        <v>14.70693</v>
      </c>
      <c r="I9" s="21">
        <v>34.981450000000002</v>
      </c>
      <c r="J9" s="33">
        <v>36.818339999999999</v>
      </c>
      <c r="K9" s="34">
        <v>16.039490000000001</v>
      </c>
      <c r="L9" s="33">
        <v>11.93648</v>
      </c>
      <c r="M9" s="21">
        <v>68.671490000000006</v>
      </c>
      <c r="N9" s="21">
        <v>5.3545579999999999</v>
      </c>
      <c r="O9" s="21">
        <v>7.0494430000000001</v>
      </c>
      <c r="P9" s="21">
        <v>7.9264789999999996</v>
      </c>
      <c r="Q9" s="21">
        <v>10.498699999999999</v>
      </c>
    </row>
    <row r="10" spans="1:17">
      <c r="A10" s="33">
        <v>90</v>
      </c>
      <c r="B10" s="34">
        <v>10.029070000000001</v>
      </c>
      <c r="C10" s="21">
        <v>7.96678</v>
      </c>
      <c r="D10" s="21">
        <v>-0.40280189999999999</v>
      </c>
      <c r="E10" s="21">
        <v>5.8646349999999998</v>
      </c>
      <c r="F10" s="33">
        <v>1.444758</v>
      </c>
      <c r="G10" s="34">
        <v>21.392759999999999</v>
      </c>
      <c r="H10" s="21">
        <v>4.3235029999999997</v>
      </c>
      <c r="I10" s="21">
        <v>6.7343330000000003</v>
      </c>
      <c r="J10" s="33">
        <v>14.90981</v>
      </c>
      <c r="K10" s="34">
        <v>4.3170630000000001</v>
      </c>
      <c r="L10" s="33">
        <v>6.2205789999999999</v>
      </c>
      <c r="M10" s="21">
        <v>17.95016</v>
      </c>
      <c r="N10" s="21">
        <v>-0.58113879999999996</v>
      </c>
      <c r="O10" s="21">
        <v>0.20171320000000001</v>
      </c>
      <c r="P10" s="21">
        <v>3.8603839999999998</v>
      </c>
      <c r="Q10" s="21">
        <v>4.4888870000000001</v>
      </c>
    </row>
    <row r="11" spans="1:17">
      <c r="A11" s="33">
        <v>100</v>
      </c>
      <c r="B11" s="34">
        <v>15.041130000000001</v>
      </c>
      <c r="C11" s="21">
        <v>1.0712660000000001</v>
      </c>
      <c r="D11" s="21">
        <v>-1.352085</v>
      </c>
      <c r="E11" s="21">
        <v>5.9436359999999997</v>
      </c>
      <c r="F11" s="33">
        <v>1.430037</v>
      </c>
      <c r="G11" s="34">
        <v>6.0386150000000001</v>
      </c>
      <c r="H11" s="21">
        <v>7.2135230000000004</v>
      </c>
      <c r="I11" s="21">
        <v>10.16046</v>
      </c>
      <c r="J11" s="33">
        <v>4.1038990000000002</v>
      </c>
      <c r="K11" s="34">
        <v>0.2003161</v>
      </c>
      <c r="L11" s="33">
        <v>6.0324249999999999</v>
      </c>
      <c r="M11" s="59"/>
      <c r="N11" s="21">
        <v>-1.0122519999999999</v>
      </c>
      <c r="O11" s="21">
        <v>-0.20758570000000001</v>
      </c>
      <c r="P11" s="21">
        <v>1.980793</v>
      </c>
      <c r="Q11" s="21">
        <v>2.0726619999999998</v>
      </c>
    </row>
    <row r="15" spans="1:17">
      <c r="A15" s="19" t="s">
        <v>319</v>
      </c>
    </row>
    <row r="16" spans="1:17">
      <c r="C16" s="36" t="s">
        <v>8</v>
      </c>
      <c r="D16" s="36" t="s">
        <v>7</v>
      </c>
      <c r="E16" s="36" t="s">
        <v>5</v>
      </c>
      <c r="F16" s="36" t="s">
        <v>6</v>
      </c>
    </row>
    <row r="17" spans="2:6">
      <c r="B17" s="1" t="s">
        <v>74</v>
      </c>
      <c r="C17" s="53">
        <v>66.59</v>
      </c>
      <c r="D17" s="53">
        <v>73.099999999999994</v>
      </c>
      <c r="E17" s="53">
        <v>65.94</v>
      </c>
      <c r="F17" s="53">
        <v>66.13</v>
      </c>
    </row>
    <row r="18" spans="2:6">
      <c r="B18" s="1" t="s">
        <v>75</v>
      </c>
      <c r="C18" s="54">
        <v>4.8819999999999997</v>
      </c>
      <c r="D18" s="54">
        <v>2.1640000000000001</v>
      </c>
      <c r="E18" s="54">
        <v>2.5470000000000002</v>
      </c>
      <c r="F18" s="54">
        <v>10.5</v>
      </c>
    </row>
    <row r="19" spans="2:6">
      <c r="B19" s="1" t="s">
        <v>76</v>
      </c>
      <c r="C19" s="54">
        <v>2.1829999999999998</v>
      </c>
      <c r="D19" s="54">
        <v>1.0820000000000001</v>
      </c>
      <c r="E19" s="54">
        <v>1.47</v>
      </c>
      <c r="F19" s="54">
        <v>4.6980000000000004</v>
      </c>
    </row>
    <row r="20" spans="2:6">
      <c r="B20" s="85" t="s">
        <v>385</v>
      </c>
      <c r="C20" s="3" t="s">
        <v>381</v>
      </c>
      <c r="D20" s="3">
        <v>4</v>
      </c>
      <c r="E20" s="3">
        <v>2</v>
      </c>
      <c r="F20" s="3" t="s">
        <v>383</v>
      </c>
    </row>
    <row r="23" spans="2:6">
      <c r="B23" s="15"/>
      <c r="C23" s="1" t="s">
        <v>357</v>
      </c>
    </row>
    <row r="24" spans="2:6">
      <c r="B24" s="15" t="s">
        <v>368</v>
      </c>
      <c r="C24" s="3">
        <v>4.3900000000000002E-2</v>
      </c>
    </row>
    <row r="25" spans="2:6">
      <c r="B25" s="15" t="s">
        <v>367</v>
      </c>
      <c r="C25" s="3">
        <v>0.93100000000000005</v>
      </c>
    </row>
    <row r="26" spans="2:6">
      <c r="B26" s="15" t="s">
        <v>366</v>
      </c>
      <c r="C26" s="3">
        <v>0.23880000000000001</v>
      </c>
    </row>
    <row r="27" spans="2:6">
      <c r="B27" s="15"/>
    </row>
    <row r="28" spans="2:6">
      <c r="B28" s="15"/>
    </row>
  </sheetData>
  <mergeCells count="4">
    <mergeCell ref="B4:F4"/>
    <mergeCell ref="G4:J4"/>
    <mergeCell ref="K4:L4"/>
    <mergeCell ref="M4:Q4"/>
  </mergeCell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defaultColWidth="9.140625" defaultRowHeight="15"/>
  <cols>
    <col min="1" max="1" width="12.42578125" style="3" customWidth="1"/>
    <col min="2" max="5" width="9.140625" style="3"/>
  </cols>
  <sheetData>
    <row r="1" spans="1:4">
      <c r="A1" s="1" t="s">
        <v>331</v>
      </c>
      <c r="B1" s="1"/>
      <c r="C1" s="1"/>
      <c r="D1" s="1"/>
    </row>
    <row r="2" spans="1:4">
      <c r="A2" s="1"/>
      <c r="B2" s="1"/>
      <c r="C2" s="1"/>
      <c r="D2" s="1"/>
    </row>
    <row r="3" spans="1:4">
      <c r="B3" s="60" t="s">
        <v>274</v>
      </c>
      <c r="C3" s="60" t="s">
        <v>278</v>
      </c>
      <c r="D3" s="60" t="s">
        <v>332</v>
      </c>
    </row>
    <row r="4" spans="1:4">
      <c r="B4" s="17">
        <v>100</v>
      </c>
      <c r="C4" s="17">
        <v>58.656109999999998</v>
      </c>
      <c r="D4" s="17">
        <v>89.354389999999995</v>
      </c>
    </row>
    <row r="5" spans="1:4">
      <c r="B5" s="17">
        <v>100</v>
      </c>
      <c r="C5" s="17">
        <v>77.649889999999999</v>
      </c>
      <c r="D5" s="17">
        <v>74.907979999999995</v>
      </c>
    </row>
    <row r="6" spans="1:4">
      <c r="B6" s="17">
        <v>100</v>
      </c>
      <c r="C6" s="17">
        <v>32.462220000000002</v>
      </c>
      <c r="D6" s="17">
        <v>160.53550000000001</v>
      </c>
    </row>
    <row r="7" spans="1:4">
      <c r="B7" s="29">
        <v>100</v>
      </c>
      <c r="C7" s="29">
        <v>87.579899999999995</v>
      </c>
      <c r="D7" s="29">
        <v>122.59010000000001</v>
      </c>
    </row>
    <row r="8" spans="1:4">
      <c r="A8" s="15" t="s">
        <v>74</v>
      </c>
      <c r="B8" s="17">
        <v>100</v>
      </c>
      <c r="C8" s="17">
        <v>71.88</v>
      </c>
      <c r="D8" s="17">
        <v>111.8</v>
      </c>
    </row>
    <row r="9" spans="1:4">
      <c r="A9" s="15" t="s">
        <v>75</v>
      </c>
      <c r="B9" s="47">
        <v>4.4050000000000002E-6</v>
      </c>
      <c r="C9" s="47">
        <v>16.88</v>
      </c>
      <c r="D9" s="47">
        <v>38.11</v>
      </c>
    </row>
    <row r="10" spans="1:4">
      <c r="A10" s="15" t="s">
        <v>76</v>
      </c>
      <c r="B10" s="47">
        <v>2.2019999999999998E-6</v>
      </c>
      <c r="C10" s="47">
        <v>5.6260000000000003</v>
      </c>
      <c r="D10" s="47">
        <v>19.05</v>
      </c>
    </row>
    <row r="11" spans="1:4">
      <c r="A11" s="67" t="s">
        <v>365</v>
      </c>
      <c r="C11" s="72">
        <v>7.7000000000000002E-3</v>
      </c>
      <c r="D11" s="72">
        <v>0.55700000000000005</v>
      </c>
    </row>
    <row r="12" spans="1:4">
      <c r="A12" s="85" t="s">
        <v>385</v>
      </c>
      <c r="B12" s="3">
        <v>4</v>
      </c>
      <c r="C12" s="3">
        <v>4</v>
      </c>
      <c r="D12" s="3">
        <v>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workbookViewId="0">
      <selection activeCell="A2" sqref="A2"/>
    </sheetView>
  </sheetViews>
  <sheetFormatPr defaultColWidth="8.85546875" defaultRowHeight="15"/>
  <cols>
    <col min="1" max="1" width="15.7109375" customWidth="1"/>
    <col min="3" max="3" width="20.28515625" customWidth="1"/>
    <col min="4" max="5" width="21.42578125" customWidth="1"/>
    <col min="6" max="6" width="20.42578125" customWidth="1"/>
    <col min="7" max="7" width="20.5703125" customWidth="1"/>
    <col min="8" max="8" width="21" customWidth="1"/>
    <col min="9" max="9" width="20.7109375" customWidth="1"/>
    <col min="10" max="10" width="22.7109375" customWidth="1"/>
    <col min="11" max="11" width="23" customWidth="1"/>
    <col min="12" max="12" width="23.42578125" customWidth="1"/>
    <col min="13" max="13" width="24.28515625" customWidth="1"/>
    <col min="14" max="14" width="18.140625" customWidth="1"/>
    <col min="15" max="15" width="19.28515625" customWidth="1"/>
    <col min="16" max="16" width="15.7109375" style="3" customWidth="1"/>
    <col min="17" max="17" width="16" style="3" customWidth="1"/>
    <col min="18" max="18" width="25.42578125" style="3" customWidth="1"/>
    <col min="19" max="20" width="23.28515625" style="3" customWidth="1"/>
    <col min="21" max="21" width="24.28515625" customWidth="1"/>
    <col min="22" max="22" width="19.5703125" customWidth="1"/>
  </cols>
  <sheetData>
    <row r="1" spans="1:28" ht="17.25">
      <c r="A1" s="4" t="s">
        <v>92</v>
      </c>
    </row>
    <row r="2" spans="1:28">
      <c r="S2" s="1" t="s">
        <v>344</v>
      </c>
      <c r="T2" s="1"/>
      <c r="U2" s="1"/>
      <c r="V2" s="1"/>
    </row>
    <row r="3" spans="1:28" s="6" customFormat="1">
      <c r="A3" s="150" t="s">
        <v>93</v>
      </c>
      <c r="B3" s="35" t="s">
        <v>0</v>
      </c>
      <c r="C3" s="36" t="s">
        <v>162</v>
      </c>
      <c r="D3" s="36" t="s">
        <v>163</v>
      </c>
      <c r="E3" s="36" t="s">
        <v>164</v>
      </c>
      <c r="F3" s="35" t="s">
        <v>165</v>
      </c>
      <c r="G3" s="36" t="s">
        <v>161</v>
      </c>
      <c r="H3" s="36" t="s">
        <v>160</v>
      </c>
      <c r="I3" s="35" t="s">
        <v>159</v>
      </c>
      <c r="J3" s="36" t="s">
        <v>269</v>
      </c>
      <c r="K3" s="185" t="s">
        <v>270</v>
      </c>
      <c r="L3" s="185" t="s">
        <v>271</v>
      </c>
      <c r="M3" s="186" t="s">
        <v>272</v>
      </c>
      <c r="N3" s="36" t="s">
        <v>155</v>
      </c>
      <c r="O3" s="36" t="s">
        <v>156</v>
      </c>
      <c r="P3" s="36" t="s">
        <v>157</v>
      </c>
      <c r="Q3" s="36" t="s">
        <v>158</v>
      </c>
      <c r="R3" s="177"/>
      <c r="S3" s="38" t="s">
        <v>93</v>
      </c>
      <c r="T3" s="173" t="s">
        <v>0</v>
      </c>
      <c r="U3" s="38" t="s">
        <v>342</v>
      </c>
      <c r="V3" s="38" t="s">
        <v>343</v>
      </c>
      <c r="W3" s="176"/>
      <c r="X3" s="176"/>
      <c r="Y3" s="176"/>
      <c r="Z3" s="176"/>
      <c r="AA3" s="176"/>
      <c r="AB3" s="176"/>
    </row>
    <row r="4" spans="1:28" s="6" customFormat="1">
      <c r="A4" s="178" t="s">
        <v>94</v>
      </c>
      <c r="B4" s="168" t="s">
        <v>95</v>
      </c>
      <c r="C4" s="179">
        <v>1.1873389999999999</v>
      </c>
      <c r="D4" s="179">
        <v>0.90577370000000001</v>
      </c>
      <c r="E4" s="179">
        <v>1.1068960000000001</v>
      </c>
      <c r="F4" s="180">
        <v>1.2818860000000001</v>
      </c>
      <c r="G4" s="179">
        <v>1.1391739999999999</v>
      </c>
      <c r="H4" s="179">
        <v>1.436334</v>
      </c>
      <c r="I4" s="180">
        <v>1.2629330000000001</v>
      </c>
      <c r="J4" s="181">
        <v>1.1777899999999999</v>
      </c>
      <c r="K4" s="182">
        <v>1.6760110263347303</v>
      </c>
      <c r="L4" s="182">
        <v>1.7976726993650742</v>
      </c>
      <c r="M4" s="183">
        <v>2.0938791039021867</v>
      </c>
      <c r="N4" s="179">
        <v>1.705992</v>
      </c>
      <c r="O4" s="179">
        <v>0.63731190000000004</v>
      </c>
      <c r="P4" s="179">
        <v>0.9791917</v>
      </c>
      <c r="Q4" s="179">
        <v>1.167727</v>
      </c>
      <c r="R4" s="109"/>
      <c r="S4" s="178" t="s">
        <v>145</v>
      </c>
      <c r="T4" s="168" t="s">
        <v>146</v>
      </c>
      <c r="U4" s="6">
        <v>1.0238606779999999</v>
      </c>
      <c r="V4" s="6">
        <v>0.93003265000000002</v>
      </c>
      <c r="W4" s="157"/>
      <c r="X4" s="157"/>
      <c r="Y4" s="157"/>
      <c r="Z4" s="157"/>
      <c r="AA4" s="157"/>
      <c r="AB4" s="157"/>
    </row>
    <row r="5" spans="1:28" s="6" customFormat="1">
      <c r="A5" s="178" t="s">
        <v>96</v>
      </c>
      <c r="B5" s="168" t="s">
        <v>97</v>
      </c>
      <c r="C5" s="179">
        <v>0.95254989999999995</v>
      </c>
      <c r="D5" s="179">
        <v>1.17639</v>
      </c>
      <c r="E5" s="179">
        <v>0.68030579999999996</v>
      </c>
      <c r="F5" s="180">
        <v>0.79080090000000003</v>
      </c>
      <c r="G5" s="179">
        <v>0.75321570000000004</v>
      </c>
      <c r="H5" s="179">
        <v>1.16974</v>
      </c>
      <c r="I5" s="180">
        <v>1.0697399999999999</v>
      </c>
      <c r="J5" s="181">
        <v>0.44950560000000001</v>
      </c>
      <c r="K5" s="182">
        <v>1.2103419980261578</v>
      </c>
      <c r="L5" s="182">
        <v>0.3735389442471469</v>
      </c>
      <c r="M5" s="183">
        <v>0.89516680980898666</v>
      </c>
      <c r="N5" s="179">
        <v>1.3788480000000001</v>
      </c>
      <c r="O5" s="179">
        <v>0.77627619999999997</v>
      </c>
      <c r="P5" s="179">
        <v>0.69228990000000001</v>
      </c>
      <c r="Q5" s="179">
        <v>0.8350474</v>
      </c>
      <c r="R5" s="109"/>
      <c r="S5" s="178" t="s">
        <v>147</v>
      </c>
      <c r="T5" s="168" t="s">
        <v>5</v>
      </c>
      <c r="U5" s="6">
        <v>0.99524675200000001</v>
      </c>
      <c r="V5" s="6">
        <v>0.76543543270000003</v>
      </c>
      <c r="W5" s="157"/>
      <c r="X5" s="157"/>
      <c r="Y5" s="157"/>
      <c r="Z5" s="157"/>
      <c r="AA5" s="157"/>
      <c r="AB5" s="157"/>
    </row>
    <row r="6" spans="1:28" s="6" customFormat="1">
      <c r="A6" s="178" t="s">
        <v>98</v>
      </c>
      <c r="B6" s="168" t="s">
        <v>99</v>
      </c>
      <c r="C6" s="179">
        <v>0.67024349999999999</v>
      </c>
      <c r="D6" s="179">
        <v>0.63069160000000002</v>
      </c>
      <c r="E6" s="179">
        <v>0.5953408</v>
      </c>
      <c r="F6" s="180">
        <v>0.64857580000000004</v>
      </c>
      <c r="G6" s="179">
        <v>0.86116959999999998</v>
      </c>
      <c r="H6" s="179">
        <v>0.78201399999999999</v>
      </c>
      <c r="I6" s="180">
        <v>0.73966180000000004</v>
      </c>
      <c r="J6" s="181">
        <v>0.79738419999999999</v>
      </c>
      <c r="K6" s="182">
        <v>1.3864095184914738</v>
      </c>
      <c r="L6" s="182">
        <v>0.3553665528863707</v>
      </c>
      <c r="M6" s="183">
        <v>0.54197966332749425</v>
      </c>
      <c r="N6" s="179">
        <v>0.74723680000000003</v>
      </c>
      <c r="O6" s="179">
        <v>0.40917599999999998</v>
      </c>
      <c r="P6" s="179">
        <v>0.88916629999999997</v>
      </c>
      <c r="Q6" s="179">
        <v>0.92707390000000001</v>
      </c>
      <c r="R6" s="109"/>
      <c r="S6" s="178" t="s">
        <v>148</v>
      </c>
      <c r="T6" s="168" t="s">
        <v>7</v>
      </c>
      <c r="U6" s="6">
        <v>0.97023567300000002</v>
      </c>
      <c r="V6" s="6">
        <v>0.91345123299999997</v>
      </c>
      <c r="W6" s="157"/>
      <c r="X6" s="157"/>
      <c r="Y6" s="157"/>
      <c r="Z6" s="157"/>
      <c r="AA6" s="157"/>
      <c r="AB6" s="157"/>
    </row>
    <row r="7" spans="1:28" s="6" customFormat="1">
      <c r="A7" s="178" t="s">
        <v>100</v>
      </c>
      <c r="B7" s="168" t="s">
        <v>101</v>
      </c>
      <c r="C7" s="179">
        <v>0.79085919999999998</v>
      </c>
      <c r="D7" s="179">
        <v>0.96243330000000005</v>
      </c>
      <c r="E7" s="179">
        <v>0.80876329999999996</v>
      </c>
      <c r="F7" s="180">
        <v>0.78956420000000005</v>
      </c>
      <c r="G7" s="179">
        <v>1.1235599999999999</v>
      </c>
      <c r="H7" s="179">
        <v>1.0168729999999999</v>
      </c>
      <c r="I7" s="180">
        <v>1.0102359999999999</v>
      </c>
      <c r="J7" s="181">
        <v>0.48704960000000003</v>
      </c>
      <c r="K7" s="182">
        <v>1.706934988214879</v>
      </c>
      <c r="L7" s="182">
        <v>0.90235719814472315</v>
      </c>
      <c r="M7" s="183">
        <v>1.3067048904334815</v>
      </c>
      <c r="N7" s="179">
        <v>1.0055799999999999</v>
      </c>
      <c r="O7" s="179">
        <v>0.5389716</v>
      </c>
      <c r="P7" s="179">
        <v>0.97600430000000005</v>
      </c>
      <c r="Q7" s="179">
        <v>1.1014619999999999</v>
      </c>
      <c r="R7" s="109"/>
      <c r="S7" s="109"/>
      <c r="T7" s="109"/>
      <c r="U7" s="109"/>
      <c r="V7" s="109"/>
      <c r="W7" s="157"/>
      <c r="X7" s="157"/>
      <c r="Y7" s="157"/>
      <c r="Z7" s="157"/>
      <c r="AA7" s="157"/>
      <c r="AB7" s="157"/>
    </row>
    <row r="8" spans="1:28" s="6" customFormat="1">
      <c r="A8" s="178" t="s">
        <v>102</v>
      </c>
      <c r="B8" s="168" t="s">
        <v>11</v>
      </c>
      <c r="C8" s="179">
        <v>0.9096767</v>
      </c>
      <c r="D8" s="179">
        <v>0.91893619999999998</v>
      </c>
      <c r="E8" s="179">
        <v>0.84134889999999996</v>
      </c>
      <c r="F8" s="180">
        <v>0.83082339999999999</v>
      </c>
      <c r="G8" s="179">
        <v>1.0958049999999999</v>
      </c>
      <c r="H8" s="179">
        <v>1.080368</v>
      </c>
      <c r="I8" s="180">
        <v>0.88370420000000005</v>
      </c>
      <c r="J8" s="181">
        <v>0.64224760000000003</v>
      </c>
      <c r="K8" s="182">
        <v>1.341775621166152</v>
      </c>
      <c r="L8" s="182">
        <v>0.48797391774322274</v>
      </c>
      <c r="M8" s="183">
        <v>0.92972089974830552</v>
      </c>
      <c r="N8" s="179">
        <v>1.0321419999999999</v>
      </c>
      <c r="O8" s="179">
        <v>0.50218119999999999</v>
      </c>
      <c r="P8" s="179">
        <v>0.87960760000000004</v>
      </c>
      <c r="Q8" s="179">
        <v>0.85754509999999995</v>
      </c>
      <c r="R8" s="109"/>
      <c r="S8" s="109"/>
      <c r="T8" s="109"/>
      <c r="U8" s="109"/>
      <c r="V8" s="109"/>
      <c r="W8" s="157"/>
      <c r="X8" s="157"/>
      <c r="Y8" s="157"/>
      <c r="Z8" s="157"/>
      <c r="AA8" s="157"/>
      <c r="AB8" s="157"/>
    </row>
    <row r="9" spans="1:28" s="6" customFormat="1">
      <c r="A9" s="178" t="s">
        <v>103</v>
      </c>
      <c r="B9" s="168" t="s">
        <v>9</v>
      </c>
      <c r="C9" s="179">
        <v>1.0807230000000001</v>
      </c>
      <c r="D9" s="179">
        <v>1.3695949999999999</v>
      </c>
      <c r="E9" s="179">
        <v>0.89327630000000002</v>
      </c>
      <c r="F9" s="180">
        <v>0.82696979999999998</v>
      </c>
      <c r="G9" s="179">
        <v>1.538527</v>
      </c>
      <c r="H9" s="179">
        <v>0.99318580000000001</v>
      </c>
      <c r="I9" s="180">
        <v>0.96351759999999997</v>
      </c>
      <c r="J9" s="181">
        <v>1.0467649999999999</v>
      </c>
      <c r="K9" s="182">
        <v>1.786494198211908</v>
      </c>
      <c r="L9" s="182">
        <v>0.6708878173962497</v>
      </c>
      <c r="M9" s="183">
        <v>1.317829457187923</v>
      </c>
      <c r="N9" s="179">
        <v>1.036672</v>
      </c>
      <c r="O9" s="179">
        <v>0.61534230000000001</v>
      </c>
      <c r="P9" s="179">
        <v>1.014756</v>
      </c>
      <c r="Q9" s="179">
        <v>1.020794</v>
      </c>
      <c r="R9" s="109"/>
      <c r="S9" s="109"/>
      <c r="T9" s="109"/>
      <c r="U9" s="109"/>
      <c r="V9" s="109"/>
      <c r="W9" s="157"/>
      <c r="X9" s="157"/>
      <c r="Y9" s="157"/>
      <c r="Z9" s="157"/>
      <c r="AA9" s="157"/>
      <c r="AB9" s="157"/>
    </row>
    <row r="10" spans="1:28" s="6" customFormat="1">
      <c r="A10" s="178" t="s">
        <v>104</v>
      </c>
      <c r="B10" s="168" t="s">
        <v>105</v>
      </c>
      <c r="C10" s="179">
        <v>0.9882995</v>
      </c>
      <c r="D10" s="179">
        <v>1.086071</v>
      </c>
      <c r="E10" s="179">
        <v>0.72988869999999995</v>
      </c>
      <c r="F10" s="180">
        <v>0.71268279999999995</v>
      </c>
      <c r="G10" s="179">
        <v>0.94104659999999996</v>
      </c>
      <c r="H10" s="179">
        <v>0.85357510000000003</v>
      </c>
      <c r="I10" s="180">
        <v>0.79473199999999999</v>
      </c>
      <c r="J10" s="181">
        <v>1.246969</v>
      </c>
      <c r="K10" s="182">
        <v>1.5043609213463807</v>
      </c>
      <c r="L10" s="182">
        <v>0.4244395366349073</v>
      </c>
      <c r="M10" s="183">
        <v>0.72790757892141067</v>
      </c>
      <c r="N10" s="179">
        <v>0.87889240000000002</v>
      </c>
      <c r="O10" s="179">
        <v>0.83771770000000001</v>
      </c>
      <c r="P10" s="179">
        <v>1.1030390000000001</v>
      </c>
      <c r="Q10" s="179">
        <v>0.9952917</v>
      </c>
      <c r="R10" s="109"/>
      <c r="S10" s="109"/>
      <c r="T10" s="109"/>
      <c r="U10" s="109"/>
      <c r="V10" s="109"/>
      <c r="W10" s="157"/>
      <c r="X10" s="157"/>
      <c r="Y10" s="157"/>
      <c r="Z10" s="157"/>
      <c r="AA10" s="157"/>
      <c r="AB10" s="157"/>
    </row>
    <row r="11" spans="1:28" s="6" customFormat="1">
      <c r="A11" s="178" t="s">
        <v>106</v>
      </c>
      <c r="B11" s="168" t="s">
        <v>107</v>
      </c>
      <c r="C11" s="179">
        <v>0.7046945</v>
      </c>
      <c r="D11" s="179">
        <v>0.93976780000000004</v>
      </c>
      <c r="E11" s="179">
        <v>0.60730390000000001</v>
      </c>
      <c r="F11" s="180">
        <v>0.54446039999999996</v>
      </c>
      <c r="G11" s="179">
        <v>1.487026</v>
      </c>
      <c r="H11" s="179">
        <v>0.75050280000000003</v>
      </c>
      <c r="I11" s="180">
        <v>0.59922030000000004</v>
      </c>
      <c r="J11" s="181">
        <v>1.7460420000000001</v>
      </c>
      <c r="K11" s="182">
        <v>1.4061725465937518</v>
      </c>
      <c r="L11" s="182">
        <v>0.40604202356439401</v>
      </c>
      <c r="M11" s="183">
        <v>0.65593754156433359</v>
      </c>
      <c r="N11" s="179">
        <v>0.83970420000000001</v>
      </c>
      <c r="O11" s="179">
        <v>0.92994250000000001</v>
      </c>
      <c r="P11" s="179">
        <v>1.3511409999999999</v>
      </c>
      <c r="Q11" s="179">
        <v>1.0716650000000001</v>
      </c>
      <c r="R11" s="109"/>
      <c r="S11" s="109"/>
      <c r="T11" s="109"/>
      <c r="U11" s="109"/>
      <c r="V11" s="109"/>
      <c r="W11" s="157"/>
      <c r="X11" s="157"/>
      <c r="Y11" s="157"/>
      <c r="Z11" s="157"/>
      <c r="AA11" s="157"/>
      <c r="AB11" s="157"/>
    </row>
    <row r="12" spans="1:28" s="6" customFormat="1">
      <c r="A12" s="178" t="s">
        <v>108</v>
      </c>
      <c r="B12" s="168" t="s">
        <v>109</v>
      </c>
      <c r="C12" s="179">
        <v>0.73454450000000004</v>
      </c>
      <c r="D12" s="179">
        <v>0.91981000000000002</v>
      </c>
      <c r="E12" s="179">
        <v>0.60324549999999999</v>
      </c>
      <c r="F12" s="180">
        <v>0.58799259999999998</v>
      </c>
      <c r="G12" s="179">
        <v>0.74956659999999997</v>
      </c>
      <c r="H12" s="179">
        <v>0.66058600000000001</v>
      </c>
      <c r="I12" s="180">
        <v>0.68288309999999997</v>
      </c>
      <c r="J12" s="181">
        <v>0.46987469999999998</v>
      </c>
      <c r="K12" s="182">
        <v>1.5486366370328195</v>
      </c>
      <c r="L12" s="182">
        <v>0.37812429163089589</v>
      </c>
      <c r="M12" s="183">
        <v>0.97355705483675092</v>
      </c>
      <c r="N12" s="179">
        <v>0.98412279999999996</v>
      </c>
      <c r="O12" s="179">
        <v>0.52047909999999997</v>
      </c>
      <c r="P12" s="179">
        <v>0.76537929999999998</v>
      </c>
      <c r="Q12" s="179">
        <v>0.89452980000000004</v>
      </c>
      <c r="R12" s="109"/>
      <c r="S12" s="109"/>
      <c r="T12" s="109"/>
      <c r="U12" s="109"/>
      <c r="V12" s="109"/>
      <c r="W12" s="157"/>
      <c r="X12" s="157"/>
      <c r="Y12" s="157"/>
      <c r="Z12" s="157"/>
      <c r="AA12" s="157"/>
      <c r="AB12" s="157"/>
    </row>
    <row r="13" spans="1:28" s="6" customFormat="1">
      <c r="A13" s="178" t="s">
        <v>110</v>
      </c>
      <c r="B13" s="168" t="s">
        <v>111</v>
      </c>
      <c r="C13" s="179">
        <v>1.034805</v>
      </c>
      <c r="D13" s="179">
        <v>0.93685689999999999</v>
      </c>
      <c r="E13" s="179">
        <v>0.74001899999999998</v>
      </c>
      <c r="F13" s="180">
        <v>0.7293115</v>
      </c>
      <c r="G13" s="179">
        <v>0.57299069999999996</v>
      </c>
      <c r="H13" s="179">
        <v>0.75705699999999998</v>
      </c>
      <c r="I13" s="180">
        <v>0.71983949999999997</v>
      </c>
      <c r="J13" s="181">
        <v>0.65582660000000004</v>
      </c>
      <c r="K13" s="182">
        <v>1.5114599348464159</v>
      </c>
      <c r="L13" s="182">
        <v>0.28984164633318088</v>
      </c>
      <c r="M13" s="183">
        <v>0.67475147610794217</v>
      </c>
      <c r="N13" s="179">
        <v>1.0791740000000001</v>
      </c>
      <c r="O13" s="179">
        <v>0.74172570000000004</v>
      </c>
      <c r="P13" s="179">
        <v>0.95087140000000003</v>
      </c>
      <c r="Q13" s="179">
        <v>0.89567529999999995</v>
      </c>
      <c r="R13" s="109"/>
      <c r="S13" s="109"/>
      <c r="T13" s="109"/>
      <c r="U13" s="109"/>
      <c r="V13" s="109"/>
      <c r="W13" s="157"/>
      <c r="X13" s="157"/>
      <c r="Y13" s="157"/>
      <c r="Z13" s="157"/>
      <c r="AA13" s="157"/>
      <c r="AB13" s="157"/>
    </row>
    <row r="14" spans="1:28" s="6" customFormat="1">
      <c r="A14" s="178" t="s">
        <v>112</v>
      </c>
      <c r="B14" s="168" t="s">
        <v>113</v>
      </c>
      <c r="C14" s="179">
        <v>1.20682</v>
      </c>
      <c r="D14" s="179">
        <v>2.2279300000000002</v>
      </c>
      <c r="E14" s="179">
        <v>0.75199970000000005</v>
      </c>
      <c r="F14" s="180">
        <v>0.57268300000000005</v>
      </c>
      <c r="G14" s="179">
        <v>0.6083691</v>
      </c>
      <c r="H14" s="179">
        <v>0.55327230000000005</v>
      </c>
      <c r="I14" s="180">
        <v>0.43347599999999997</v>
      </c>
      <c r="J14" s="181">
        <v>1.0724130000000001</v>
      </c>
      <c r="K14" s="182">
        <v>1.2799307058016796</v>
      </c>
      <c r="L14" s="182">
        <v>0.28673162622154391</v>
      </c>
      <c r="M14" s="183">
        <v>0.59319579822536861</v>
      </c>
      <c r="N14" s="179">
        <v>0.79753079999999998</v>
      </c>
      <c r="O14" s="179">
        <v>1.0624210000000001</v>
      </c>
      <c r="P14" s="179">
        <v>1.0761510000000001</v>
      </c>
      <c r="Q14" s="179">
        <v>0.75921300000000003</v>
      </c>
      <c r="R14" s="109"/>
      <c r="S14" s="109"/>
      <c r="T14" s="109"/>
      <c r="U14" s="109"/>
      <c r="V14" s="109"/>
      <c r="W14" s="157"/>
      <c r="X14" s="157"/>
      <c r="Y14" s="157"/>
      <c r="Z14" s="157"/>
      <c r="AA14" s="157"/>
      <c r="AB14" s="157"/>
    </row>
    <row r="15" spans="1:28" s="6" customFormat="1">
      <c r="A15" s="178" t="s">
        <v>114</v>
      </c>
      <c r="B15" s="168" t="s">
        <v>32</v>
      </c>
      <c r="C15" s="179">
        <v>1.3423339999999999</v>
      </c>
      <c r="D15" s="179">
        <v>1.2352700000000001</v>
      </c>
      <c r="E15" s="179">
        <v>0.87147399999999997</v>
      </c>
      <c r="F15" s="180">
        <v>0.85416959999999997</v>
      </c>
      <c r="G15" s="179">
        <v>1.9184939999999999</v>
      </c>
      <c r="H15" s="179">
        <v>1.7711570000000001</v>
      </c>
      <c r="I15" s="180">
        <v>1.4406239999999999</v>
      </c>
      <c r="J15" s="181">
        <v>3.2778619999999998</v>
      </c>
      <c r="K15" s="182">
        <v>2.3682677005880519</v>
      </c>
      <c r="L15" s="182">
        <v>0.6868830472272025</v>
      </c>
      <c r="M15" s="183">
        <v>0.84677173088331603</v>
      </c>
      <c r="N15" s="179">
        <v>0.8751293</v>
      </c>
      <c r="O15" s="179">
        <v>0.96998320000000005</v>
      </c>
      <c r="P15" s="179">
        <v>1.290243</v>
      </c>
      <c r="Q15" s="179">
        <v>0.98237799999999997</v>
      </c>
      <c r="R15" s="109"/>
      <c r="S15" s="109"/>
      <c r="T15" s="109"/>
      <c r="U15" s="109"/>
      <c r="V15" s="109"/>
      <c r="W15" s="157"/>
      <c r="X15" s="157"/>
      <c r="Y15" s="157"/>
      <c r="Z15" s="157"/>
      <c r="AA15" s="157"/>
      <c r="AB15" s="157"/>
    </row>
    <row r="16" spans="1:28" s="6" customFormat="1">
      <c r="A16" s="178" t="s">
        <v>115</v>
      </c>
      <c r="B16" s="168" t="s">
        <v>116</v>
      </c>
      <c r="C16" s="179">
        <v>0.76572220000000002</v>
      </c>
      <c r="D16" s="179">
        <v>1.789342</v>
      </c>
      <c r="E16" s="179">
        <v>0.47807820000000001</v>
      </c>
      <c r="F16" s="180">
        <v>0.45813039999999999</v>
      </c>
      <c r="G16" s="179">
        <v>0.53628569999999998</v>
      </c>
      <c r="H16" s="179">
        <v>0.34453820000000002</v>
      </c>
      <c r="I16" s="180">
        <v>0.43899909999999998</v>
      </c>
      <c r="J16" s="181">
        <v>0.54915510000000001</v>
      </c>
      <c r="K16" s="182">
        <v>1.0972287330924684</v>
      </c>
      <c r="L16" s="182">
        <v>0.48283425619796427</v>
      </c>
      <c r="M16" s="183">
        <v>0.75213220624754618</v>
      </c>
      <c r="N16" s="179">
        <v>1.0150110000000001</v>
      </c>
      <c r="O16" s="179">
        <v>0.84491380000000005</v>
      </c>
      <c r="P16" s="179">
        <v>0.52448110000000003</v>
      </c>
      <c r="Q16" s="179">
        <v>0.81745270000000003</v>
      </c>
      <c r="R16" s="109"/>
      <c r="S16" s="109"/>
      <c r="T16" s="109"/>
      <c r="U16" s="109"/>
      <c r="V16" s="109"/>
      <c r="W16" s="157"/>
      <c r="X16" s="157"/>
      <c r="Y16" s="157"/>
      <c r="Z16" s="157"/>
      <c r="AA16" s="157"/>
      <c r="AB16" s="157"/>
    </row>
    <row r="17" spans="1:28" s="6" customFormat="1">
      <c r="A17" s="178" t="s">
        <v>117</v>
      </c>
      <c r="B17" s="168" t="s">
        <v>40</v>
      </c>
      <c r="C17" s="179">
        <v>0.89533260000000003</v>
      </c>
      <c r="D17" s="179">
        <v>0.82659839999999996</v>
      </c>
      <c r="E17" s="179">
        <v>0.5587645</v>
      </c>
      <c r="F17" s="180">
        <v>0.47634100000000001</v>
      </c>
      <c r="G17" s="179">
        <v>0.61569149999999995</v>
      </c>
      <c r="H17" s="179">
        <v>0.55591670000000004</v>
      </c>
      <c r="I17" s="180">
        <v>0.6244885</v>
      </c>
      <c r="J17" s="181">
        <v>0.34741899999999998</v>
      </c>
      <c r="K17" s="182">
        <v>1.2170383156078104</v>
      </c>
      <c r="L17" s="182">
        <v>0.30342943829698998</v>
      </c>
      <c r="M17" s="183">
        <v>0.70402638480844337</v>
      </c>
      <c r="N17" s="179">
        <v>1.0858350000000001</v>
      </c>
      <c r="O17" s="179">
        <v>0.87889090000000003</v>
      </c>
      <c r="P17" s="179">
        <v>0.58954600000000001</v>
      </c>
      <c r="Q17" s="179">
        <v>0.75304340000000003</v>
      </c>
      <c r="R17" s="109"/>
      <c r="S17" s="109"/>
      <c r="T17" s="109"/>
      <c r="U17" s="109"/>
      <c r="V17" s="109"/>
      <c r="W17" s="157"/>
      <c r="X17" s="157"/>
      <c r="Y17" s="157"/>
      <c r="Z17" s="157"/>
      <c r="AA17" s="157"/>
      <c r="AB17" s="157"/>
    </row>
    <row r="18" spans="1:28" s="6" customFormat="1">
      <c r="A18" s="178" t="s">
        <v>118</v>
      </c>
      <c r="B18" s="168" t="s">
        <v>119</v>
      </c>
      <c r="C18" s="179">
        <v>1.2486280000000001</v>
      </c>
      <c r="D18" s="179">
        <v>0.87936060000000005</v>
      </c>
      <c r="E18" s="179">
        <v>0.82852099999999995</v>
      </c>
      <c r="F18" s="180">
        <v>0.98208010000000001</v>
      </c>
      <c r="G18" s="179">
        <v>0.74917160000000005</v>
      </c>
      <c r="H18" s="179">
        <v>0.84140570000000003</v>
      </c>
      <c r="I18" s="180">
        <v>0.82498769999999999</v>
      </c>
      <c r="J18" s="181">
        <v>1.0483340000000001</v>
      </c>
      <c r="K18" s="182">
        <v>1.5139669173938581</v>
      </c>
      <c r="L18" s="182">
        <v>0.57600525991873663</v>
      </c>
      <c r="M18" s="183">
        <v>0.76306243412497077</v>
      </c>
      <c r="N18" s="179">
        <v>1.1353740000000001</v>
      </c>
      <c r="O18" s="179">
        <v>0.76072740000000005</v>
      </c>
      <c r="P18" s="179">
        <v>0.82725130000000002</v>
      </c>
      <c r="Q18" s="179">
        <v>0.97218320000000003</v>
      </c>
      <c r="R18" s="109"/>
      <c r="S18" s="109"/>
      <c r="T18" s="109"/>
      <c r="U18" s="109"/>
      <c r="V18" s="109"/>
      <c r="W18" s="157"/>
      <c r="X18" s="157"/>
      <c r="Y18" s="157"/>
      <c r="Z18" s="157"/>
      <c r="AA18" s="157"/>
      <c r="AB18" s="157"/>
    </row>
    <row r="19" spans="1:28" s="6" customFormat="1">
      <c r="A19" s="178" t="s">
        <v>120</v>
      </c>
      <c r="B19" s="168" t="s">
        <v>121</v>
      </c>
      <c r="C19" s="179">
        <v>1.031836</v>
      </c>
      <c r="D19" s="179">
        <v>0.72152850000000002</v>
      </c>
      <c r="E19" s="179">
        <v>0.77801980000000004</v>
      </c>
      <c r="F19" s="180">
        <v>0.6625006</v>
      </c>
      <c r="G19" s="179">
        <v>0.60255270000000005</v>
      </c>
      <c r="H19" s="179">
        <v>1.1587879999999999</v>
      </c>
      <c r="I19" s="180">
        <v>0.99073259999999996</v>
      </c>
      <c r="J19" s="181">
        <v>0.51782570000000006</v>
      </c>
      <c r="K19" s="182">
        <v>1.3982682337200287</v>
      </c>
      <c r="L19" s="182">
        <v>0.54277718501016248</v>
      </c>
      <c r="M19" s="183">
        <v>0.80551580304136339</v>
      </c>
      <c r="N19" s="179">
        <v>1.2774019999999999</v>
      </c>
      <c r="O19" s="179">
        <v>0.78678630000000005</v>
      </c>
      <c r="P19" s="179">
        <v>0.90575700000000003</v>
      </c>
      <c r="Q19" s="179">
        <v>0.96055230000000003</v>
      </c>
      <c r="R19" s="109"/>
      <c r="S19" s="109"/>
      <c r="T19" s="109"/>
      <c r="U19" s="109"/>
      <c r="V19" s="109"/>
      <c r="W19" s="157"/>
      <c r="X19" s="157"/>
      <c r="Y19" s="157"/>
      <c r="Z19" s="157"/>
      <c r="AA19" s="157"/>
      <c r="AB19" s="157"/>
    </row>
    <row r="20" spans="1:28" s="6" customFormat="1">
      <c r="A20" s="178" t="s">
        <v>122</v>
      </c>
      <c r="B20" s="168" t="s">
        <v>13</v>
      </c>
      <c r="C20" s="179">
        <v>1.121848</v>
      </c>
      <c r="D20" s="179">
        <v>0.64701790000000003</v>
      </c>
      <c r="E20" s="179">
        <v>0.76799439999999997</v>
      </c>
      <c r="F20" s="180">
        <v>0.731985</v>
      </c>
      <c r="G20" s="179">
        <v>0.78421799999999997</v>
      </c>
      <c r="H20" s="179">
        <v>1.0128189999999999</v>
      </c>
      <c r="I20" s="180">
        <v>0.85546040000000001</v>
      </c>
      <c r="J20" s="181">
        <v>1.0942350000000001</v>
      </c>
      <c r="K20" s="182">
        <v>1.5360828681698868</v>
      </c>
      <c r="L20" s="182">
        <v>0.6401133559962463</v>
      </c>
      <c r="M20" s="183">
        <v>0.72012082368467412</v>
      </c>
      <c r="N20" s="179">
        <v>1.1083270000000001</v>
      </c>
      <c r="O20" s="179">
        <v>0.83765590000000001</v>
      </c>
      <c r="P20" s="179">
        <v>0.80008069999999998</v>
      </c>
      <c r="Q20" s="179">
        <v>0.8296888</v>
      </c>
      <c r="R20" s="109"/>
      <c r="S20" s="109"/>
      <c r="T20" s="109"/>
      <c r="U20" s="109"/>
      <c r="V20" s="109"/>
      <c r="W20" s="157"/>
      <c r="X20" s="157"/>
      <c r="Y20" s="157"/>
      <c r="Z20" s="157"/>
      <c r="AA20" s="157"/>
      <c r="AB20" s="157"/>
    </row>
    <row r="21" spans="1:28" s="6" customFormat="1">
      <c r="A21" s="178" t="s">
        <v>123</v>
      </c>
      <c r="B21" s="168" t="s">
        <v>124</v>
      </c>
      <c r="C21" s="179">
        <v>0.85705469999999995</v>
      </c>
      <c r="D21" s="179">
        <v>1.021811</v>
      </c>
      <c r="E21" s="179">
        <v>0.63499749999999999</v>
      </c>
      <c r="F21" s="180">
        <v>0.68712499999999999</v>
      </c>
      <c r="G21" s="179">
        <v>0.63806320000000005</v>
      </c>
      <c r="H21" s="179">
        <v>0.77348360000000005</v>
      </c>
      <c r="I21" s="180">
        <v>0.80912799999999996</v>
      </c>
      <c r="J21" s="181">
        <v>0.54407439999999996</v>
      </c>
      <c r="K21" s="182">
        <v>1.1977610479169447</v>
      </c>
      <c r="L21" s="182">
        <v>0.54928113287515845</v>
      </c>
      <c r="M21" s="183">
        <v>0.75702939175478079</v>
      </c>
      <c r="N21" s="179">
        <v>1.0942799999999999</v>
      </c>
      <c r="O21" s="179">
        <v>0.86861310000000003</v>
      </c>
      <c r="P21" s="179">
        <v>0.72179890000000002</v>
      </c>
      <c r="Q21" s="179">
        <v>0.92890079999999997</v>
      </c>
      <c r="R21" s="109"/>
      <c r="S21" s="109"/>
      <c r="T21" s="109"/>
      <c r="U21" s="109"/>
      <c r="V21" s="109"/>
      <c r="W21" s="157"/>
      <c r="X21" s="157"/>
      <c r="Y21" s="157"/>
      <c r="Z21" s="157"/>
      <c r="AA21" s="157"/>
      <c r="AB21" s="157"/>
    </row>
    <row r="22" spans="1:28" s="6" customFormat="1">
      <c r="A22" s="178" t="s">
        <v>125</v>
      </c>
      <c r="B22" s="168" t="s">
        <v>30</v>
      </c>
      <c r="C22" s="179">
        <v>1.03054</v>
      </c>
      <c r="D22" s="179">
        <v>1.038141</v>
      </c>
      <c r="E22" s="179">
        <v>0.87501819999999997</v>
      </c>
      <c r="F22" s="180">
        <v>0.98250170000000003</v>
      </c>
      <c r="G22" s="179">
        <v>0.69359170000000003</v>
      </c>
      <c r="H22" s="179">
        <v>1.0255669999999999</v>
      </c>
      <c r="I22" s="180">
        <v>0.87430410000000003</v>
      </c>
      <c r="J22" s="181">
        <v>0.60462740000000004</v>
      </c>
      <c r="K22" s="182">
        <v>1.4714871521833106</v>
      </c>
      <c r="L22" s="182">
        <v>0.71219158885862299</v>
      </c>
      <c r="M22" s="183">
        <v>0.89185328665448471</v>
      </c>
      <c r="N22" s="179">
        <v>1.122401</v>
      </c>
      <c r="O22" s="179">
        <v>0.57622410000000002</v>
      </c>
      <c r="P22" s="179">
        <v>0.87172479999999997</v>
      </c>
      <c r="Q22" s="179">
        <v>1.013144</v>
      </c>
      <c r="R22" s="109"/>
      <c r="S22" s="109"/>
      <c r="T22" s="109"/>
      <c r="U22" s="109"/>
      <c r="V22" s="109"/>
      <c r="W22" s="157"/>
      <c r="X22" s="157"/>
      <c r="Y22" s="157"/>
      <c r="Z22" s="157"/>
      <c r="AA22" s="157"/>
      <c r="AB22" s="157"/>
    </row>
    <row r="23" spans="1:28" s="6" customFormat="1">
      <c r="A23" s="178" t="s">
        <v>126</v>
      </c>
      <c r="B23" s="168" t="s">
        <v>59</v>
      </c>
      <c r="C23" s="179">
        <v>1.088754</v>
      </c>
      <c r="D23" s="179">
        <v>0.98958360000000001</v>
      </c>
      <c r="E23" s="179">
        <v>0.8379375</v>
      </c>
      <c r="F23" s="180">
        <v>0.99906099999999998</v>
      </c>
      <c r="G23" s="179">
        <v>0.64442180000000004</v>
      </c>
      <c r="H23" s="179">
        <v>0.90755859999999999</v>
      </c>
      <c r="I23" s="180">
        <v>0.79482969999999997</v>
      </c>
      <c r="J23" s="181">
        <v>0.55906789999999995</v>
      </c>
      <c r="K23" s="182">
        <v>1.3627443980242915</v>
      </c>
      <c r="L23" s="182">
        <v>0.50131904030603969</v>
      </c>
      <c r="M23" s="183">
        <v>0.95274159281332327</v>
      </c>
      <c r="N23" s="179">
        <v>1.0755440000000001</v>
      </c>
      <c r="O23" s="179">
        <v>0.70710770000000001</v>
      </c>
      <c r="P23" s="179">
        <v>0.72209009999999996</v>
      </c>
      <c r="Q23" s="179">
        <v>0.93311829999999996</v>
      </c>
      <c r="R23" s="109"/>
      <c r="S23" s="109"/>
      <c r="T23" s="109"/>
      <c r="U23" s="109"/>
      <c r="V23" s="109"/>
      <c r="W23" s="157"/>
      <c r="X23" s="157"/>
      <c r="Y23" s="157"/>
      <c r="Z23" s="157"/>
      <c r="AA23" s="157"/>
      <c r="AB23" s="157"/>
    </row>
    <row r="24" spans="1:28" s="6" customFormat="1">
      <c r="A24" s="178" t="s">
        <v>127</v>
      </c>
      <c r="B24" s="168" t="s">
        <v>128</v>
      </c>
      <c r="C24" s="179">
        <v>1.0060579999999999</v>
      </c>
      <c r="D24" s="179">
        <v>0.98558749999999995</v>
      </c>
      <c r="E24" s="179">
        <v>0.86812909999999999</v>
      </c>
      <c r="F24" s="180">
        <v>0.91084430000000005</v>
      </c>
      <c r="G24" s="179">
        <v>0.74302699999999999</v>
      </c>
      <c r="H24" s="179">
        <v>0.94309089999999995</v>
      </c>
      <c r="I24" s="180">
        <v>0.88629380000000002</v>
      </c>
      <c r="J24" s="181">
        <v>1.0866910000000001</v>
      </c>
      <c r="K24" s="182">
        <v>1.8136870788603534</v>
      </c>
      <c r="L24" s="182">
        <v>0.73267102237210469</v>
      </c>
      <c r="M24" s="183">
        <v>0.84850774931613282</v>
      </c>
      <c r="N24" s="179">
        <v>0.93268530000000005</v>
      </c>
      <c r="O24" s="179">
        <v>0.55657520000000005</v>
      </c>
      <c r="P24" s="179">
        <v>0.92235679999999998</v>
      </c>
      <c r="Q24" s="179">
        <v>0.9790951</v>
      </c>
      <c r="R24" s="109"/>
      <c r="S24" s="109"/>
      <c r="T24" s="109"/>
      <c r="U24" s="109"/>
      <c r="V24" s="109"/>
      <c r="W24" s="157"/>
      <c r="X24" s="157"/>
      <c r="Y24" s="157"/>
      <c r="Z24" s="157"/>
      <c r="AA24" s="157"/>
      <c r="AB24" s="157"/>
    </row>
    <row r="25" spans="1:28" s="6" customFormat="1">
      <c r="A25" s="178" t="s">
        <v>129</v>
      </c>
      <c r="B25" s="168" t="s">
        <v>128</v>
      </c>
      <c r="C25" s="179">
        <v>0.87960519999999998</v>
      </c>
      <c r="D25" s="179">
        <v>1.53017</v>
      </c>
      <c r="E25" s="179">
        <v>0.93868580000000001</v>
      </c>
      <c r="F25" s="180">
        <v>0.90800760000000003</v>
      </c>
      <c r="G25" s="179">
        <v>0.46865970000000001</v>
      </c>
      <c r="H25" s="179">
        <v>0.71666050000000003</v>
      </c>
      <c r="I25" s="180">
        <v>0.68292710000000001</v>
      </c>
      <c r="J25" s="181">
        <v>0.63004959999999999</v>
      </c>
      <c r="K25" s="182">
        <v>1.3238301786659483</v>
      </c>
      <c r="L25" s="182">
        <v>0.69493728794439702</v>
      </c>
      <c r="M25" s="183">
        <v>1.1035173686928994</v>
      </c>
      <c r="N25" s="179">
        <v>1.0082739999999999</v>
      </c>
      <c r="O25" s="179">
        <v>0.4762632</v>
      </c>
      <c r="P25" s="179">
        <v>0.76530960000000003</v>
      </c>
      <c r="Q25" s="179">
        <v>0.92409220000000003</v>
      </c>
      <c r="R25" s="109"/>
      <c r="S25" s="109"/>
      <c r="T25" s="109"/>
      <c r="U25" s="109"/>
      <c r="V25" s="109"/>
      <c r="W25" s="157"/>
      <c r="X25" s="157"/>
      <c r="Y25" s="157"/>
      <c r="Z25" s="157"/>
      <c r="AA25" s="157"/>
      <c r="AB25" s="157"/>
    </row>
    <row r="26" spans="1:28" s="6" customFormat="1">
      <c r="A26" s="178" t="s">
        <v>130</v>
      </c>
      <c r="B26" s="168" t="s">
        <v>3</v>
      </c>
      <c r="C26" s="179">
        <v>0.80731200000000003</v>
      </c>
      <c r="D26" s="179">
        <v>1.325078</v>
      </c>
      <c r="E26" s="179">
        <v>0.7777811</v>
      </c>
      <c r="F26" s="180">
        <v>0.82709060000000001</v>
      </c>
      <c r="G26" s="179">
        <v>0.74780239999999998</v>
      </c>
      <c r="H26" s="179">
        <v>0.83954139999999999</v>
      </c>
      <c r="I26" s="180">
        <v>0.81773320000000005</v>
      </c>
      <c r="J26" s="181">
        <v>0.35566229999999999</v>
      </c>
      <c r="K26" s="182">
        <v>1.3795131826275924</v>
      </c>
      <c r="L26" s="182">
        <v>0.25091542359327695</v>
      </c>
      <c r="M26" s="183">
        <v>0.45703207760388775</v>
      </c>
      <c r="N26" s="179">
        <v>0.90138229999999997</v>
      </c>
      <c r="O26" s="179">
        <v>0.65817559999999997</v>
      </c>
      <c r="P26" s="179">
        <v>0.99513720000000006</v>
      </c>
      <c r="Q26" s="179">
        <v>1.0251570000000001</v>
      </c>
      <c r="R26" s="109"/>
      <c r="S26" s="109"/>
      <c r="T26" s="109"/>
      <c r="U26" s="109"/>
      <c r="V26" s="109"/>
      <c r="W26" s="157"/>
      <c r="X26" s="157"/>
      <c r="Y26" s="157"/>
      <c r="Z26" s="157"/>
      <c r="AA26" s="157"/>
      <c r="AB26" s="157"/>
    </row>
    <row r="27" spans="1:28" s="6" customFormat="1">
      <c r="A27" s="178" t="s">
        <v>131</v>
      </c>
      <c r="B27" s="168" t="s">
        <v>1</v>
      </c>
      <c r="C27" s="179">
        <v>0.93850230000000001</v>
      </c>
      <c r="D27" s="179">
        <v>0.94121960000000005</v>
      </c>
      <c r="E27" s="179">
        <v>0.82376139999999998</v>
      </c>
      <c r="F27" s="180">
        <v>0.7985854</v>
      </c>
      <c r="G27" s="179">
        <v>0.90693950000000001</v>
      </c>
      <c r="H27" s="179">
        <v>0.94828230000000002</v>
      </c>
      <c r="I27" s="180">
        <v>0.92619949999999995</v>
      </c>
      <c r="J27" s="181">
        <v>0.76429029999999998</v>
      </c>
      <c r="K27" s="182">
        <v>1.2970095480711734</v>
      </c>
      <c r="L27" s="182">
        <v>0.3982879881244939</v>
      </c>
      <c r="M27" s="183">
        <v>0.63411327413327001</v>
      </c>
      <c r="N27" s="179">
        <v>0.96392180000000005</v>
      </c>
      <c r="O27" s="179">
        <v>0.58790620000000005</v>
      </c>
      <c r="P27" s="179">
        <v>1.051229</v>
      </c>
      <c r="Q27" s="179">
        <v>1.0330710000000001</v>
      </c>
      <c r="R27" s="109"/>
      <c r="S27" s="109"/>
      <c r="T27" s="109"/>
      <c r="U27" s="109"/>
      <c r="V27" s="109"/>
      <c r="W27" s="157"/>
      <c r="X27" s="157"/>
      <c r="Y27" s="157"/>
      <c r="Z27" s="157"/>
      <c r="AA27" s="157"/>
      <c r="AB27" s="157"/>
    </row>
    <row r="28" spans="1:28" s="6" customFormat="1">
      <c r="A28" s="178" t="s">
        <v>132</v>
      </c>
      <c r="B28" s="168" t="s">
        <v>1</v>
      </c>
      <c r="C28" s="179">
        <v>0.98353270000000004</v>
      </c>
      <c r="D28" s="179">
        <v>0.95615859999999997</v>
      </c>
      <c r="E28" s="179">
        <v>0.82078519999999999</v>
      </c>
      <c r="F28" s="180">
        <v>0.73630790000000002</v>
      </c>
      <c r="G28" s="179">
        <v>0.89452019999999999</v>
      </c>
      <c r="H28" s="179">
        <v>1.105647</v>
      </c>
      <c r="I28" s="180">
        <v>1.025968</v>
      </c>
      <c r="J28" s="181">
        <v>0.86169859999999998</v>
      </c>
      <c r="K28" s="182">
        <v>1.4272723604685913</v>
      </c>
      <c r="L28" s="182">
        <v>0.46469516936346078</v>
      </c>
      <c r="M28" s="183">
        <v>0.59627396914442565</v>
      </c>
      <c r="N28" s="179">
        <v>0.9602714</v>
      </c>
      <c r="O28" s="179">
        <v>0.68299279999999996</v>
      </c>
      <c r="P28" s="179">
        <v>0.90065530000000005</v>
      </c>
      <c r="Q28" s="179">
        <v>0.99389479999999997</v>
      </c>
      <c r="R28" s="109"/>
      <c r="S28" s="109"/>
      <c r="T28" s="109"/>
      <c r="U28" s="109"/>
      <c r="V28" s="109"/>
      <c r="W28" s="157"/>
      <c r="X28" s="157"/>
      <c r="Y28" s="157"/>
      <c r="Z28" s="157"/>
      <c r="AA28" s="157"/>
      <c r="AB28" s="157"/>
    </row>
    <row r="29" spans="1:28" s="6" customFormat="1">
      <c r="A29" s="178" t="s">
        <v>133</v>
      </c>
      <c r="B29" s="168" t="s">
        <v>1</v>
      </c>
      <c r="C29" s="179">
        <v>0.70639450000000004</v>
      </c>
      <c r="D29" s="179">
        <v>0.37037959999999998</v>
      </c>
      <c r="E29" s="179">
        <v>0.55624899999999999</v>
      </c>
      <c r="F29" s="180">
        <v>0.4948399</v>
      </c>
      <c r="G29" s="179">
        <v>1.434364</v>
      </c>
      <c r="H29" s="179">
        <v>0.75420189999999998</v>
      </c>
      <c r="I29" s="180">
        <v>0.71515379999999995</v>
      </c>
      <c r="J29" s="181">
        <v>0.57207569999999996</v>
      </c>
      <c r="K29" s="182">
        <v>1.3474743977799193</v>
      </c>
      <c r="L29" s="182">
        <v>0.21010243809817439</v>
      </c>
      <c r="M29" s="183">
        <v>0.54103536782413775</v>
      </c>
      <c r="N29" s="179">
        <v>1.032151</v>
      </c>
      <c r="O29" s="179">
        <v>0.4033042</v>
      </c>
      <c r="P29" s="179">
        <v>0.9623389</v>
      </c>
      <c r="Q29" s="179">
        <v>1.022662</v>
      </c>
      <c r="R29" s="109"/>
      <c r="S29" s="109"/>
      <c r="T29" s="109"/>
      <c r="U29" s="109"/>
      <c r="V29" s="109"/>
      <c r="W29" s="157"/>
      <c r="X29" s="157"/>
      <c r="Y29" s="157"/>
      <c r="Z29" s="157"/>
      <c r="AA29" s="157"/>
      <c r="AB29" s="157"/>
    </row>
    <row r="30" spans="1:28" s="6" customFormat="1" ht="18">
      <c r="A30" s="178" t="s">
        <v>419</v>
      </c>
      <c r="B30" s="168" t="s">
        <v>134</v>
      </c>
      <c r="C30" s="179">
        <v>0.95093910000000004</v>
      </c>
      <c r="D30" s="179">
        <v>0.79226620000000003</v>
      </c>
      <c r="E30" s="179">
        <v>0.74744069999999996</v>
      </c>
      <c r="F30" s="180">
        <v>0.80893539999999997</v>
      </c>
      <c r="G30" s="179">
        <v>0.75297029999999998</v>
      </c>
      <c r="H30" s="179">
        <v>1.0767910000000001</v>
      </c>
      <c r="I30" s="180">
        <v>0.97133400000000003</v>
      </c>
      <c r="J30" s="181">
        <v>0.51371880000000003</v>
      </c>
      <c r="K30" s="182">
        <v>1.4148285085091334</v>
      </c>
      <c r="L30" s="182">
        <v>0.43990175530729114</v>
      </c>
      <c r="M30" s="183">
        <v>0.67888511237684135</v>
      </c>
      <c r="N30" s="179">
        <v>1.033668</v>
      </c>
      <c r="O30" s="179">
        <v>0.65220219999999995</v>
      </c>
      <c r="P30" s="179">
        <v>0.79780180000000001</v>
      </c>
      <c r="Q30" s="179">
        <v>0.91443569999999996</v>
      </c>
      <c r="R30" s="109"/>
      <c r="S30" s="109"/>
      <c r="T30" s="109"/>
      <c r="U30" s="109"/>
      <c r="V30" s="109"/>
      <c r="W30" s="157"/>
      <c r="X30" s="157"/>
      <c r="Y30" s="157"/>
      <c r="Z30" s="157"/>
      <c r="AA30" s="157"/>
      <c r="AB30" s="157"/>
    </row>
    <row r="31" spans="1:28" s="6" customFormat="1">
      <c r="A31" s="178" t="s">
        <v>135</v>
      </c>
      <c r="B31" s="168" t="s">
        <v>134</v>
      </c>
      <c r="C31" s="179">
        <v>0.78289089999999995</v>
      </c>
      <c r="D31" s="179">
        <v>0.34988140000000001</v>
      </c>
      <c r="E31" s="179">
        <v>0.7589785</v>
      </c>
      <c r="F31" s="180">
        <v>0.30226330000000001</v>
      </c>
      <c r="G31" s="179">
        <v>0.6192801</v>
      </c>
      <c r="H31" s="179">
        <v>1.0130380000000001</v>
      </c>
      <c r="I31" s="180">
        <v>0.93002980000000002</v>
      </c>
      <c r="J31" s="181">
        <v>0.82514419999999999</v>
      </c>
      <c r="K31" s="182">
        <v>1.4413389897365068</v>
      </c>
      <c r="L31" s="182">
        <v>0.30760032272997129</v>
      </c>
      <c r="M31" s="183">
        <v>0.50436886918333723</v>
      </c>
      <c r="N31" s="179">
        <v>1.007711</v>
      </c>
      <c r="O31" s="179">
        <v>0.55297700000000005</v>
      </c>
      <c r="P31" s="179">
        <v>0.82893890000000003</v>
      </c>
      <c r="Q31" s="179">
        <v>0.80819609999999997</v>
      </c>
      <c r="R31" s="109"/>
      <c r="S31" s="109"/>
      <c r="T31" s="109"/>
      <c r="U31" s="109"/>
      <c r="V31" s="109"/>
      <c r="W31" s="157"/>
      <c r="X31" s="157"/>
      <c r="Y31" s="157"/>
      <c r="Z31" s="157"/>
      <c r="AA31" s="157"/>
      <c r="AB31" s="157"/>
    </row>
    <row r="32" spans="1:28" s="6" customFormat="1">
      <c r="A32" s="178" t="s">
        <v>136</v>
      </c>
      <c r="B32" s="168" t="s">
        <v>137</v>
      </c>
      <c r="C32" s="179">
        <v>0.86201159999999999</v>
      </c>
      <c r="D32" s="179">
        <v>0.5921208</v>
      </c>
      <c r="E32" s="179">
        <v>0.78532559999999996</v>
      </c>
      <c r="F32" s="180">
        <v>0.94098769999999998</v>
      </c>
      <c r="G32" s="179">
        <v>1.023323</v>
      </c>
      <c r="H32" s="179">
        <v>1.0367</v>
      </c>
      <c r="I32" s="180">
        <v>1.0035799999999999</v>
      </c>
      <c r="J32" s="181">
        <v>0.58868419999999999</v>
      </c>
      <c r="K32" s="182">
        <v>1.3280610306181899</v>
      </c>
      <c r="L32" s="182">
        <v>0.69550600197196244</v>
      </c>
      <c r="M32" s="183">
        <v>0.77954951976007636</v>
      </c>
      <c r="N32" s="179">
        <v>1.03424</v>
      </c>
      <c r="O32" s="179">
        <v>0.6927778</v>
      </c>
      <c r="P32" s="179">
        <v>0.71931449999999997</v>
      </c>
      <c r="Q32" s="179">
        <v>0.90714229999999996</v>
      </c>
      <c r="R32" s="109"/>
      <c r="S32" s="109"/>
      <c r="T32" s="109"/>
      <c r="U32" s="109"/>
      <c r="V32" s="109"/>
      <c r="W32" s="157"/>
      <c r="X32" s="157"/>
      <c r="Y32" s="157"/>
      <c r="Z32" s="157"/>
      <c r="AA32" s="157"/>
      <c r="AB32" s="157"/>
    </row>
    <row r="33" spans="1:28" s="6" customFormat="1">
      <c r="A33" s="178" t="s">
        <v>138</v>
      </c>
      <c r="B33" s="168" t="s">
        <v>139</v>
      </c>
      <c r="C33" s="179">
        <v>1.06236</v>
      </c>
      <c r="D33" s="179">
        <v>2.0313850000000002</v>
      </c>
      <c r="E33" s="179">
        <v>1.0338290000000001</v>
      </c>
      <c r="F33" s="180">
        <v>0.9945756</v>
      </c>
      <c r="G33" s="179">
        <v>2.2705739999999999</v>
      </c>
      <c r="H33" s="179">
        <v>1.067129</v>
      </c>
      <c r="I33" s="180">
        <v>0.90484180000000003</v>
      </c>
      <c r="J33" s="181">
        <v>2.1208969999999998</v>
      </c>
      <c r="K33" s="182">
        <v>2.067629882828574</v>
      </c>
      <c r="L33" s="182">
        <v>0.50742162472680474</v>
      </c>
      <c r="M33" s="183">
        <v>0.81721454165412988</v>
      </c>
      <c r="N33" s="179">
        <v>0.92982690000000001</v>
      </c>
      <c r="O33" s="179">
        <v>0.64476319999999998</v>
      </c>
      <c r="P33" s="179">
        <v>1.25091</v>
      </c>
      <c r="Q33" s="179">
        <v>1.072316</v>
      </c>
      <c r="R33" s="109"/>
      <c r="S33" s="109"/>
      <c r="T33" s="109"/>
      <c r="U33" s="109"/>
      <c r="V33" s="109"/>
      <c r="W33" s="157"/>
      <c r="X33" s="157"/>
      <c r="Y33" s="157"/>
      <c r="Z33" s="157"/>
      <c r="AA33" s="157"/>
      <c r="AB33" s="157"/>
    </row>
    <row r="34" spans="1:28" s="6" customFormat="1">
      <c r="A34" s="178" t="s">
        <v>140</v>
      </c>
      <c r="B34" s="168" t="s">
        <v>52</v>
      </c>
      <c r="C34" s="179">
        <v>0.99230430000000003</v>
      </c>
      <c r="D34" s="179">
        <v>0.97914650000000003</v>
      </c>
      <c r="E34" s="179">
        <v>0.70481070000000001</v>
      </c>
      <c r="F34" s="180">
        <v>0.76889819999999998</v>
      </c>
      <c r="G34" s="179">
        <v>1.7606569999999999</v>
      </c>
      <c r="H34" s="179">
        <v>0.83080739999999997</v>
      </c>
      <c r="I34" s="180">
        <v>0.8611917</v>
      </c>
      <c r="J34" s="181">
        <v>0.83309580000000005</v>
      </c>
      <c r="K34" s="182">
        <v>1.4450282332336866</v>
      </c>
      <c r="L34" s="182">
        <v>0.36122030186216669</v>
      </c>
      <c r="M34" s="183">
        <v>0.62231736963155537</v>
      </c>
      <c r="N34" s="179">
        <v>1.1251279999999999</v>
      </c>
      <c r="O34" s="179">
        <v>0.70484369999999996</v>
      </c>
      <c r="P34" s="179">
        <v>1.042192</v>
      </c>
      <c r="Q34" s="179">
        <v>0.98748320000000001</v>
      </c>
      <c r="R34" s="109"/>
      <c r="S34" s="109"/>
      <c r="T34" s="109"/>
      <c r="U34" s="109"/>
      <c r="V34" s="109"/>
      <c r="W34" s="157"/>
      <c r="X34" s="157"/>
      <c r="Y34" s="157"/>
      <c r="Z34" s="157"/>
      <c r="AA34" s="157"/>
      <c r="AB34" s="157"/>
    </row>
    <row r="35" spans="1:28" s="6" customFormat="1">
      <c r="A35" s="178" t="s">
        <v>141</v>
      </c>
      <c r="B35" s="168" t="s">
        <v>142</v>
      </c>
      <c r="C35" s="179">
        <v>0.78875700000000004</v>
      </c>
      <c r="D35" s="179">
        <v>0.78548600000000002</v>
      </c>
      <c r="E35" s="179">
        <v>0.67843189999999998</v>
      </c>
      <c r="F35" s="180">
        <v>0.60819040000000002</v>
      </c>
      <c r="G35" s="179">
        <v>2.8606020000000001</v>
      </c>
      <c r="H35" s="179">
        <v>0.86059140000000001</v>
      </c>
      <c r="I35" s="180">
        <v>0.9365078</v>
      </c>
      <c r="J35" s="181">
        <v>0.91189750000000003</v>
      </c>
      <c r="K35" s="182">
        <v>1.5039332906192953</v>
      </c>
      <c r="L35" s="182">
        <v>0.32202303145053829</v>
      </c>
      <c r="M35" s="183">
        <v>0.50750448399388604</v>
      </c>
      <c r="N35" s="179">
        <v>1.089272</v>
      </c>
      <c r="O35" s="179">
        <v>0.65089719999999995</v>
      </c>
      <c r="P35" s="179">
        <v>1.0858620000000001</v>
      </c>
      <c r="Q35" s="179">
        <v>1.1095109999999999</v>
      </c>
      <c r="R35" s="109"/>
      <c r="S35" s="109"/>
      <c r="T35" s="109"/>
      <c r="U35" s="109"/>
      <c r="V35" s="109"/>
      <c r="W35" s="157"/>
      <c r="X35" s="157"/>
      <c r="Y35" s="157"/>
      <c r="Z35" s="157"/>
      <c r="AA35" s="157"/>
      <c r="AB35" s="157"/>
    </row>
    <row r="36" spans="1:28" s="6" customFormat="1">
      <c r="A36" s="178" t="s">
        <v>143</v>
      </c>
      <c r="B36" s="168" t="s">
        <v>144</v>
      </c>
      <c r="C36" s="179">
        <v>1.0972660000000001</v>
      </c>
      <c r="D36" s="179">
        <v>1.4152549999999999</v>
      </c>
      <c r="E36" s="179">
        <v>1.0252030000000001</v>
      </c>
      <c r="F36" s="180">
        <v>1.0005189999999999</v>
      </c>
      <c r="G36" s="179">
        <v>0.93923040000000002</v>
      </c>
      <c r="H36" s="179">
        <v>0.84658409999999995</v>
      </c>
      <c r="I36" s="180">
        <v>0.81332309999999997</v>
      </c>
      <c r="J36" s="181">
        <v>0.88412979999999997</v>
      </c>
      <c r="K36" s="182">
        <v>1.7679317600606275</v>
      </c>
      <c r="L36" s="182">
        <v>0.3861639118658815</v>
      </c>
      <c r="M36" s="183">
        <v>0.60771900906008791</v>
      </c>
      <c r="N36" s="179">
        <v>0.96366790000000002</v>
      </c>
      <c r="O36" s="179">
        <v>0.53531700000000004</v>
      </c>
      <c r="P36" s="179">
        <v>0.9994807</v>
      </c>
      <c r="Q36" s="179">
        <v>0.98619380000000001</v>
      </c>
      <c r="R36" s="109"/>
      <c r="S36" s="109"/>
      <c r="T36" s="109"/>
      <c r="U36" s="109"/>
      <c r="V36" s="109"/>
      <c r="W36" s="157"/>
      <c r="X36" s="157"/>
      <c r="Y36" s="157"/>
      <c r="Z36" s="157"/>
      <c r="AA36" s="157"/>
      <c r="AB36" s="157"/>
    </row>
    <row r="37" spans="1:28" s="6" customFormat="1">
      <c r="A37" s="178" t="s">
        <v>145</v>
      </c>
      <c r="B37" s="168" t="s">
        <v>146</v>
      </c>
      <c r="C37" s="179">
        <v>0.69211230000000001</v>
      </c>
      <c r="D37" s="179">
        <v>0.93745579999999995</v>
      </c>
      <c r="E37" s="179">
        <v>0.63709459999999996</v>
      </c>
      <c r="F37" s="180">
        <v>0.68651430000000002</v>
      </c>
      <c r="G37" s="179">
        <v>0.74858230000000003</v>
      </c>
      <c r="H37" s="179">
        <v>0.86418189999999995</v>
      </c>
      <c r="I37" s="180">
        <v>0.83590600000000004</v>
      </c>
      <c r="J37" s="181">
        <v>0.37790940000000001</v>
      </c>
      <c r="K37" s="182">
        <v>1.4145473174869874</v>
      </c>
      <c r="L37" s="182">
        <v>0.27793870587009006</v>
      </c>
      <c r="M37" s="183">
        <v>0.66646535335376123</v>
      </c>
      <c r="N37" s="179">
        <v>0.96831659999999997</v>
      </c>
      <c r="O37" s="179">
        <v>0.58242260000000001</v>
      </c>
      <c r="P37" s="179">
        <v>0.7419211</v>
      </c>
      <c r="Q37" s="179">
        <v>0.92526410000000003</v>
      </c>
      <c r="R37" s="109"/>
      <c r="S37" s="109"/>
      <c r="T37" s="109"/>
      <c r="U37" s="109"/>
      <c r="V37" s="109"/>
      <c r="W37" s="157"/>
      <c r="X37" s="157"/>
      <c r="Y37" s="157"/>
      <c r="Z37" s="157"/>
      <c r="AA37" s="157"/>
      <c r="AB37" s="157"/>
    </row>
    <row r="38" spans="1:28" s="6" customFormat="1">
      <c r="A38" s="178" t="s">
        <v>147</v>
      </c>
      <c r="B38" s="168" t="s">
        <v>5</v>
      </c>
      <c r="C38" s="179">
        <v>1.2102470000000001</v>
      </c>
      <c r="D38" s="179">
        <v>1.3518950000000001</v>
      </c>
      <c r="E38" s="179">
        <v>0.77332279999999998</v>
      </c>
      <c r="F38" s="180">
        <v>0.750865</v>
      </c>
      <c r="G38" s="179">
        <v>0.75594799999999995</v>
      </c>
      <c r="H38" s="179">
        <v>0.92924530000000005</v>
      </c>
      <c r="I38" s="180">
        <v>0.96157800000000004</v>
      </c>
      <c r="J38" s="181">
        <v>0.4119467</v>
      </c>
      <c r="K38" s="182">
        <v>1.5829886688813399</v>
      </c>
      <c r="L38" s="182">
        <v>0.42824285246194077</v>
      </c>
      <c r="M38" s="183">
        <v>0.69692831983428827</v>
      </c>
      <c r="N38" s="179">
        <v>1.012303</v>
      </c>
      <c r="O38" s="179">
        <v>0.57140060000000004</v>
      </c>
      <c r="P38" s="179">
        <v>0.81698420000000005</v>
      </c>
      <c r="Q38" s="179">
        <v>0.83775310000000003</v>
      </c>
      <c r="R38" s="109"/>
      <c r="S38" s="109"/>
      <c r="T38" s="109"/>
      <c r="U38" s="109"/>
      <c r="V38" s="109"/>
      <c r="W38" s="157"/>
      <c r="X38" s="157"/>
      <c r="Y38" s="157"/>
      <c r="Z38" s="157"/>
      <c r="AA38" s="157"/>
      <c r="AB38" s="157"/>
    </row>
    <row r="39" spans="1:28" s="6" customFormat="1">
      <c r="A39" s="178" t="s">
        <v>148</v>
      </c>
      <c r="B39" s="168" t="s">
        <v>7</v>
      </c>
      <c r="C39" s="179">
        <v>1.097604</v>
      </c>
      <c r="D39" s="179">
        <v>1.054948</v>
      </c>
      <c r="E39" s="179">
        <v>0.90508909999999998</v>
      </c>
      <c r="F39" s="180">
        <v>1.118125</v>
      </c>
      <c r="G39" s="179">
        <v>1.1210169999999999</v>
      </c>
      <c r="H39" s="179">
        <v>0.93699350000000003</v>
      </c>
      <c r="I39" s="180">
        <v>0.88948190000000005</v>
      </c>
      <c r="J39" s="181">
        <v>0.81183950000000005</v>
      </c>
      <c r="K39" s="182">
        <v>1.5887839716478696</v>
      </c>
      <c r="L39" s="182">
        <v>0.61095746472928081</v>
      </c>
      <c r="M39" s="183">
        <v>0.67170859943493155</v>
      </c>
      <c r="N39" s="179">
        <v>0.99005080000000001</v>
      </c>
      <c r="O39" s="179">
        <v>0.36137900000000001</v>
      </c>
      <c r="P39" s="179">
        <v>0.83057769999999997</v>
      </c>
      <c r="Q39" s="179">
        <v>0.98867289999999997</v>
      </c>
      <c r="R39" s="109"/>
      <c r="S39" s="109"/>
      <c r="T39" s="109"/>
      <c r="U39" s="109"/>
      <c r="V39" s="109"/>
      <c r="W39" s="157"/>
      <c r="X39" s="157"/>
      <c r="Y39" s="157"/>
      <c r="Z39" s="157"/>
      <c r="AA39" s="157"/>
      <c r="AB39" s="157"/>
    </row>
    <row r="40" spans="1:28" s="6" customFormat="1">
      <c r="A40" s="178" t="s">
        <v>149</v>
      </c>
      <c r="B40" s="168" t="s">
        <v>55</v>
      </c>
      <c r="C40" s="179">
        <v>1.4484459999999999</v>
      </c>
      <c r="D40" s="179">
        <v>0.82340239999999998</v>
      </c>
      <c r="E40" s="179">
        <v>0.76130710000000001</v>
      </c>
      <c r="F40" s="180">
        <v>0.80481389999999997</v>
      </c>
      <c r="G40" s="179">
        <v>0.73354649999999999</v>
      </c>
      <c r="H40" s="179">
        <v>0.82950979999999996</v>
      </c>
      <c r="I40" s="180">
        <v>0.75595159999999995</v>
      </c>
      <c r="J40" s="181">
        <v>0.9836106</v>
      </c>
      <c r="K40" s="182">
        <v>1.5086213674870605</v>
      </c>
      <c r="L40" s="182">
        <v>0.52174545151490093</v>
      </c>
      <c r="M40" s="183">
        <v>0.66521687314435374</v>
      </c>
      <c r="N40" s="179">
        <v>1.2782100000000001</v>
      </c>
      <c r="O40" s="179">
        <v>0.92571979999999998</v>
      </c>
      <c r="P40" s="179">
        <v>0.89091070000000006</v>
      </c>
      <c r="Q40" s="179">
        <v>0.83886669999999997</v>
      </c>
      <c r="R40" s="109"/>
      <c r="S40" s="109"/>
      <c r="T40" s="109"/>
      <c r="U40" s="109"/>
      <c r="V40" s="109"/>
      <c r="W40" s="157"/>
      <c r="X40" s="157"/>
      <c r="Y40" s="157"/>
      <c r="Z40" s="157"/>
      <c r="AA40" s="157"/>
      <c r="AB40" s="157"/>
    </row>
    <row r="41" spans="1:28" s="6" customFormat="1">
      <c r="A41" s="178" t="s">
        <v>150</v>
      </c>
      <c r="B41" s="168" t="s">
        <v>151</v>
      </c>
      <c r="C41" s="179">
        <v>1.2687360000000001</v>
      </c>
      <c r="D41" s="179">
        <v>0.90887419999999997</v>
      </c>
      <c r="E41" s="179">
        <v>0.88216689999999998</v>
      </c>
      <c r="F41" s="180">
        <v>0.97017909999999996</v>
      </c>
      <c r="G41" s="179">
        <v>2.2016200000000001</v>
      </c>
      <c r="H41" s="179">
        <v>0.96816610000000003</v>
      </c>
      <c r="I41" s="180">
        <v>0.9645492</v>
      </c>
      <c r="J41" s="181">
        <v>2.308592</v>
      </c>
      <c r="K41" s="182">
        <v>2.3055990312511678</v>
      </c>
      <c r="L41" s="182">
        <v>0.6192205239336922</v>
      </c>
      <c r="M41" s="183">
        <v>0.75606335384037959</v>
      </c>
      <c r="N41" s="179">
        <v>0.94363160000000001</v>
      </c>
      <c r="O41" s="179">
        <v>0.66838399999999998</v>
      </c>
      <c r="P41" s="179">
        <v>1.420418</v>
      </c>
      <c r="Q41" s="179">
        <v>1.0949390000000001</v>
      </c>
      <c r="R41" s="109"/>
      <c r="S41" s="109"/>
      <c r="T41" s="109"/>
      <c r="U41" s="109"/>
      <c r="V41" s="109"/>
      <c r="W41" s="157"/>
      <c r="X41" s="157"/>
      <c r="Y41" s="157"/>
      <c r="Z41" s="157"/>
      <c r="AA41" s="157"/>
      <c r="AB41" s="157"/>
    </row>
    <row r="42" spans="1:28" s="6" customFormat="1">
      <c r="A42" s="178" t="s">
        <v>152</v>
      </c>
      <c r="B42" s="168" t="s">
        <v>153</v>
      </c>
      <c r="C42" s="179">
        <v>1.2214100000000001</v>
      </c>
      <c r="D42" s="179">
        <v>1.094274</v>
      </c>
      <c r="E42" s="179">
        <v>0.95072690000000004</v>
      </c>
      <c r="F42" s="180">
        <v>0.97066470000000005</v>
      </c>
      <c r="G42" s="179">
        <v>2.8437950000000001</v>
      </c>
      <c r="H42" s="179">
        <v>1.278651</v>
      </c>
      <c r="I42" s="180">
        <v>1.179969</v>
      </c>
      <c r="J42" s="181">
        <v>0.73944909999999997</v>
      </c>
      <c r="K42" s="182">
        <v>1.714058285222146</v>
      </c>
      <c r="L42" s="182">
        <v>0.58913874052754056</v>
      </c>
      <c r="M42" s="183">
        <v>0.78176983861312488</v>
      </c>
      <c r="N42" s="179">
        <v>1.063728</v>
      </c>
      <c r="O42" s="179">
        <v>0.89924590000000004</v>
      </c>
      <c r="P42" s="179">
        <v>0.74938919999999998</v>
      </c>
      <c r="Q42" s="179">
        <v>0.94436310000000001</v>
      </c>
      <c r="R42" s="109"/>
      <c r="S42" s="109"/>
      <c r="T42" s="109"/>
      <c r="U42" s="109"/>
      <c r="V42" s="109"/>
      <c r="W42" s="157"/>
      <c r="X42" s="157"/>
      <c r="Y42" s="157"/>
      <c r="Z42" s="157"/>
      <c r="AA42" s="157"/>
      <c r="AB42" s="157"/>
    </row>
    <row r="43" spans="1:28" s="6" customFormat="1">
      <c r="A43" s="178" t="s">
        <v>154</v>
      </c>
      <c r="B43" s="168" t="s">
        <v>44</v>
      </c>
      <c r="C43" s="179">
        <v>1.168733</v>
      </c>
      <c r="D43" s="179">
        <v>0.76663680000000001</v>
      </c>
      <c r="E43" s="179">
        <v>0.80272659999999996</v>
      </c>
      <c r="F43" s="180">
        <v>0.7615421</v>
      </c>
      <c r="G43" s="179">
        <v>0.80582450000000005</v>
      </c>
      <c r="H43" s="179">
        <v>0.95848940000000005</v>
      </c>
      <c r="I43" s="180">
        <v>0.91269610000000001</v>
      </c>
      <c r="J43" s="181">
        <v>0.94244669999999997</v>
      </c>
      <c r="K43" s="182">
        <v>1.2274710875913402</v>
      </c>
      <c r="L43" s="182">
        <v>0.41523965264371071</v>
      </c>
      <c r="M43" s="183">
        <v>0.62851313010378673</v>
      </c>
      <c r="N43" s="179">
        <v>1.278152</v>
      </c>
      <c r="O43" s="179">
        <v>0.68983139999999998</v>
      </c>
      <c r="P43" s="179">
        <v>0.67617300000000002</v>
      </c>
      <c r="Q43" s="179">
        <v>0.85026389999999996</v>
      </c>
      <c r="R43" s="109"/>
      <c r="S43" s="109"/>
      <c r="T43" s="109"/>
      <c r="U43" s="109"/>
      <c r="V43" s="109"/>
      <c r="W43" s="157"/>
      <c r="X43" s="157"/>
      <c r="Y43" s="157"/>
      <c r="Z43" s="157"/>
      <c r="AA43" s="157"/>
      <c r="AB43" s="157"/>
    </row>
    <row r="44" spans="1:28" s="6" customFormat="1"/>
    <row r="45" spans="1:28" s="6" customFormat="1"/>
    <row r="46" spans="1:28" s="6" customFormat="1"/>
    <row r="47" spans="1:28" s="6" customFormat="1"/>
    <row r="48" spans="1:28" s="6" customFormat="1" ht="30">
      <c r="A48" s="150" t="s">
        <v>93</v>
      </c>
      <c r="B48" s="35" t="s">
        <v>0</v>
      </c>
      <c r="C48" s="37" t="s">
        <v>290</v>
      </c>
      <c r="D48" s="39" t="s">
        <v>76</v>
      </c>
      <c r="E48" s="38" t="s">
        <v>291</v>
      </c>
      <c r="F48" s="39" t="s">
        <v>76</v>
      </c>
      <c r="G48" s="37" t="s">
        <v>292</v>
      </c>
      <c r="H48" s="39" t="s">
        <v>76</v>
      </c>
      <c r="I48" s="63" t="s">
        <v>345</v>
      </c>
      <c r="J48" s="36"/>
    </row>
    <row r="49" spans="1:10" s="6" customFormat="1">
      <c r="A49" s="144" t="s">
        <v>288</v>
      </c>
      <c r="B49" s="184" t="s">
        <v>95</v>
      </c>
      <c r="C49" s="6">
        <v>1</v>
      </c>
      <c r="D49" s="166">
        <v>8.0002782697785102E-2</v>
      </c>
      <c r="E49" s="6">
        <v>1.1009621943698009</v>
      </c>
      <c r="F49" s="166">
        <v>7.0366306773646761E-2</v>
      </c>
      <c r="G49" s="6">
        <v>1.4700658018036492</v>
      </c>
      <c r="H49" s="166">
        <v>7.2052421704840525E-2</v>
      </c>
      <c r="J49" s="143"/>
    </row>
    <row r="50" spans="1:10" s="6" customFormat="1">
      <c r="A50" s="144" t="s">
        <v>167</v>
      </c>
      <c r="B50" s="168" t="s">
        <v>97</v>
      </c>
      <c r="C50" s="6">
        <v>1</v>
      </c>
      <c r="D50" s="166">
        <v>9.0538287427891634E-2</v>
      </c>
      <c r="E50" s="6">
        <v>1.1230277804868805</v>
      </c>
      <c r="F50" s="166">
        <v>0.10250205507984646</v>
      </c>
      <c r="G50" s="6">
        <v>0.76860890754444766</v>
      </c>
      <c r="H50" s="166">
        <v>8.9362584843780388E-2</v>
      </c>
      <c r="J50" s="143"/>
    </row>
    <row r="51" spans="1:10" s="6" customFormat="1">
      <c r="A51" s="144" t="s">
        <v>168</v>
      </c>
      <c r="B51" s="168" t="s">
        <v>99</v>
      </c>
      <c r="C51" s="6">
        <v>1</v>
      </c>
      <c r="D51" s="166">
        <v>1.5842812105356329E-2</v>
      </c>
      <c r="E51" s="6">
        <v>1.2225966205345338</v>
      </c>
      <c r="F51" s="166">
        <v>2.9074274817898142E-2</v>
      </c>
      <c r="G51" s="6">
        <v>1.2042595374138896</v>
      </c>
      <c r="H51" s="166">
        <v>0.15195728400780154</v>
      </c>
      <c r="J51" s="143"/>
    </row>
    <row r="52" spans="1:10" s="6" customFormat="1">
      <c r="A52" s="144" t="s">
        <v>169</v>
      </c>
      <c r="B52" s="168" t="s">
        <v>101</v>
      </c>
      <c r="C52" s="6">
        <v>1</v>
      </c>
      <c r="D52" s="166">
        <v>4.1739945318263985E-2</v>
      </c>
      <c r="E52" s="6">
        <v>1.2713912188657011</v>
      </c>
      <c r="F52" s="166">
        <v>2.9980545984947562E-2</v>
      </c>
      <c r="G52" s="6">
        <v>1.3762768018057647</v>
      </c>
      <c r="H52" s="166">
        <v>0.14202904841689112</v>
      </c>
      <c r="J52" s="143"/>
    </row>
    <row r="53" spans="1:10" s="6" customFormat="1">
      <c r="A53" s="144" t="s">
        <v>170</v>
      </c>
      <c r="B53" s="168" t="s">
        <v>11</v>
      </c>
      <c r="C53" s="6">
        <v>1</v>
      </c>
      <c r="D53" s="166">
        <v>2.2760853779643979E-2</v>
      </c>
      <c r="E53" s="6">
        <v>1.233983101103719</v>
      </c>
      <c r="F53" s="166">
        <v>5.5744689353462822E-2</v>
      </c>
      <c r="G53" s="6">
        <v>0.97135017290943093</v>
      </c>
      <c r="H53" s="166">
        <v>9.2794176194317277E-2</v>
      </c>
      <c r="J53" s="143"/>
    </row>
    <row r="54" spans="1:10" s="6" customFormat="1">
      <c r="A54" s="144" t="s">
        <v>171</v>
      </c>
      <c r="B54" s="168" t="s">
        <v>9</v>
      </c>
      <c r="C54" s="6">
        <v>1</v>
      </c>
      <c r="D54" s="166">
        <v>0.12150892866902392</v>
      </c>
      <c r="E54" s="6">
        <v>1.0062676314018957</v>
      </c>
      <c r="F54" s="166">
        <v>0.15262069135448189</v>
      </c>
      <c r="G54" s="6">
        <v>1.2213723867065407</v>
      </c>
      <c r="H54" s="166">
        <v>0.1029799293746588</v>
      </c>
      <c r="J54" s="143"/>
    </row>
    <row r="55" spans="1:10" s="6" customFormat="1">
      <c r="A55" s="144" t="s">
        <v>172</v>
      </c>
      <c r="B55" s="168" t="s">
        <v>105</v>
      </c>
      <c r="C55" s="6">
        <v>1</v>
      </c>
      <c r="D55" s="166">
        <v>9.3416695823863777E-2</v>
      </c>
      <c r="E55" s="6">
        <v>0.9935757910571148</v>
      </c>
      <c r="F55" s="166">
        <v>3.4706033152016785E-2</v>
      </c>
      <c r="G55" s="6">
        <v>1.1359864527362888</v>
      </c>
      <c r="H55" s="166">
        <v>0.12332178791514763</v>
      </c>
      <c r="J55" s="143"/>
    </row>
    <row r="56" spans="1:10" s="6" customFormat="1">
      <c r="A56" s="144" t="s">
        <v>173</v>
      </c>
      <c r="B56" s="168" t="s">
        <v>107</v>
      </c>
      <c r="C56" s="6">
        <v>1</v>
      </c>
      <c r="D56" s="166">
        <v>8.6743016401691964E-2</v>
      </c>
      <c r="E56" s="6">
        <v>1.1440605415372458</v>
      </c>
      <c r="F56" s="166">
        <v>0.22390075346812019</v>
      </c>
      <c r="G56" s="6">
        <v>1.6060210560174766</v>
      </c>
      <c r="H56" s="166">
        <v>0.20709882180896025</v>
      </c>
      <c r="J56" s="143"/>
    </row>
    <row r="57" spans="1:10" s="6" customFormat="1">
      <c r="A57" s="144" t="s">
        <v>289</v>
      </c>
      <c r="B57" s="168" t="s">
        <v>109</v>
      </c>
      <c r="C57" s="6">
        <v>1</v>
      </c>
      <c r="D57" s="166">
        <v>7.6864154092122133E-2</v>
      </c>
      <c r="E57" s="6">
        <v>1.0209122508016952</v>
      </c>
      <c r="F57" s="166">
        <v>2.1825398911988005E-2</v>
      </c>
      <c r="G57" s="6">
        <v>1.2596120031920055</v>
      </c>
      <c r="H57" s="166">
        <v>0.17433572084429463</v>
      </c>
      <c r="J57" s="143"/>
    </row>
    <row r="58" spans="1:10" s="6" customFormat="1">
      <c r="A58" s="144" t="s">
        <v>175</v>
      </c>
      <c r="B58" s="168" t="s">
        <v>111</v>
      </c>
      <c r="C58" s="6">
        <v>1</v>
      </c>
      <c r="D58" s="166">
        <v>7.5243188662617519E-2</v>
      </c>
      <c r="E58" s="6">
        <v>0.85854832787566449</v>
      </c>
      <c r="F58" s="166">
        <v>4.5878307293591533E-2</v>
      </c>
      <c r="G58" s="6">
        <v>0.93384360085547746</v>
      </c>
      <c r="H58" s="166">
        <v>0.13349301122560409</v>
      </c>
      <c r="J58" s="143"/>
    </row>
    <row r="59" spans="1:10" s="6" customFormat="1">
      <c r="A59" s="144" t="s">
        <v>176</v>
      </c>
      <c r="B59" s="168" t="s">
        <v>113</v>
      </c>
      <c r="C59" s="6">
        <v>1</v>
      </c>
      <c r="D59" s="166">
        <v>0.13795238520682512</v>
      </c>
      <c r="E59" s="6">
        <v>0.63755007648852147</v>
      </c>
      <c r="F59" s="166">
        <v>4.2152460185458346E-2</v>
      </c>
      <c r="G59" s="6">
        <v>0.93115754499259662</v>
      </c>
      <c r="H59" s="166">
        <v>0.1125450035707803</v>
      </c>
      <c r="J59" s="143"/>
    </row>
    <row r="60" spans="1:10" s="6" customFormat="1">
      <c r="A60" s="144" t="s">
        <v>177</v>
      </c>
      <c r="B60" s="168" t="s">
        <v>32</v>
      </c>
      <c r="C60" s="6">
        <v>1</v>
      </c>
      <c r="D60" s="166">
        <v>0.12494672263599717</v>
      </c>
      <c r="E60" s="6">
        <v>1.681416441674926</v>
      </c>
      <c r="F60" s="166">
        <v>0.11536094604552431</v>
      </c>
      <c r="G60" s="6">
        <v>1.7040002199362072</v>
      </c>
      <c r="H60" s="166">
        <v>0.25601669487773066</v>
      </c>
      <c r="J60" s="143"/>
    </row>
    <row r="61" spans="1:10" s="6" customFormat="1">
      <c r="A61" s="144" t="s">
        <v>178</v>
      </c>
      <c r="B61" s="168" t="s">
        <v>116</v>
      </c>
      <c r="C61" s="6">
        <v>1</v>
      </c>
      <c r="D61" s="166">
        <v>0.31348459136126611</v>
      </c>
      <c r="E61" s="6">
        <v>0.70589959610882902</v>
      </c>
      <c r="F61" s="166">
        <v>4.519695496323712E-2</v>
      </c>
      <c r="G61" s="6">
        <v>1.1582848403722892</v>
      </c>
      <c r="H61" s="166">
        <v>9.6136433756700473E-2</v>
      </c>
      <c r="J61" s="143"/>
    </row>
    <row r="62" spans="1:10" s="6" customFormat="1">
      <c r="A62" s="144" t="s">
        <v>179</v>
      </c>
      <c r="B62" s="168" t="s">
        <v>40</v>
      </c>
      <c r="C62" s="6">
        <v>1</v>
      </c>
      <c r="D62" s="166">
        <v>0.10152640406297707</v>
      </c>
      <c r="E62" s="6">
        <v>0.88885230000023807</v>
      </c>
      <c r="F62" s="166">
        <v>1.7588407039739413E-2</v>
      </c>
      <c r="G62" s="6">
        <v>0.92824527736134832</v>
      </c>
      <c r="H62" s="166">
        <v>0.13210724640760202</v>
      </c>
      <c r="J62" s="143"/>
    </row>
    <row r="63" spans="1:10" s="6" customFormat="1">
      <c r="A63" s="144" t="s">
        <v>180</v>
      </c>
      <c r="B63" s="168" t="s">
        <v>119</v>
      </c>
      <c r="C63" s="6">
        <v>1</v>
      </c>
      <c r="D63" s="166">
        <v>9.3609610990203776E-2</v>
      </c>
      <c r="E63" s="6">
        <v>0.88639697197982181</v>
      </c>
      <c r="F63" s="166">
        <v>2.319383774005181E-2</v>
      </c>
      <c r="G63" s="6">
        <v>1.0479432977471603</v>
      </c>
      <c r="H63" s="166">
        <v>9.4965498222630035E-2</v>
      </c>
      <c r="J63" s="143"/>
    </row>
    <row r="64" spans="1:10" s="6" customFormat="1">
      <c r="A64" s="144" t="s">
        <v>181</v>
      </c>
      <c r="B64" s="168" t="s">
        <v>121</v>
      </c>
      <c r="C64" s="6">
        <v>1</v>
      </c>
      <c r="D64" s="166">
        <v>8.1284260873311781E-2</v>
      </c>
      <c r="E64" s="6">
        <v>1.3213747099709958</v>
      </c>
      <c r="F64" s="166">
        <v>0.13448446987295473</v>
      </c>
      <c r="G64" s="6">
        <v>1.0884567445315214</v>
      </c>
      <c r="H64" s="166">
        <v>0.118205059104531</v>
      </c>
      <c r="J64" s="143"/>
    </row>
    <row r="65" spans="1:13" s="6" customFormat="1">
      <c r="A65" s="144" t="s">
        <v>182</v>
      </c>
      <c r="B65" s="168" t="s">
        <v>13</v>
      </c>
      <c r="C65" s="6">
        <v>1</v>
      </c>
      <c r="D65" s="166">
        <v>0.10466420028188093</v>
      </c>
      <c r="E65" s="6">
        <v>1.1406295313122301</v>
      </c>
      <c r="F65" s="166">
        <v>5.514144295883279E-2</v>
      </c>
      <c r="G65" s="6">
        <v>1.330202284061637</v>
      </c>
      <c r="H65" s="166">
        <v>0.11833419679745807</v>
      </c>
      <c r="J65" s="143"/>
    </row>
    <row r="66" spans="1:13" s="6" customFormat="1">
      <c r="A66" s="144" t="s">
        <v>183</v>
      </c>
      <c r="B66" s="168" t="s">
        <v>124</v>
      </c>
      <c r="C66" s="6">
        <v>1</v>
      </c>
      <c r="D66" s="166">
        <v>8.7759949582905672E-2</v>
      </c>
      <c r="E66" s="6">
        <v>1.001805165551652</v>
      </c>
      <c r="F66" s="166">
        <v>4.2545128017444485E-2</v>
      </c>
      <c r="G66" s="6">
        <v>0.98697903247493945</v>
      </c>
      <c r="H66" s="166">
        <v>8.6073444217472983E-2</v>
      </c>
      <c r="J66" s="143"/>
    </row>
    <row r="67" spans="1:13" s="6" customFormat="1">
      <c r="A67" s="144" t="s">
        <v>184</v>
      </c>
      <c r="B67" s="168" t="s">
        <v>30</v>
      </c>
      <c r="C67" s="6">
        <v>1</v>
      </c>
      <c r="D67" s="166">
        <v>3.7586003073980773E-2</v>
      </c>
      <c r="E67" s="6">
        <v>0.86863982996477418</v>
      </c>
      <c r="F67" s="166">
        <v>7.8349888614697605E-2</v>
      </c>
      <c r="G67" s="6">
        <v>0.91407928303134955</v>
      </c>
      <c r="H67" s="166">
        <v>8.308448187947115E-2</v>
      </c>
      <c r="J67" s="143"/>
    </row>
    <row r="68" spans="1:13" s="6" customFormat="1">
      <c r="A68" s="144" t="s">
        <v>185</v>
      </c>
      <c r="B68" s="168" t="s">
        <v>59</v>
      </c>
      <c r="C68" s="6">
        <v>1</v>
      </c>
      <c r="D68" s="166">
        <v>5.2008745691956702E-2</v>
      </c>
      <c r="E68" s="6">
        <v>0.79936827324500315</v>
      </c>
      <c r="F68" s="166">
        <v>6.2233525796245026E-2</v>
      </c>
      <c r="G68" s="6">
        <v>0.84878739296696226</v>
      </c>
      <c r="H68" s="166">
        <v>8.7055037005173266E-2</v>
      </c>
      <c r="J68" s="143"/>
    </row>
    <row r="69" spans="1:13" s="6" customFormat="1">
      <c r="A69" s="144" t="s">
        <v>186</v>
      </c>
      <c r="B69" s="168" t="s">
        <v>128</v>
      </c>
      <c r="C69" s="6">
        <v>1</v>
      </c>
      <c r="D69" s="166">
        <v>3.2183290657119321E-2</v>
      </c>
      <c r="E69" s="6">
        <v>0.9346962015718151</v>
      </c>
      <c r="F69" s="166">
        <v>4.8601497703587813E-2</v>
      </c>
      <c r="G69" s="6">
        <v>1.1815760657853847</v>
      </c>
      <c r="H69" s="166">
        <v>0.11076898567402611</v>
      </c>
      <c r="J69" s="143"/>
    </row>
    <row r="70" spans="1:13" s="6" customFormat="1">
      <c r="A70" s="144" t="s">
        <v>186</v>
      </c>
      <c r="B70" s="168" t="s">
        <v>128</v>
      </c>
      <c r="C70" s="6">
        <v>1</v>
      </c>
      <c r="D70" s="166">
        <v>0.12852440547160532</v>
      </c>
      <c r="E70" s="6">
        <v>0.75211606158362554</v>
      </c>
      <c r="F70" s="166">
        <v>6.3407225251035343E-2</v>
      </c>
      <c r="G70" s="6">
        <v>1.0331230804960345</v>
      </c>
      <c r="H70" s="166">
        <v>7.9102799285194175E-2</v>
      </c>
      <c r="J70" s="143"/>
    </row>
    <row r="71" spans="1:13" s="6" customFormat="1">
      <c r="A71" s="144" t="s">
        <v>187</v>
      </c>
      <c r="B71" s="168" t="s">
        <v>3</v>
      </c>
      <c r="C71" s="6">
        <v>1</v>
      </c>
      <c r="D71" s="166">
        <v>0.12463171530362414</v>
      </c>
      <c r="E71" s="6">
        <v>0.98868636640290686</v>
      </c>
      <c r="F71" s="166">
        <v>2.2592983585437588E-2</v>
      </c>
      <c r="G71" s="6">
        <v>0.73846897299544856</v>
      </c>
      <c r="H71" s="166">
        <v>0.13594981098320222</v>
      </c>
      <c r="J71" s="143"/>
    </row>
    <row r="72" spans="1:13" s="6" customFormat="1">
      <c r="A72" s="144" t="s">
        <v>188</v>
      </c>
      <c r="B72" s="168" t="s">
        <v>1</v>
      </c>
      <c r="C72" s="6">
        <v>1</v>
      </c>
      <c r="D72" s="166">
        <v>3.7506769247527737E-2</v>
      </c>
      <c r="E72" s="6">
        <v>1.0511474531308793</v>
      </c>
      <c r="F72" s="166">
        <v>9.7521598133534122E-3</v>
      </c>
      <c r="G72" s="6">
        <v>0.877763387604516</v>
      </c>
      <c r="H72" s="166">
        <v>9.3496187849393647E-2</v>
      </c>
      <c r="J72" s="143"/>
    </row>
    <row r="73" spans="1:13" s="6" customFormat="1">
      <c r="A73" s="144" t="s">
        <v>188</v>
      </c>
      <c r="B73" s="168" t="s">
        <v>1</v>
      </c>
      <c r="C73" s="6">
        <v>1</v>
      </c>
      <c r="D73" s="166">
        <v>5.8122158313231427E-2</v>
      </c>
      <c r="E73" s="6">
        <v>1.154755710338166</v>
      </c>
      <c r="F73" s="166">
        <v>5.0259251163925232E-2</v>
      </c>
      <c r="G73" s="6">
        <v>0.94261284430505843</v>
      </c>
      <c r="H73" s="166">
        <v>0.10392013337125183</v>
      </c>
      <c r="J73" s="143"/>
      <c r="M73" s="143"/>
    </row>
    <row r="74" spans="1:13" s="6" customFormat="1">
      <c r="A74" s="144" t="s">
        <v>188</v>
      </c>
      <c r="B74" s="168" t="s">
        <v>1</v>
      </c>
      <c r="C74" s="6">
        <v>1</v>
      </c>
      <c r="D74" s="166">
        <v>6.9823275528991771E-2</v>
      </c>
      <c r="E74" s="6">
        <v>1.4350867942759171</v>
      </c>
      <c r="F74" s="166">
        <v>0.19065273338504077</v>
      </c>
      <c r="G74" s="6">
        <v>1.2704386392541258</v>
      </c>
      <c r="H74" s="166">
        <v>0.19852545488601425</v>
      </c>
      <c r="J74" s="143"/>
      <c r="M74" s="143"/>
    </row>
    <row r="75" spans="1:13" s="6" customFormat="1" ht="18">
      <c r="A75" s="144" t="s">
        <v>420</v>
      </c>
      <c r="B75" s="168" t="s">
        <v>134</v>
      </c>
      <c r="C75" s="6">
        <v>1</v>
      </c>
      <c r="D75" s="166">
        <v>4.6908602025614317E-2</v>
      </c>
      <c r="E75" s="6">
        <v>1.2007559565324994</v>
      </c>
      <c r="F75" s="166">
        <v>7.7856403926806331E-2</v>
      </c>
      <c r="G75" s="6">
        <v>0.94177303162689696</v>
      </c>
      <c r="H75" s="166">
        <v>0.11954251719330571</v>
      </c>
      <c r="J75" s="143"/>
      <c r="M75" s="143"/>
    </row>
    <row r="76" spans="1:13" s="6" customFormat="1">
      <c r="A76" s="144" t="s">
        <v>190</v>
      </c>
      <c r="B76" s="168" t="s">
        <v>134</v>
      </c>
      <c r="C76" s="6">
        <v>1</v>
      </c>
      <c r="D76" s="166">
        <v>0.12888048520761639</v>
      </c>
      <c r="E76" s="6">
        <v>1.6774523093494498</v>
      </c>
      <c r="F76" s="166">
        <v>9.7847390837436696E-2</v>
      </c>
      <c r="G76" s="6">
        <v>1.3881160197288291</v>
      </c>
      <c r="H76" s="166">
        <v>0.19369739570406577</v>
      </c>
      <c r="J76" s="143"/>
      <c r="M76" s="143"/>
    </row>
    <row r="77" spans="1:13" s="6" customFormat="1">
      <c r="A77" s="144" t="s">
        <v>191</v>
      </c>
      <c r="B77" s="168" t="s">
        <v>137</v>
      </c>
      <c r="C77" s="6">
        <v>1</v>
      </c>
      <c r="D77" s="166">
        <v>7.4753192368691684E-2</v>
      </c>
      <c r="E77" s="6">
        <v>1.2423965172400648</v>
      </c>
      <c r="F77" s="166">
        <v>7.854379712406755E-3</v>
      </c>
      <c r="G77" s="6">
        <v>1.0294798030270393</v>
      </c>
      <c r="H77" s="166">
        <v>8.6602111274793517E-2</v>
      </c>
      <c r="J77" s="143"/>
      <c r="M77" s="143"/>
    </row>
    <row r="78" spans="1:13" s="6" customFormat="1">
      <c r="A78" s="144" t="s">
        <v>192</v>
      </c>
      <c r="B78" s="168" t="s">
        <v>139</v>
      </c>
      <c r="C78" s="6">
        <v>1</v>
      </c>
      <c r="D78" s="166">
        <v>0.25066788818180674</v>
      </c>
      <c r="E78" s="6">
        <v>0.94074093509697843</v>
      </c>
      <c r="F78" s="166">
        <v>5.7377189809888721E-2</v>
      </c>
      <c r="G78" s="6">
        <v>1.3150443612693103</v>
      </c>
      <c r="H78" s="166">
        <v>0.17282476905035712</v>
      </c>
      <c r="J78" s="143"/>
    </row>
    <row r="79" spans="1:13" s="6" customFormat="1">
      <c r="A79" s="144" t="s">
        <v>193</v>
      </c>
      <c r="B79" s="168" t="s">
        <v>52</v>
      </c>
      <c r="C79" s="6">
        <v>1</v>
      </c>
      <c r="D79" s="166">
        <v>7.3073545961385281E-2</v>
      </c>
      <c r="E79" s="6">
        <v>0.96793811966021237</v>
      </c>
      <c r="F79" s="166">
        <v>1.0742472285803217E-2</v>
      </c>
      <c r="G79" s="6">
        <v>0.93294573780848078</v>
      </c>
      <c r="H79" s="166">
        <v>0.11444080532016346</v>
      </c>
      <c r="J79" s="143"/>
    </row>
    <row r="80" spans="1:13" s="6" customFormat="1">
      <c r="A80" s="144" t="s">
        <v>194</v>
      </c>
      <c r="B80" s="168" t="s">
        <v>142</v>
      </c>
      <c r="C80" s="6">
        <v>1</v>
      </c>
      <c r="D80" s="166">
        <v>4.3925790306632295E-2</v>
      </c>
      <c r="E80" s="6">
        <v>1.2275956185794299</v>
      </c>
      <c r="F80" s="166">
        <v>2.6840500621635205E-2</v>
      </c>
      <c r="G80" s="6">
        <v>1.1084495606152913</v>
      </c>
      <c r="H80" s="166">
        <v>0.1547885406237714</v>
      </c>
      <c r="J80" s="143"/>
    </row>
    <row r="81" spans="1:13" s="6" customFormat="1">
      <c r="A81" s="144" t="s">
        <v>195</v>
      </c>
      <c r="B81" s="168" t="s">
        <v>144</v>
      </c>
      <c r="C81" s="6">
        <v>1</v>
      </c>
      <c r="D81" s="166">
        <v>9.5789034075214372E-2</v>
      </c>
      <c r="E81" s="6">
        <v>0.79773518482484307</v>
      </c>
      <c r="F81" s="166">
        <v>3.0757281112066256E-2</v>
      </c>
      <c r="G81" s="6">
        <v>0.85889228087350067</v>
      </c>
      <c r="H81" s="166">
        <v>0.12367589813370974</v>
      </c>
      <c r="J81" s="143"/>
    </row>
    <row r="82" spans="1:13" s="6" customFormat="1">
      <c r="A82" s="144" t="s">
        <v>196</v>
      </c>
      <c r="B82" s="168" t="s">
        <v>146</v>
      </c>
      <c r="C82" s="6">
        <v>1</v>
      </c>
      <c r="D82" s="166">
        <v>6.7528159488177752E-2</v>
      </c>
      <c r="E82" s="6">
        <v>1.055529688874</v>
      </c>
      <c r="F82" s="175">
        <v>9.8540666631199994E-2</v>
      </c>
      <c r="G82" s="6">
        <v>0.99260408028933966</v>
      </c>
      <c r="H82" s="166">
        <v>0.1614417942748225</v>
      </c>
      <c r="I82" s="6">
        <v>1.0238606779999999</v>
      </c>
      <c r="J82" s="143">
        <v>0.93003265000000002</v>
      </c>
      <c r="M82" s="142"/>
    </row>
    <row r="83" spans="1:13" s="6" customFormat="1">
      <c r="A83" s="144" t="s">
        <v>197</v>
      </c>
      <c r="B83" s="168" t="s">
        <v>5</v>
      </c>
      <c r="C83" s="6">
        <v>1</v>
      </c>
      <c r="D83" s="166">
        <v>0.15264923972592387</v>
      </c>
      <c r="E83" s="6">
        <v>0.88361810542066399</v>
      </c>
      <c r="F83" s="175">
        <v>0.11067483662100901</v>
      </c>
      <c r="G83" s="6">
        <v>0.78648771048479582</v>
      </c>
      <c r="H83" s="166">
        <v>0.12028875162821691</v>
      </c>
      <c r="I83" s="6">
        <v>0.99524675200000001</v>
      </c>
      <c r="J83" s="143">
        <v>0.76543543270000003</v>
      </c>
      <c r="M83" s="142"/>
    </row>
    <row r="84" spans="1:13" s="6" customFormat="1">
      <c r="A84" s="144" t="s">
        <v>198</v>
      </c>
      <c r="B84" s="168" t="s">
        <v>7</v>
      </c>
      <c r="C84" s="6">
        <v>1</v>
      </c>
      <c r="D84" s="166">
        <v>4.8117900001374676E-2</v>
      </c>
      <c r="E84" s="6">
        <v>0.94114224134025748</v>
      </c>
      <c r="F84" s="175">
        <v>8.7616594792819996E-2</v>
      </c>
      <c r="G84" s="6">
        <v>0.85556342792464057</v>
      </c>
      <c r="H84" s="166">
        <v>9.1163372687273786E-2</v>
      </c>
      <c r="I84" s="6">
        <v>0.97023567300000002</v>
      </c>
      <c r="J84" s="143">
        <v>0.91345123299999997</v>
      </c>
      <c r="M84" s="142"/>
    </row>
    <row r="85" spans="1:13" s="6" customFormat="1">
      <c r="A85" s="144" t="s">
        <v>199</v>
      </c>
      <c r="B85" s="168" t="s">
        <v>55</v>
      </c>
      <c r="C85" s="6">
        <v>1</v>
      </c>
      <c r="D85" s="166">
        <v>0.16350304853205097</v>
      </c>
      <c r="E85" s="6">
        <v>0.92856409802555095</v>
      </c>
      <c r="F85" s="166">
        <v>2.366569030860843E-2</v>
      </c>
      <c r="G85" s="6">
        <v>1.1298235658696929</v>
      </c>
      <c r="H85" s="166">
        <v>0.11633218668784072</v>
      </c>
      <c r="J85" s="143"/>
    </row>
    <row r="86" spans="1:13" s="6" customFormat="1">
      <c r="A86" s="144" t="s">
        <v>200</v>
      </c>
      <c r="B86" s="168" t="s">
        <v>151</v>
      </c>
      <c r="C86" s="6">
        <v>1</v>
      </c>
      <c r="D86" s="166">
        <v>8.9009611454068202E-2</v>
      </c>
      <c r="E86" s="6">
        <v>1.028557997796018</v>
      </c>
      <c r="F86" s="166">
        <v>1.2787672584368237E-3</v>
      </c>
      <c r="G86" s="6">
        <v>1.5937480083788045</v>
      </c>
      <c r="H86" s="166">
        <v>0.21584581519855178</v>
      </c>
      <c r="J86" s="143"/>
    </row>
    <row r="87" spans="1:13" s="6" customFormat="1">
      <c r="A87" s="144" t="s">
        <v>201</v>
      </c>
      <c r="B87" s="168" t="s">
        <v>153</v>
      </c>
      <c r="C87" s="6">
        <v>1</v>
      </c>
      <c r="D87" s="166">
        <v>6.2681179629440698E-2</v>
      </c>
      <c r="E87" s="6">
        <v>1.1906503568362585</v>
      </c>
      <c r="F87" s="166">
        <v>3.4889355690525418E-2</v>
      </c>
      <c r="G87" s="6">
        <v>0.92603619767570133</v>
      </c>
      <c r="H87" s="166">
        <v>0.10736912961623091</v>
      </c>
      <c r="J87" s="143"/>
    </row>
    <row r="88" spans="1:13" s="6" customFormat="1">
      <c r="A88" s="144" t="s">
        <v>202</v>
      </c>
      <c r="B88" s="168" t="s">
        <v>44</v>
      </c>
      <c r="C88" s="6">
        <v>1</v>
      </c>
      <c r="D88" s="166">
        <v>9.8369103022175261E-2</v>
      </c>
      <c r="E88" s="6">
        <v>1.1631418191605591</v>
      </c>
      <c r="F88" s="166">
        <v>3.69309349920552E-2</v>
      </c>
      <c r="G88" s="6">
        <v>1.0238771244247311</v>
      </c>
      <c r="H88" s="166">
        <v>9.8254064366038785E-2</v>
      </c>
      <c r="J88" s="143"/>
    </row>
    <row r="89" spans="1:13" s="6" customFormat="1">
      <c r="J89" s="143"/>
    </row>
    <row r="90" spans="1:13" s="6" customFormat="1">
      <c r="J90" s="143"/>
    </row>
    <row r="91" spans="1:13" s="6" customFormat="1">
      <c r="A91" s="36" t="s">
        <v>385</v>
      </c>
    </row>
    <row r="92" spans="1:13" s="6" customFormat="1">
      <c r="A92" s="144" t="s">
        <v>370</v>
      </c>
      <c r="B92" s="6" t="s">
        <v>372</v>
      </c>
    </row>
    <row r="93" spans="1:13" s="6" customFormat="1">
      <c r="A93" s="6" t="s">
        <v>376</v>
      </c>
      <c r="B93" s="6" t="s">
        <v>371</v>
      </c>
      <c r="D93" s="6" t="s">
        <v>377</v>
      </c>
    </row>
    <row r="94" spans="1:13" s="6" customFormat="1">
      <c r="A94" s="144" t="s">
        <v>374</v>
      </c>
      <c r="B94" s="6" t="s">
        <v>375</v>
      </c>
    </row>
  </sheetData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A2" sqref="A2"/>
    </sheetView>
  </sheetViews>
  <sheetFormatPr defaultColWidth="9.140625" defaultRowHeight="15"/>
  <cols>
    <col min="1" max="1" width="9.140625" style="6"/>
    <col min="2" max="2" width="15.5703125" style="6" customWidth="1"/>
    <col min="3" max="3" width="24.28515625" style="6" customWidth="1"/>
    <col min="4" max="4" width="23.140625" style="6" customWidth="1"/>
    <col min="5" max="5" width="9.140625" style="3"/>
  </cols>
  <sheetData>
    <row r="1" spans="1:5" ht="17.25">
      <c r="A1" s="84" t="s">
        <v>267</v>
      </c>
      <c r="B1" s="84"/>
      <c r="C1" s="84"/>
      <c r="D1" s="84"/>
      <c r="E1" s="1"/>
    </row>
    <row r="3" spans="1:5">
      <c r="A3" s="61" t="s">
        <v>0</v>
      </c>
      <c r="B3" s="78" t="s">
        <v>268</v>
      </c>
      <c r="C3" s="78" t="s">
        <v>265</v>
      </c>
      <c r="D3" s="61" t="s">
        <v>266</v>
      </c>
    </row>
    <row r="4" spans="1:5">
      <c r="A4" s="14" t="s">
        <v>204</v>
      </c>
      <c r="B4" s="73">
        <v>17.600000000000001</v>
      </c>
      <c r="C4" s="73">
        <v>0.52</v>
      </c>
      <c r="D4" s="14">
        <v>0.5</v>
      </c>
    </row>
    <row r="5" spans="1:5">
      <c r="A5" s="14" t="s">
        <v>205</v>
      </c>
      <c r="B5" s="73">
        <v>20.3</v>
      </c>
      <c r="C5" s="188">
        <v>0.62</v>
      </c>
      <c r="D5" s="14">
        <v>0.6</v>
      </c>
    </row>
    <row r="6" spans="1:5">
      <c r="A6" s="14" t="s">
        <v>206</v>
      </c>
      <c r="B6" s="73">
        <v>7.7</v>
      </c>
      <c r="C6" s="73">
        <v>0.19</v>
      </c>
      <c r="D6" s="14">
        <v>0.18</v>
      </c>
    </row>
    <row r="7" spans="1:5">
      <c r="A7" s="14" t="s">
        <v>207</v>
      </c>
      <c r="B7" s="73">
        <v>12.9</v>
      </c>
      <c r="C7" s="188">
        <v>1.1599999999999999</v>
      </c>
      <c r="D7" s="14">
        <v>0.85</v>
      </c>
    </row>
    <row r="8" spans="1:5">
      <c r="A8" s="14" t="s">
        <v>208</v>
      </c>
      <c r="B8" s="73">
        <v>13.2</v>
      </c>
      <c r="C8" s="73">
        <v>0.3</v>
      </c>
      <c r="D8" s="14">
        <v>0.28000000000000003</v>
      </c>
    </row>
    <row r="9" spans="1:5">
      <c r="A9" s="14" t="s">
        <v>209</v>
      </c>
      <c r="B9" s="73">
        <v>19.600000000000001</v>
      </c>
      <c r="C9" s="73">
        <v>0.48</v>
      </c>
      <c r="D9" s="14">
        <v>0.46</v>
      </c>
    </row>
    <row r="10" spans="1:5">
      <c r="A10" s="14" t="s">
        <v>210</v>
      </c>
      <c r="B10" s="73">
        <v>7.2</v>
      </c>
      <c r="C10" s="73">
        <v>0.15</v>
      </c>
      <c r="D10" s="14">
        <v>0.13</v>
      </c>
    </row>
    <row r="11" spans="1:5">
      <c r="A11" s="14" t="s">
        <v>211</v>
      </c>
      <c r="B11" s="73">
        <v>39.6</v>
      </c>
      <c r="C11" s="73">
        <v>0.63</v>
      </c>
      <c r="D11" s="14">
        <v>0.5</v>
      </c>
    </row>
    <row r="12" spans="1:5">
      <c r="A12" s="14" t="s">
        <v>212</v>
      </c>
      <c r="B12" s="73">
        <v>16</v>
      </c>
      <c r="C12" s="73">
        <v>0.39</v>
      </c>
      <c r="D12" s="14">
        <v>0.38</v>
      </c>
    </row>
    <row r="13" spans="1:5">
      <c r="A13" s="14" t="s">
        <v>213</v>
      </c>
      <c r="B13" s="73">
        <v>20.8</v>
      </c>
      <c r="C13" s="73">
        <v>0.44</v>
      </c>
      <c r="D13" s="14">
        <v>0.42</v>
      </c>
    </row>
    <row r="14" spans="1:5">
      <c r="A14" s="14" t="s">
        <v>214</v>
      </c>
      <c r="B14" s="73">
        <v>7.5</v>
      </c>
      <c r="C14" s="188">
        <v>0.66</v>
      </c>
      <c r="D14" s="14">
        <v>0.6</v>
      </c>
    </row>
    <row r="15" spans="1:5">
      <c r="A15" s="14" t="s">
        <v>215</v>
      </c>
      <c r="B15" s="73">
        <v>22</v>
      </c>
      <c r="C15" s="188">
        <v>3.29</v>
      </c>
      <c r="D15" s="14">
        <v>3.7</v>
      </c>
    </row>
    <row r="16" spans="1:5">
      <c r="A16" s="14" t="s">
        <v>216</v>
      </c>
      <c r="B16" s="73">
        <v>11</v>
      </c>
      <c r="C16" s="73">
        <v>0.49</v>
      </c>
      <c r="D16" s="189">
        <v>0.45</v>
      </c>
    </row>
    <row r="17" spans="1:4">
      <c r="A17" s="14" t="s">
        <v>217</v>
      </c>
      <c r="B17" s="73">
        <v>14.5</v>
      </c>
      <c r="C17" s="73">
        <v>0.65</v>
      </c>
      <c r="D17" s="189">
        <v>0.6</v>
      </c>
    </row>
    <row r="18" spans="1:4">
      <c r="A18" s="14" t="s">
        <v>218</v>
      </c>
      <c r="B18" s="73">
        <v>7.1</v>
      </c>
      <c r="C18" s="188">
        <v>0.33</v>
      </c>
      <c r="D18" s="189">
        <v>0.9</v>
      </c>
    </row>
    <row r="19" spans="1:4">
      <c r="A19" s="14" t="s">
        <v>219</v>
      </c>
      <c r="B19" s="73">
        <v>28.1</v>
      </c>
      <c r="C19" s="188">
        <v>2.81</v>
      </c>
      <c r="D19" s="189">
        <v>1.2</v>
      </c>
    </row>
    <row r="20" spans="1:4">
      <c r="A20" s="14" t="s">
        <v>220</v>
      </c>
      <c r="B20" s="73">
        <v>15.2</v>
      </c>
      <c r="C20" s="188">
        <v>0.92</v>
      </c>
      <c r="D20" s="189">
        <v>0.9</v>
      </c>
    </row>
    <row r="21" spans="1:4">
      <c r="A21" s="14" t="s">
        <v>221</v>
      </c>
      <c r="B21" s="73">
        <v>17.7</v>
      </c>
      <c r="C21" s="188">
        <v>1.01</v>
      </c>
      <c r="D21" s="189">
        <v>1</v>
      </c>
    </row>
    <row r="22" spans="1:4">
      <c r="A22" s="14" t="s">
        <v>222</v>
      </c>
      <c r="B22" s="73">
        <v>12.2</v>
      </c>
      <c r="C22" s="188">
        <v>0.62</v>
      </c>
      <c r="D22" s="189">
        <v>0.6</v>
      </c>
    </row>
    <row r="23" spans="1:4">
      <c r="A23" s="14" t="s">
        <v>223</v>
      </c>
      <c r="B23" s="73">
        <v>4.4000000000000004</v>
      </c>
      <c r="C23" s="188">
        <v>1.3</v>
      </c>
      <c r="D23" s="189">
        <v>1.5</v>
      </c>
    </row>
    <row r="24" spans="1:4">
      <c r="A24" s="14" t="s">
        <v>224</v>
      </c>
      <c r="B24" s="73">
        <v>17.5</v>
      </c>
      <c r="C24" s="188">
        <v>3.53</v>
      </c>
      <c r="D24" s="14">
        <v>3.4</v>
      </c>
    </row>
    <row r="25" spans="1:4">
      <c r="A25" s="14" t="s">
        <v>225</v>
      </c>
      <c r="B25" s="73">
        <v>19.8</v>
      </c>
      <c r="C25" s="188">
        <v>4.01</v>
      </c>
      <c r="D25" s="14">
        <v>3.95</v>
      </c>
    </row>
    <row r="26" spans="1:4">
      <c r="A26" s="14" t="s">
        <v>226</v>
      </c>
      <c r="B26" s="73">
        <v>16.899999999999999</v>
      </c>
      <c r="C26" s="188">
        <v>3.41</v>
      </c>
      <c r="D26" s="14">
        <v>3.35</v>
      </c>
    </row>
    <row r="27" spans="1:4">
      <c r="A27" s="14" t="s">
        <v>227</v>
      </c>
      <c r="B27" s="73">
        <v>6.9</v>
      </c>
      <c r="C27" s="188">
        <v>1.34</v>
      </c>
      <c r="D27" s="14">
        <v>1.29</v>
      </c>
    </row>
    <row r="28" spans="1:4">
      <c r="A28" s="14" t="s">
        <v>228</v>
      </c>
      <c r="B28" s="73">
        <v>13.1</v>
      </c>
      <c r="C28" s="188">
        <v>2.42</v>
      </c>
      <c r="D28" s="14">
        <v>2.2999999999999998</v>
      </c>
    </row>
    <row r="29" spans="1:4">
      <c r="A29" s="14" t="s">
        <v>229</v>
      </c>
      <c r="B29" s="73">
        <v>18.899999999999999</v>
      </c>
      <c r="C29" s="188">
        <v>0.74</v>
      </c>
      <c r="D29" s="14">
        <v>0.7</v>
      </c>
    </row>
    <row r="30" spans="1:4">
      <c r="A30" s="14" t="s">
        <v>230</v>
      </c>
      <c r="B30" s="73">
        <v>15.1</v>
      </c>
      <c r="C30" s="188">
        <v>2.09</v>
      </c>
      <c r="D30" s="14">
        <v>1.6</v>
      </c>
    </row>
    <row r="31" spans="1:4">
      <c r="A31" s="14" t="s">
        <v>231</v>
      </c>
      <c r="B31" s="73">
        <v>6.1</v>
      </c>
      <c r="C31" s="188">
        <v>7.0000000000000007E-2</v>
      </c>
      <c r="D31" s="14">
        <v>7.0000000000000007E-2</v>
      </c>
    </row>
    <row r="32" spans="1:4">
      <c r="A32" s="14" t="s">
        <v>232</v>
      </c>
      <c r="B32" s="73">
        <v>18.399999999999999</v>
      </c>
      <c r="C32" s="73">
        <v>0.25</v>
      </c>
      <c r="D32" s="189">
        <v>0.25</v>
      </c>
    </row>
    <row r="33" spans="1:4">
      <c r="A33" s="14" t="s">
        <v>233</v>
      </c>
      <c r="B33" s="73">
        <v>27.7</v>
      </c>
      <c r="C33" s="73">
        <v>0.43</v>
      </c>
      <c r="D33" s="189">
        <v>0.43</v>
      </c>
    </row>
    <row r="34" spans="1:4">
      <c r="A34" s="14" t="s">
        <v>234</v>
      </c>
      <c r="B34" s="73">
        <v>15.8</v>
      </c>
      <c r="C34" s="188">
        <v>0.22</v>
      </c>
      <c r="D34" s="189">
        <v>0.22</v>
      </c>
    </row>
    <row r="35" spans="1:4">
      <c r="A35" s="14" t="s">
        <v>235</v>
      </c>
      <c r="B35" s="73">
        <v>7.4</v>
      </c>
      <c r="C35" s="188">
        <v>0.1</v>
      </c>
      <c r="D35" s="189">
        <v>0.1</v>
      </c>
    </row>
    <row r="36" spans="1:4">
      <c r="A36" s="14" t="s">
        <v>236</v>
      </c>
      <c r="B36" s="73">
        <v>12.2</v>
      </c>
      <c r="C36" s="188">
        <v>2.42</v>
      </c>
      <c r="D36" s="14">
        <v>2.8</v>
      </c>
    </row>
    <row r="37" spans="1:4">
      <c r="A37" s="14" t="s">
        <v>237</v>
      </c>
      <c r="B37" s="73">
        <v>15.3</v>
      </c>
      <c r="C37" s="188">
        <v>3.08</v>
      </c>
      <c r="D37" s="14">
        <v>3.8</v>
      </c>
    </row>
    <row r="38" spans="1:4">
      <c r="A38" s="14" t="s">
        <v>238</v>
      </c>
      <c r="B38" s="73">
        <v>10.9</v>
      </c>
      <c r="C38" s="188">
        <v>0.2</v>
      </c>
      <c r="D38" s="14">
        <v>0.15</v>
      </c>
    </row>
    <row r="39" spans="1:4">
      <c r="A39" s="14" t="s">
        <v>239</v>
      </c>
      <c r="B39" s="73">
        <v>15.1</v>
      </c>
      <c r="C39" s="188">
        <v>0.28000000000000003</v>
      </c>
      <c r="D39" s="14">
        <v>0.25</v>
      </c>
    </row>
    <row r="40" spans="1:4">
      <c r="A40" s="14" t="s">
        <v>240</v>
      </c>
      <c r="B40" s="73">
        <v>12.3</v>
      </c>
      <c r="C40" s="188">
        <v>1.69</v>
      </c>
      <c r="D40" s="14">
        <v>0.7</v>
      </c>
    </row>
    <row r="41" spans="1:4">
      <c r="A41" s="14" t="s">
        <v>241</v>
      </c>
      <c r="B41" s="73">
        <v>34.200000000000003</v>
      </c>
      <c r="C41" s="188">
        <v>2.64</v>
      </c>
      <c r="D41" s="14">
        <v>1.8</v>
      </c>
    </row>
    <row r="42" spans="1:4">
      <c r="A42" s="14" t="s">
        <v>242</v>
      </c>
      <c r="B42" s="73">
        <v>17</v>
      </c>
      <c r="C42" s="188">
        <v>1.97</v>
      </c>
      <c r="D42" s="14">
        <v>1.7</v>
      </c>
    </row>
    <row r="43" spans="1:4">
      <c r="A43" s="14" t="s">
        <v>243</v>
      </c>
      <c r="B43" s="73">
        <v>19.100000000000001</v>
      </c>
      <c r="C43" s="188">
        <v>2.2200000000000002</v>
      </c>
      <c r="D43" s="14">
        <v>1.9</v>
      </c>
    </row>
    <row r="44" spans="1:4">
      <c r="A44" s="14" t="s">
        <v>244</v>
      </c>
      <c r="B44" s="73">
        <v>24.4</v>
      </c>
      <c r="C44" s="188">
        <v>7.34</v>
      </c>
      <c r="D44" s="14">
        <v>8.1</v>
      </c>
    </row>
    <row r="45" spans="1:4">
      <c r="A45" s="14" t="s">
        <v>245</v>
      </c>
      <c r="B45" s="73">
        <v>31.9</v>
      </c>
      <c r="C45" s="188">
        <v>2.54</v>
      </c>
      <c r="D45" s="14">
        <v>1.8</v>
      </c>
    </row>
    <row r="46" spans="1:4">
      <c r="A46" s="14" t="s">
        <v>246</v>
      </c>
      <c r="B46" s="73">
        <v>21.8</v>
      </c>
      <c r="C46" s="188">
        <v>5.5</v>
      </c>
      <c r="D46" s="14">
        <v>6.5</v>
      </c>
    </row>
    <row r="47" spans="1:4">
      <c r="A47" s="14" t="s">
        <v>247</v>
      </c>
      <c r="B47" s="73">
        <v>25.1</v>
      </c>
      <c r="C47" s="188">
        <v>6.45</v>
      </c>
      <c r="D47" s="14">
        <v>7.5</v>
      </c>
    </row>
    <row r="48" spans="1:4">
      <c r="A48" s="14" t="s">
        <v>248</v>
      </c>
      <c r="B48" s="73">
        <v>29</v>
      </c>
      <c r="C48" s="188">
        <v>8.77</v>
      </c>
      <c r="D48" s="14">
        <v>9.5</v>
      </c>
    </row>
    <row r="49" spans="1:4">
      <c r="A49" s="14" t="s">
        <v>249</v>
      </c>
      <c r="B49" s="73">
        <v>39.6</v>
      </c>
      <c r="C49" s="188">
        <v>3.35</v>
      </c>
      <c r="D49" s="14">
        <v>1.6</v>
      </c>
    </row>
    <row r="50" spans="1:4">
      <c r="A50" s="14" t="s">
        <v>250</v>
      </c>
      <c r="B50" s="73">
        <v>10.6</v>
      </c>
      <c r="C50" s="73">
        <v>0.93</v>
      </c>
      <c r="D50" s="14">
        <v>0.8</v>
      </c>
    </row>
    <row r="51" spans="1:4">
      <c r="A51" s="14" t="s">
        <v>251</v>
      </c>
      <c r="B51" s="73">
        <v>12.6</v>
      </c>
      <c r="C51" s="187">
        <v>1.07</v>
      </c>
      <c r="D51" s="109">
        <v>0.9</v>
      </c>
    </row>
    <row r="52" spans="1:4">
      <c r="A52" s="14" t="s">
        <v>252</v>
      </c>
      <c r="B52" s="73">
        <v>13.2</v>
      </c>
      <c r="C52" s="188">
        <v>1.08</v>
      </c>
      <c r="D52" s="14">
        <v>0.8</v>
      </c>
    </row>
    <row r="53" spans="1:4">
      <c r="A53" s="14" t="s">
        <v>253</v>
      </c>
      <c r="B53" s="73">
        <v>4.5</v>
      </c>
      <c r="C53" s="73">
        <v>0.89</v>
      </c>
      <c r="D53" s="189">
        <v>0.95</v>
      </c>
    </row>
    <row r="54" spans="1:4">
      <c r="A54" s="14" t="s">
        <v>254</v>
      </c>
      <c r="B54" s="73">
        <v>10.4</v>
      </c>
      <c r="C54" s="73">
        <v>1.78</v>
      </c>
      <c r="D54" s="189">
        <v>1.95</v>
      </c>
    </row>
    <row r="55" spans="1:4">
      <c r="A55" s="14" t="s">
        <v>255</v>
      </c>
      <c r="B55" s="73">
        <v>6.2</v>
      </c>
      <c r="C55" s="73">
        <v>0.97</v>
      </c>
      <c r="D55" s="189">
        <v>1.1000000000000001</v>
      </c>
    </row>
    <row r="56" spans="1:4">
      <c r="A56" s="14" t="s">
        <v>256</v>
      </c>
      <c r="B56" s="73">
        <v>11.4</v>
      </c>
      <c r="C56" s="73">
        <v>1.94</v>
      </c>
      <c r="D56" s="189">
        <v>2.1</v>
      </c>
    </row>
    <row r="57" spans="1:4">
      <c r="A57" s="14" t="s">
        <v>257</v>
      </c>
      <c r="B57" s="73">
        <v>12.1</v>
      </c>
      <c r="C57" s="188">
        <v>0.57999999999999996</v>
      </c>
      <c r="D57" s="14">
        <v>0.4</v>
      </c>
    </row>
    <row r="58" spans="1:4">
      <c r="A58" s="14" t="s">
        <v>258</v>
      </c>
      <c r="B58" s="73">
        <v>19.5</v>
      </c>
      <c r="C58" s="188">
        <v>1.26</v>
      </c>
      <c r="D58" s="14">
        <v>0.8</v>
      </c>
    </row>
    <row r="59" spans="1:4">
      <c r="A59" s="14" t="s">
        <v>259</v>
      </c>
      <c r="B59" s="73">
        <v>12.2</v>
      </c>
      <c r="C59" s="188">
        <v>1.36</v>
      </c>
      <c r="D59" s="189">
        <v>1.4</v>
      </c>
    </row>
    <row r="60" spans="1:4">
      <c r="A60" s="14" t="s">
        <v>260</v>
      </c>
      <c r="B60" s="73">
        <v>12</v>
      </c>
      <c r="C60" s="73">
        <v>2.68</v>
      </c>
      <c r="D60" s="189">
        <v>2.7</v>
      </c>
    </row>
    <row r="61" spans="1:4">
      <c r="A61" s="14" t="s">
        <v>261</v>
      </c>
      <c r="B61" s="73">
        <v>10.8</v>
      </c>
      <c r="C61" s="73">
        <v>0.27</v>
      </c>
      <c r="D61" s="14">
        <v>0.1</v>
      </c>
    </row>
    <row r="62" spans="1:4">
      <c r="A62" s="14" t="s">
        <v>262</v>
      </c>
      <c r="B62" s="73">
        <v>22.2</v>
      </c>
      <c r="C62" s="188">
        <v>0.56000000000000005</v>
      </c>
      <c r="D62" s="14">
        <v>0.35</v>
      </c>
    </row>
    <row r="63" spans="1:4">
      <c r="A63" s="14" t="s">
        <v>263</v>
      </c>
      <c r="B63" s="73">
        <v>16.5</v>
      </c>
      <c r="C63" s="188">
        <v>1.89</v>
      </c>
      <c r="D63" s="14">
        <v>1.4</v>
      </c>
    </row>
    <row r="64" spans="1:4">
      <c r="A64" s="14" t="s">
        <v>264</v>
      </c>
      <c r="B64" s="73">
        <v>16.5</v>
      </c>
      <c r="C64" s="188">
        <v>0.42</v>
      </c>
      <c r="D64" s="14">
        <v>0.25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" sqref="A2"/>
    </sheetView>
  </sheetViews>
  <sheetFormatPr defaultColWidth="8.85546875" defaultRowHeight="15"/>
  <cols>
    <col min="1" max="1" width="15.85546875" style="3" customWidth="1"/>
    <col min="2" max="2" width="9.140625" style="3"/>
    <col min="3" max="3" width="15.5703125" style="3" customWidth="1"/>
    <col min="4" max="5" width="8.85546875" style="3"/>
  </cols>
  <sheetData>
    <row r="1" spans="1:3" s="1" customFormat="1">
      <c r="A1" s="1" t="s">
        <v>203</v>
      </c>
    </row>
    <row r="2" spans="1:3" s="3" customFormat="1"/>
    <row r="3" spans="1:3" s="1" customFormat="1">
      <c r="A3" s="36" t="s">
        <v>93</v>
      </c>
      <c r="B3" s="62" t="s">
        <v>0</v>
      </c>
      <c r="C3" s="61" t="s">
        <v>421</v>
      </c>
    </row>
    <row r="4" spans="1:3">
      <c r="A4" s="8" t="s">
        <v>166</v>
      </c>
      <c r="B4" s="5" t="s">
        <v>95</v>
      </c>
      <c r="C4" s="13">
        <v>3.8346320198356411E-4</v>
      </c>
    </row>
    <row r="5" spans="1:3">
      <c r="A5" s="8" t="s">
        <v>167</v>
      </c>
      <c r="B5" s="5" t="s">
        <v>97</v>
      </c>
      <c r="C5" s="13">
        <v>-1.7239746964497343E-2</v>
      </c>
    </row>
    <row r="6" spans="1:3">
      <c r="A6" s="8" t="s">
        <v>168</v>
      </c>
      <c r="B6" s="5" t="s">
        <v>99</v>
      </c>
      <c r="C6" s="13">
        <v>0.25422718501784192</v>
      </c>
    </row>
    <row r="7" spans="1:3">
      <c r="A7" s="8" t="s">
        <v>169</v>
      </c>
      <c r="B7" s="5" t="s">
        <v>101</v>
      </c>
      <c r="C7" s="13">
        <v>0.29100121740758716</v>
      </c>
    </row>
    <row r="8" spans="1:3">
      <c r="A8" s="8" t="s">
        <v>170</v>
      </c>
      <c r="B8" s="5" t="s">
        <v>11</v>
      </c>
      <c r="C8" s="13">
        <v>5.9839378063172854E-2</v>
      </c>
    </row>
    <row r="9" spans="1:3">
      <c r="A9" s="8" t="s">
        <v>171</v>
      </c>
      <c r="B9" s="5" t="s">
        <v>9</v>
      </c>
      <c r="C9" s="13">
        <v>-2.8895044979141554E-2</v>
      </c>
    </row>
    <row r="10" spans="1:3">
      <c r="A10" s="8" t="s">
        <v>172</v>
      </c>
      <c r="B10" s="5" t="s">
        <v>105</v>
      </c>
      <c r="C10" s="13">
        <v>-0.58303362502715383</v>
      </c>
    </row>
    <row r="11" spans="1:3">
      <c r="A11" s="8" t="s">
        <v>173</v>
      </c>
      <c r="B11" s="5" t="s">
        <v>107</v>
      </c>
      <c r="C11" s="13">
        <v>2.2310619045765074</v>
      </c>
    </row>
    <row r="12" spans="1:3">
      <c r="A12" s="9" t="s">
        <v>174</v>
      </c>
      <c r="B12" s="5" t="s">
        <v>109</v>
      </c>
      <c r="C12" s="13">
        <v>-0.28377908370030602</v>
      </c>
    </row>
    <row r="13" spans="1:3">
      <c r="A13" s="8" t="s">
        <v>175</v>
      </c>
      <c r="B13" s="5" t="s">
        <v>111</v>
      </c>
      <c r="C13" s="13">
        <v>-1.0986570739651207</v>
      </c>
    </row>
    <row r="14" spans="1:3">
      <c r="A14" s="8" t="s">
        <v>176</v>
      </c>
      <c r="B14" s="5" t="s">
        <v>113</v>
      </c>
      <c r="C14" s="13">
        <v>-3.513210075748026</v>
      </c>
    </row>
    <row r="15" spans="1:3">
      <c r="A15" s="8" t="s">
        <v>177</v>
      </c>
      <c r="B15" s="5" t="s">
        <v>32</v>
      </c>
      <c r="C15" s="13">
        <v>2.4754878366053252</v>
      </c>
    </row>
    <row r="16" spans="1:3">
      <c r="A16" s="8" t="s">
        <v>178</v>
      </c>
      <c r="B16" s="5" t="s">
        <v>116</v>
      </c>
      <c r="C16" s="13">
        <v>-0.93515368265386156</v>
      </c>
    </row>
    <row r="17" spans="1:3">
      <c r="A17" s="8" t="s">
        <v>179</v>
      </c>
      <c r="B17" s="5" t="s">
        <v>40</v>
      </c>
      <c r="C17" s="13">
        <v>-0.45133353312245322</v>
      </c>
    </row>
    <row r="18" spans="1:3">
      <c r="A18" s="8" t="s">
        <v>180</v>
      </c>
      <c r="B18" s="5" t="s">
        <v>119</v>
      </c>
      <c r="C18" s="13">
        <v>-0.13967915199323777</v>
      </c>
    </row>
    <row r="19" spans="1:3">
      <c r="A19" s="8" t="s">
        <v>181</v>
      </c>
      <c r="B19" s="5" t="s">
        <v>121</v>
      </c>
      <c r="C19" s="13">
        <v>6.5003468498289751E-3</v>
      </c>
    </row>
    <row r="20" spans="1:3">
      <c r="A20" s="8" t="s">
        <v>182</v>
      </c>
      <c r="B20" s="5" t="s">
        <v>13</v>
      </c>
      <c r="C20" s="13">
        <v>-3.3762556822793374E-2</v>
      </c>
    </row>
    <row r="21" spans="1:3">
      <c r="A21" s="8" t="s">
        <v>183</v>
      </c>
      <c r="B21" s="5" t="s">
        <v>124</v>
      </c>
      <c r="C21" s="13">
        <v>-0.15083564841904357</v>
      </c>
    </row>
    <row r="22" spans="1:3">
      <c r="A22" s="9" t="s">
        <v>184</v>
      </c>
      <c r="B22" s="5" t="s">
        <v>30</v>
      </c>
      <c r="C22" s="13">
        <v>-0.144365775776338</v>
      </c>
    </row>
    <row r="23" spans="1:3">
      <c r="A23" s="8" t="s">
        <v>185</v>
      </c>
      <c r="B23" s="5" t="s">
        <v>59</v>
      </c>
      <c r="C23" s="13">
        <v>-0.31564144589475124</v>
      </c>
    </row>
    <row r="24" spans="1:3">
      <c r="A24" s="8" t="s">
        <v>186</v>
      </c>
      <c r="B24" s="5" t="s">
        <v>128</v>
      </c>
      <c r="C24" s="13">
        <v>-0.11527481769230746</v>
      </c>
    </row>
    <row r="25" spans="1:3">
      <c r="A25" s="8" t="s">
        <v>186</v>
      </c>
      <c r="B25" s="5" t="s">
        <v>128</v>
      </c>
      <c r="C25" s="13">
        <v>-0.12578568607799043</v>
      </c>
    </row>
    <row r="26" spans="1:3">
      <c r="A26" s="8" t="s">
        <v>187</v>
      </c>
      <c r="B26" s="5" t="s">
        <v>3</v>
      </c>
      <c r="C26" s="13">
        <v>-0.62997173087189984</v>
      </c>
    </row>
    <row r="27" spans="1:3">
      <c r="A27" s="8" t="s">
        <v>188</v>
      </c>
      <c r="B27" s="5" t="s">
        <v>1</v>
      </c>
      <c r="C27" s="13">
        <v>-0.25477590949544926</v>
      </c>
    </row>
    <row r="28" spans="1:3">
      <c r="A28" s="8" t="s">
        <v>188</v>
      </c>
      <c r="B28" s="5" t="s">
        <v>1</v>
      </c>
      <c r="C28" s="13">
        <v>2.5255818416140829E-2</v>
      </c>
    </row>
    <row r="29" spans="1:3">
      <c r="A29" s="8" t="s">
        <v>188</v>
      </c>
      <c r="B29" s="5" t="s">
        <v>1</v>
      </c>
      <c r="C29" s="13">
        <v>1.0088577891926853</v>
      </c>
    </row>
    <row r="30" spans="1:3" ht="15.75">
      <c r="A30" s="8" t="s">
        <v>189</v>
      </c>
      <c r="B30" s="5" t="s">
        <v>134</v>
      </c>
      <c r="C30" s="13">
        <v>-1.8901905975125463E-2</v>
      </c>
    </row>
    <row r="31" spans="1:3">
      <c r="A31" s="10" t="s">
        <v>190</v>
      </c>
      <c r="B31" s="5" t="s">
        <v>134</v>
      </c>
      <c r="C31" s="13">
        <v>0.23100811998545784</v>
      </c>
    </row>
    <row r="32" spans="1:3">
      <c r="A32" s="10" t="s">
        <v>191</v>
      </c>
      <c r="B32" s="5" t="s">
        <v>137</v>
      </c>
      <c r="C32" s="13">
        <v>0.14595487668660184</v>
      </c>
    </row>
    <row r="33" spans="1:3">
      <c r="A33" s="10" t="s">
        <v>192</v>
      </c>
      <c r="B33" s="5" t="s">
        <v>139</v>
      </c>
      <c r="C33" s="13">
        <v>-0.38115503322850852</v>
      </c>
    </row>
    <row r="34" spans="1:3">
      <c r="A34" s="10" t="s">
        <v>193</v>
      </c>
      <c r="B34" s="5" t="s">
        <v>52</v>
      </c>
      <c r="C34" s="13">
        <v>0.22474240221132311</v>
      </c>
    </row>
    <row r="35" spans="1:3">
      <c r="A35" s="10" t="s">
        <v>194</v>
      </c>
      <c r="B35" s="5" t="s">
        <v>142</v>
      </c>
      <c r="C35" s="13">
        <v>2.2415544643454037</v>
      </c>
    </row>
    <row r="36" spans="1:3">
      <c r="A36" s="10" t="s">
        <v>195</v>
      </c>
      <c r="B36" s="5" t="s">
        <v>144</v>
      </c>
      <c r="C36" s="13">
        <v>-0.58087833579454318</v>
      </c>
    </row>
    <row r="37" spans="1:3">
      <c r="A37" s="10" t="s">
        <v>196</v>
      </c>
      <c r="B37" s="5" t="s">
        <v>146</v>
      </c>
      <c r="C37" s="13">
        <v>-7.3190429653580483E-2</v>
      </c>
    </row>
    <row r="38" spans="1:3">
      <c r="A38" s="10" t="s">
        <v>197</v>
      </c>
      <c r="B38" s="5" t="s">
        <v>5</v>
      </c>
      <c r="C38" s="13">
        <v>-0.5072016647447164</v>
      </c>
    </row>
    <row r="39" spans="1:3">
      <c r="A39" s="11" t="s">
        <v>198</v>
      </c>
      <c r="B39" s="5" t="s">
        <v>7</v>
      </c>
      <c r="C39" s="13">
        <v>-0.15524860105892174</v>
      </c>
    </row>
    <row r="40" spans="1:3">
      <c r="A40" s="10" t="s">
        <v>199</v>
      </c>
      <c r="B40" s="5" t="s">
        <v>55</v>
      </c>
      <c r="C40" s="13">
        <v>-0.31772957923249373</v>
      </c>
    </row>
    <row r="41" spans="1:3">
      <c r="A41" s="10" t="s">
        <v>200</v>
      </c>
      <c r="B41" s="5" t="s">
        <v>151</v>
      </c>
      <c r="C41" s="13">
        <v>1.0992422140520854</v>
      </c>
    </row>
    <row r="42" spans="1:3">
      <c r="A42" s="12" t="s">
        <v>201</v>
      </c>
      <c r="B42" s="5" t="s">
        <v>153</v>
      </c>
      <c r="C42" s="13">
        <v>0.68291047810093031</v>
      </c>
    </row>
    <row r="43" spans="1:3">
      <c r="A43" s="12" t="s">
        <v>202</v>
      </c>
      <c r="B43" s="5" t="s">
        <v>44</v>
      </c>
      <c r="C43" s="13">
        <v>-0.11013520234067452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2" sqref="A2"/>
    </sheetView>
  </sheetViews>
  <sheetFormatPr defaultColWidth="9.140625" defaultRowHeight="15"/>
  <cols>
    <col min="1" max="1" width="13.140625" style="3" customWidth="1"/>
    <col min="2" max="8" width="9.140625" style="3"/>
  </cols>
  <sheetData>
    <row r="1" spans="1:3">
      <c r="A1" s="1" t="s">
        <v>333</v>
      </c>
    </row>
    <row r="3" spans="1:3">
      <c r="B3" s="36" t="s">
        <v>334</v>
      </c>
      <c r="C3" s="36" t="s">
        <v>335</v>
      </c>
    </row>
    <row r="4" spans="1:3">
      <c r="B4" s="17">
        <v>8.19</v>
      </c>
      <c r="C4" s="17">
        <v>9.34</v>
      </c>
    </row>
    <row r="5" spans="1:3">
      <c r="B5" s="17">
        <v>6.4450000000000003</v>
      </c>
      <c r="C5" s="17">
        <v>9.89</v>
      </c>
    </row>
    <row r="6" spans="1:3">
      <c r="B6" s="29">
        <v>5.0449999999999999</v>
      </c>
      <c r="C6" s="29">
        <v>7.9749999999999996</v>
      </c>
    </row>
    <row r="7" spans="1:3">
      <c r="A7" s="15" t="s">
        <v>74</v>
      </c>
      <c r="B7" s="17">
        <v>6.56</v>
      </c>
      <c r="C7" s="17">
        <v>9.0679999999999996</v>
      </c>
    </row>
    <row r="8" spans="1:3">
      <c r="A8" s="15" t="s">
        <v>75</v>
      </c>
      <c r="B8" s="54">
        <v>1.5760000000000001</v>
      </c>
      <c r="C8" s="54">
        <v>0.98599999999999999</v>
      </c>
    </row>
    <row r="9" spans="1:3">
      <c r="A9" s="15" t="s">
        <v>76</v>
      </c>
      <c r="B9" s="54">
        <v>0.90969999999999995</v>
      </c>
      <c r="C9" s="54">
        <v>0.56930000000000003</v>
      </c>
    </row>
    <row r="10" spans="1:3">
      <c r="A10" s="85" t="s">
        <v>385</v>
      </c>
      <c r="B10" s="75">
        <v>3</v>
      </c>
      <c r="C10" s="75">
        <v>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" sqref="A2"/>
    </sheetView>
  </sheetViews>
  <sheetFormatPr defaultColWidth="9.140625" defaultRowHeight="15"/>
  <cols>
    <col min="1" max="1" width="12.85546875" style="3" customWidth="1"/>
    <col min="2" max="5" width="9.140625" style="3"/>
  </cols>
  <sheetData>
    <row r="1" spans="1:4">
      <c r="A1" s="1" t="s">
        <v>336</v>
      </c>
    </row>
    <row r="3" spans="1:4">
      <c r="B3" s="32" t="s">
        <v>337</v>
      </c>
      <c r="C3" s="32" t="s">
        <v>338</v>
      </c>
      <c r="D3" s="32" t="s">
        <v>339</v>
      </c>
    </row>
    <row r="4" spans="1:4">
      <c r="B4" s="25">
        <v>1</v>
      </c>
      <c r="C4" s="25">
        <v>0.54148750000000001</v>
      </c>
      <c r="D4" s="25">
        <v>0.61132010000000003</v>
      </c>
    </row>
    <row r="5" spans="1:4">
      <c r="B5" s="25">
        <v>1</v>
      </c>
      <c r="C5" s="25">
        <v>1.301342</v>
      </c>
      <c r="D5" s="25">
        <v>0.67595539999999998</v>
      </c>
    </row>
    <row r="6" spans="1:4">
      <c r="B6" s="56">
        <v>1</v>
      </c>
      <c r="C6" s="56">
        <v>0.55478470000000002</v>
      </c>
      <c r="D6" s="56">
        <v>0.58236679999999996</v>
      </c>
    </row>
    <row r="7" spans="1:4">
      <c r="A7" s="15" t="s">
        <v>74</v>
      </c>
      <c r="B7" s="22">
        <v>1</v>
      </c>
      <c r="C7" s="22">
        <v>0.79920000000000002</v>
      </c>
      <c r="D7" s="22">
        <v>0.62319999999999998</v>
      </c>
    </row>
    <row r="8" spans="1:4">
      <c r="A8" s="15" t="s">
        <v>75</v>
      </c>
      <c r="B8" s="22">
        <v>0</v>
      </c>
      <c r="C8" s="22">
        <v>0.43490000000000001</v>
      </c>
      <c r="D8" s="22">
        <v>4.7910000000000001E-2</v>
      </c>
    </row>
    <row r="9" spans="1:4">
      <c r="A9" s="15" t="s">
        <v>76</v>
      </c>
      <c r="B9" s="22">
        <v>0</v>
      </c>
      <c r="C9" s="22">
        <v>0.25109999999999999</v>
      </c>
      <c r="D9" s="22">
        <v>2.7660000000000001E-2</v>
      </c>
    </row>
    <row r="10" spans="1:4">
      <c r="A10" s="85" t="s">
        <v>385</v>
      </c>
      <c r="B10" s="77">
        <v>3</v>
      </c>
      <c r="C10" s="77">
        <v>3</v>
      </c>
      <c r="D10" s="77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G16" sqref="G16"/>
    </sheetView>
  </sheetViews>
  <sheetFormatPr defaultColWidth="11.42578125" defaultRowHeight="15"/>
  <sheetData>
    <row r="1" spans="1:15">
      <c r="A1" s="84" t="s">
        <v>438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>
      <c r="A3" s="83"/>
      <c r="B3" s="190" t="s">
        <v>287</v>
      </c>
      <c r="C3" s="234" t="s">
        <v>424</v>
      </c>
      <c r="D3" s="235"/>
      <c r="E3" s="236"/>
      <c r="F3" s="234" t="s">
        <v>425</v>
      </c>
      <c r="G3" s="235"/>
      <c r="H3" s="236"/>
      <c r="I3" s="228" t="s">
        <v>432</v>
      </c>
      <c r="J3" s="229"/>
      <c r="K3" s="230"/>
      <c r="L3" s="228" t="s">
        <v>427</v>
      </c>
      <c r="M3" s="229"/>
      <c r="N3" s="230"/>
      <c r="O3" s="83"/>
    </row>
    <row r="4" spans="1:15">
      <c r="A4" s="83"/>
      <c r="B4" s="50">
        <v>9.9999999999999995E-7</v>
      </c>
      <c r="C4" s="86">
        <v>100</v>
      </c>
      <c r="D4" s="86">
        <v>100</v>
      </c>
      <c r="E4" s="50">
        <v>100</v>
      </c>
      <c r="F4" s="86">
        <v>100</v>
      </c>
      <c r="G4" s="86">
        <v>100</v>
      </c>
      <c r="H4" s="50">
        <v>100</v>
      </c>
      <c r="I4" s="21">
        <v>100</v>
      </c>
      <c r="J4" s="21">
        <v>100</v>
      </c>
      <c r="K4" s="33">
        <v>100</v>
      </c>
      <c r="L4" s="86">
        <v>100</v>
      </c>
      <c r="M4" s="86">
        <v>100</v>
      </c>
      <c r="N4" s="33">
        <v>100</v>
      </c>
      <c r="O4" s="83"/>
    </row>
    <row r="5" spans="1:15">
      <c r="A5" s="83"/>
      <c r="B5" s="33">
        <v>2.0000000000000002E-5</v>
      </c>
      <c r="C5" s="86">
        <v>89.522930000000002</v>
      </c>
      <c r="D5" s="86">
        <v>65.224209999999999</v>
      </c>
      <c r="E5" s="33">
        <v>58.889380000000003</v>
      </c>
      <c r="F5" s="86">
        <v>46.256160000000001</v>
      </c>
      <c r="G5" s="86">
        <v>43.30959</v>
      </c>
      <c r="H5" s="33">
        <v>65.49239</v>
      </c>
      <c r="I5" s="21">
        <v>76.636409999999998</v>
      </c>
      <c r="J5" s="21">
        <v>80.610209999999995</v>
      </c>
      <c r="K5" s="33">
        <v>69.095410000000001</v>
      </c>
      <c r="L5" s="86">
        <v>82.705759999999998</v>
      </c>
      <c r="M5" s="86">
        <v>78.808040000000005</v>
      </c>
      <c r="N5" s="201"/>
      <c r="O5" s="83"/>
    </row>
    <row r="6" spans="1:15">
      <c r="A6" s="83"/>
      <c r="B6" s="33">
        <v>1E-4</v>
      </c>
      <c r="C6" s="86">
        <v>84.359089999999995</v>
      </c>
      <c r="D6" s="86">
        <v>26.59665</v>
      </c>
      <c r="E6" s="33">
        <v>27.47193</v>
      </c>
      <c r="F6" s="86">
        <v>26.09451</v>
      </c>
      <c r="G6" s="86">
        <v>11.11403</v>
      </c>
      <c r="H6" s="33">
        <v>36.798690000000001</v>
      </c>
      <c r="I6" s="21">
        <v>51.080210000000001</v>
      </c>
      <c r="J6" s="21">
        <v>71.255139999999997</v>
      </c>
      <c r="K6" s="33">
        <v>57.359000000000002</v>
      </c>
      <c r="L6" s="86">
        <v>74.089020000000005</v>
      </c>
      <c r="M6" s="86">
        <v>52.897030000000001</v>
      </c>
      <c r="N6" s="33">
        <v>46.495240000000003</v>
      </c>
      <c r="O6" s="83"/>
    </row>
    <row r="7" spans="1:15">
      <c r="A7" s="83"/>
      <c r="B7" s="33">
        <v>2.0000000000000001E-4</v>
      </c>
      <c r="C7" s="86">
        <v>59.055860000000003</v>
      </c>
      <c r="D7" s="86">
        <v>24.235299999999999</v>
      </c>
      <c r="E7" s="33">
        <v>25.381</v>
      </c>
      <c r="F7" s="86">
        <v>9.3335670000000004</v>
      </c>
      <c r="G7" s="86">
        <v>11.28453</v>
      </c>
      <c r="H7" s="33">
        <v>22.520009999999999</v>
      </c>
      <c r="I7" s="21">
        <v>42.529409999999999</v>
      </c>
      <c r="J7" s="21">
        <v>71.450289999999995</v>
      </c>
      <c r="K7" s="33">
        <v>34.669759999999997</v>
      </c>
      <c r="L7" s="86">
        <v>41.880699999999997</v>
      </c>
      <c r="M7" s="86">
        <v>43.118850000000002</v>
      </c>
      <c r="N7" s="33">
        <v>51.950479999999999</v>
      </c>
      <c r="O7" s="83"/>
    </row>
    <row r="8" spans="1:15">
      <c r="A8" s="83"/>
      <c r="B8" s="33">
        <v>5.0000000000000001E-4</v>
      </c>
      <c r="C8" s="86">
        <v>54.888590000000001</v>
      </c>
      <c r="D8" s="86">
        <v>22.27956</v>
      </c>
      <c r="E8" s="33">
        <v>6.6075179999999998</v>
      </c>
      <c r="F8" s="86">
        <v>8.8093310000000002</v>
      </c>
      <c r="G8" s="86">
        <v>2.743096</v>
      </c>
      <c r="H8" s="33">
        <v>12.819879999999999</v>
      </c>
      <c r="I8" s="21">
        <v>29.76529</v>
      </c>
      <c r="J8" s="21">
        <v>52.460120000000003</v>
      </c>
      <c r="K8" s="33">
        <v>9.4121360000000003</v>
      </c>
      <c r="L8" s="86">
        <v>18.166260000000001</v>
      </c>
      <c r="M8" s="86">
        <v>20.826809999999998</v>
      </c>
      <c r="N8" s="33">
        <v>33.024180000000001</v>
      </c>
      <c r="O8" s="83"/>
    </row>
    <row r="9" spans="1:15">
      <c r="A9" s="83"/>
      <c r="B9" s="33">
        <v>1E-3</v>
      </c>
      <c r="C9" s="86">
        <v>23.085470000000001</v>
      </c>
      <c r="D9" s="86">
        <v>16.888110000000001</v>
      </c>
      <c r="E9" s="33">
        <v>4.9165359999999998</v>
      </c>
      <c r="F9" s="86">
        <v>0.91491409999999995</v>
      </c>
      <c r="G9" s="86">
        <v>2.439012</v>
      </c>
      <c r="H9" s="33">
        <v>7.5807599999999997</v>
      </c>
      <c r="I9" s="21">
        <v>2.1473499999999999</v>
      </c>
      <c r="J9" s="21">
        <v>16.299859999999999</v>
      </c>
      <c r="K9" s="33">
        <v>1.70926</v>
      </c>
      <c r="L9" s="86">
        <v>1.8586670000000001</v>
      </c>
      <c r="M9" s="86">
        <v>6.0589050000000002</v>
      </c>
      <c r="N9" s="33">
        <v>4.9287429999999999</v>
      </c>
      <c r="O9" s="83"/>
    </row>
    <row r="10" spans="1:15">
      <c r="A10" s="83"/>
      <c r="B10" s="33">
        <v>2E-3</v>
      </c>
      <c r="C10" s="86">
        <v>23.787430000000001</v>
      </c>
      <c r="D10" s="86">
        <v>1.135089</v>
      </c>
      <c r="E10" s="33">
        <v>2.9792830000000001</v>
      </c>
      <c r="F10" s="86">
        <v>1.68628</v>
      </c>
      <c r="G10" s="86">
        <v>1.8942859999999999</v>
      </c>
      <c r="H10" s="33">
        <v>4.164104</v>
      </c>
      <c r="I10" s="21">
        <v>-0.92197370000000001</v>
      </c>
      <c r="J10" s="21">
        <v>11.870620000000001</v>
      </c>
      <c r="K10" s="33">
        <v>-1.661367</v>
      </c>
      <c r="L10" s="86">
        <v>0.93122020000000005</v>
      </c>
      <c r="M10" s="86">
        <v>7.7654189999999996</v>
      </c>
      <c r="N10" s="33">
        <v>23.13184</v>
      </c>
      <c r="O10" s="83"/>
    </row>
    <row r="11" spans="1:15">
      <c r="A11" s="83"/>
      <c r="B11" s="33">
        <v>5.0000000000000001E-3</v>
      </c>
      <c r="C11" s="86">
        <v>13.346019999999999</v>
      </c>
      <c r="D11" s="86">
        <v>-2.016283</v>
      </c>
      <c r="E11" s="33">
        <v>1.038448</v>
      </c>
      <c r="F11" s="86">
        <v>2.66675</v>
      </c>
      <c r="G11" s="86">
        <v>0.31857469999999999</v>
      </c>
      <c r="H11" s="33">
        <v>-2.1031339999999998</v>
      </c>
      <c r="I11" s="21">
        <v>-1.381178</v>
      </c>
      <c r="J11" s="21">
        <v>2.8624800000000001</v>
      </c>
      <c r="K11" s="33">
        <v>-1.4067860000000001</v>
      </c>
      <c r="L11" s="86">
        <v>-0.61495820000000001</v>
      </c>
      <c r="M11" s="86">
        <v>2.5072480000000001</v>
      </c>
      <c r="N11" s="33">
        <v>-0.88429720000000001</v>
      </c>
      <c r="O11" s="83"/>
    </row>
    <row r="12" spans="1:15">
      <c r="A12" s="83"/>
      <c r="B12" s="33">
        <v>0.01</v>
      </c>
      <c r="C12" s="86">
        <v>0</v>
      </c>
      <c r="D12" s="86">
        <v>0</v>
      </c>
      <c r="E12" s="33">
        <v>0</v>
      </c>
      <c r="F12" s="86">
        <v>0</v>
      </c>
      <c r="G12" s="86">
        <v>0</v>
      </c>
      <c r="H12" s="33">
        <v>0</v>
      </c>
      <c r="I12" s="21">
        <v>0</v>
      </c>
      <c r="J12" s="21">
        <v>0</v>
      </c>
      <c r="K12" s="33">
        <v>0</v>
      </c>
      <c r="L12" s="86">
        <v>0</v>
      </c>
      <c r="M12" s="86">
        <v>0</v>
      </c>
      <c r="N12" s="33">
        <v>0</v>
      </c>
      <c r="O12" s="83"/>
    </row>
    <row r="13" spans="1: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>
      <c r="A14" s="83"/>
      <c r="B14" s="83"/>
      <c r="C14" s="84" t="s">
        <v>365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>
      <c r="A15" s="83"/>
      <c r="B15" s="191" t="s">
        <v>287</v>
      </c>
      <c r="C15" s="84" t="s">
        <v>437</v>
      </c>
      <c r="D15" s="83"/>
      <c r="E15" s="83"/>
      <c r="F15" s="84" t="s">
        <v>439</v>
      </c>
      <c r="G15" s="204"/>
      <c r="H15" s="83"/>
      <c r="I15" s="83"/>
      <c r="J15" s="83"/>
      <c r="K15" s="83"/>
      <c r="L15" s="83"/>
      <c r="M15" s="83"/>
      <c r="N15" s="83"/>
      <c r="O15" s="83"/>
    </row>
    <row r="16" spans="1:15">
      <c r="A16" s="83"/>
      <c r="B16" s="86">
        <v>2.0000000000000002E-5</v>
      </c>
      <c r="C16" s="83">
        <v>0.67420000000000002</v>
      </c>
      <c r="D16" s="83"/>
      <c r="E16" s="83"/>
      <c r="F16" s="83">
        <v>4.9500000000000002E-2</v>
      </c>
      <c r="G16" s="204"/>
      <c r="H16" s="83"/>
      <c r="I16" s="83"/>
      <c r="J16" s="83"/>
      <c r="K16" s="83"/>
      <c r="L16" s="83"/>
      <c r="M16" s="83"/>
      <c r="N16" s="83"/>
      <c r="O16" s="83"/>
    </row>
    <row r="17" spans="1:15">
      <c r="A17" s="83"/>
      <c r="B17" s="86">
        <v>1E-4</v>
      </c>
      <c r="C17" s="83">
        <v>0.52980000000000005</v>
      </c>
      <c r="D17" s="83"/>
      <c r="E17" s="83"/>
      <c r="F17" s="83">
        <v>4.1300000000000003E-2</v>
      </c>
      <c r="G17" s="204"/>
      <c r="H17" s="83"/>
      <c r="I17" s="83"/>
      <c r="J17" s="83"/>
      <c r="K17" s="83"/>
      <c r="L17" s="83"/>
      <c r="M17" s="83"/>
      <c r="N17" s="83"/>
      <c r="O17" s="83"/>
    </row>
    <row r="18" spans="1:15">
      <c r="A18" s="83"/>
      <c r="B18" s="86">
        <v>2.0000000000000001E-4</v>
      </c>
      <c r="C18" s="83">
        <v>0.45129999999999998</v>
      </c>
      <c r="D18" s="83"/>
      <c r="E18" s="83"/>
      <c r="F18" s="83">
        <v>3.8E-3</v>
      </c>
      <c r="G18" s="83"/>
      <c r="H18" s="83"/>
      <c r="I18" s="83"/>
      <c r="J18" s="204"/>
      <c r="K18" s="83"/>
      <c r="L18" s="83"/>
      <c r="M18" s="83"/>
      <c r="N18" s="83"/>
      <c r="O18" s="83"/>
    </row>
    <row r="19" spans="1:15">
      <c r="A19" s="83"/>
      <c r="B19" s="86">
        <v>5.0000000000000001E-4</v>
      </c>
      <c r="C19" s="83">
        <v>0.89639999999999997</v>
      </c>
      <c r="D19" s="83"/>
      <c r="E19" s="83"/>
      <c r="F19" s="83">
        <v>4.3099999999999999E-2</v>
      </c>
      <c r="G19" s="83"/>
      <c r="H19" s="83"/>
      <c r="I19" s="83"/>
      <c r="J19" s="204"/>
      <c r="K19" s="83"/>
      <c r="L19" s="83"/>
      <c r="M19" s="83"/>
      <c r="N19" s="83"/>
      <c r="O19" s="83"/>
    </row>
  </sheetData>
  <mergeCells count="4">
    <mergeCell ref="L3:N3"/>
    <mergeCell ref="C3:E3"/>
    <mergeCell ref="F3:H3"/>
    <mergeCell ref="I3:K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15" sqref="A15"/>
    </sheetView>
  </sheetViews>
  <sheetFormatPr defaultColWidth="8.85546875" defaultRowHeight="15"/>
  <cols>
    <col min="1" max="1" width="15" customWidth="1"/>
    <col min="2" max="2" width="10.140625" customWidth="1"/>
    <col min="3" max="3" width="12.42578125" customWidth="1"/>
    <col min="4" max="4" width="11.140625" customWidth="1"/>
    <col min="5" max="5" width="13" customWidth="1"/>
  </cols>
  <sheetData>
    <row r="1" spans="1:5">
      <c r="A1" s="88" t="s">
        <v>386</v>
      </c>
    </row>
    <row r="3" spans="1:5">
      <c r="A3" s="83"/>
      <c r="B3" s="55" t="s">
        <v>389</v>
      </c>
      <c r="C3" s="55" t="s">
        <v>390</v>
      </c>
      <c r="D3" s="36" t="s">
        <v>391</v>
      </c>
      <c r="E3" s="36" t="s">
        <v>332</v>
      </c>
    </row>
    <row r="4" spans="1:5">
      <c r="A4" s="88" t="s">
        <v>398</v>
      </c>
      <c r="B4" s="89">
        <v>-0.74</v>
      </c>
      <c r="C4" s="89">
        <v>-0.74102250000000003</v>
      </c>
      <c r="D4" s="89">
        <v>-0.31152000000000002</v>
      </c>
      <c r="E4" s="89">
        <v>-0.81844799999999995</v>
      </c>
    </row>
    <row r="5" spans="1:5" s="83" customFormat="1">
      <c r="B5" s="89">
        <v>-0.78800000000000003</v>
      </c>
      <c r="C5" s="89">
        <v>-0.85338999999999998</v>
      </c>
      <c r="D5" s="89">
        <v>-0.17528625</v>
      </c>
      <c r="E5" s="89">
        <v>-0.713961333333333</v>
      </c>
    </row>
    <row r="6" spans="1:5" s="83" customFormat="1">
      <c r="B6" s="89">
        <v>-0.71</v>
      </c>
      <c r="C6" s="89">
        <v>-0.57070799999999999</v>
      </c>
      <c r="D6" s="89">
        <v>-0.13640350000000001</v>
      </c>
      <c r="E6" s="89">
        <v>-0.78845266666666702</v>
      </c>
    </row>
    <row r="7" spans="1:5">
      <c r="A7" s="83"/>
      <c r="B7" s="89">
        <v>-0.767791</v>
      </c>
      <c r="C7" s="89">
        <v>-0.79266259999999999</v>
      </c>
      <c r="D7" s="89">
        <v>-0.223868333333333</v>
      </c>
      <c r="E7" s="89">
        <v>-0.78603449999999997</v>
      </c>
    </row>
    <row r="8" spans="1:5" s="83" customFormat="1">
      <c r="B8" s="89">
        <v>-0.7</v>
      </c>
      <c r="C8" s="89">
        <v>-0.7252885</v>
      </c>
      <c r="D8" s="89">
        <v>-0.24247125</v>
      </c>
      <c r="E8" s="89">
        <v>-0.73011148333333298</v>
      </c>
    </row>
    <row r="9" spans="1:5" s="83" customFormat="1">
      <c r="B9" s="89"/>
      <c r="C9" s="89">
        <v>-0.77561000000000002</v>
      </c>
      <c r="D9" s="89">
        <v>-0.27345999999999998</v>
      </c>
      <c r="E9" s="89">
        <v>-0.87067249999999996</v>
      </c>
    </row>
    <row r="10" spans="1:5" s="83" customFormat="1">
      <c r="B10" s="89"/>
      <c r="C10" s="89">
        <v>-0.71540000000000004</v>
      </c>
      <c r="D10" s="53"/>
      <c r="E10" s="89">
        <v>-0.835399</v>
      </c>
    </row>
    <row r="11" spans="1:5">
      <c r="A11" s="83"/>
      <c r="B11" s="89"/>
      <c r="C11" s="89">
        <v>-0.68488000000000004</v>
      </c>
      <c r="D11" s="53"/>
      <c r="E11" s="89">
        <v>-0.78502000000000005</v>
      </c>
    </row>
    <row r="12" spans="1:5">
      <c r="A12" s="83"/>
      <c r="B12" s="29"/>
      <c r="C12" s="95">
        <v>-0.84429900000000002</v>
      </c>
      <c r="D12" s="29"/>
      <c r="E12" s="95">
        <v>-0.824959</v>
      </c>
    </row>
    <row r="13" spans="1:5">
      <c r="A13" s="85" t="s">
        <v>74</v>
      </c>
      <c r="B13" s="96">
        <v>-0.74</v>
      </c>
      <c r="C13" s="96">
        <v>-0.74</v>
      </c>
      <c r="D13" s="96">
        <v>-0.23</v>
      </c>
      <c r="E13" s="97">
        <v>-0.79478427592592604</v>
      </c>
    </row>
    <row r="14" spans="1:5">
      <c r="A14" s="85" t="s">
        <v>76</v>
      </c>
      <c r="B14" s="96">
        <v>0.01</v>
      </c>
      <c r="C14" s="96">
        <v>0.03</v>
      </c>
      <c r="D14" s="96">
        <v>0.03</v>
      </c>
      <c r="E14" s="98">
        <v>1.6585624324456399E-2</v>
      </c>
    </row>
    <row r="15" spans="1:5" s="83" customFormat="1">
      <c r="A15" s="85" t="s">
        <v>365</v>
      </c>
      <c r="B15" s="96"/>
      <c r="C15" s="96">
        <v>0.90362200000000004</v>
      </c>
      <c r="D15" s="96">
        <v>1.14E-3</v>
      </c>
      <c r="E15" s="110">
        <v>0.40040799999999999</v>
      </c>
    </row>
    <row r="16" spans="1:5">
      <c r="A16" s="85" t="s">
        <v>385</v>
      </c>
      <c r="B16" s="74">
        <v>5</v>
      </c>
      <c r="C16" s="86">
        <v>9</v>
      </c>
      <c r="D16" s="6">
        <v>6</v>
      </c>
      <c r="E16" s="86">
        <v>9</v>
      </c>
    </row>
    <row r="20" spans="1:11">
      <c r="B20" s="90"/>
      <c r="C20" s="90"/>
      <c r="D20" s="90"/>
      <c r="E20" s="90"/>
      <c r="F20" s="91"/>
    </row>
    <row r="21" spans="1:11">
      <c r="B21" s="92"/>
      <c r="C21" s="92"/>
      <c r="D21" s="92"/>
      <c r="E21" s="92"/>
      <c r="F21" s="92"/>
    </row>
    <row r="22" spans="1:11">
      <c r="A22" s="88"/>
      <c r="B22" s="92"/>
      <c r="C22" s="92"/>
      <c r="D22" s="92"/>
      <c r="E22" s="92"/>
      <c r="F22" s="92"/>
      <c r="G22" s="89"/>
      <c r="H22" s="7"/>
      <c r="I22" s="7"/>
      <c r="J22" s="7"/>
      <c r="K22" s="7"/>
    </row>
    <row r="23" spans="1:11">
      <c r="A23" s="88"/>
      <c r="B23" s="92"/>
      <c r="C23" s="92"/>
      <c r="D23" s="92"/>
      <c r="E23" s="92"/>
      <c r="F23" s="92"/>
      <c r="G23" s="7"/>
      <c r="H23" s="7"/>
      <c r="I23" s="7"/>
      <c r="J23" s="7"/>
      <c r="K23" s="7"/>
    </row>
    <row r="24" spans="1:11">
      <c r="A24" s="88"/>
      <c r="B24" s="92"/>
      <c r="C24" s="92"/>
      <c r="D24" s="92"/>
      <c r="E24" s="92"/>
      <c r="F24" s="92"/>
      <c r="G24" s="89"/>
      <c r="H24" s="89"/>
      <c r="I24" s="89"/>
      <c r="J24" s="89"/>
      <c r="K24" s="89"/>
    </row>
    <row r="25" spans="1:11">
      <c r="A25" s="88"/>
      <c r="B25" s="92"/>
      <c r="C25" s="92"/>
      <c r="D25" s="92"/>
      <c r="E25" s="92"/>
      <c r="F25" s="92"/>
      <c r="G25" s="89"/>
      <c r="H25" s="89"/>
      <c r="I25" s="89"/>
      <c r="J25" s="89"/>
      <c r="K25" s="89"/>
    </row>
    <row r="26" spans="1:11">
      <c r="A26" s="88"/>
      <c r="B26" s="92"/>
      <c r="C26" s="92"/>
      <c r="D26" s="92"/>
      <c r="E26" s="92"/>
      <c r="F26" s="92"/>
      <c r="G26" s="89"/>
      <c r="H26" s="89"/>
      <c r="I26" s="89"/>
      <c r="J26" s="89"/>
      <c r="K26" s="89"/>
    </row>
    <row r="27" spans="1:11">
      <c r="A27" s="88"/>
      <c r="B27" s="93"/>
      <c r="C27" s="92"/>
      <c r="D27" s="94"/>
      <c r="E27" s="92"/>
      <c r="F27" s="92"/>
      <c r="G27" s="89"/>
      <c r="H27" s="89"/>
      <c r="I27" s="89"/>
      <c r="J27" s="89"/>
      <c r="K27" s="89"/>
    </row>
    <row r="28" spans="1:11">
      <c r="A28" s="88"/>
      <c r="B28" s="7"/>
      <c r="C28" s="89"/>
      <c r="D28" s="89"/>
      <c r="E28" s="89"/>
      <c r="F28" s="89"/>
      <c r="G28" s="89"/>
      <c r="H28" s="89"/>
      <c r="I28" s="89"/>
      <c r="J28" s="89"/>
      <c r="K28" s="89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" sqref="A2"/>
    </sheetView>
  </sheetViews>
  <sheetFormatPr defaultColWidth="8.85546875" defaultRowHeight="15"/>
  <cols>
    <col min="1" max="1" width="14.140625" customWidth="1"/>
    <col min="2" max="2" width="10.5703125" customWidth="1"/>
    <col min="3" max="3" width="12" customWidth="1"/>
    <col min="4" max="4" width="10.5703125" customWidth="1"/>
    <col min="5" max="5" width="9.85546875" customWidth="1"/>
  </cols>
  <sheetData>
    <row r="1" spans="1:5" ht="18">
      <c r="A1" s="88" t="s">
        <v>393</v>
      </c>
    </row>
    <row r="3" spans="1:5">
      <c r="A3" s="83"/>
      <c r="B3" s="55" t="s">
        <v>389</v>
      </c>
      <c r="C3" s="55" t="s">
        <v>390</v>
      </c>
      <c r="D3" s="36" t="s">
        <v>391</v>
      </c>
      <c r="E3" s="36" t="s">
        <v>332</v>
      </c>
    </row>
    <row r="4" spans="1:5">
      <c r="A4" s="84" t="s">
        <v>392</v>
      </c>
      <c r="B4" s="89">
        <v>0.45069729783752899</v>
      </c>
      <c r="C4" s="89">
        <v>0.40581666666666699</v>
      </c>
      <c r="D4" s="7">
        <v>0.29599999999999999</v>
      </c>
      <c r="E4" s="89">
        <v>0.50646000000000002</v>
      </c>
    </row>
    <row r="5" spans="1:5">
      <c r="A5" s="83"/>
      <c r="B5" s="89">
        <v>0.39075880897659199</v>
      </c>
      <c r="C5" s="89">
        <v>0.45412666666666701</v>
      </c>
      <c r="D5" s="7">
        <v>0.32013999999999998</v>
      </c>
      <c r="E5" s="89">
        <v>0.55591250000000003</v>
      </c>
    </row>
    <row r="6" spans="1:5">
      <c r="A6" s="83"/>
      <c r="B6" s="89">
        <v>0.44827542741416998</v>
      </c>
      <c r="C6" s="89">
        <v>0.51734000000000002</v>
      </c>
      <c r="D6" s="7">
        <v>0.22104499999999999</v>
      </c>
      <c r="E6" s="89">
        <v>0.48424</v>
      </c>
    </row>
    <row r="7" spans="1:5">
      <c r="A7" s="83"/>
      <c r="B7" s="89">
        <v>0.45604466255625598</v>
      </c>
      <c r="C7" s="89">
        <v>0.57242000000000004</v>
      </c>
      <c r="D7" s="7">
        <v>0.40427000000000002</v>
      </c>
      <c r="E7" s="89">
        <v>0.41189666666666702</v>
      </c>
    </row>
    <row r="8" spans="1:5">
      <c r="A8" s="83"/>
      <c r="B8" s="89">
        <v>0.51601306134104796</v>
      </c>
      <c r="C8" s="89">
        <v>0.41011500000000001</v>
      </c>
      <c r="D8" s="7">
        <v>0.28237000000000001</v>
      </c>
      <c r="E8" s="89">
        <v>0.60108249999999996</v>
      </c>
    </row>
    <row r="9" spans="1:5">
      <c r="A9" s="83"/>
      <c r="B9" s="89">
        <v>0.44794420706739002</v>
      </c>
      <c r="C9" s="89">
        <v>0.38455600000000001</v>
      </c>
      <c r="D9" s="7">
        <v>0.51149999999999995</v>
      </c>
      <c r="E9" s="89">
        <v>0.45180500000000001</v>
      </c>
    </row>
    <row r="10" spans="1:5">
      <c r="A10" s="83"/>
      <c r="B10" s="89"/>
      <c r="C10" s="89">
        <v>0.47049000000000002</v>
      </c>
      <c r="D10" s="53"/>
      <c r="E10" s="89">
        <v>0.40174500000000002</v>
      </c>
    </row>
    <row r="11" spans="1:5">
      <c r="A11" s="83"/>
      <c r="B11" s="89"/>
      <c r="C11" s="89">
        <v>0.46747499999999997</v>
      </c>
      <c r="D11" s="53"/>
      <c r="E11" s="89">
        <v>0.49635325000000002</v>
      </c>
    </row>
    <row r="12" spans="1:5">
      <c r="A12" s="83"/>
      <c r="B12" s="29"/>
      <c r="C12" s="95">
        <v>0.45089476190476202</v>
      </c>
      <c r="D12" s="29"/>
      <c r="E12" s="95">
        <v>0.49141944444444402</v>
      </c>
    </row>
    <row r="13" spans="1:5">
      <c r="A13" s="85" t="s">
        <v>74</v>
      </c>
      <c r="B13" s="97">
        <v>0.45162224419883101</v>
      </c>
      <c r="C13" s="96">
        <v>0.46</v>
      </c>
      <c r="D13" s="96">
        <v>0.34</v>
      </c>
      <c r="E13" s="97">
        <v>0.48899048456790101</v>
      </c>
    </row>
    <row r="14" spans="1:5">
      <c r="A14" s="85" t="s">
        <v>76</v>
      </c>
      <c r="B14" s="97">
        <v>1.6223108548121298E-2</v>
      </c>
      <c r="C14" s="96">
        <v>0.02</v>
      </c>
      <c r="D14" s="96">
        <v>0.04</v>
      </c>
      <c r="E14" s="97">
        <v>2.1203062182442702E-2</v>
      </c>
    </row>
    <row r="15" spans="1:5">
      <c r="A15" s="85" t="s">
        <v>365</v>
      </c>
      <c r="B15" s="96"/>
      <c r="C15" s="96">
        <v>0.87962099999999999</v>
      </c>
      <c r="D15" s="96">
        <v>4.7038999999999997E-2</v>
      </c>
      <c r="E15" s="98">
        <v>0.146562</v>
      </c>
    </row>
    <row r="16" spans="1:5">
      <c r="A16" s="85" t="s">
        <v>385</v>
      </c>
      <c r="B16" s="74">
        <v>6</v>
      </c>
      <c r="C16" s="86">
        <v>9</v>
      </c>
      <c r="D16" s="6">
        <v>6</v>
      </c>
      <c r="E16" s="86">
        <v>9</v>
      </c>
    </row>
    <row r="21" spans="1:17">
      <c r="A21" s="88"/>
      <c r="B21" s="7"/>
      <c r="C21" s="7"/>
      <c r="D21" s="7"/>
      <c r="E21" s="7"/>
      <c r="F21" s="8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99"/>
      <c r="B22" s="7"/>
      <c r="C22" s="7"/>
      <c r="D22" s="7"/>
      <c r="E22" s="7"/>
      <c r="F22" s="8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88"/>
      <c r="G24" s="7"/>
      <c r="H24" s="7"/>
      <c r="I24" s="7"/>
      <c r="J24" s="7"/>
      <c r="K24" s="7"/>
      <c r="L24" s="7"/>
      <c r="M24" s="90"/>
      <c r="N24" s="90"/>
      <c r="O24" s="90"/>
      <c r="P24" s="90"/>
      <c r="Q24" s="91"/>
    </row>
    <row r="25" spans="1:17">
      <c r="A25" s="88"/>
      <c r="B25" s="7"/>
      <c r="C25" s="89"/>
      <c r="D25" s="89"/>
      <c r="E25" s="89"/>
      <c r="F25" s="89"/>
      <c r="G25" s="89"/>
      <c r="H25" s="89"/>
      <c r="I25" s="7"/>
      <c r="J25" s="7"/>
      <c r="K25" s="7"/>
      <c r="L25" s="7"/>
      <c r="M25" s="93"/>
      <c r="N25" s="100"/>
      <c r="O25" s="93"/>
      <c r="P25" s="92"/>
      <c r="Q25" s="92"/>
    </row>
    <row r="26" spans="1:17">
      <c r="A26" s="8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92"/>
      <c r="N26" s="94"/>
      <c r="O26" s="92"/>
      <c r="P26" s="92"/>
      <c r="Q26" s="92"/>
    </row>
    <row r="27" spans="1:17">
      <c r="A27" s="88"/>
      <c r="B27" s="7"/>
      <c r="C27" s="89"/>
      <c r="D27" s="89"/>
      <c r="E27" s="89"/>
      <c r="F27" s="89"/>
      <c r="G27" s="89"/>
      <c r="H27" s="89"/>
      <c r="I27" s="89"/>
      <c r="J27" s="89"/>
      <c r="K27" s="89"/>
      <c r="L27" s="7"/>
      <c r="M27" s="92"/>
      <c r="N27" s="7"/>
      <c r="O27" s="92"/>
      <c r="P27" s="92"/>
      <c r="Q27" s="92"/>
    </row>
    <row r="28" spans="1:17">
      <c r="A28" s="8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92"/>
      <c r="N28" s="92"/>
      <c r="O28" s="92"/>
      <c r="P28" s="92"/>
      <c r="Q28" s="92"/>
    </row>
    <row r="29" spans="1:17">
      <c r="A29" s="8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92"/>
      <c r="N29" s="92"/>
      <c r="O29" s="92"/>
      <c r="P29" s="92"/>
      <c r="Q29" s="92"/>
    </row>
    <row r="30" spans="1:17">
      <c r="A30" s="8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2"/>
      <c r="N30" s="92"/>
      <c r="O30" s="92"/>
      <c r="P30" s="92"/>
      <c r="Q30" s="92"/>
    </row>
    <row r="31" spans="1:17">
      <c r="A31" s="88"/>
      <c r="B31" s="7"/>
      <c r="C31" s="89"/>
      <c r="D31" s="89"/>
      <c r="E31" s="89"/>
      <c r="F31" s="89"/>
      <c r="G31" s="89"/>
      <c r="H31" s="89"/>
      <c r="I31" s="89"/>
      <c r="J31" s="89"/>
      <c r="K31" s="89"/>
      <c r="L31" s="7"/>
      <c r="M31" s="93"/>
      <c r="N31" s="93"/>
      <c r="O31" s="93"/>
      <c r="P31" s="92"/>
      <c r="Q31" s="92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D4" sqref="D4"/>
    </sheetView>
  </sheetViews>
  <sheetFormatPr defaultColWidth="8.85546875" defaultRowHeight="15"/>
  <cols>
    <col min="1" max="1" width="15" customWidth="1"/>
    <col min="2" max="2" width="10" customWidth="1"/>
    <col min="3" max="3" width="11.7109375" customWidth="1"/>
    <col min="4" max="4" width="10.85546875" customWidth="1"/>
  </cols>
  <sheetData>
    <row r="1" spans="1:18">
      <c r="A1" s="88" t="s">
        <v>397</v>
      </c>
    </row>
    <row r="3" spans="1:18">
      <c r="A3" s="83"/>
      <c r="B3" s="55" t="s">
        <v>389</v>
      </c>
      <c r="C3" s="55" t="s">
        <v>390</v>
      </c>
      <c r="D3" s="36" t="s">
        <v>391</v>
      </c>
      <c r="E3" s="36" t="s">
        <v>332</v>
      </c>
    </row>
    <row r="4" spans="1:18">
      <c r="A4" s="88" t="s">
        <v>395</v>
      </c>
      <c r="B4" s="100">
        <v>113.34399999999999</v>
      </c>
      <c r="C4" s="100">
        <v>103.696333333333</v>
      </c>
      <c r="D4" s="92" t="s">
        <v>396</v>
      </c>
      <c r="E4" s="100">
        <v>167.39099999999999</v>
      </c>
    </row>
    <row r="5" spans="1:18">
      <c r="A5" s="83"/>
      <c r="B5" s="100">
        <v>103.06100000000001</v>
      </c>
      <c r="C5" s="100">
        <v>144.47800000000001</v>
      </c>
      <c r="D5" s="7"/>
      <c r="E5" s="100">
        <v>121.999</v>
      </c>
    </row>
    <row r="6" spans="1:18">
      <c r="A6" s="83"/>
      <c r="B6" s="100">
        <v>95.682000000000002</v>
      </c>
      <c r="C6" s="100">
        <v>102.253666666667</v>
      </c>
      <c r="D6" s="7"/>
      <c r="E6" s="100">
        <v>191.88800000000001</v>
      </c>
    </row>
    <row r="7" spans="1:18">
      <c r="A7" s="83"/>
      <c r="B7" s="100">
        <v>111.131</v>
      </c>
      <c r="C7" s="100">
        <v>155.345666666667</v>
      </c>
      <c r="D7" s="7"/>
      <c r="E7" s="100">
        <v>107.971</v>
      </c>
    </row>
    <row r="8" spans="1:18">
      <c r="A8" s="83"/>
      <c r="B8" s="100">
        <v>127.453</v>
      </c>
      <c r="C8" s="100">
        <v>93.049499999999995</v>
      </c>
      <c r="D8" s="7"/>
      <c r="E8" s="100">
        <v>86.751999999999995</v>
      </c>
    </row>
    <row r="9" spans="1:18">
      <c r="A9" s="83"/>
      <c r="B9" s="102">
        <v>117.42700000000001</v>
      </c>
      <c r="C9" s="102">
        <v>128.011</v>
      </c>
      <c r="D9" s="103"/>
      <c r="E9" s="95"/>
    </row>
    <row r="10" spans="1:18">
      <c r="A10" s="85" t="s">
        <v>74</v>
      </c>
      <c r="B10" s="7">
        <v>111.35</v>
      </c>
      <c r="C10" s="7">
        <v>121.14</v>
      </c>
      <c r="D10" s="96"/>
      <c r="E10" s="7">
        <v>135.19999999999999</v>
      </c>
    </row>
    <row r="11" spans="1:18">
      <c r="A11" s="85" t="s">
        <v>76</v>
      </c>
      <c r="B11" s="7">
        <v>4.53</v>
      </c>
      <c r="C11" s="7">
        <v>10.35</v>
      </c>
      <c r="D11" s="96"/>
      <c r="E11" s="7">
        <v>19.38</v>
      </c>
    </row>
    <row r="12" spans="1:18">
      <c r="A12" s="85" t="s">
        <v>365</v>
      </c>
      <c r="B12" s="96"/>
      <c r="C12" s="96">
        <v>0.46166000000000001</v>
      </c>
      <c r="D12" s="96"/>
      <c r="E12" s="98">
        <v>0.34653299999999998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>
      <c r="A13" s="85" t="s">
        <v>385</v>
      </c>
      <c r="B13" s="74">
        <v>6</v>
      </c>
      <c r="C13" s="86">
        <v>6</v>
      </c>
      <c r="D13" s="6"/>
      <c r="E13" s="86">
        <v>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>
      <c r="A14" s="7"/>
      <c r="B14" s="7"/>
      <c r="C14" s="7"/>
      <c r="D14" s="7"/>
      <c r="E14" s="7"/>
      <c r="F14" s="8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1"/>
      <c r="O15" s="101"/>
      <c r="P15" s="101"/>
      <c r="Q15" s="101"/>
      <c r="R15" s="88"/>
    </row>
    <row r="16" spans="1:18">
      <c r="A16" s="88"/>
      <c r="B16" s="7"/>
      <c r="C16" s="100"/>
      <c r="D16" s="100"/>
      <c r="E16" s="100"/>
      <c r="F16" s="100"/>
      <c r="G16" s="100"/>
      <c r="H16" s="100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A17" s="8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A18" s="88"/>
      <c r="B18" s="7"/>
      <c r="C18" s="100"/>
      <c r="D18" s="100"/>
      <c r="E18" s="100"/>
      <c r="F18" s="100"/>
      <c r="G18" s="100"/>
      <c r="H18" s="100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A19" s="8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>
      <c r="A20" s="88"/>
      <c r="B20" s="7"/>
      <c r="C20" s="9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>
      <c r="A21" s="8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A22" s="88"/>
      <c r="B22" s="7"/>
      <c r="C22" s="100"/>
      <c r="D22" s="100"/>
      <c r="E22" s="100"/>
      <c r="F22" s="100"/>
      <c r="G22" s="10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" sqref="A2"/>
    </sheetView>
  </sheetViews>
  <sheetFormatPr defaultColWidth="8.85546875" defaultRowHeight="15"/>
  <cols>
    <col min="1" max="1" width="14.85546875" customWidth="1"/>
    <col min="2" max="2" width="9.85546875" customWidth="1"/>
    <col min="3" max="3" width="12" customWidth="1"/>
    <col min="4" max="4" width="11.140625" customWidth="1"/>
  </cols>
  <sheetData>
    <row r="1" spans="1:15">
      <c r="A1" s="88" t="s">
        <v>399</v>
      </c>
    </row>
    <row r="3" spans="1:15">
      <c r="A3" s="83"/>
      <c r="B3" s="55" t="s">
        <v>389</v>
      </c>
      <c r="C3" s="55" t="s">
        <v>390</v>
      </c>
      <c r="D3" s="36" t="s">
        <v>391</v>
      </c>
      <c r="E3" s="36" t="s">
        <v>332</v>
      </c>
    </row>
    <row r="4" spans="1:15">
      <c r="A4" s="88" t="s">
        <v>400</v>
      </c>
      <c r="B4" s="100">
        <v>122.54974178659</v>
      </c>
      <c r="C4" s="100">
        <v>115.979076282788</v>
      </c>
      <c r="D4" s="92" t="s">
        <v>396</v>
      </c>
      <c r="E4" s="100">
        <v>130.75116669396701</v>
      </c>
    </row>
    <row r="5" spans="1:15">
      <c r="A5" s="83"/>
      <c r="B5" s="100">
        <v>145.65130223711199</v>
      </c>
      <c r="C5" s="100">
        <v>150.97517459980401</v>
      </c>
      <c r="D5" s="89"/>
      <c r="E5" s="100">
        <v>111.977944471447</v>
      </c>
    </row>
    <row r="6" spans="1:15">
      <c r="A6" s="83"/>
      <c r="B6" s="100">
        <v>97.912314327247202</v>
      </c>
      <c r="C6" s="100">
        <v>93.611248883262604</v>
      </c>
      <c r="D6" s="89"/>
      <c r="E6" s="100">
        <v>98.7222285447518</v>
      </c>
    </row>
    <row r="7" spans="1:15">
      <c r="A7" s="83"/>
      <c r="B7" s="100">
        <v>119.15082023081</v>
      </c>
      <c r="C7" s="100">
        <v>96.300427435088295</v>
      </c>
      <c r="D7" s="89"/>
      <c r="E7" s="100">
        <v>111.938816212296</v>
      </c>
    </row>
    <row r="8" spans="1:15">
      <c r="A8" s="83"/>
      <c r="B8" s="100">
        <v>103.93201224395099</v>
      </c>
      <c r="C8" s="100">
        <v>110.108028150313</v>
      </c>
      <c r="D8" s="89"/>
      <c r="E8" s="100">
        <v>95.300612622301898</v>
      </c>
    </row>
    <row r="9" spans="1:15">
      <c r="A9" s="83"/>
      <c r="B9" s="102">
        <v>132.66074805552199</v>
      </c>
      <c r="C9" s="102">
        <v>99.369583793281805</v>
      </c>
      <c r="D9" s="95"/>
      <c r="E9" s="95"/>
    </row>
    <row r="10" spans="1:15">
      <c r="A10" s="85" t="s">
        <v>74</v>
      </c>
      <c r="B10" s="96">
        <v>120.31</v>
      </c>
      <c r="C10" s="96">
        <v>111.06</v>
      </c>
      <c r="D10" s="96"/>
      <c r="E10" s="96">
        <v>109.74</v>
      </c>
    </row>
    <row r="11" spans="1:15">
      <c r="A11" s="85" t="s">
        <v>76</v>
      </c>
      <c r="B11" s="96">
        <v>7.24</v>
      </c>
      <c r="C11" s="96">
        <v>8.7100000000000009</v>
      </c>
      <c r="D11" s="96"/>
      <c r="E11" s="96">
        <v>6.25</v>
      </c>
    </row>
    <row r="12" spans="1:15">
      <c r="A12" s="85" t="s">
        <v>365</v>
      </c>
      <c r="B12" s="96"/>
      <c r="C12" s="96">
        <v>0.210424</v>
      </c>
      <c r="D12" s="96"/>
      <c r="E12" s="98">
        <v>0.315857</v>
      </c>
    </row>
    <row r="13" spans="1:15">
      <c r="A13" s="85" t="s">
        <v>385</v>
      </c>
      <c r="B13" s="74">
        <v>6</v>
      </c>
      <c r="C13" s="86">
        <v>6</v>
      </c>
      <c r="D13" s="6"/>
      <c r="E13" s="86">
        <v>5</v>
      </c>
    </row>
    <row r="16" spans="1:15">
      <c r="A16" s="8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>
      <c r="A17" s="8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7"/>
      <c r="B18" s="7"/>
      <c r="C18" s="7"/>
      <c r="D18" s="7"/>
      <c r="E18" s="7"/>
      <c r="F18" s="88"/>
      <c r="G18" s="7"/>
      <c r="H18" s="7"/>
      <c r="I18" s="7"/>
      <c r="J18" s="7"/>
      <c r="K18" s="7"/>
      <c r="L18" s="7"/>
      <c r="M18" s="7"/>
      <c r="N18" s="7"/>
      <c r="O18" s="7"/>
    </row>
    <row r="19" spans="1:15">
      <c r="A19" s="7"/>
      <c r="B19" s="7"/>
      <c r="C19" s="7"/>
      <c r="D19" s="7"/>
      <c r="E19" s="7"/>
      <c r="F19" s="7"/>
      <c r="G19" s="7"/>
      <c r="H19" s="7"/>
      <c r="I19" s="7"/>
      <c r="J19" s="7"/>
      <c r="K19" s="90"/>
      <c r="L19" s="90"/>
      <c r="M19" s="90"/>
      <c r="N19" s="90"/>
      <c r="O19" s="91"/>
    </row>
    <row r="20" spans="1:15">
      <c r="A20" s="88"/>
      <c r="B20" s="7"/>
      <c r="C20" s="100"/>
      <c r="D20" s="100"/>
      <c r="E20" s="100"/>
      <c r="F20" s="100"/>
      <c r="G20" s="100"/>
      <c r="H20" s="100"/>
      <c r="I20" s="7"/>
      <c r="J20" s="7"/>
      <c r="K20" s="92"/>
      <c r="L20" s="92"/>
      <c r="M20" s="92"/>
      <c r="N20" s="92"/>
      <c r="O20" s="92"/>
    </row>
    <row r="21" spans="1:15">
      <c r="A21" s="88"/>
      <c r="B21" s="7"/>
      <c r="C21" s="7"/>
      <c r="D21" s="7"/>
      <c r="E21" s="7"/>
      <c r="F21" s="7"/>
      <c r="G21" s="7"/>
      <c r="H21" s="7"/>
      <c r="I21" s="7"/>
      <c r="J21" s="7"/>
      <c r="K21" s="92"/>
      <c r="L21" s="92"/>
      <c r="M21" s="92"/>
      <c r="N21" s="92"/>
      <c r="O21" s="92"/>
    </row>
    <row r="22" spans="1:15">
      <c r="A22" s="88"/>
      <c r="B22" s="7"/>
      <c r="C22" s="100"/>
      <c r="D22" s="100"/>
      <c r="E22" s="100"/>
      <c r="F22" s="100"/>
      <c r="G22" s="100"/>
      <c r="H22" s="100"/>
      <c r="I22" s="7"/>
      <c r="J22" s="7"/>
      <c r="K22" s="92"/>
      <c r="L22" s="92"/>
      <c r="M22" s="92"/>
      <c r="N22" s="92"/>
      <c r="O22" s="92"/>
    </row>
    <row r="23" spans="1:15">
      <c r="A23" s="88"/>
      <c r="B23" s="7"/>
      <c r="C23" s="7"/>
      <c r="D23" s="7"/>
      <c r="E23" s="7"/>
      <c r="F23" s="7"/>
      <c r="G23" s="7"/>
      <c r="H23" s="7"/>
      <c r="I23" s="7"/>
      <c r="J23" s="7"/>
      <c r="K23" s="92"/>
      <c r="L23" s="92"/>
      <c r="M23" s="92"/>
      <c r="N23" s="92"/>
      <c r="O23" s="92"/>
    </row>
    <row r="24" spans="1:15">
      <c r="A24" s="88"/>
      <c r="B24" s="7"/>
      <c r="C24" s="92"/>
      <c r="D24" s="7"/>
      <c r="E24" s="7"/>
      <c r="F24" s="7"/>
      <c r="G24" s="7"/>
      <c r="H24" s="7"/>
      <c r="I24" s="7"/>
      <c r="J24" s="7"/>
      <c r="K24" s="7"/>
      <c r="L24" s="92"/>
      <c r="M24" s="92"/>
      <c r="N24" s="92"/>
      <c r="O24" s="92"/>
    </row>
    <row r="25" spans="1:15">
      <c r="A25" s="88"/>
      <c r="B25" s="7"/>
      <c r="C25" s="7"/>
      <c r="D25" s="7"/>
      <c r="E25" s="7"/>
      <c r="F25" s="7"/>
      <c r="G25" s="7"/>
      <c r="H25" s="7"/>
      <c r="I25" s="7"/>
      <c r="J25" s="7"/>
      <c r="K25" s="92"/>
      <c r="L25" s="92"/>
      <c r="M25" s="92"/>
      <c r="N25" s="92"/>
      <c r="O25" s="92"/>
    </row>
    <row r="26" spans="1:15">
      <c r="A26" s="88"/>
      <c r="B26" s="7"/>
      <c r="C26" s="100"/>
      <c r="D26" s="100"/>
      <c r="E26" s="100"/>
      <c r="F26" s="100"/>
      <c r="G26" s="100"/>
      <c r="H26" s="7"/>
      <c r="I26" s="7"/>
      <c r="J26" s="7"/>
      <c r="K26" s="92"/>
      <c r="L26" s="92"/>
      <c r="M26" s="92"/>
      <c r="N26" s="92"/>
      <c r="O26" s="92"/>
    </row>
    <row r="27" spans="1: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2" sqref="A2"/>
    </sheetView>
  </sheetViews>
  <sheetFormatPr defaultColWidth="11.42578125" defaultRowHeight="15"/>
  <cols>
    <col min="1" max="1" width="10.7109375" customWidth="1"/>
    <col min="2" max="2" width="18.7109375" customWidth="1"/>
    <col min="3" max="3" width="18.28515625" customWidth="1"/>
    <col min="4" max="4" width="19.85546875" bestFit="1" customWidth="1"/>
  </cols>
  <sheetData>
    <row r="1" spans="1:3">
      <c r="A1" s="237" t="s">
        <v>61</v>
      </c>
      <c r="B1" s="237"/>
    </row>
    <row r="2" spans="1:3" s="3" customFormat="1">
      <c r="A2" s="1"/>
    </row>
    <row r="3" spans="1:3" ht="30">
      <c r="A3" s="36" t="s">
        <v>0</v>
      </c>
      <c r="B3" s="37" t="s">
        <v>62</v>
      </c>
      <c r="C3" s="37" t="s">
        <v>63</v>
      </c>
    </row>
    <row r="4" spans="1:3">
      <c r="A4" t="s">
        <v>1</v>
      </c>
      <c r="B4">
        <v>0.37860256399999997</v>
      </c>
      <c r="C4">
        <v>26.05159359</v>
      </c>
    </row>
    <row r="5" spans="1:3">
      <c r="A5" t="s">
        <v>2</v>
      </c>
      <c r="B5">
        <v>1.20732178</v>
      </c>
      <c r="C5">
        <v>18.930906950000001</v>
      </c>
    </row>
    <row r="6" spans="1:3">
      <c r="A6" t="s">
        <v>3</v>
      </c>
      <c r="B6">
        <v>0.70413922299999998</v>
      </c>
      <c r="C6">
        <v>32.455767000000002</v>
      </c>
    </row>
    <row r="7" spans="1:3">
      <c r="A7" t="s">
        <v>4</v>
      </c>
      <c r="B7">
        <v>0.88264741400000002</v>
      </c>
      <c r="C7">
        <v>17.649775340000001</v>
      </c>
    </row>
    <row r="8" spans="1:3">
      <c r="A8" t="s">
        <v>5</v>
      </c>
      <c r="B8">
        <v>0.85657114300000003</v>
      </c>
      <c r="C8">
        <v>15.645913670000001</v>
      </c>
    </row>
    <row r="9" spans="1:3">
      <c r="A9" t="s">
        <v>6</v>
      </c>
      <c r="B9">
        <v>1.228115461</v>
      </c>
      <c r="C9">
        <v>18.743288490000001</v>
      </c>
    </row>
    <row r="10" spans="1:3">
      <c r="A10" t="s">
        <v>7</v>
      </c>
      <c r="B10">
        <v>1.54154777</v>
      </c>
      <c r="C10">
        <v>6.0703201790000003</v>
      </c>
    </row>
    <row r="11" spans="1:3">
      <c r="A11" t="s">
        <v>8</v>
      </c>
      <c r="B11">
        <v>1.120732321</v>
      </c>
      <c r="C11">
        <v>13.82744353</v>
      </c>
    </row>
    <row r="12" spans="1:3">
      <c r="A12" t="s">
        <v>9</v>
      </c>
      <c r="B12">
        <v>0.79419334600000002</v>
      </c>
      <c r="C12">
        <v>12.571086469999999</v>
      </c>
    </row>
    <row r="13" spans="1:3">
      <c r="A13" t="s">
        <v>10</v>
      </c>
      <c r="B13">
        <v>0.93075254900000004</v>
      </c>
      <c r="C13">
        <v>20.352891580000001</v>
      </c>
    </row>
    <row r="14" spans="1:3">
      <c r="A14" t="s">
        <v>11</v>
      </c>
      <c r="B14">
        <v>1.3594822740000001</v>
      </c>
      <c r="C14">
        <v>12.23881065</v>
      </c>
    </row>
    <row r="15" spans="1:3">
      <c r="A15" t="s">
        <v>12</v>
      </c>
      <c r="B15">
        <v>0.73967521400000003</v>
      </c>
      <c r="C15">
        <v>13.017863370000001</v>
      </c>
    </row>
    <row r="16" spans="1:3">
      <c r="A16" t="s">
        <v>13</v>
      </c>
      <c r="B16">
        <v>0.58489325400000003</v>
      </c>
      <c r="C16">
        <v>7.8153017790000003</v>
      </c>
    </row>
    <row r="17" spans="1:3">
      <c r="A17" t="s">
        <v>14</v>
      </c>
      <c r="B17">
        <v>0.66447419799999996</v>
      </c>
      <c r="C17">
        <v>20.07795909</v>
      </c>
    </row>
    <row r="18" spans="1:3">
      <c r="A18" t="s">
        <v>15</v>
      </c>
      <c r="B18">
        <v>0.50290204699999996</v>
      </c>
      <c r="C18">
        <v>16.324290810000001</v>
      </c>
    </row>
    <row r="19" spans="1:3">
      <c r="A19" t="s">
        <v>16</v>
      </c>
      <c r="B19">
        <v>0.96558292899999998</v>
      </c>
      <c r="C19">
        <v>13.156211109999999</v>
      </c>
    </row>
    <row r="20" spans="1:3">
      <c r="A20" t="s">
        <v>17</v>
      </c>
      <c r="B20">
        <v>0.73955934899999998</v>
      </c>
      <c r="C20">
        <v>15.440758170000001</v>
      </c>
    </row>
    <row r="21" spans="1:3">
      <c r="A21" t="s">
        <v>18</v>
      </c>
      <c r="B21">
        <v>1.332204384</v>
      </c>
      <c r="C21">
        <v>35.421567639999999</v>
      </c>
    </row>
    <row r="22" spans="1:3">
      <c r="A22" t="s">
        <v>19</v>
      </c>
      <c r="B22">
        <v>0.64542661700000004</v>
      </c>
      <c r="C22">
        <v>11.455489650000001</v>
      </c>
    </row>
    <row r="23" spans="1:3">
      <c r="A23" t="s">
        <v>20</v>
      </c>
      <c r="B23">
        <v>0.990445134</v>
      </c>
      <c r="C23">
        <v>17.957462199999998</v>
      </c>
    </row>
    <row r="24" spans="1:3">
      <c r="A24" t="s">
        <v>21</v>
      </c>
      <c r="B24">
        <v>1.0464222830000001</v>
      </c>
      <c r="C24">
        <v>20.791410299999999</v>
      </c>
    </row>
    <row r="25" spans="1:3">
      <c r="A25" t="s">
        <v>22</v>
      </c>
      <c r="B25">
        <v>1.3484054670000001</v>
      </c>
      <c r="C25">
        <v>7.5607827680000002</v>
      </c>
    </row>
    <row r="26" spans="1:3">
      <c r="A26" t="s">
        <v>23</v>
      </c>
      <c r="B26">
        <v>1.096660379</v>
      </c>
      <c r="C26">
        <v>18.541287799999999</v>
      </c>
    </row>
    <row r="27" spans="1:3">
      <c r="A27" t="s">
        <v>24</v>
      </c>
      <c r="B27">
        <v>1.2682319710000001</v>
      </c>
      <c r="C27">
        <v>6.2823420309999998</v>
      </c>
    </row>
    <row r="28" spans="1:3">
      <c r="A28" t="s">
        <v>25</v>
      </c>
      <c r="B28">
        <v>1.5262112699999999</v>
      </c>
      <c r="C28">
        <v>10.605082530000001</v>
      </c>
    </row>
    <row r="29" spans="1:3">
      <c r="A29" t="s">
        <v>26</v>
      </c>
      <c r="B29">
        <v>1.693731119</v>
      </c>
      <c r="C29">
        <v>11.708524049999999</v>
      </c>
    </row>
    <row r="30" spans="1:3">
      <c r="A30" t="s">
        <v>27</v>
      </c>
      <c r="B30">
        <v>1.2438939870000001</v>
      </c>
      <c r="C30">
        <v>4.5974874159999999</v>
      </c>
    </row>
    <row r="31" spans="1:3">
      <c r="A31" t="s">
        <v>28</v>
      </c>
      <c r="B31">
        <v>0.86320184700000002</v>
      </c>
      <c r="C31">
        <v>7.3602666970000001</v>
      </c>
    </row>
    <row r="32" spans="1:3">
      <c r="A32" t="s">
        <v>29</v>
      </c>
      <c r="B32">
        <v>1.063124704</v>
      </c>
      <c r="C32">
        <v>19.424913230000001</v>
      </c>
    </row>
    <row r="33" spans="1:3">
      <c r="A33" t="s">
        <v>30</v>
      </c>
      <c r="B33">
        <v>1.1330892420000001</v>
      </c>
      <c r="C33">
        <v>39.714151860000001</v>
      </c>
    </row>
    <row r="34" spans="1:3">
      <c r="A34" t="s">
        <v>31</v>
      </c>
      <c r="B34">
        <v>0.74468775600000003</v>
      </c>
      <c r="C34">
        <v>13.77028578</v>
      </c>
    </row>
    <row r="35" spans="1:3">
      <c r="A35" t="s">
        <v>32</v>
      </c>
      <c r="B35">
        <v>0.58920389500000003</v>
      </c>
      <c r="C35">
        <v>31.44474288</v>
      </c>
    </row>
    <row r="36" spans="1:3">
      <c r="A36" t="s">
        <v>33</v>
      </c>
      <c r="B36">
        <v>1.2380091339999999</v>
      </c>
      <c r="C36">
        <v>25.482057430000001</v>
      </c>
    </row>
    <row r="37" spans="1:3">
      <c r="A37" t="s">
        <v>34</v>
      </c>
      <c r="B37">
        <v>0.77287688099999996</v>
      </c>
      <c r="C37">
        <v>41.131497070000002</v>
      </c>
    </row>
    <row r="38" spans="1:3">
      <c r="A38" t="s">
        <v>35</v>
      </c>
      <c r="B38">
        <v>1.067484012</v>
      </c>
      <c r="C38">
        <v>22.822366240000001</v>
      </c>
    </row>
    <row r="39" spans="1:3">
      <c r="A39" t="s">
        <v>36</v>
      </c>
      <c r="B39">
        <v>0.95871470999999997</v>
      </c>
      <c r="C39">
        <v>16.56646894</v>
      </c>
    </row>
    <row r="40" spans="1:3">
      <c r="A40" t="s">
        <v>37</v>
      </c>
      <c r="B40">
        <v>1.042449827</v>
      </c>
      <c r="C40">
        <v>28.509748040000002</v>
      </c>
    </row>
    <row r="41" spans="1:3">
      <c r="A41" t="s">
        <v>38</v>
      </c>
      <c r="B41">
        <v>1.921670167</v>
      </c>
      <c r="C41">
        <v>7.8112190830000001</v>
      </c>
    </row>
    <row r="42" spans="1:3">
      <c r="A42" t="s">
        <v>39</v>
      </c>
      <c r="B42">
        <v>1.1061295250000001</v>
      </c>
      <c r="C42">
        <v>18.893977100000001</v>
      </c>
    </row>
    <row r="43" spans="1:3">
      <c r="A43" t="s">
        <v>40</v>
      </c>
      <c r="B43">
        <v>1.2120345159999999</v>
      </c>
      <c r="C43">
        <v>17.039041059999999</v>
      </c>
    </row>
    <row r="44" spans="1:3">
      <c r="A44" t="s">
        <v>41</v>
      </c>
      <c r="B44">
        <v>1.1708374070000001</v>
      </c>
      <c r="C44">
        <v>22.78710658</v>
      </c>
    </row>
    <row r="45" spans="1:3">
      <c r="A45" t="s">
        <v>42</v>
      </c>
      <c r="B45">
        <v>1.343447498</v>
      </c>
      <c r="C45">
        <v>16.69915658</v>
      </c>
    </row>
    <row r="46" spans="1:3">
      <c r="A46" t="s">
        <v>43</v>
      </c>
      <c r="B46">
        <v>0.91851994000000003</v>
      </c>
      <c r="C46">
        <v>10.93151267</v>
      </c>
    </row>
    <row r="47" spans="1:3">
      <c r="A47" t="s">
        <v>44</v>
      </c>
      <c r="B47">
        <v>0.84226171400000005</v>
      </c>
      <c r="C47">
        <v>7.3627719880000004</v>
      </c>
    </row>
    <row r="48" spans="1:3">
      <c r="A48" t="s">
        <v>45</v>
      </c>
      <c r="B48">
        <v>0.99626167399999999</v>
      </c>
      <c r="C48">
        <v>14.25009541</v>
      </c>
    </row>
    <row r="49" spans="1:3">
      <c r="A49" t="s">
        <v>46</v>
      </c>
      <c r="B49">
        <v>1.005880025</v>
      </c>
      <c r="C49">
        <v>27.75157274</v>
      </c>
    </row>
    <row r="50" spans="1:3">
      <c r="A50" t="s">
        <v>47</v>
      </c>
      <c r="B50">
        <v>0.76832055700000002</v>
      </c>
      <c r="C50">
        <v>11.346555889999999</v>
      </c>
    </row>
    <row r="51" spans="1:3">
      <c r="A51" t="s">
        <v>48</v>
      </c>
      <c r="B51">
        <v>1.038291238</v>
      </c>
      <c r="C51">
        <v>14.749019479999999</v>
      </c>
    </row>
    <row r="52" spans="1:3">
      <c r="A52" t="s">
        <v>49</v>
      </c>
      <c r="B52">
        <v>0.83780601099999996</v>
      </c>
      <c r="C52">
        <v>12.26562654</v>
      </c>
    </row>
    <row r="53" spans="1:3">
      <c r="A53" t="s">
        <v>50</v>
      </c>
      <c r="B53">
        <v>1.002724194</v>
      </c>
      <c r="C53">
        <v>13.14359187</v>
      </c>
    </row>
    <row r="54" spans="1:3">
      <c r="A54" t="s">
        <v>51</v>
      </c>
      <c r="B54">
        <v>1.2041905239999999</v>
      </c>
      <c r="C54">
        <v>18.12392487</v>
      </c>
    </row>
    <row r="55" spans="1:3">
      <c r="A55" t="s">
        <v>52</v>
      </c>
      <c r="B55">
        <v>1.800079725</v>
      </c>
      <c r="C55">
        <v>4.6427682319999999</v>
      </c>
    </row>
    <row r="56" spans="1:3">
      <c r="A56" t="s">
        <v>53</v>
      </c>
      <c r="B56">
        <v>1.206527954</v>
      </c>
      <c r="C56">
        <v>15.991829409999999</v>
      </c>
    </row>
    <row r="57" spans="1:3">
      <c r="A57" t="s">
        <v>54</v>
      </c>
      <c r="B57">
        <v>1.0155990349999999</v>
      </c>
      <c r="C57">
        <v>12.5579105</v>
      </c>
    </row>
    <row r="58" spans="1:3">
      <c r="A58" t="s">
        <v>55</v>
      </c>
      <c r="B58">
        <v>1.2485901639999999</v>
      </c>
      <c r="C58">
        <v>12.44953346</v>
      </c>
    </row>
    <row r="59" spans="1:3">
      <c r="A59" t="s">
        <v>56</v>
      </c>
      <c r="B59">
        <v>0.85680624800000005</v>
      </c>
      <c r="C59">
        <v>10.92835786</v>
      </c>
    </row>
    <row r="60" spans="1:3">
      <c r="A60" t="s">
        <v>57</v>
      </c>
      <c r="B60">
        <v>0.592263137</v>
      </c>
      <c r="C60">
        <v>8.1723521459999997</v>
      </c>
    </row>
    <row r="61" spans="1:3">
      <c r="A61" t="s">
        <v>58</v>
      </c>
      <c r="B61">
        <v>0.72287036599999999</v>
      </c>
      <c r="C61">
        <v>19.711537079999999</v>
      </c>
    </row>
    <row r="62" spans="1:3">
      <c r="A62" t="s">
        <v>59</v>
      </c>
      <c r="B62">
        <v>0.86866655500000001</v>
      </c>
      <c r="C62">
        <v>13.32350888</v>
      </c>
    </row>
    <row r="63" spans="1:3">
      <c r="A63" t="s">
        <v>60</v>
      </c>
      <c r="B63">
        <v>0.52397264399999999</v>
      </c>
      <c r="C63">
        <v>17.548914180000001</v>
      </c>
    </row>
  </sheetData>
  <mergeCells count="1">
    <mergeCell ref="A1:B1"/>
  </mergeCells>
  <pageMargins left="0.7" right="0.7" top="0.78740157499999996" bottom="0.78740157499999996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Fig. 1A</vt:lpstr>
      <vt:lpstr>Fig. 1B</vt:lpstr>
      <vt:lpstr>Fig. 2B</vt:lpstr>
      <vt:lpstr>Fig. 2D</vt:lpstr>
      <vt:lpstr>Fig. 3B</vt:lpstr>
      <vt:lpstr>Fig. 3C</vt:lpstr>
      <vt:lpstr>Fig. 3D</vt:lpstr>
      <vt:lpstr>Fig. 3E</vt:lpstr>
      <vt:lpstr>Fig. 4B</vt:lpstr>
      <vt:lpstr>Fig. 4C</vt:lpstr>
      <vt:lpstr>Fig. 4D</vt:lpstr>
      <vt:lpstr>Fig. 4F</vt:lpstr>
      <vt:lpstr>Fig. 4G</vt:lpstr>
      <vt:lpstr>Fig. 5B</vt:lpstr>
      <vt:lpstr>Fig. 5C</vt:lpstr>
      <vt:lpstr>Fig. 5E</vt:lpstr>
      <vt:lpstr>Fig. 5G</vt:lpstr>
      <vt:lpstr>Fig. 5F</vt:lpstr>
      <vt:lpstr>Fig. 5H</vt:lpstr>
      <vt:lpstr>S1E Fig.</vt:lpstr>
      <vt:lpstr>S2B Fig.</vt:lpstr>
      <vt:lpstr>S2D Fig.</vt:lpstr>
      <vt:lpstr>S2F Fig.</vt:lpstr>
      <vt:lpstr>S2G Fig.</vt:lpstr>
      <vt:lpstr>S2I Fig.</vt:lpstr>
      <vt:lpstr>S2J Fig.</vt:lpstr>
      <vt:lpstr>S3B Fig.</vt:lpstr>
      <vt:lpstr>S5B Fig.</vt:lpstr>
      <vt:lpstr>S5C Fig.</vt:lpstr>
      <vt:lpstr>S6D Fig.</vt:lpstr>
      <vt:lpstr>S7B Fig.</vt:lpstr>
      <vt:lpstr>S7C Fig.</vt:lpstr>
      <vt:lpstr>S7E Fig.</vt:lpstr>
      <vt:lpstr>S7F Fig.</vt:lpstr>
      <vt:lpstr>S8A Fig.</vt:lpstr>
      <vt:lpstr>S8B,C Fig.</vt:lpstr>
      <vt:lpstr>S8D Fig.</vt:lpstr>
      <vt:lpstr>S9D Fig.</vt:lpstr>
      <vt:lpstr>S9E Fig.</vt:lpstr>
      <vt:lpstr>Tabelle1</vt:lpstr>
    </vt:vector>
  </TitlesOfParts>
  <Company>Universität Hamburg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ignatova</cp:lastModifiedBy>
  <dcterms:created xsi:type="dcterms:W3CDTF">2016-11-01T16:56:34Z</dcterms:created>
  <dcterms:modified xsi:type="dcterms:W3CDTF">2017-04-02T07:50:18Z</dcterms:modified>
</cp:coreProperties>
</file>