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5100" windowHeight="109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3" i="1"/>
  <c r="P9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<sst xmlns="http://schemas.openxmlformats.org/spreadsheetml/2006/main" count="52" uniqueCount="45">
  <si>
    <t>r</t>
  </si>
  <si>
    <t>kV</t>
  </si>
  <si>
    <t>mA</t>
  </si>
  <si>
    <t>views</t>
  </si>
  <si>
    <t>pre</t>
  </si>
  <si>
    <t>[0, 0.75, 0.05, 0.05]</t>
  </si>
  <si>
    <t>recon offset</t>
  </si>
  <si>
    <t>recon scale</t>
  </si>
  <si>
    <t>[0, 0.7, 0.15]</t>
  </si>
  <si>
    <t>[0, 0.6, 0.05, 0.05]</t>
  </si>
  <si>
    <t>mI</t>
  </si>
  <si>
    <t>mII+s</t>
  </si>
  <si>
    <t>apI</t>
  </si>
  <si>
    <t>apII</t>
  </si>
  <si>
    <t>apIII</t>
  </si>
  <si>
    <t>apIV</t>
  </si>
  <si>
    <t>ring processing</t>
  </si>
  <si>
    <t>sections for this study</t>
  </si>
  <si>
    <t>35%, 50%</t>
  </si>
  <si>
    <t>65%, 80%</t>
  </si>
  <si>
    <t>20%, 35% (m), 20% (s)</t>
  </si>
  <si>
    <t>40%, 50%, 65%, 80%</t>
  </si>
  <si>
    <t>[0, 0.5, 0.01, 0.1]</t>
  </si>
  <si>
    <t>4.9 (m), 3.6 (s)</t>
  </si>
  <si>
    <t>20%, neck</t>
  </si>
  <si>
    <t>0, 52.9 (neck)</t>
  </si>
  <si>
    <t>slices per rotation</t>
  </si>
  <si>
    <t>seconds per view</t>
  </si>
  <si>
    <t>0.533 (slices 1-650); 0.133 (slices 651-2982)</t>
  </si>
  <si>
    <t>0.400 (slices 1-675); 0.133 (slices 676-1408)</t>
  </si>
  <si>
    <t>0.533 (slices 1-650); 0.133 (slices 651-2775)</t>
  </si>
  <si>
    <t>0.400 (slices 1-749); 0.133 (slices 750-1263)</t>
  </si>
  <si>
    <t>0.267 (slices 1-450); 0.133 (slices 451-1231)</t>
  </si>
  <si>
    <t>0.533 (slices 1-828)</t>
  </si>
  <si>
    <t>0.133 (slices 1-1633)</t>
  </si>
  <si>
    <t>focal spot size (mm)</t>
  </si>
  <si>
    <t>SOD (mm)</t>
  </si>
  <si>
    <t>slice spacing (mm)</t>
  </si>
  <si>
    <t>pixel spacing (mm)</t>
  </si>
  <si>
    <t>Oblique slice (degrees)</t>
  </si>
  <si>
    <t>BHC parameters</t>
  </si>
  <si>
    <t>post</t>
  </si>
  <si>
    <t>none</t>
  </si>
  <si>
    <t>Element</t>
  </si>
  <si>
    <t>S1 Table.  CT scan parameters for A.L. 288-1.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</si>
</sst>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D12" sqref="D12"/>
    </sheetView>
  </sheetViews>
  <sheetFormatPr baseColWidth="10" defaultColWidth="8.83203125" defaultRowHeight="14" x14ac:dyDescent="0"/>
  <cols>
    <col min="2" max="2" width="6.33203125" customWidth="1"/>
    <col min="3" max="3" width="7.33203125" customWidth="1"/>
    <col min="4" max="4" width="13.5" customWidth="1"/>
    <col min="6" max="6" width="10" style="10" customWidth="1"/>
    <col min="7" max="7" width="41.33203125" customWidth="1"/>
    <col min="8" max="8" width="7.83203125" customWidth="1"/>
    <col min="9" max="9" width="12" customWidth="1"/>
    <col min="10" max="12" width="13" customWidth="1"/>
    <col min="13" max="13" width="18.33203125" customWidth="1"/>
    <col min="14" max="14" width="15.1640625" customWidth="1"/>
    <col min="15" max="15" width="20.83203125" customWidth="1"/>
    <col min="16" max="16" width="14.83203125" style="1" customWidth="1"/>
  </cols>
  <sheetData>
    <row r="1" spans="1:17">
      <c r="A1" s="12" t="s">
        <v>44</v>
      </c>
    </row>
    <row r="2" spans="1:17" ht="27.75" customHeight="1">
      <c r="A2" s="1" t="s">
        <v>43</v>
      </c>
      <c r="B2" s="1" t="s">
        <v>1</v>
      </c>
      <c r="C2" s="1" t="s">
        <v>2</v>
      </c>
      <c r="D2" s="11" t="s">
        <v>35</v>
      </c>
      <c r="E2" s="1" t="s">
        <v>3</v>
      </c>
      <c r="F2" s="9" t="s">
        <v>26</v>
      </c>
      <c r="G2" s="9" t="s">
        <v>27</v>
      </c>
      <c r="H2" s="9" t="s">
        <v>36</v>
      </c>
      <c r="I2" s="9" t="s">
        <v>37</v>
      </c>
      <c r="J2" s="9" t="s">
        <v>38</v>
      </c>
      <c r="K2" s="1" t="s">
        <v>6</v>
      </c>
      <c r="L2" s="1" t="s">
        <v>7</v>
      </c>
      <c r="M2" s="1" t="s">
        <v>40</v>
      </c>
      <c r="N2" s="1" t="s">
        <v>16</v>
      </c>
      <c r="O2" s="1" t="s">
        <v>17</v>
      </c>
      <c r="P2" s="9" t="s">
        <v>39</v>
      </c>
    </row>
    <row r="3" spans="1:17">
      <c r="A3" s="1" t="s">
        <v>10</v>
      </c>
      <c r="B3" s="1">
        <v>180</v>
      </c>
      <c r="C3" s="1">
        <v>0.17499999999999999</v>
      </c>
      <c r="D3" s="7">
        <v>0.04</v>
      </c>
      <c r="E3" s="1">
        <v>1200</v>
      </c>
      <c r="F3" s="9">
        <v>25</v>
      </c>
      <c r="G3" s="3" t="s">
        <v>28</v>
      </c>
      <c r="H3" s="1">
        <v>144</v>
      </c>
      <c r="I3" s="4">
        <v>5.0220000000000001E-2</v>
      </c>
      <c r="J3" s="4">
        <f>47/1024</f>
        <v>4.58984375E-2</v>
      </c>
      <c r="K3" s="5">
        <v>5000</v>
      </c>
      <c r="L3" s="5">
        <v>500</v>
      </c>
      <c r="M3" s="1" t="s">
        <v>5</v>
      </c>
      <c r="N3" s="1" t="s">
        <v>4</v>
      </c>
      <c r="O3" s="1" t="s">
        <v>21</v>
      </c>
      <c r="P3" s="2">
        <f>DEGREES(ACOS(0.999179))</f>
        <v>2.3218754855219821</v>
      </c>
    </row>
    <row r="4" spans="1:17">
      <c r="A4" s="1" t="s">
        <v>11</v>
      </c>
      <c r="B4" s="1">
        <v>180</v>
      </c>
      <c r="C4" s="1">
        <v>0.17499999999999999</v>
      </c>
      <c r="D4" s="7">
        <v>0.04</v>
      </c>
      <c r="E4" s="1">
        <v>1200</v>
      </c>
      <c r="F4" s="9">
        <v>25</v>
      </c>
      <c r="G4" s="3" t="s">
        <v>29</v>
      </c>
      <c r="H4" s="1">
        <v>192</v>
      </c>
      <c r="I4" s="4">
        <v>6.6960000000000006E-2</v>
      </c>
      <c r="J4" s="4">
        <f>63/1024</f>
        <v>6.15234375E-2</v>
      </c>
      <c r="K4" s="1">
        <v>5000</v>
      </c>
      <c r="L4" s="1">
        <v>3000</v>
      </c>
      <c r="M4" s="1" t="s">
        <v>9</v>
      </c>
      <c r="N4" s="1" t="s">
        <v>41</v>
      </c>
      <c r="O4" s="1" t="s">
        <v>20</v>
      </c>
      <c r="P4" s="2" t="s">
        <v>23</v>
      </c>
      <c r="Q4" s="2"/>
    </row>
    <row r="5" spans="1:17">
      <c r="A5" s="1" t="s">
        <v>0</v>
      </c>
      <c r="B5" s="1">
        <v>180</v>
      </c>
      <c r="C5" s="1">
        <v>0.17499999999999999</v>
      </c>
      <c r="D5" s="7">
        <v>0.04</v>
      </c>
      <c r="E5" s="1">
        <v>1200</v>
      </c>
      <c r="F5" s="9">
        <v>25</v>
      </c>
      <c r="G5" s="3" t="s">
        <v>30</v>
      </c>
      <c r="H5" s="1">
        <v>114</v>
      </c>
      <c r="I5" s="4">
        <v>3.9759999999999997E-2</v>
      </c>
      <c r="J5" s="4">
        <f>37/1024</f>
        <v>3.61328125E-2</v>
      </c>
      <c r="K5" s="1">
        <v>5000</v>
      </c>
      <c r="L5" s="1">
        <v>3000</v>
      </c>
      <c r="M5" s="1" t="s">
        <v>8</v>
      </c>
      <c r="N5" s="1" t="s">
        <v>41</v>
      </c>
      <c r="O5" s="8">
        <v>0.8</v>
      </c>
      <c r="P5" s="2">
        <f>DEGREES(ACOS(0.995413))</f>
        <v>5.4899469667240277</v>
      </c>
    </row>
    <row r="6" spans="1:17">
      <c r="A6" s="1" t="s">
        <v>12</v>
      </c>
      <c r="B6" s="1">
        <v>180</v>
      </c>
      <c r="C6" s="1">
        <v>0.18</v>
      </c>
      <c r="D6" s="7">
        <v>0.04</v>
      </c>
      <c r="E6" s="1">
        <v>1200</v>
      </c>
      <c r="F6" s="9">
        <v>25</v>
      </c>
      <c r="G6" s="3" t="s">
        <v>31</v>
      </c>
      <c r="H6" s="1">
        <v>210</v>
      </c>
      <c r="I6" s="4">
        <v>7.3230000000000003E-2</v>
      </c>
      <c r="J6" s="4">
        <f>69/1024</f>
        <v>6.73828125E-2</v>
      </c>
      <c r="K6" s="1">
        <v>5000</v>
      </c>
      <c r="L6" s="1">
        <v>3000</v>
      </c>
      <c r="M6" s="1" t="s">
        <v>22</v>
      </c>
      <c r="N6" s="1" t="s">
        <v>41</v>
      </c>
      <c r="O6" s="8" t="s">
        <v>24</v>
      </c>
      <c r="P6" s="1" t="s">
        <v>25</v>
      </c>
      <c r="Q6" s="2"/>
    </row>
    <row r="7" spans="1:17">
      <c r="A7" s="1" t="s">
        <v>13</v>
      </c>
      <c r="B7" s="1">
        <v>180</v>
      </c>
      <c r="C7" s="1">
        <v>0.17499999999999999</v>
      </c>
      <c r="D7" s="7">
        <v>0.04</v>
      </c>
      <c r="E7" s="1">
        <v>1200</v>
      </c>
      <c r="F7" s="9">
        <v>25</v>
      </c>
      <c r="G7" s="3" t="s">
        <v>32</v>
      </c>
      <c r="H7" s="1">
        <v>192</v>
      </c>
      <c r="I7" s="4">
        <v>6.6960000000000006E-2</v>
      </c>
      <c r="J7" s="4">
        <f>63/1024</f>
        <v>6.15234375E-2</v>
      </c>
      <c r="K7" s="1">
        <v>5000</v>
      </c>
      <c r="L7" s="1">
        <v>3000</v>
      </c>
      <c r="M7" s="1" t="s">
        <v>9</v>
      </c>
      <c r="N7" s="1" t="s">
        <v>41</v>
      </c>
      <c r="O7" s="1" t="s">
        <v>19</v>
      </c>
      <c r="P7" s="1">
        <v>0</v>
      </c>
    </row>
    <row r="8" spans="1:17">
      <c r="A8" s="1" t="s">
        <v>14</v>
      </c>
      <c r="B8" s="1">
        <v>180</v>
      </c>
      <c r="C8" s="1">
        <v>0.17499999999999999</v>
      </c>
      <c r="D8" s="7">
        <v>0.04</v>
      </c>
      <c r="E8" s="1">
        <v>1200</v>
      </c>
      <c r="F8" s="9">
        <v>25</v>
      </c>
      <c r="G8" s="3" t="s">
        <v>33</v>
      </c>
      <c r="H8" s="1">
        <v>190</v>
      </c>
      <c r="I8" s="4">
        <v>6.6259999999999999E-2</v>
      </c>
      <c r="J8" s="4">
        <f>63/1024</f>
        <v>6.15234375E-2</v>
      </c>
      <c r="K8" s="1">
        <v>5000</v>
      </c>
      <c r="L8" s="1">
        <v>500</v>
      </c>
      <c r="M8" s="1" t="s">
        <v>9</v>
      </c>
      <c r="N8" s="1" t="s">
        <v>41</v>
      </c>
      <c r="O8" s="1"/>
    </row>
    <row r="9" spans="1:17">
      <c r="A9" s="1" t="s">
        <v>15</v>
      </c>
      <c r="B9" s="1">
        <v>180</v>
      </c>
      <c r="C9" s="1">
        <v>0.17499999999999999</v>
      </c>
      <c r="D9" s="7">
        <v>0.04</v>
      </c>
      <c r="E9" s="1">
        <v>1200</v>
      </c>
      <c r="F9" s="9">
        <v>25</v>
      </c>
      <c r="G9" s="3" t="s">
        <v>34</v>
      </c>
      <c r="H9" s="1">
        <v>210</v>
      </c>
      <c r="I9" s="4">
        <v>7.3230000000000003E-2</v>
      </c>
      <c r="J9" s="4">
        <f>69/1024</f>
        <v>6.73828125E-2</v>
      </c>
      <c r="K9" s="1">
        <v>5000</v>
      </c>
      <c r="L9" s="1">
        <v>3000</v>
      </c>
      <c r="M9" s="1" t="s">
        <v>9</v>
      </c>
      <c r="N9" s="6" t="s">
        <v>42</v>
      </c>
      <c r="O9" s="1" t="s">
        <v>18</v>
      </c>
      <c r="P9" s="2">
        <f>DEGREES(ACOS(0.98815))</f>
        <v>8.8293067607987457</v>
      </c>
    </row>
    <row r="10" spans="1:17">
      <c r="D10" s="7"/>
    </row>
    <row r="11" spans="1:17">
      <c r="A11" s="1"/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Chris Ruff</cp:lastModifiedBy>
  <dcterms:created xsi:type="dcterms:W3CDTF">2016-02-07T01:19:11Z</dcterms:created>
  <dcterms:modified xsi:type="dcterms:W3CDTF">2016-07-13T17:31:37Z</dcterms:modified>
</cp:coreProperties>
</file>