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9320" tabRatio="500"/>
  </bookViews>
  <sheets>
    <sheet name="S8 Table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38" i="1"/>
  <c r="Z38"/>
  <c r="X38"/>
  <c r="Y38"/>
  <c r="W38"/>
  <c r="AA37"/>
  <c r="X37"/>
  <c r="Y37"/>
  <c r="W37"/>
  <c r="Z36"/>
  <c r="X36"/>
  <c r="Y36"/>
  <c r="W36"/>
  <c r="X35"/>
  <c r="Y35"/>
  <c r="W35"/>
  <c r="AA31"/>
  <c r="Z31"/>
  <c r="X31"/>
  <c r="Y31"/>
  <c r="W31"/>
  <c r="AA30"/>
  <c r="X30"/>
  <c r="Y30"/>
  <c r="W30"/>
  <c r="Z29"/>
  <c r="X29"/>
  <c r="Y29"/>
  <c r="W29"/>
  <c r="X28"/>
  <c r="Y28"/>
  <c r="W28"/>
  <c r="AA24"/>
  <c r="Z24"/>
  <c r="X24"/>
  <c r="Y24"/>
  <c r="W24"/>
  <c r="AA23"/>
  <c r="X23"/>
  <c r="Y23"/>
  <c r="W23"/>
  <c r="Z22"/>
  <c r="X22"/>
  <c r="Y22"/>
  <c r="W22"/>
  <c r="X21"/>
  <c r="Y21"/>
  <c r="W21"/>
  <c r="AA17"/>
  <c r="Z17"/>
  <c r="X17"/>
  <c r="Y17"/>
  <c r="W17"/>
  <c r="AA16"/>
  <c r="X16"/>
  <c r="Y16"/>
  <c r="W16"/>
  <c r="Z15"/>
  <c r="X15"/>
  <c r="Y15"/>
  <c r="W15"/>
  <c r="X14"/>
  <c r="Y14"/>
  <c r="W14"/>
  <c r="AA10"/>
  <c r="Z10"/>
  <c r="X10"/>
  <c r="Y10"/>
  <c r="W10"/>
  <c r="AA9"/>
  <c r="X9"/>
  <c r="Y9"/>
  <c r="W9"/>
  <c r="Z8"/>
  <c r="X8"/>
  <c r="Y8"/>
  <c r="W8"/>
  <c r="X7"/>
  <c r="Y7"/>
  <c r="W7"/>
</calcChain>
</file>

<file path=xl/sharedStrings.xml><?xml version="1.0" encoding="utf-8"?>
<sst xmlns="http://schemas.openxmlformats.org/spreadsheetml/2006/main" count="64" uniqueCount="42">
  <si>
    <t>Figure. 3E IL-33KO</t>
    <phoneticPr fontId="2" type="noConversion"/>
  </si>
  <si>
    <t>Total</t>
    <phoneticPr fontId="2" type="noConversion"/>
  </si>
  <si>
    <t>TTEST</t>
    <phoneticPr fontId="2" type="noConversion"/>
  </si>
  <si>
    <t>Strain</t>
    <phoneticPr fontId="2" type="noConversion"/>
  </si>
  <si>
    <t>Treatment</t>
    <phoneticPr fontId="2" type="noConversion"/>
  </si>
  <si>
    <t>#1</t>
    <phoneticPr fontId="2" type="noConversion"/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</si>
  <si>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</si>
  <si>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</si>
  <si>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</si>
  <si>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</si>
  <si>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</si>
  <si>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</si>
  <si>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</si>
  <si>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</si>
  <si>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</si>
  <si>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</si>
  <si>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</si>
  <si>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</si>
  <si>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</si>
  <si>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</si>
  <si>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</si>
  <si>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</si>
  <si>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</si>
  <si>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</si>
  <si>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</si>
  <si>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Average</t>
    <phoneticPr fontId="2" type="noConversion"/>
  </si>
  <si>
    <t>SD</t>
    <phoneticPr fontId="2" type="noConversion"/>
  </si>
  <si>
    <t>SE</t>
    <phoneticPr fontId="2" type="noConversion"/>
  </si>
  <si>
    <t>vs PBS</t>
    <phoneticPr fontId="2" type="noConversion"/>
  </si>
  <si>
    <t>vs Wild-type</t>
    <phoneticPr fontId="2" type="noConversion"/>
  </si>
  <si>
    <t>WT</t>
    <phoneticPr fontId="2" type="noConversion"/>
  </si>
  <si>
    <t>PBS</t>
    <phoneticPr fontId="2" type="noConversion"/>
  </si>
  <si>
    <t>OVA</t>
    <phoneticPr fontId="2" type="noConversion"/>
  </si>
  <si>
    <t>IL-33-/-</t>
    <phoneticPr fontId="2" type="noConversion"/>
  </si>
  <si>
    <t>Eosinophils</t>
    <phoneticPr fontId="2" type="noConversion"/>
  </si>
  <si>
    <t>OVA</t>
    <phoneticPr fontId="2" type="noConversion"/>
  </si>
  <si>
    <t>Neutropihls</t>
    <phoneticPr fontId="2" type="noConversion"/>
  </si>
  <si>
    <t>WT</t>
    <phoneticPr fontId="2" type="noConversion"/>
  </si>
  <si>
    <t>PBS</t>
    <phoneticPr fontId="2" type="noConversion"/>
  </si>
  <si>
    <t>IL-33-/-</t>
    <phoneticPr fontId="2" type="noConversion"/>
  </si>
  <si>
    <t>Macrophages</t>
    <phoneticPr fontId="2" type="noConversion"/>
  </si>
  <si>
    <t>Lymphocytes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</si>
</sst>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3">
    <font>
      <sz val="10"/>
      <name val="Verdana"/>
    </font>
    <font>
      <sz val="12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76" fontId="1" fillId="0" borderId="1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6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A38"/>
  <sheetViews>
    <sheetView tabSelected="1" workbookViewId="0">
      <selection activeCell="M47" sqref="M47"/>
    </sheetView>
  </sheetViews>
  <sheetFormatPr baseColWidth="10" defaultColWidth="10.7109375" defaultRowHeight="15"/>
  <cols>
    <col min="1" max="2" width="10.7109375" style="1"/>
    <col min="3" max="22" width="6.140625" style="1" customWidth="1"/>
    <col min="23" max="25" width="8.5703125" style="1" customWidth="1"/>
    <col min="26" max="26" width="12.5703125" style="1" customWidth="1"/>
    <col min="27" max="27" width="12.28515625" style="1" customWidth="1"/>
    <col min="28" max="16384" width="10.7109375" style="1"/>
  </cols>
  <sheetData>
    <row r="2" spans="1:27">
      <c r="A2" s="1" t="s">
        <v>0</v>
      </c>
    </row>
    <row r="5" spans="1:27">
      <c r="A5" s="1" t="s">
        <v>1</v>
      </c>
      <c r="Z5" s="1" t="s">
        <v>2</v>
      </c>
    </row>
    <row r="6" spans="1:27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2" t="s">
        <v>25</v>
      </c>
      <c r="X6" s="2" t="s">
        <v>26</v>
      </c>
      <c r="Y6" s="2" t="s">
        <v>27</v>
      </c>
      <c r="Z6" s="2" t="s">
        <v>28</v>
      </c>
      <c r="AA6" s="2" t="s">
        <v>29</v>
      </c>
    </row>
    <row r="7" spans="1:27">
      <c r="A7" s="4" t="s">
        <v>30</v>
      </c>
      <c r="B7" s="2" t="s">
        <v>31</v>
      </c>
      <c r="C7" s="5">
        <v>38</v>
      </c>
      <c r="D7" s="5">
        <v>54</v>
      </c>
      <c r="E7" s="5">
        <v>82</v>
      </c>
      <c r="F7" s="5">
        <v>68</v>
      </c>
      <c r="G7" s="5">
        <v>56</v>
      </c>
      <c r="H7" s="5">
        <v>76</v>
      </c>
      <c r="I7" s="5">
        <v>48</v>
      </c>
      <c r="J7" s="5">
        <v>68</v>
      </c>
      <c r="K7" s="5">
        <v>54</v>
      </c>
      <c r="L7" s="5">
        <v>138</v>
      </c>
      <c r="M7" s="5"/>
      <c r="N7" s="5"/>
      <c r="O7" s="5"/>
      <c r="P7" s="5"/>
      <c r="Q7" s="5"/>
      <c r="R7" s="5"/>
      <c r="S7" s="5"/>
      <c r="T7" s="5"/>
      <c r="U7" s="5"/>
      <c r="V7" s="5"/>
      <c r="W7" s="6">
        <f>AVERAGE(C7:V7)</f>
        <v>68.2</v>
      </c>
      <c r="X7" s="6">
        <f>STDEV(C7:V7)</f>
        <v>27.879901163542328</v>
      </c>
      <c r="Y7" s="6">
        <f>X7/(10^0.5)</f>
        <v>8.8163988617172304</v>
      </c>
      <c r="Z7" s="2"/>
      <c r="AA7" s="2"/>
    </row>
    <row r="8" spans="1:27">
      <c r="A8" s="7"/>
      <c r="B8" s="2" t="s">
        <v>32</v>
      </c>
      <c r="C8" s="5">
        <v>184</v>
      </c>
      <c r="D8" s="5">
        <v>286</v>
      </c>
      <c r="E8" s="5">
        <v>72</v>
      </c>
      <c r="F8" s="5">
        <v>128</v>
      </c>
      <c r="G8" s="5">
        <v>108</v>
      </c>
      <c r="H8" s="5">
        <v>114</v>
      </c>
      <c r="I8" s="5">
        <v>110</v>
      </c>
      <c r="J8" s="5">
        <v>196</v>
      </c>
      <c r="K8" s="5">
        <v>160</v>
      </c>
      <c r="L8" s="5">
        <v>370</v>
      </c>
      <c r="M8" s="5">
        <v>254</v>
      </c>
      <c r="N8" s="5">
        <v>196</v>
      </c>
      <c r="O8" s="5">
        <v>170</v>
      </c>
      <c r="P8" s="5">
        <v>148</v>
      </c>
      <c r="Q8" s="5">
        <v>120</v>
      </c>
      <c r="R8" s="5">
        <v>168</v>
      </c>
      <c r="S8" s="5">
        <v>214</v>
      </c>
      <c r="T8" s="5">
        <v>256</v>
      </c>
      <c r="U8" s="5">
        <v>282</v>
      </c>
      <c r="V8" s="5">
        <v>128</v>
      </c>
      <c r="W8" s="6">
        <f t="shared" ref="W8:W38" si="0">AVERAGE(C8:V8)</f>
        <v>183.2</v>
      </c>
      <c r="X8" s="6">
        <f t="shared" ref="X8:X38" si="1">STDEV(C8:V8)</f>
        <v>75.131884043992912</v>
      </c>
      <c r="Y8" s="6">
        <f>X8/(20^0.5)</f>
        <v>16.799999999999994</v>
      </c>
      <c r="Z8" s="2">
        <f>TTEST(C7:V7,C8:V8,2,3)</f>
        <v>1.9020737193560889E-6</v>
      </c>
      <c r="AA8" s="2"/>
    </row>
    <row r="9" spans="1:27">
      <c r="A9" s="4" t="s">
        <v>33</v>
      </c>
      <c r="B9" s="2" t="s">
        <v>31</v>
      </c>
      <c r="C9" s="5">
        <v>110</v>
      </c>
      <c r="D9" s="5">
        <v>28</v>
      </c>
      <c r="E9" s="5">
        <v>102</v>
      </c>
      <c r="F9" s="5">
        <v>70</v>
      </c>
      <c r="G9" s="5">
        <v>88</v>
      </c>
      <c r="H9" s="5">
        <v>132</v>
      </c>
      <c r="I9" s="5">
        <v>78</v>
      </c>
      <c r="J9" s="5">
        <v>110</v>
      </c>
      <c r="K9" s="5">
        <v>58</v>
      </c>
      <c r="L9" s="5">
        <v>66</v>
      </c>
      <c r="M9" s="5">
        <v>78</v>
      </c>
      <c r="N9" s="5"/>
      <c r="O9" s="5"/>
      <c r="P9" s="5"/>
      <c r="Q9" s="5"/>
      <c r="R9" s="5"/>
      <c r="S9" s="5"/>
      <c r="T9" s="5"/>
      <c r="U9" s="5"/>
      <c r="V9" s="5"/>
      <c r="W9" s="6">
        <f t="shared" si="0"/>
        <v>83.63636363636364</v>
      </c>
      <c r="X9" s="6">
        <f t="shared" si="1"/>
        <v>28.9802440544338</v>
      </c>
      <c r="Y9" s="6">
        <f>X9/(11^0.5)</f>
        <v>8.737872351044075</v>
      </c>
      <c r="Z9" s="2"/>
      <c r="AA9" s="2">
        <f>TTEST(C7:V7,C9:V9,2,3)</f>
        <v>0.22883764760882774</v>
      </c>
    </row>
    <row r="10" spans="1:27">
      <c r="A10" s="7"/>
      <c r="B10" s="2" t="s">
        <v>32</v>
      </c>
      <c r="C10" s="5">
        <v>128</v>
      </c>
      <c r="D10" s="5">
        <v>490</v>
      </c>
      <c r="E10" s="5">
        <v>152</v>
      </c>
      <c r="F10" s="5">
        <v>192</v>
      </c>
      <c r="G10" s="5">
        <v>100</v>
      </c>
      <c r="H10" s="5">
        <v>128</v>
      </c>
      <c r="I10" s="5">
        <v>184</v>
      </c>
      <c r="J10" s="5">
        <v>182</v>
      </c>
      <c r="K10" s="5">
        <v>168</v>
      </c>
      <c r="L10" s="5">
        <v>162</v>
      </c>
      <c r="M10" s="5">
        <v>200</v>
      </c>
      <c r="N10" s="5">
        <v>226</v>
      </c>
      <c r="O10" s="5">
        <v>324</v>
      </c>
      <c r="P10" s="5">
        <v>136</v>
      </c>
      <c r="Q10" s="5">
        <v>130</v>
      </c>
      <c r="R10" s="5">
        <v>216</v>
      </c>
      <c r="S10" s="5">
        <v>136</v>
      </c>
      <c r="T10" s="5">
        <v>260</v>
      </c>
      <c r="U10" s="5">
        <v>276</v>
      </c>
      <c r="V10" s="5">
        <v>124</v>
      </c>
      <c r="W10" s="6">
        <f t="shared" si="0"/>
        <v>195.7</v>
      </c>
      <c r="X10" s="6">
        <f t="shared" si="1"/>
        <v>90.048583378202295</v>
      </c>
      <c r="Y10" s="6">
        <f>X10/(20^0.5)</f>
        <v>20.135475371121796</v>
      </c>
      <c r="Z10" s="2">
        <f>TTEST(C9:V9,C10:V10,2,3)</f>
        <v>2.7947877029435087E-5</v>
      </c>
      <c r="AA10" s="2">
        <f>TTEST(C8:V8,C10:V10,2,3)</f>
        <v>0.63641423944631215</v>
      </c>
    </row>
    <row r="11" spans="1:27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</row>
    <row r="12" spans="1:27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</row>
    <row r="13" spans="1:27">
      <c r="A13" s="1" t="s">
        <v>34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</row>
    <row r="14" spans="1:27">
      <c r="A14" s="4" t="s">
        <v>30</v>
      </c>
      <c r="B14" s="2" t="s">
        <v>31</v>
      </c>
      <c r="C14" s="5">
        <v>0</v>
      </c>
      <c r="D14" s="5">
        <v>2</v>
      </c>
      <c r="E14" s="5">
        <v>2</v>
      </c>
      <c r="F14" s="5">
        <v>4</v>
      </c>
      <c r="G14" s="5">
        <v>2</v>
      </c>
      <c r="H14" s="5">
        <v>2</v>
      </c>
      <c r="I14" s="5">
        <v>4</v>
      </c>
      <c r="J14" s="5">
        <v>2</v>
      </c>
      <c r="K14" s="5">
        <v>10</v>
      </c>
      <c r="L14" s="5">
        <v>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6">
        <f t="shared" si="0"/>
        <v>3.6</v>
      </c>
      <c r="X14" s="6">
        <f t="shared" si="1"/>
        <v>3.0983866769659336</v>
      </c>
      <c r="Y14" s="6">
        <f>X14/(10^0.5)</f>
        <v>0.9797958971132712</v>
      </c>
      <c r="Z14" s="2"/>
      <c r="AA14" s="2"/>
    </row>
    <row r="15" spans="1:27">
      <c r="A15" s="7"/>
      <c r="B15" s="2" t="s">
        <v>32</v>
      </c>
      <c r="C15" s="5">
        <v>36</v>
      </c>
      <c r="D15" s="5">
        <v>32</v>
      </c>
      <c r="E15" s="5">
        <v>12</v>
      </c>
      <c r="F15" s="5">
        <v>28</v>
      </c>
      <c r="G15" s="5">
        <v>12</v>
      </c>
      <c r="H15" s="5">
        <v>10</v>
      </c>
      <c r="I15" s="5">
        <v>10</v>
      </c>
      <c r="J15" s="5">
        <v>16</v>
      </c>
      <c r="K15" s="5">
        <v>26</v>
      </c>
      <c r="L15" s="5">
        <v>102</v>
      </c>
      <c r="M15" s="5">
        <v>38</v>
      </c>
      <c r="N15" s="5">
        <v>20</v>
      </c>
      <c r="O15" s="5">
        <v>14</v>
      </c>
      <c r="P15" s="5">
        <v>22</v>
      </c>
      <c r="Q15" s="5">
        <v>12</v>
      </c>
      <c r="R15" s="5">
        <v>16</v>
      </c>
      <c r="S15" s="5">
        <v>28</v>
      </c>
      <c r="T15" s="5">
        <v>30</v>
      </c>
      <c r="U15" s="5">
        <v>30</v>
      </c>
      <c r="V15" s="5">
        <v>16</v>
      </c>
      <c r="W15" s="6">
        <f t="shared" si="0"/>
        <v>25.5</v>
      </c>
      <c r="X15" s="6">
        <f t="shared" si="1"/>
        <v>20.114147940403068</v>
      </c>
      <c r="Y15" s="6">
        <f>X15/(20^0.5)</f>
        <v>4.4976602104228647</v>
      </c>
      <c r="Z15" s="2">
        <f>TTEST(C14:V14,C15:V15,2,3)</f>
        <v>1.0968787771713726E-4</v>
      </c>
      <c r="AA15" s="2"/>
    </row>
    <row r="16" spans="1:27">
      <c r="A16" s="4" t="s">
        <v>33</v>
      </c>
      <c r="B16" s="2" t="s">
        <v>31</v>
      </c>
      <c r="C16" s="5">
        <v>4</v>
      </c>
      <c r="D16" s="5">
        <v>2</v>
      </c>
      <c r="E16" s="5">
        <v>14</v>
      </c>
      <c r="F16" s="5">
        <v>4</v>
      </c>
      <c r="G16" s="5">
        <v>4</v>
      </c>
      <c r="H16" s="5">
        <v>6</v>
      </c>
      <c r="I16" s="5">
        <v>0</v>
      </c>
      <c r="J16" s="5">
        <v>4</v>
      </c>
      <c r="K16" s="5">
        <v>6</v>
      </c>
      <c r="L16" s="5">
        <v>4</v>
      </c>
      <c r="M16" s="5">
        <v>8</v>
      </c>
      <c r="N16" s="5"/>
      <c r="O16" s="5"/>
      <c r="P16" s="5"/>
      <c r="Q16" s="5"/>
      <c r="R16" s="5"/>
      <c r="S16" s="5"/>
      <c r="T16" s="5"/>
      <c r="U16" s="5"/>
      <c r="V16" s="5"/>
      <c r="W16" s="6">
        <f t="shared" si="0"/>
        <v>5.0909090909090908</v>
      </c>
      <c r="X16" s="6">
        <f t="shared" si="1"/>
        <v>3.618136134933164</v>
      </c>
      <c r="Y16" s="6">
        <f>X16/(11^0.5)</f>
        <v>1.0909090909090911</v>
      </c>
      <c r="Z16" s="2"/>
      <c r="AA16" s="2">
        <f>TTEST(C14:V14,C16:V16,2,3)</f>
        <v>0.32207274149891407</v>
      </c>
    </row>
    <row r="17" spans="1:27">
      <c r="A17" s="7"/>
      <c r="B17" s="2" t="s">
        <v>35</v>
      </c>
      <c r="C17" s="5">
        <v>4</v>
      </c>
      <c r="D17" s="5">
        <v>48</v>
      </c>
      <c r="E17" s="5">
        <v>26</v>
      </c>
      <c r="F17" s="5">
        <v>12</v>
      </c>
      <c r="G17" s="5">
        <v>4</v>
      </c>
      <c r="H17" s="5">
        <v>6</v>
      </c>
      <c r="I17" s="5">
        <v>8</v>
      </c>
      <c r="J17" s="5">
        <v>8</v>
      </c>
      <c r="K17" s="5">
        <v>6</v>
      </c>
      <c r="L17" s="5">
        <v>6</v>
      </c>
      <c r="M17" s="5">
        <v>12</v>
      </c>
      <c r="N17" s="5">
        <v>22</v>
      </c>
      <c r="O17" s="5">
        <v>16</v>
      </c>
      <c r="P17" s="5">
        <v>8</v>
      </c>
      <c r="Q17" s="5">
        <v>8</v>
      </c>
      <c r="R17" s="5">
        <v>20</v>
      </c>
      <c r="S17" s="5">
        <v>6</v>
      </c>
      <c r="T17" s="5">
        <v>24</v>
      </c>
      <c r="U17" s="5">
        <v>14</v>
      </c>
      <c r="V17" s="5">
        <v>10</v>
      </c>
      <c r="W17" s="6">
        <f t="shared" si="0"/>
        <v>13.4</v>
      </c>
      <c r="X17" s="6">
        <f t="shared" si="1"/>
        <v>10.565086494278168</v>
      </c>
      <c r="Y17" s="6">
        <f>X17/(20^0.5)</f>
        <v>2.3624251589370924</v>
      </c>
      <c r="Z17" s="2">
        <f>TTEST(C16:V16,C17:V17,2,3)</f>
        <v>3.6925900143205247E-3</v>
      </c>
      <c r="AA17" s="2">
        <f>TTEST(C15:V15,C17:V17,2,3)</f>
        <v>2.4075990850449727E-2</v>
      </c>
    </row>
    <row r="18" spans="1:27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9"/>
    </row>
    <row r="19" spans="1:27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  <c r="X19" s="9"/>
    </row>
    <row r="20" spans="1:27">
      <c r="A20" s="1" t="s">
        <v>36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9"/>
    </row>
    <row r="21" spans="1:27">
      <c r="A21" s="4" t="s">
        <v>37</v>
      </c>
      <c r="B21" s="2" t="s">
        <v>38</v>
      </c>
      <c r="C21" s="5">
        <v>4</v>
      </c>
      <c r="D21" s="5">
        <v>10</v>
      </c>
      <c r="E21" s="5">
        <v>10</v>
      </c>
      <c r="F21" s="5">
        <v>2</v>
      </c>
      <c r="G21" s="5">
        <v>4</v>
      </c>
      <c r="H21" s="5">
        <v>8</v>
      </c>
      <c r="I21" s="5">
        <v>14</v>
      </c>
      <c r="J21" s="5">
        <v>12</v>
      </c>
      <c r="K21" s="5">
        <v>54</v>
      </c>
      <c r="L21" s="5">
        <v>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6">
        <f t="shared" si="0"/>
        <v>13.4</v>
      </c>
      <c r="X21" s="6">
        <f t="shared" si="1"/>
        <v>14.968114258130329</v>
      </c>
      <c r="Y21" s="6">
        <f>X21/(10^0.5)</f>
        <v>4.7333333333333334</v>
      </c>
      <c r="Z21" s="2"/>
      <c r="AA21" s="2"/>
    </row>
    <row r="22" spans="1:27">
      <c r="A22" s="7"/>
      <c r="B22" s="2" t="s">
        <v>35</v>
      </c>
      <c r="C22" s="5">
        <v>38</v>
      </c>
      <c r="D22" s="5">
        <v>70</v>
      </c>
      <c r="E22" s="5">
        <v>22</v>
      </c>
      <c r="F22" s="5">
        <v>20</v>
      </c>
      <c r="G22" s="5">
        <v>34</v>
      </c>
      <c r="H22" s="5">
        <v>26</v>
      </c>
      <c r="I22" s="5">
        <v>62</v>
      </c>
      <c r="J22" s="5">
        <v>32</v>
      </c>
      <c r="K22" s="5">
        <v>36</v>
      </c>
      <c r="L22" s="5">
        <v>80</v>
      </c>
      <c r="M22" s="5">
        <v>60</v>
      </c>
      <c r="N22" s="5">
        <v>34</v>
      </c>
      <c r="O22" s="5">
        <v>38</v>
      </c>
      <c r="P22" s="5">
        <v>40</v>
      </c>
      <c r="Q22" s="5">
        <v>30</v>
      </c>
      <c r="R22" s="5">
        <v>34</v>
      </c>
      <c r="S22" s="5">
        <v>58</v>
      </c>
      <c r="T22" s="5">
        <v>50</v>
      </c>
      <c r="U22" s="5">
        <v>30</v>
      </c>
      <c r="V22" s="5">
        <v>66</v>
      </c>
      <c r="W22" s="6">
        <f t="shared" si="0"/>
        <v>43</v>
      </c>
      <c r="X22" s="6">
        <f t="shared" si="1"/>
        <v>17.198531149031609</v>
      </c>
      <c r="Y22" s="6">
        <f>X22/(20^0.5)</f>
        <v>3.8457084762382241</v>
      </c>
      <c r="Z22" s="2">
        <f>TTEST(C21:V21,C22:V22,2,3)</f>
        <v>8.9585685515819867E-5</v>
      </c>
      <c r="AA22" s="2"/>
    </row>
    <row r="23" spans="1:27">
      <c r="A23" s="4" t="s">
        <v>39</v>
      </c>
      <c r="B23" s="2" t="s">
        <v>38</v>
      </c>
      <c r="C23" s="5">
        <v>20</v>
      </c>
      <c r="D23" s="5">
        <v>2</v>
      </c>
      <c r="E23" s="5">
        <v>20</v>
      </c>
      <c r="F23" s="5">
        <v>6</v>
      </c>
      <c r="G23" s="5">
        <v>10</v>
      </c>
      <c r="H23" s="5">
        <v>34</v>
      </c>
      <c r="I23" s="5">
        <v>6</v>
      </c>
      <c r="J23" s="5">
        <v>18</v>
      </c>
      <c r="K23" s="5">
        <v>12</v>
      </c>
      <c r="L23" s="5">
        <v>8</v>
      </c>
      <c r="M23" s="5">
        <v>8</v>
      </c>
      <c r="N23" s="5"/>
      <c r="O23" s="5"/>
      <c r="P23" s="5"/>
      <c r="Q23" s="5"/>
      <c r="R23" s="5"/>
      <c r="S23" s="5"/>
      <c r="T23" s="5"/>
      <c r="U23" s="5"/>
      <c r="V23" s="5"/>
      <c r="W23" s="6">
        <f t="shared" si="0"/>
        <v>13.090909090909092</v>
      </c>
      <c r="X23" s="6">
        <f t="shared" si="1"/>
        <v>9.1810080650715644</v>
      </c>
      <c r="Y23" s="6">
        <f>X23/(11^0.5)</f>
        <v>2.7681780862790193</v>
      </c>
      <c r="Z23" s="2"/>
      <c r="AA23" s="2">
        <f>TTEST(C21:V21,C23:V23,2,3)</f>
        <v>0.95580877506276629</v>
      </c>
    </row>
    <row r="24" spans="1:27">
      <c r="A24" s="7"/>
      <c r="B24" s="2" t="s">
        <v>35</v>
      </c>
      <c r="C24" s="5">
        <v>46</v>
      </c>
      <c r="D24" s="5">
        <v>86</v>
      </c>
      <c r="E24" s="5">
        <v>40</v>
      </c>
      <c r="F24" s="5">
        <v>58</v>
      </c>
      <c r="G24" s="5">
        <v>38</v>
      </c>
      <c r="H24" s="5">
        <v>40</v>
      </c>
      <c r="I24" s="5">
        <v>24</v>
      </c>
      <c r="J24" s="5">
        <v>28</v>
      </c>
      <c r="K24" s="5">
        <v>36</v>
      </c>
      <c r="L24" s="5">
        <v>30</v>
      </c>
      <c r="M24" s="5">
        <v>82</v>
      </c>
      <c r="N24" s="5">
        <v>98</v>
      </c>
      <c r="O24" s="5">
        <v>40</v>
      </c>
      <c r="P24" s="5">
        <v>32</v>
      </c>
      <c r="Q24" s="5">
        <v>76</v>
      </c>
      <c r="R24" s="5">
        <v>44</v>
      </c>
      <c r="S24" s="5">
        <v>96</v>
      </c>
      <c r="T24" s="5">
        <v>96</v>
      </c>
      <c r="U24" s="5">
        <v>52</v>
      </c>
      <c r="V24" s="5">
        <v>55</v>
      </c>
      <c r="W24" s="6">
        <f t="shared" si="0"/>
        <v>54.85</v>
      </c>
      <c r="X24" s="6">
        <f t="shared" si="1"/>
        <v>24.847482134434724</v>
      </c>
      <c r="Y24" s="6">
        <f>X24/(20^0.5)</f>
        <v>5.5560659122307605</v>
      </c>
      <c r="Z24" s="2">
        <f>TTEST(C23:V23,C24:V24,2,3)</f>
        <v>3.512506949413839E-7</v>
      </c>
      <c r="AA24" s="2">
        <f>TTEST(C22:V22,C24:V24,2,3)</f>
        <v>8.8546399006516952E-2</v>
      </c>
    </row>
    <row r="25" spans="1:2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9"/>
    </row>
    <row r="26" spans="1:27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9"/>
    </row>
    <row r="27" spans="1:27">
      <c r="A27" s="1" t="s">
        <v>40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"/>
      <c r="X27" s="9"/>
    </row>
    <row r="28" spans="1:27">
      <c r="A28" s="4" t="s">
        <v>37</v>
      </c>
      <c r="B28" s="2" t="s">
        <v>38</v>
      </c>
      <c r="C28" s="5">
        <v>34</v>
      </c>
      <c r="D28" s="5">
        <v>40</v>
      </c>
      <c r="E28" s="5">
        <v>66</v>
      </c>
      <c r="F28" s="5">
        <v>60</v>
      </c>
      <c r="G28" s="5">
        <v>48</v>
      </c>
      <c r="H28" s="5">
        <v>64</v>
      </c>
      <c r="I28" s="5">
        <v>48</v>
      </c>
      <c r="J28" s="5">
        <v>38</v>
      </c>
      <c r="K28" s="5">
        <v>70</v>
      </c>
      <c r="L28" s="5">
        <v>48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6">
        <f t="shared" si="0"/>
        <v>51.6</v>
      </c>
      <c r="X28" s="6">
        <f t="shared" si="1"/>
        <v>12.642081403875803</v>
      </c>
      <c r="Y28" s="6">
        <f>X28/(10^0.5)</f>
        <v>3.9977771601506551</v>
      </c>
      <c r="Z28" s="2"/>
      <c r="AA28" s="2"/>
    </row>
    <row r="29" spans="1:27">
      <c r="A29" s="7"/>
      <c r="B29" s="2" t="s">
        <v>35</v>
      </c>
      <c r="C29" s="5">
        <v>96</v>
      </c>
      <c r="D29" s="5">
        <v>160</v>
      </c>
      <c r="E29" s="5">
        <v>46</v>
      </c>
      <c r="F29" s="5">
        <v>70</v>
      </c>
      <c r="G29" s="5">
        <v>66</v>
      </c>
      <c r="H29" s="5">
        <v>62</v>
      </c>
      <c r="I29" s="5">
        <v>64</v>
      </c>
      <c r="J29" s="5">
        <v>108</v>
      </c>
      <c r="K29" s="5">
        <v>88</v>
      </c>
      <c r="L29" s="5">
        <v>200</v>
      </c>
      <c r="M29" s="5">
        <v>116</v>
      </c>
      <c r="N29" s="5">
        <v>88</v>
      </c>
      <c r="O29" s="5">
        <v>104</v>
      </c>
      <c r="P29" s="5">
        <v>64</v>
      </c>
      <c r="Q29" s="5">
        <v>54</v>
      </c>
      <c r="R29" s="5">
        <v>100</v>
      </c>
      <c r="S29" s="5">
        <v>130</v>
      </c>
      <c r="T29" s="5">
        <v>142</v>
      </c>
      <c r="U29" s="5">
        <v>176</v>
      </c>
      <c r="V29" s="5">
        <v>70</v>
      </c>
      <c r="W29" s="6">
        <f t="shared" si="0"/>
        <v>100.2</v>
      </c>
      <c r="X29" s="6">
        <f t="shared" si="1"/>
        <v>42.737386566404787</v>
      </c>
      <c r="Y29" s="6">
        <f>X29/(20^0.5)</f>
        <v>9.5563701543167436</v>
      </c>
      <c r="Z29" s="2">
        <f>TTEST(C28:V28,C29:V29,2,3)</f>
        <v>8.5648963907983451E-5</v>
      </c>
      <c r="AA29" s="2"/>
    </row>
    <row r="30" spans="1:27">
      <c r="A30" s="4" t="s">
        <v>39</v>
      </c>
      <c r="B30" s="2" t="s">
        <v>38</v>
      </c>
      <c r="C30" s="5">
        <v>60</v>
      </c>
      <c r="D30" s="5">
        <v>24</v>
      </c>
      <c r="E30" s="5">
        <v>60</v>
      </c>
      <c r="F30" s="5">
        <v>52</v>
      </c>
      <c r="G30" s="5">
        <v>72</v>
      </c>
      <c r="H30" s="5">
        <v>78</v>
      </c>
      <c r="I30" s="5">
        <v>86</v>
      </c>
      <c r="J30" s="5">
        <v>60</v>
      </c>
      <c r="K30" s="5">
        <v>82</v>
      </c>
      <c r="L30" s="5">
        <v>36</v>
      </c>
      <c r="M30" s="5">
        <v>40</v>
      </c>
      <c r="N30" s="5"/>
      <c r="O30" s="5"/>
      <c r="P30" s="5"/>
      <c r="Q30" s="5"/>
      <c r="R30" s="5"/>
      <c r="S30" s="5"/>
      <c r="T30" s="5"/>
      <c r="U30" s="5"/>
      <c r="V30" s="5"/>
      <c r="W30" s="6">
        <f t="shared" si="0"/>
        <v>59.090909090909093</v>
      </c>
      <c r="X30" s="6">
        <f t="shared" si="1"/>
        <v>19.886953238012826</v>
      </c>
      <c r="Y30" s="6">
        <f>X30/(11^0.5)</f>
        <v>5.9961420103483567</v>
      </c>
      <c r="Z30" s="2"/>
      <c r="AA30" s="2">
        <f>TTEST(C28:V28,C30:V30,2,3)</f>
        <v>0.31306568193189643</v>
      </c>
    </row>
    <row r="31" spans="1:27">
      <c r="A31" s="7"/>
      <c r="B31" s="2" t="s">
        <v>35</v>
      </c>
      <c r="C31" s="5">
        <v>72</v>
      </c>
      <c r="D31" s="5">
        <v>320</v>
      </c>
      <c r="E31" s="5">
        <v>74</v>
      </c>
      <c r="F31" s="5">
        <v>110</v>
      </c>
      <c r="G31" s="5">
        <v>48</v>
      </c>
      <c r="H31" s="5">
        <v>70</v>
      </c>
      <c r="I31" s="5">
        <v>100</v>
      </c>
      <c r="J31" s="5">
        <v>116</v>
      </c>
      <c r="K31" s="5">
        <v>110</v>
      </c>
      <c r="L31" s="5">
        <v>100</v>
      </c>
      <c r="M31" s="5">
        <v>92</v>
      </c>
      <c r="N31" s="5">
        <v>94</v>
      </c>
      <c r="O31" s="5">
        <v>170</v>
      </c>
      <c r="P31" s="5">
        <v>74</v>
      </c>
      <c r="Q31" s="5">
        <v>84</v>
      </c>
      <c r="R31" s="5">
        <v>106</v>
      </c>
      <c r="S31" s="5">
        <v>82</v>
      </c>
      <c r="T31" s="5">
        <v>122</v>
      </c>
      <c r="U31" s="5">
        <v>150</v>
      </c>
      <c r="V31" s="5">
        <v>54</v>
      </c>
      <c r="W31" s="6">
        <f t="shared" si="0"/>
        <v>107.4</v>
      </c>
      <c r="X31" s="6">
        <f t="shared" si="1"/>
        <v>58.136318931863649</v>
      </c>
      <c r="Y31" s="6">
        <f>X31/(20^0.5)</f>
        <v>12.999676109325508</v>
      </c>
      <c r="Z31" s="2">
        <f>TTEST(C30:V30,C31:V31,2,3)</f>
        <v>2.351865791288754E-3</v>
      </c>
      <c r="AA31" s="2">
        <f>TTEST(C29:V29,C31:V31,2,3)</f>
        <v>0.65817079146366608</v>
      </c>
    </row>
    <row r="32" spans="1:27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9"/>
    </row>
    <row r="33" spans="1:27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  <c r="X33" s="9"/>
    </row>
    <row r="34" spans="1:27">
      <c r="A34" s="1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</row>
    <row r="35" spans="1:27">
      <c r="A35" s="4" t="s">
        <v>37</v>
      </c>
      <c r="B35" s="2" t="s">
        <v>38</v>
      </c>
      <c r="C35" s="5">
        <v>0</v>
      </c>
      <c r="D35" s="5">
        <v>2</v>
      </c>
      <c r="E35" s="5">
        <v>4</v>
      </c>
      <c r="F35" s="5">
        <v>2</v>
      </c>
      <c r="G35" s="5">
        <v>2</v>
      </c>
      <c r="H35" s="5">
        <v>2</v>
      </c>
      <c r="I35" s="5">
        <v>2</v>
      </c>
      <c r="J35" s="5">
        <v>2</v>
      </c>
      <c r="K35" s="5">
        <v>4</v>
      </c>
      <c r="L35" s="5">
        <v>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6">
        <f t="shared" si="0"/>
        <v>2.2000000000000002</v>
      </c>
      <c r="X35" s="6">
        <f t="shared" si="1"/>
        <v>1.1352924243950935</v>
      </c>
      <c r="Y35" s="6">
        <f>X35/(10^0.5)</f>
        <v>0.35901098714230029</v>
      </c>
      <c r="Z35" s="2"/>
      <c r="AA35" s="2"/>
    </row>
    <row r="36" spans="1:27">
      <c r="A36" s="7"/>
      <c r="B36" s="2" t="s">
        <v>35</v>
      </c>
      <c r="C36" s="5">
        <v>14</v>
      </c>
      <c r="D36" s="5">
        <v>24</v>
      </c>
      <c r="E36" s="5">
        <v>8</v>
      </c>
      <c r="F36" s="5">
        <v>8</v>
      </c>
      <c r="G36" s="5">
        <v>10</v>
      </c>
      <c r="H36" s="5">
        <v>8</v>
      </c>
      <c r="I36" s="5">
        <v>10</v>
      </c>
      <c r="J36" s="5">
        <v>10</v>
      </c>
      <c r="K36" s="5">
        <v>14</v>
      </c>
      <c r="L36" s="5">
        <v>32</v>
      </c>
      <c r="M36" s="5">
        <v>20</v>
      </c>
      <c r="N36" s="5">
        <v>28</v>
      </c>
      <c r="O36" s="5">
        <v>18</v>
      </c>
      <c r="P36" s="5">
        <v>24</v>
      </c>
      <c r="Q36" s="5">
        <v>14</v>
      </c>
      <c r="R36" s="5">
        <v>22</v>
      </c>
      <c r="S36" s="5">
        <v>22</v>
      </c>
      <c r="T36" s="5">
        <v>26</v>
      </c>
      <c r="U36" s="5">
        <v>26</v>
      </c>
      <c r="V36" s="5">
        <v>4</v>
      </c>
      <c r="W36" s="6">
        <f t="shared" si="0"/>
        <v>17.100000000000001</v>
      </c>
      <c r="X36" s="6">
        <f t="shared" si="1"/>
        <v>8.1169089268215764</v>
      </c>
      <c r="Y36" s="6">
        <f>X36/(20^0.5)</f>
        <v>1.8149960127547911</v>
      </c>
      <c r="Z36" s="2">
        <f>TTEST(C35:V35,C36:V36,2,3)</f>
        <v>8.9633009359392637E-8</v>
      </c>
      <c r="AA36" s="2"/>
    </row>
    <row r="37" spans="1:27">
      <c r="A37" s="4" t="s">
        <v>39</v>
      </c>
      <c r="B37" s="2" t="s">
        <v>38</v>
      </c>
      <c r="C37" s="5">
        <v>26</v>
      </c>
      <c r="D37" s="5">
        <v>0</v>
      </c>
      <c r="E37" s="5">
        <v>4</v>
      </c>
      <c r="F37" s="5">
        <v>10</v>
      </c>
      <c r="G37" s="5">
        <v>8</v>
      </c>
      <c r="H37" s="5">
        <v>2</v>
      </c>
      <c r="I37" s="5">
        <v>2</v>
      </c>
      <c r="J37" s="5">
        <v>2</v>
      </c>
      <c r="K37" s="5">
        <v>14</v>
      </c>
      <c r="L37" s="5">
        <v>1</v>
      </c>
      <c r="M37" s="5">
        <v>14</v>
      </c>
      <c r="N37" s="5"/>
      <c r="O37" s="5"/>
      <c r="P37" s="5"/>
      <c r="Q37" s="5"/>
      <c r="R37" s="5"/>
      <c r="S37" s="5"/>
      <c r="T37" s="5"/>
      <c r="U37" s="5"/>
      <c r="V37" s="5"/>
      <c r="W37" s="6">
        <f t="shared" si="0"/>
        <v>7.5454545454545459</v>
      </c>
      <c r="X37" s="6">
        <f t="shared" si="1"/>
        <v>7.9669772983690166</v>
      </c>
      <c r="Y37" s="6">
        <f>X37/(11^0.5)</f>
        <v>2.402134037451761</v>
      </c>
      <c r="Z37" s="2"/>
      <c r="AA37" s="2">
        <f>TTEST(C35:V35,C37:V37,2,3)</f>
        <v>5.1258283504418821E-2</v>
      </c>
    </row>
    <row r="38" spans="1:27">
      <c r="A38" s="7"/>
      <c r="B38" s="2" t="s">
        <v>35</v>
      </c>
      <c r="C38" s="5">
        <v>6</v>
      </c>
      <c r="D38" s="5">
        <v>36</v>
      </c>
      <c r="E38" s="5">
        <v>12</v>
      </c>
      <c r="F38" s="5">
        <v>12</v>
      </c>
      <c r="G38" s="5">
        <v>10</v>
      </c>
      <c r="H38" s="5">
        <v>12</v>
      </c>
      <c r="I38" s="5">
        <v>52</v>
      </c>
      <c r="J38" s="5">
        <v>30</v>
      </c>
      <c r="K38" s="5">
        <v>16</v>
      </c>
      <c r="L38" s="5">
        <v>26</v>
      </c>
      <c r="M38" s="5">
        <v>14</v>
      </c>
      <c r="N38" s="5">
        <v>12</v>
      </c>
      <c r="O38" s="5">
        <v>30</v>
      </c>
      <c r="P38" s="5">
        <v>14</v>
      </c>
      <c r="Q38" s="5">
        <v>6</v>
      </c>
      <c r="R38" s="5">
        <v>14</v>
      </c>
      <c r="S38" s="5">
        <v>4</v>
      </c>
      <c r="T38" s="5">
        <v>18</v>
      </c>
      <c r="U38" s="5">
        <v>16</v>
      </c>
      <c r="V38" s="5">
        <v>8</v>
      </c>
      <c r="W38" s="6">
        <f t="shared" si="0"/>
        <v>17.399999999999999</v>
      </c>
      <c r="X38" s="6">
        <f t="shared" si="1"/>
        <v>11.860593754552355</v>
      </c>
      <c r="Y38" s="6">
        <f>X38/(20^0.5)</f>
        <v>2.6521093888688521</v>
      </c>
      <c r="Z38" s="2">
        <f>TTEST(C37:V37,C38:V38,2,3)</f>
        <v>1.0289099788950113E-2</v>
      </c>
      <c r="AA38" s="2">
        <f>TTEST(C36:V36,C38:V38,2,3)</f>
        <v>0.92617983340544396</v>
      </c>
    </row>
  </sheetData>
  <sheetCalcPr fullCalcOnLoad="1"/>
  <mergeCells count="10">
    <mergeCell ref="A28:A29"/>
    <mergeCell ref="A30:A31"/>
    <mergeCell ref="A35:A36"/>
    <mergeCell ref="A37:A38"/>
    <mergeCell ref="A7:A8"/>
    <mergeCell ref="A9:A10"/>
    <mergeCell ref="A14:A15"/>
    <mergeCell ref="A16:A17"/>
    <mergeCell ref="A21:A22"/>
    <mergeCell ref="A23:A24"/>
  </mergeCells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S8 Table</vt:lpstr>
    </vt:vector>
  </TitlesOfParts>
  <Company>SIAF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2015-07-16T12:20:45Z</dcterms:created>
  <dcterms:modified xsi:type="dcterms:W3CDTF">2015-07-16T12:20:52Z</dcterms:modified>
</cp:coreProperties>
</file>