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20" yWindow="0" windowWidth="19840" windowHeight="2302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<sst xmlns="http://schemas.openxmlformats.org/spreadsheetml/2006/main" count="40" uniqueCount="24">
  <si>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Mean</t>
  </si>
  <si>
    <t>Std</t>
  </si>
  <si>
    <t>SEM</t>
  </si>
  <si>
    <t>Control</t>
  </si>
  <si>
    <t>EL11</t>
  </si>
  <si>
    <t>EL3</t>
  </si>
  <si>
    <t>EL10</t>
  </si>
  <si>
    <t>PI</t>
  </si>
  <si>
    <t>3 Odor blend (5%)</t>
  </si>
  <si>
    <t>March 8th</t>
  </si>
  <si>
    <t>March 1st</t>
  </si>
  <si>
    <t>March 22nd</t>
  </si>
  <si>
    <t>March 29th</t>
  </si>
  <si>
    <t>April 19th</t>
  </si>
  <si>
    <t>May 3rd</t>
  </si>
  <si>
    <t>May 10th</t>
  </si>
  <si>
    <t># caught psyllids/trap</t>
  </si>
  <si>
    <t>Averages caught psyllids/week</t>
  </si>
  <si>
    <t>Blend</t>
  </si>
  <si>
    <t>El Monte (CA/USA)</t>
  </si>
  <si>
    <r>
      <t>Preference index (n</t>
    </r>
    <r>
      <rPr>
        <b/>
        <sz val="12"/>
        <rFont val="Calibri"/>
        <family val="0"/>
      </rPr>
      <t xml:space="preserve">≥ </t>
    </r>
    <r>
      <rPr>
        <b/>
        <sz val="12"/>
        <rFont val="Times New Roman"/>
        <family val="1"/>
      </rPr>
      <t>5)</t>
    </r>
  </si>
  <si>
    <t>Trap set up day</t>
  </si>
  <si>
    <t>Tree code</t>
  </si>
  <si>
    <t>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</si>
</sst>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"/>
    <numFmt numFmtId="174" formatCode="0.00000000"/>
    <numFmt numFmtId="175" formatCode="0.0000000"/>
    <numFmt numFmtId="176" formatCode="0.000000"/>
    <numFmt numFmtId="17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9" fillId="0" borderId="9">
      <alignment horizontal="center" vertical="center" wrapText="1"/>
      <protection/>
    </xf>
    <xf numFmtId="0" fontId="9" fillId="0" borderId="9">
      <alignment horizontal="center" vertical="center" wrapText="1"/>
      <protection/>
    </xf>
    <xf numFmtId="0" fontId="9" fillId="0" borderId="9">
      <alignment horizontal="center" vertical="center" wrapText="1"/>
      <protection/>
    </xf>
    <xf numFmtId="0" fontId="8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65" applyFont="1">
      <alignment/>
      <protection/>
    </xf>
    <xf numFmtId="0" fontId="10" fillId="0" borderId="0" xfId="65" applyFont="1" applyFill="1" applyAlignment="1">
      <alignment wrapText="1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30" borderId="11" xfId="0" applyNumberFormat="1" applyFont="1" applyFill="1" applyBorder="1" applyAlignment="1" applyProtection="1">
      <alignment/>
      <protection/>
    </xf>
    <xf numFmtId="0" fontId="11" fillId="30" borderId="11" xfId="0" applyNumberFormat="1" applyFont="1" applyFill="1" applyBorder="1" applyAlignment="1" applyProtection="1">
      <alignment horizontal="left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2" fontId="11" fillId="0" borderId="11" xfId="65" applyNumberFormat="1" applyFont="1" applyBorder="1" applyAlignment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30" borderId="11" xfId="0" applyNumberFormat="1" applyFont="1" applyFill="1" applyBorder="1" applyAlignment="1" applyProtection="1">
      <alignment horizontal="center" vertical="center"/>
      <protection/>
    </xf>
    <xf numFmtId="2" fontId="11" fillId="30" borderId="11" xfId="65" applyNumberFormat="1" applyFont="1" applyFill="1" applyBorder="1" applyAlignment="1">
      <alignment horizontal="center" vertical="center"/>
      <protection/>
    </xf>
    <xf numFmtId="2" fontId="11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2" fontId="11" fillId="0" borderId="12" xfId="65" applyNumberFormat="1" applyFont="1" applyBorder="1" applyAlignment="1">
      <alignment horizontal="center" vertical="center"/>
      <protection/>
    </xf>
    <xf numFmtId="2" fontId="11" fillId="0" borderId="0" xfId="65" applyNumberFormat="1" applyFont="1" applyBorder="1" applyAlignment="1">
      <alignment horizontal="center" vertical="center"/>
      <protection/>
    </xf>
    <xf numFmtId="2" fontId="11" fillId="0" borderId="13" xfId="65" applyNumberFormat="1" applyFont="1" applyBorder="1" applyAlignment="1">
      <alignment horizontal="center" vertical="center"/>
      <protection/>
    </xf>
    <xf numFmtId="2" fontId="11" fillId="30" borderId="12" xfId="0" applyNumberFormat="1" applyFont="1" applyFill="1" applyBorder="1" applyAlignment="1" applyProtection="1">
      <alignment horizontal="center" vertical="center"/>
      <protection/>
    </xf>
    <xf numFmtId="2" fontId="11" fillId="30" borderId="0" xfId="0" applyNumberFormat="1" applyFont="1" applyFill="1" applyBorder="1" applyAlignment="1" applyProtection="1">
      <alignment horizontal="center" vertical="center"/>
      <protection/>
    </xf>
    <xf numFmtId="2" fontId="11" fillId="30" borderId="13" xfId="0" applyNumberFormat="1" applyFont="1" applyFill="1" applyBorder="1" applyAlignment="1" applyProtection="1">
      <alignment horizontal="center" vertical="center"/>
      <protection/>
    </xf>
    <xf numFmtId="2" fontId="11" fillId="30" borderId="12" xfId="65" applyNumberFormat="1" applyFont="1" applyFill="1" applyBorder="1" applyAlignment="1">
      <alignment horizontal="center" vertical="center"/>
      <protection/>
    </xf>
    <xf numFmtId="2" fontId="11" fillId="30" borderId="0" xfId="65" applyNumberFormat="1" applyFont="1" applyFill="1" applyBorder="1" applyAlignment="1">
      <alignment horizontal="center" vertical="center"/>
      <protection/>
    </xf>
    <xf numFmtId="2" fontId="11" fillId="30" borderId="13" xfId="65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3" xfId="56"/>
    <cellStyle name="Hyperlink 3" xfId="57"/>
    <cellStyle name="Hyperlink 3 2" xfId="58"/>
    <cellStyle name="Hyperlink 3 3" xfId="59"/>
    <cellStyle name="Hyperlink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Style 1" xfId="70"/>
    <cellStyle name="Style 1 2" xfId="71"/>
    <cellStyle name="Style 1 3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="90" zoomScaleNormal="90" workbookViewId="0" topLeftCell="A1">
      <selection activeCell="G29" sqref="G29"/>
    </sheetView>
  </sheetViews>
  <sheetFormatPr defaultColWidth="9.140625" defaultRowHeight="15"/>
  <cols>
    <col min="1" max="1" width="10.28125" style="1" customWidth="1"/>
    <col min="2" max="2" width="21.28125" style="1" bestFit="1" customWidth="1"/>
    <col min="3" max="3" width="10.140625" style="1" bestFit="1" customWidth="1"/>
    <col min="4" max="4" width="9.140625" style="1" customWidth="1"/>
    <col min="5" max="5" width="10.421875" style="1" customWidth="1"/>
    <col min="6" max="7" width="9.140625" style="1" customWidth="1"/>
    <col min="8" max="8" width="12.8515625" style="1" customWidth="1"/>
    <col min="9" max="16384" width="9.140625" style="1" customWidth="1"/>
  </cols>
  <sheetData>
    <row r="1" spans="3:7" ht="15">
      <c r="C1" s="4"/>
      <c r="D1" s="2"/>
      <c r="E1" s="2"/>
      <c r="F1" s="2"/>
      <c r="G1" s="2"/>
    </row>
    <row r="2" spans="2:7" ht="15">
      <c r="B2" s="3" t="s">
        <v>19</v>
      </c>
      <c r="C2" s="2"/>
      <c r="D2" s="2"/>
      <c r="E2" s="2"/>
      <c r="F2" s="2"/>
      <c r="G2" s="2"/>
    </row>
    <row r="3" spans="2:8" ht="30" customHeight="1">
      <c r="B3" s="29" t="s">
        <v>8</v>
      </c>
      <c r="C3" s="29"/>
      <c r="D3" s="29" t="s">
        <v>16</v>
      </c>
      <c r="E3" s="29"/>
      <c r="F3" s="29" t="s">
        <v>17</v>
      </c>
      <c r="G3" s="29"/>
      <c r="H3" s="5" t="s">
        <v>20</v>
      </c>
    </row>
    <row r="4" spans="2:8" ht="15">
      <c r="B4" s="6" t="s">
        <v>21</v>
      </c>
      <c r="C4" s="7" t="s">
        <v>22</v>
      </c>
      <c r="D4" s="8" t="s">
        <v>18</v>
      </c>
      <c r="E4" s="8" t="s">
        <v>3</v>
      </c>
      <c r="F4" s="8" t="s">
        <v>18</v>
      </c>
      <c r="G4" s="8" t="s">
        <v>3</v>
      </c>
      <c r="H4" s="8" t="s">
        <v>7</v>
      </c>
    </row>
    <row r="5" spans="2:8" ht="15">
      <c r="B5" s="9" t="s">
        <v>10</v>
      </c>
      <c r="C5" s="10" t="s">
        <v>4</v>
      </c>
      <c r="D5" s="9">
        <v>4</v>
      </c>
      <c r="E5" s="9">
        <v>3</v>
      </c>
      <c r="F5" s="15">
        <v>4</v>
      </c>
      <c r="G5" s="15">
        <v>3</v>
      </c>
      <c r="H5" s="16">
        <f>(F5-G5)/(F5+G5)</f>
        <v>0.14285714285714285</v>
      </c>
    </row>
    <row r="6" spans="2:8" ht="15">
      <c r="B6" s="6" t="s">
        <v>9</v>
      </c>
      <c r="C6" s="7" t="s">
        <v>4</v>
      </c>
      <c r="D6" s="6">
        <v>13</v>
      </c>
      <c r="E6" s="6">
        <v>3</v>
      </c>
      <c r="F6" s="12">
        <v>13</v>
      </c>
      <c r="G6" s="12">
        <v>3</v>
      </c>
      <c r="H6" s="13">
        <f>(F6-G6)/(F6+G6)</f>
        <v>0.625</v>
      </c>
    </row>
    <row r="7" spans="2:8" ht="15">
      <c r="B7" s="9" t="s">
        <v>11</v>
      </c>
      <c r="C7" s="10" t="s">
        <v>4</v>
      </c>
      <c r="D7" s="9">
        <v>12</v>
      </c>
      <c r="E7" s="9">
        <v>2</v>
      </c>
      <c r="F7" s="15">
        <v>12</v>
      </c>
      <c r="G7" s="15">
        <v>2</v>
      </c>
      <c r="H7" s="16">
        <f>(F7-G7)/(F7+G7)</f>
        <v>0.7142857142857143</v>
      </c>
    </row>
    <row r="8" spans="2:8" ht="15">
      <c r="B8" s="6" t="s">
        <v>12</v>
      </c>
      <c r="C8" s="7" t="s">
        <v>4</v>
      </c>
      <c r="D8" s="6">
        <v>40</v>
      </c>
      <c r="E8" s="6">
        <v>10</v>
      </c>
      <c r="F8" s="12">
        <v>40</v>
      </c>
      <c r="G8" s="12">
        <v>10</v>
      </c>
      <c r="H8" s="13">
        <f>(F8-G8)/(F8+G8)</f>
        <v>0.6</v>
      </c>
    </row>
    <row r="9" spans="2:8" ht="15">
      <c r="B9" s="9" t="s">
        <v>13</v>
      </c>
      <c r="C9" s="10" t="s">
        <v>6</v>
      </c>
      <c r="D9" s="9">
        <v>23</v>
      </c>
      <c r="E9" s="9">
        <v>6</v>
      </c>
      <c r="F9" s="23">
        <f>AVERAGE(D9:D10)</f>
        <v>19.5</v>
      </c>
      <c r="G9" s="23">
        <f>AVERAGE(E9:E10)</f>
        <v>4</v>
      </c>
      <c r="H9" s="26">
        <f>(F9-G9)/(F9+G9)</f>
        <v>0.6595744680851063</v>
      </c>
    </row>
    <row r="10" spans="2:8" ht="15">
      <c r="B10" s="9" t="s">
        <v>13</v>
      </c>
      <c r="C10" s="10" t="s">
        <v>4</v>
      </c>
      <c r="D10" s="9">
        <v>16</v>
      </c>
      <c r="E10" s="9">
        <v>2</v>
      </c>
      <c r="F10" s="25"/>
      <c r="G10" s="25"/>
      <c r="H10" s="28"/>
    </row>
    <row r="11" spans="2:8" ht="15">
      <c r="B11" s="6" t="s">
        <v>14</v>
      </c>
      <c r="C11" s="7" t="s">
        <v>5</v>
      </c>
      <c r="D11" s="6">
        <v>6</v>
      </c>
      <c r="E11" s="6">
        <v>8</v>
      </c>
      <c r="F11" s="17">
        <f>AVERAGE(D11:D13)</f>
        <v>17.333333333333332</v>
      </c>
      <c r="G11" s="17">
        <f>AVERAGE(E11:E13)</f>
        <v>6</v>
      </c>
      <c r="H11" s="20">
        <f>(F11-G11)/(F11+G11)</f>
        <v>0.4857142857142857</v>
      </c>
    </row>
    <row r="12" spans="2:8" ht="15">
      <c r="B12" s="6" t="s">
        <v>14</v>
      </c>
      <c r="C12" s="7" t="s">
        <v>6</v>
      </c>
      <c r="D12" s="6">
        <v>36</v>
      </c>
      <c r="E12" s="6">
        <v>6</v>
      </c>
      <c r="F12" s="18"/>
      <c r="G12" s="18"/>
      <c r="H12" s="21"/>
    </row>
    <row r="13" spans="2:8" ht="15">
      <c r="B13" s="6" t="s">
        <v>14</v>
      </c>
      <c r="C13" s="7" t="s">
        <v>4</v>
      </c>
      <c r="D13" s="6">
        <v>10</v>
      </c>
      <c r="E13" s="6">
        <v>4</v>
      </c>
      <c r="F13" s="19"/>
      <c r="G13" s="19"/>
      <c r="H13" s="22"/>
    </row>
    <row r="14" spans="2:8" ht="15">
      <c r="B14" s="9" t="s">
        <v>15</v>
      </c>
      <c r="C14" s="10" t="s">
        <v>5</v>
      </c>
      <c r="D14" s="9">
        <v>7</v>
      </c>
      <c r="E14" s="9">
        <v>3</v>
      </c>
      <c r="F14" s="23">
        <f>AVERAGE(D14:D16)</f>
        <v>12</v>
      </c>
      <c r="G14" s="23">
        <f>AVERAGE(E14:E16)</f>
        <v>7</v>
      </c>
      <c r="H14" s="26">
        <f>(F14-G14)/(F14+G14)</f>
        <v>0.2631578947368421</v>
      </c>
    </row>
    <row r="15" spans="2:8" ht="15">
      <c r="B15" s="9" t="s">
        <v>15</v>
      </c>
      <c r="C15" s="10" t="s">
        <v>6</v>
      </c>
      <c r="D15" s="9">
        <v>23</v>
      </c>
      <c r="E15" s="9">
        <v>6</v>
      </c>
      <c r="F15" s="24"/>
      <c r="G15" s="24"/>
      <c r="H15" s="27"/>
    </row>
    <row r="16" spans="2:8" ht="15">
      <c r="B16" s="9" t="s">
        <v>15</v>
      </c>
      <c r="C16" s="10" t="s">
        <v>4</v>
      </c>
      <c r="D16" s="9">
        <v>6</v>
      </c>
      <c r="E16" s="9">
        <v>12</v>
      </c>
      <c r="F16" s="25"/>
      <c r="G16" s="25"/>
      <c r="H16" s="28"/>
    </row>
    <row r="17" spans="2:8" ht="15">
      <c r="B17" s="2"/>
      <c r="D17" s="2"/>
      <c r="E17" s="3" t="s">
        <v>0</v>
      </c>
      <c r="F17" s="11">
        <f>AVERAGE(F5:F16)</f>
        <v>16.833333333333332</v>
      </c>
      <c r="G17" s="11">
        <f>AVERAGE(G5:G16)</f>
        <v>5</v>
      </c>
      <c r="H17" s="11">
        <f>AVERAGE(H5:H16)</f>
        <v>0.4986556436684416</v>
      </c>
    </row>
    <row r="18" spans="2:8" ht="15">
      <c r="B18" s="2"/>
      <c r="D18" s="2"/>
      <c r="E18" s="3" t="s">
        <v>1</v>
      </c>
      <c r="F18" s="11">
        <f>STDEV(F5:F16)</f>
        <v>11.329656266238226</v>
      </c>
      <c r="G18" s="11">
        <f>STDEV(G5:G16)</f>
        <v>2.8284271247461903</v>
      </c>
      <c r="H18" s="11">
        <f>STDEV(H5:H8,H9:H10,H11:H16)</f>
        <v>0.21635002966653394</v>
      </c>
    </row>
    <row r="19" spans="2:8" ht="15">
      <c r="B19" s="2"/>
      <c r="D19" s="2"/>
      <c r="E19" s="3" t="s">
        <v>23</v>
      </c>
      <c r="F19" s="14">
        <f>COUNT(F5:F16)</f>
        <v>7</v>
      </c>
      <c r="G19" s="14">
        <f>COUNT(G5:G16)</f>
        <v>7</v>
      </c>
      <c r="H19" s="14">
        <f>COUNT(H5:H8,H9:H10,H11:H16)</f>
        <v>7</v>
      </c>
    </row>
    <row r="20" spans="2:8" ht="15">
      <c r="B20" s="2"/>
      <c r="D20" s="2"/>
      <c r="E20" s="3" t="s">
        <v>2</v>
      </c>
      <c r="F20" s="11">
        <f>(F18)/(SQRT(F19))</f>
        <v>4.28220756004442</v>
      </c>
      <c r="G20" s="11">
        <f>(G18)/(SQRT(G19))</f>
        <v>1.0690449676496976</v>
      </c>
      <c r="H20" s="11">
        <f>(H18)/(SQRT(H19))</f>
        <v>0.08177262494844217</v>
      </c>
    </row>
  </sheetData>
  <sheetProtection/>
  <mergeCells count="12">
    <mergeCell ref="D3:E3"/>
    <mergeCell ref="B3:C3"/>
    <mergeCell ref="F3:G3"/>
    <mergeCell ref="F9:F10"/>
    <mergeCell ref="G9:G10"/>
    <mergeCell ref="H9:H10"/>
    <mergeCell ref="F11:F13"/>
    <mergeCell ref="G11:G13"/>
    <mergeCell ref="H11:H13"/>
    <mergeCell ref="F14:F16"/>
    <mergeCell ref="G14:G16"/>
    <mergeCell ref="H14:H16"/>
  </mergeCell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Iliano</dc:creator>
  <cp:keywords/>
  <dc:description/>
  <cp:lastModifiedBy>Vieira Coutinho Abreu Gomes, Iliano (NIH/NIAID) [F]</cp:lastModifiedBy>
  <cp:lastPrinted>2011-11-12T05:41:29Z</cp:lastPrinted>
  <dcterms:created xsi:type="dcterms:W3CDTF">2011-08-24T17:36:58Z</dcterms:created>
  <dcterms:modified xsi:type="dcterms:W3CDTF">2014-07-25T19:54:18Z</dcterms:modified>
  <cp:category/>
  <cp:version/>
  <cp:contentType/>
  <cp:contentStatus/>
</cp:coreProperties>
</file>