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pers\PLOS One\2nd version to journal\"/>
    </mc:Choice>
  </mc:AlternateContent>
  <bookViews>
    <workbookView xWindow="0" yWindow="0" windowWidth="23040" windowHeight="9360" tabRatio="817"/>
  </bookViews>
  <sheets>
    <sheet name="Soil nutrient data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B60" i="10" l="1"/>
  <c r="DA60" i="10"/>
  <c r="CZ60" i="10"/>
  <c r="CY60" i="10"/>
  <c r="DB40" i="10"/>
  <c r="DA40" i="10"/>
  <c r="CZ40" i="10"/>
  <c r="CY40" i="10"/>
  <c r="DB58" i="10"/>
  <c r="DA58" i="10"/>
  <c r="CZ58" i="10"/>
  <c r="CY58" i="10"/>
  <c r="DB55" i="10"/>
  <c r="DA55" i="10"/>
  <c r="CZ55" i="10"/>
  <c r="CY55" i="10"/>
  <c r="DB52" i="10"/>
  <c r="DA52" i="10"/>
  <c r="CZ52" i="10"/>
  <c r="CY52" i="10"/>
  <c r="DB49" i="10"/>
  <c r="DA49" i="10"/>
  <c r="CZ49" i="10"/>
  <c r="CY49" i="10"/>
  <c r="DB47" i="10"/>
  <c r="DA47" i="10"/>
  <c r="CZ47" i="10"/>
  <c r="CY47" i="10"/>
  <c r="DB38" i="10"/>
  <c r="DA38" i="10"/>
  <c r="CZ38" i="10"/>
  <c r="CY38" i="10"/>
  <c r="DB35" i="10"/>
  <c r="DA35" i="10"/>
  <c r="CZ35" i="10"/>
  <c r="CY35" i="10"/>
  <c r="DB32" i="10"/>
  <c r="DA32" i="10"/>
  <c r="CZ32" i="10"/>
  <c r="CY32" i="10"/>
  <c r="DB29" i="10"/>
  <c r="DA29" i="10"/>
  <c r="CZ29" i="10"/>
  <c r="CY29" i="10"/>
  <c r="DB27" i="10"/>
  <c r="DA27" i="10"/>
  <c r="CZ27" i="10"/>
  <c r="CY27" i="10"/>
  <c r="CZ20" i="10"/>
  <c r="DA20" i="10"/>
  <c r="DB20" i="10"/>
  <c r="CY20" i="10"/>
  <c r="DB18" i="10"/>
  <c r="DA18" i="10"/>
  <c r="CZ18" i="10"/>
  <c r="CY18" i="10"/>
  <c r="DB15" i="10"/>
  <c r="DA15" i="10"/>
  <c r="CZ15" i="10"/>
  <c r="CY15" i="10"/>
  <c r="DB12" i="10"/>
  <c r="DA12" i="10"/>
  <c r="CZ12" i="10"/>
  <c r="CY12" i="10"/>
  <c r="DB9" i="10"/>
  <c r="DA9" i="10"/>
  <c r="CZ9" i="10"/>
  <c r="CY9" i="10"/>
  <c r="CZ7" i="10"/>
  <c r="DA7" i="10"/>
  <c r="DB7" i="10"/>
  <c r="CY7" i="10"/>
  <c r="CC61" i="10"/>
  <c r="CB61" i="10"/>
  <c r="CA61" i="10"/>
  <c r="BZ61" i="10"/>
  <c r="CC57" i="10"/>
  <c r="CB57" i="10"/>
  <c r="CA57" i="10"/>
  <c r="BZ57" i="10"/>
  <c r="CC54" i="10"/>
  <c r="CB54" i="10"/>
  <c r="CA54" i="10"/>
  <c r="BZ54" i="10"/>
  <c r="CC51" i="10"/>
  <c r="CB51" i="10"/>
  <c r="CA51" i="10"/>
  <c r="BZ51" i="10"/>
  <c r="CC48" i="10"/>
  <c r="CB48" i="10"/>
  <c r="CA48" i="10"/>
  <c r="BZ48" i="10"/>
  <c r="CC46" i="10"/>
  <c r="CB46" i="10"/>
  <c r="CA46" i="10"/>
  <c r="BZ46" i="10"/>
  <c r="CC41" i="10"/>
  <c r="CB41" i="10"/>
  <c r="CA41" i="10"/>
  <c r="BZ41" i="10"/>
  <c r="CC37" i="10"/>
  <c r="CB37" i="10"/>
  <c r="CA37" i="10"/>
  <c r="BZ37" i="10"/>
  <c r="CC34" i="10"/>
  <c r="CB34" i="10"/>
  <c r="CA34" i="10"/>
  <c r="BZ34" i="10"/>
  <c r="CC31" i="10"/>
  <c r="CB31" i="10"/>
  <c r="CA31" i="10"/>
  <c r="BZ31" i="10"/>
  <c r="CC28" i="10"/>
  <c r="CB28" i="10"/>
  <c r="CA28" i="10"/>
  <c r="BZ28" i="10"/>
  <c r="CC26" i="10"/>
  <c r="CB26" i="10"/>
  <c r="CA26" i="10"/>
  <c r="BZ26" i="10"/>
  <c r="CC21" i="10"/>
  <c r="CB21" i="10"/>
  <c r="CA21" i="10"/>
  <c r="BZ21" i="10"/>
  <c r="CC17" i="10"/>
  <c r="CB17" i="10"/>
  <c r="CA17" i="10"/>
  <c r="BZ17" i="10"/>
  <c r="CC14" i="10"/>
  <c r="CB14" i="10"/>
  <c r="CA14" i="10"/>
  <c r="BZ14" i="10"/>
  <c r="CC11" i="10"/>
  <c r="CB11" i="10"/>
  <c r="CA11" i="10"/>
  <c r="BZ11" i="10"/>
  <c r="CC8" i="10"/>
  <c r="CB8" i="10"/>
  <c r="CA8" i="10"/>
  <c r="BZ8" i="10"/>
  <c r="CC6" i="10"/>
  <c r="CB6" i="10"/>
  <c r="CA6" i="10"/>
  <c r="BZ6" i="10"/>
  <c r="BI61" i="10"/>
  <c r="BH61" i="10"/>
  <c r="BG61" i="10"/>
  <c r="BF61" i="10"/>
  <c r="BI57" i="10"/>
  <c r="BH57" i="10"/>
  <c r="BG57" i="10"/>
  <c r="BF57" i="10"/>
  <c r="BI54" i="10"/>
  <c r="BH54" i="10"/>
  <c r="BG54" i="10"/>
  <c r="BF54" i="10"/>
  <c r="BI51" i="10"/>
  <c r="BH51" i="10"/>
  <c r="BG51" i="10"/>
  <c r="BF51" i="10"/>
  <c r="BI48" i="10"/>
  <c r="BH48" i="10"/>
  <c r="BG48" i="10"/>
  <c r="BF48" i="10"/>
  <c r="BI46" i="10"/>
  <c r="BH46" i="10"/>
  <c r="BG46" i="10"/>
  <c r="BF46" i="10"/>
  <c r="BI41" i="10"/>
  <c r="BH41" i="10"/>
  <c r="BG41" i="10"/>
  <c r="BF41" i="10"/>
  <c r="BI37" i="10"/>
  <c r="BH37" i="10"/>
  <c r="BG37" i="10"/>
  <c r="BF37" i="10"/>
  <c r="BI34" i="10"/>
  <c r="BH34" i="10"/>
  <c r="BG34" i="10"/>
  <c r="BF34" i="10"/>
  <c r="BI31" i="10"/>
  <c r="BH31" i="10"/>
  <c r="BG31" i="10"/>
  <c r="BF31" i="10"/>
  <c r="BI28" i="10"/>
  <c r="BH28" i="10"/>
  <c r="BG28" i="10"/>
  <c r="BF28" i="10"/>
  <c r="BI26" i="10"/>
  <c r="BH26" i="10"/>
  <c r="BG26" i="10"/>
  <c r="BF26" i="10"/>
  <c r="BI21" i="10"/>
  <c r="BH21" i="10"/>
  <c r="BG21" i="10"/>
  <c r="BF21" i="10"/>
  <c r="BI17" i="10"/>
  <c r="BH17" i="10"/>
  <c r="BG17" i="10"/>
  <c r="BF17" i="10"/>
  <c r="BI14" i="10"/>
  <c r="BH14" i="10"/>
  <c r="BG14" i="10"/>
  <c r="BF14" i="10"/>
  <c r="BI11" i="10"/>
  <c r="BH11" i="10"/>
  <c r="BG11" i="10"/>
  <c r="BF11" i="10"/>
  <c r="BI8" i="10"/>
  <c r="BH8" i="10"/>
  <c r="BG8" i="10"/>
  <c r="BF8" i="10"/>
  <c r="BI6" i="10"/>
  <c r="BH6" i="10"/>
  <c r="BG6" i="10"/>
  <c r="BF6" i="10"/>
  <c r="AO61" i="10"/>
  <c r="AN61" i="10"/>
  <c r="AM61" i="10"/>
  <c r="AL61" i="10"/>
  <c r="AO57" i="10"/>
  <c r="AN57" i="10"/>
  <c r="AM57" i="10"/>
  <c r="AL57" i="10"/>
  <c r="AO54" i="10"/>
  <c r="AN54" i="10"/>
  <c r="AM54" i="10"/>
  <c r="AL54" i="10"/>
  <c r="AO51" i="10"/>
  <c r="AN51" i="10"/>
  <c r="AM51" i="10"/>
  <c r="AL51" i="10"/>
  <c r="AO48" i="10"/>
  <c r="AN48" i="10"/>
  <c r="AM48" i="10"/>
  <c r="AL48" i="10"/>
  <c r="AO46" i="10"/>
  <c r="AN46" i="10"/>
  <c r="AM46" i="10"/>
  <c r="AL46" i="10"/>
  <c r="AO41" i="10"/>
  <c r="AN41" i="10"/>
  <c r="AM41" i="10"/>
  <c r="AL41" i="10"/>
  <c r="AO37" i="10"/>
  <c r="AN37" i="10"/>
  <c r="AM37" i="10"/>
  <c r="AL37" i="10"/>
  <c r="AO34" i="10"/>
  <c r="AN34" i="10"/>
  <c r="AM34" i="10"/>
  <c r="AL34" i="10"/>
  <c r="AO31" i="10"/>
  <c r="AN31" i="10"/>
  <c r="AM31" i="10"/>
  <c r="AL31" i="10"/>
  <c r="AO28" i="10"/>
  <c r="AN28" i="10"/>
  <c r="AM28" i="10"/>
  <c r="AL28" i="10"/>
  <c r="AO26" i="10"/>
  <c r="AN26" i="10"/>
  <c r="AM26" i="10"/>
  <c r="AL26" i="10"/>
  <c r="AO21" i="10"/>
  <c r="AN21" i="10"/>
  <c r="AM21" i="10"/>
  <c r="AL21" i="10"/>
  <c r="AO17" i="10"/>
  <c r="AN17" i="10"/>
  <c r="AM17" i="10"/>
  <c r="AL17" i="10"/>
  <c r="AO14" i="10"/>
  <c r="AN14" i="10"/>
  <c r="AM14" i="10"/>
  <c r="AL14" i="10"/>
  <c r="AO11" i="10"/>
  <c r="AN11" i="10"/>
  <c r="AM11" i="10"/>
  <c r="AL11" i="10"/>
  <c r="AO8" i="10"/>
  <c r="AN8" i="10"/>
  <c r="AM8" i="10"/>
  <c r="AL8" i="10"/>
  <c r="AO6" i="10"/>
  <c r="AN6" i="10"/>
  <c r="AM6" i="10"/>
  <c r="AL6" i="10"/>
  <c r="U61" i="10"/>
  <c r="T61" i="10"/>
  <c r="S61" i="10"/>
  <c r="R61" i="10"/>
  <c r="U57" i="10"/>
  <c r="T57" i="10"/>
  <c r="S57" i="10"/>
  <c r="R57" i="10"/>
  <c r="U54" i="10"/>
  <c r="T54" i="10"/>
  <c r="S54" i="10"/>
  <c r="R54" i="10"/>
  <c r="U51" i="10"/>
  <c r="T51" i="10"/>
  <c r="S51" i="10"/>
  <c r="R51" i="10"/>
  <c r="U48" i="10"/>
  <c r="T48" i="10"/>
  <c r="S48" i="10"/>
  <c r="R48" i="10"/>
  <c r="U46" i="10"/>
  <c r="T46" i="10"/>
  <c r="S46" i="10"/>
  <c r="R46" i="10"/>
  <c r="U41" i="10"/>
  <c r="T41" i="10"/>
  <c r="S41" i="10"/>
  <c r="R41" i="10"/>
  <c r="U37" i="10"/>
  <c r="T37" i="10"/>
  <c r="S37" i="10"/>
  <c r="R37" i="10"/>
  <c r="U34" i="10"/>
  <c r="T34" i="10"/>
  <c r="S34" i="10"/>
  <c r="R34" i="10"/>
  <c r="U31" i="10"/>
  <c r="T31" i="10"/>
  <c r="S31" i="10"/>
  <c r="R31" i="10"/>
  <c r="U28" i="10"/>
  <c r="T28" i="10"/>
  <c r="S28" i="10"/>
  <c r="R28" i="10"/>
  <c r="U26" i="10"/>
  <c r="T26" i="10"/>
  <c r="S26" i="10"/>
  <c r="R26" i="10"/>
  <c r="S11" i="10"/>
  <c r="T11" i="10"/>
  <c r="U11" i="10"/>
  <c r="S14" i="10"/>
  <c r="T14" i="10"/>
  <c r="U14" i="10"/>
  <c r="S17" i="10"/>
  <c r="T17" i="10"/>
  <c r="U17" i="10"/>
  <c r="S21" i="10"/>
  <c r="T21" i="10"/>
  <c r="U21" i="10"/>
  <c r="R21" i="10"/>
  <c r="R17" i="10"/>
  <c r="R14" i="10"/>
  <c r="R11" i="10"/>
  <c r="S8" i="10"/>
  <c r="T8" i="10"/>
  <c r="U8" i="10"/>
  <c r="R8" i="10"/>
  <c r="S6" i="10"/>
  <c r="T6" i="10"/>
  <c r="U6" i="10"/>
  <c r="R6" i="10"/>
  <c r="BN62" i="10" l="1"/>
  <c r="BM62" i="10"/>
  <c r="AT62" i="10"/>
  <c r="AS62" i="10"/>
  <c r="Z62" i="10"/>
  <c r="Y62" i="10"/>
  <c r="F62" i="10"/>
  <c r="E62" i="10"/>
  <c r="CI61" i="10"/>
  <c r="CH61" i="10"/>
  <c r="CG61" i="10"/>
  <c r="CF61" i="10"/>
  <c r="BY61" i="10"/>
  <c r="BX61" i="10"/>
  <c r="BW61" i="10"/>
  <c r="BV61" i="10"/>
  <c r="BU61" i="10"/>
  <c r="BT61" i="10"/>
  <c r="BS61" i="10"/>
  <c r="BE61" i="10"/>
  <c r="BD61" i="10"/>
  <c r="BC61" i="10"/>
  <c r="BB61" i="10"/>
  <c r="BA61" i="10"/>
  <c r="AZ61" i="10"/>
  <c r="AY61" i="10"/>
  <c r="AK61" i="10"/>
  <c r="AJ61" i="10"/>
  <c r="AI61" i="10"/>
  <c r="AH61" i="10"/>
  <c r="AG61" i="10"/>
  <c r="AF61" i="10"/>
  <c r="AE61" i="10"/>
  <c r="Q61" i="10"/>
  <c r="CV61" i="10" s="1"/>
  <c r="P61" i="10"/>
  <c r="O61" i="10"/>
  <c r="N61" i="10"/>
  <c r="M61" i="10"/>
  <c r="L61" i="10"/>
  <c r="K61" i="10"/>
  <c r="CI60" i="10"/>
  <c r="CH60" i="10"/>
  <c r="CG60" i="10"/>
  <c r="CF60" i="10"/>
  <c r="BY60" i="10"/>
  <c r="BX60" i="10"/>
  <c r="BW60" i="10"/>
  <c r="BV60" i="10"/>
  <c r="BU60" i="10"/>
  <c r="BT60" i="10"/>
  <c r="BS60" i="10"/>
  <c r="BE60" i="10"/>
  <c r="BD60" i="10"/>
  <c r="BC60" i="10"/>
  <c r="BB60" i="10"/>
  <c r="BA60" i="10"/>
  <c r="AZ60" i="10"/>
  <c r="AY60" i="10"/>
  <c r="AK60" i="10"/>
  <c r="AJ60" i="10"/>
  <c r="AI60" i="10"/>
  <c r="AH60" i="10"/>
  <c r="AG60" i="10"/>
  <c r="AF60" i="10"/>
  <c r="AE60" i="10"/>
  <c r="Q60" i="10"/>
  <c r="CV60" i="10" s="1"/>
  <c r="P60" i="10"/>
  <c r="O60" i="10"/>
  <c r="N60" i="10"/>
  <c r="M60" i="10"/>
  <c r="L60" i="10"/>
  <c r="K60" i="10"/>
  <c r="CI59" i="10"/>
  <c r="CH59" i="10"/>
  <c r="CG59" i="10"/>
  <c r="CF59" i="10"/>
  <c r="BY59" i="10"/>
  <c r="BX59" i="10"/>
  <c r="BW59" i="10"/>
  <c r="BV59" i="10"/>
  <c r="BU59" i="10"/>
  <c r="BT59" i="10"/>
  <c r="BS59" i="10"/>
  <c r="BE59" i="10"/>
  <c r="BD59" i="10"/>
  <c r="BC59" i="10"/>
  <c r="BB59" i="10"/>
  <c r="BA59" i="10"/>
  <c r="AZ59" i="10"/>
  <c r="AY59" i="10"/>
  <c r="AK59" i="10"/>
  <c r="AJ59" i="10"/>
  <c r="AI59" i="10"/>
  <c r="AH59" i="10"/>
  <c r="AG59" i="10"/>
  <c r="AF59" i="10"/>
  <c r="AE59" i="10"/>
  <c r="Q59" i="10"/>
  <c r="CV59" i="10" s="1"/>
  <c r="P59" i="10"/>
  <c r="O59" i="10"/>
  <c r="N59" i="10"/>
  <c r="M59" i="10"/>
  <c r="L59" i="10"/>
  <c r="K59" i="10"/>
  <c r="CI58" i="10"/>
  <c r="CH58" i="10"/>
  <c r="CG58" i="10"/>
  <c r="CF58" i="10"/>
  <c r="BY58" i="10"/>
  <c r="BX58" i="10"/>
  <c r="BW58" i="10"/>
  <c r="BV58" i="10"/>
  <c r="BU58" i="10"/>
  <c r="BT58" i="10"/>
  <c r="BS58" i="10"/>
  <c r="BE58" i="10"/>
  <c r="BD58" i="10"/>
  <c r="BC58" i="10"/>
  <c r="BB58" i="10"/>
  <c r="BA58" i="10"/>
  <c r="AZ58" i="10"/>
  <c r="AY58" i="10"/>
  <c r="AK58" i="10"/>
  <c r="AJ58" i="10"/>
  <c r="AI58" i="10"/>
  <c r="AH58" i="10"/>
  <c r="AG58" i="10"/>
  <c r="AF58" i="10"/>
  <c r="AE58" i="10"/>
  <c r="Q58" i="10"/>
  <c r="CV58" i="10" s="1"/>
  <c r="P58" i="10"/>
  <c r="O58" i="10"/>
  <c r="N58" i="10"/>
  <c r="M58" i="10"/>
  <c r="L58" i="10"/>
  <c r="K58" i="10"/>
  <c r="CI57" i="10"/>
  <c r="CH57" i="10"/>
  <c r="CG57" i="10"/>
  <c r="CF57" i="10"/>
  <c r="BY57" i="10"/>
  <c r="BX57" i="10"/>
  <c r="BW57" i="10"/>
  <c r="BV57" i="10"/>
  <c r="BU57" i="10"/>
  <c r="BT57" i="10"/>
  <c r="BS57" i="10"/>
  <c r="BE57" i="10"/>
  <c r="BD57" i="10"/>
  <c r="BC57" i="10"/>
  <c r="BB57" i="10"/>
  <c r="BA57" i="10"/>
  <c r="AZ57" i="10"/>
  <c r="AY57" i="10"/>
  <c r="AK57" i="10"/>
  <c r="AJ57" i="10"/>
  <c r="AI57" i="10"/>
  <c r="AH57" i="10"/>
  <c r="AG57" i="10"/>
  <c r="AF57" i="10"/>
  <c r="AE57" i="10"/>
  <c r="Q57" i="10"/>
  <c r="CV57" i="10" s="1"/>
  <c r="P57" i="10"/>
  <c r="O57" i="10"/>
  <c r="N57" i="10"/>
  <c r="M57" i="10"/>
  <c r="L57" i="10"/>
  <c r="K57" i="10"/>
  <c r="CI56" i="10"/>
  <c r="CH56" i="10"/>
  <c r="CG56" i="10"/>
  <c r="CF56" i="10"/>
  <c r="BY56" i="10"/>
  <c r="BX56" i="10"/>
  <c r="BW56" i="10"/>
  <c r="BV56" i="10"/>
  <c r="BU56" i="10"/>
  <c r="BT56" i="10"/>
  <c r="BS56" i="10"/>
  <c r="BE56" i="10"/>
  <c r="BD56" i="10"/>
  <c r="BC56" i="10"/>
  <c r="BB56" i="10"/>
  <c r="BA56" i="10"/>
  <c r="AZ56" i="10"/>
  <c r="AY56" i="10"/>
  <c r="AK56" i="10"/>
  <c r="AJ56" i="10"/>
  <c r="AI56" i="10"/>
  <c r="AH56" i="10"/>
  <c r="AG56" i="10"/>
  <c r="AF56" i="10"/>
  <c r="AE56" i="10"/>
  <c r="Q56" i="10"/>
  <c r="CV56" i="10" s="1"/>
  <c r="P56" i="10"/>
  <c r="O56" i="10"/>
  <c r="N56" i="10"/>
  <c r="M56" i="10"/>
  <c r="L56" i="10"/>
  <c r="K56" i="10"/>
  <c r="CI55" i="10"/>
  <c r="CH55" i="10"/>
  <c r="CG55" i="10"/>
  <c r="CF55" i="10"/>
  <c r="BY55" i="10"/>
  <c r="BX55" i="10"/>
  <c r="BW55" i="10"/>
  <c r="BV55" i="10"/>
  <c r="BU55" i="10"/>
  <c r="BT55" i="10"/>
  <c r="BS55" i="10"/>
  <c r="BE55" i="10"/>
  <c r="BD55" i="10"/>
  <c r="BC55" i="10"/>
  <c r="BB55" i="10"/>
  <c r="BA55" i="10"/>
  <c r="AZ55" i="10"/>
  <c r="AY55" i="10"/>
  <c r="AK55" i="10"/>
  <c r="AJ55" i="10"/>
  <c r="AI55" i="10"/>
  <c r="AH55" i="10"/>
  <c r="AG55" i="10"/>
  <c r="AF55" i="10"/>
  <c r="AE55" i="10"/>
  <c r="Q55" i="10"/>
  <c r="CV55" i="10" s="1"/>
  <c r="P55" i="10"/>
  <c r="O55" i="10"/>
  <c r="N55" i="10"/>
  <c r="M55" i="10"/>
  <c r="L55" i="10"/>
  <c r="K55" i="10"/>
  <c r="CI54" i="10"/>
  <c r="CH54" i="10"/>
  <c r="CG54" i="10"/>
  <c r="CF54" i="10"/>
  <c r="BY54" i="10"/>
  <c r="BX54" i="10"/>
  <c r="BW54" i="10"/>
  <c r="BV54" i="10"/>
  <c r="BU54" i="10"/>
  <c r="BT54" i="10"/>
  <c r="BS54" i="10"/>
  <c r="BE54" i="10"/>
  <c r="BD54" i="10"/>
  <c r="BC54" i="10"/>
  <c r="BB54" i="10"/>
  <c r="BA54" i="10"/>
  <c r="AZ54" i="10"/>
  <c r="AY54" i="10"/>
  <c r="AK54" i="10"/>
  <c r="AJ54" i="10"/>
  <c r="AI54" i="10"/>
  <c r="AH54" i="10"/>
  <c r="AG54" i="10"/>
  <c r="AF54" i="10"/>
  <c r="AE54" i="10"/>
  <c r="Q54" i="10"/>
  <c r="CV54" i="10" s="1"/>
  <c r="P54" i="10"/>
  <c r="O54" i="10"/>
  <c r="N54" i="10"/>
  <c r="M54" i="10"/>
  <c r="L54" i="10"/>
  <c r="K54" i="10"/>
  <c r="CI53" i="10"/>
  <c r="CH53" i="10"/>
  <c r="CG53" i="10"/>
  <c r="CF53" i="10"/>
  <c r="BY53" i="10"/>
  <c r="BX53" i="10"/>
  <c r="BW53" i="10"/>
  <c r="BV53" i="10"/>
  <c r="BU53" i="10"/>
  <c r="BT53" i="10"/>
  <c r="BS53" i="10"/>
  <c r="BE53" i="10"/>
  <c r="BD53" i="10"/>
  <c r="BC53" i="10"/>
  <c r="BB53" i="10"/>
  <c r="BA53" i="10"/>
  <c r="AZ53" i="10"/>
  <c r="AY53" i="10"/>
  <c r="AK53" i="10"/>
  <c r="AJ53" i="10"/>
  <c r="AI53" i="10"/>
  <c r="AH53" i="10"/>
  <c r="AG53" i="10"/>
  <c r="AF53" i="10"/>
  <c r="AE53" i="10"/>
  <c r="Q53" i="10"/>
  <c r="CV53" i="10" s="1"/>
  <c r="P53" i="10"/>
  <c r="O53" i="10"/>
  <c r="N53" i="10"/>
  <c r="M53" i="10"/>
  <c r="L53" i="10"/>
  <c r="K53" i="10"/>
  <c r="CI52" i="10"/>
  <c r="CH52" i="10"/>
  <c r="CG52" i="10"/>
  <c r="CF52" i="10"/>
  <c r="BY52" i="10"/>
  <c r="BX52" i="10"/>
  <c r="BW52" i="10"/>
  <c r="BV52" i="10"/>
  <c r="BU52" i="10"/>
  <c r="BT52" i="10"/>
  <c r="BS52" i="10"/>
  <c r="BE52" i="10"/>
  <c r="BD52" i="10"/>
  <c r="BC52" i="10"/>
  <c r="BB52" i="10"/>
  <c r="BA52" i="10"/>
  <c r="AZ52" i="10"/>
  <c r="AY52" i="10"/>
  <c r="AK52" i="10"/>
  <c r="AJ52" i="10"/>
  <c r="AI52" i="10"/>
  <c r="AH52" i="10"/>
  <c r="AG52" i="10"/>
  <c r="AF52" i="10"/>
  <c r="AE52" i="10"/>
  <c r="Q52" i="10"/>
  <c r="CV52" i="10" s="1"/>
  <c r="P52" i="10"/>
  <c r="O52" i="10"/>
  <c r="N52" i="10"/>
  <c r="M52" i="10"/>
  <c r="L52" i="10"/>
  <c r="K52" i="10"/>
  <c r="CI51" i="10"/>
  <c r="CH51" i="10"/>
  <c r="CG51" i="10"/>
  <c r="CF51" i="10"/>
  <c r="BY51" i="10"/>
  <c r="BX51" i="10"/>
  <c r="BW51" i="10"/>
  <c r="BV51" i="10"/>
  <c r="BU51" i="10"/>
  <c r="BT51" i="10"/>
  <c r="BS51" i="10"/>
  <c r="BE51" i="10"/>
  <c r="BD51" i="10"/>
  <c r="BC51" i="10"/>
  <c r="BB51" i="10"/>
  <c r="BA51" i="10"/>
  <c r="AZ51" i="10"/>
  <c r="AY51" i="10"/>
  <c r="AK51" i="10"/>
  <c r="AJ51" i="10"/>
  <c r="AI51" i="10"/>
  <c r="AH51" i="10"/>
  <c r="AG51" i="10"/>
  <c r="AF51" i="10"/>
  <c r="AE51" i="10"/>
  <c r="Q51" i="10"/>
  <c r="CV51" i="10" s="1"/>
  <c r="P51" i="10"/>
  <c r="O51" i="10"/>
  <c r="N51" i="10"/>
  <c r="M51" i="10"/>
  <c r="L51" i="10"/>
  <c r="K51" i="10"/>
  <c r="CI50" i="10"/>
  <c r="CH50" i="10"/>
  <c r="CG50" i="10"/>
  <c r="CF50" i="10"/>
  <c r="BY50" i="10"/>
  <c r="BX50" i="10"/>
  <c r="BW50" i="10"/>
  <c r="BV50" i="10"/>
  <c r="BU50" i="10"/>
  <c r="BT50" i="10"/>
  <c r="BS50" i="10"/>
  <c r="BE50" i="10"/>
  <c r="BD50" i="10"/>
  <c r="BC50" i="10"/>
  <c r="BB50" i="10"/>
  <c r="BA50" i="10"/>
  <c r="AZ50" i="10"/>
  <c r="AY50" i="10"/>
  <c r="AK50" i="10"/>
  <c r="AJ50" i="10"/>
  <c r="AI50" i="10"/>
  <c r="AH50" i="10"/>
  <c r="AG50" i="10"/>
  <c r="AF50" i="10"/>
  <c r="AE50" i="10"/>
  <c r="Q50" i="10"/>
  <c r="CV50" i="10" s="1"/>
  <c r="P50" i="10"/>
  <c r="O50" i="10"/>
  <c r="N50" i="10"/>
  <c r="M50" i="10"/>
  <c r="L50" i="10"/>
  <c r="K50" i="10"/>
  <c r="CI49" i="10"/>
  <c r="CH49" i="10"/>
  <c r="CG49" i="10"/>
  <c r="CF49" i="10"/>
  <c r="BY49" i="10"/>
  <c r="BX49" i="10"/>
  <c r="BW49" i="10"/>
  <c r="BV49" i="10"/>
  <c r="BU49" i="10"/>
  <c r="BT49" i="10"/>
  <c r="BS49" i="10"/>
  <c r="BE49" i="10"/>
  <c r="BD49" i="10"/>
  <c r="BC49" i="10"/>
  <c r="BB49" i="10"/>
  <c r="BA49" i="10"/>
  <c r="AZ49" i="10"/>
  <c r="AY49" i="10"/>
  <c r="AK49" i="10"/>
  <c r="AJ49" i="10"/>
  <c r="AI49" i="10"/>
  <c r="AH49" i="10"/>
  <c r="AG49" i="10"/>
  <c r="AF49" i="10"/>
  <c r="AE49" i="10"/>
  <c r="Q49" i="10"/>
  <c r="CV49" i="10" s="1"/>
  <c r="P49" i="10"/>
  <c r="O49" i="10"/>
  <c r="N49" i="10"/>
  <c r="M49" i="10"/>
  <c r="L49" i="10"/>
  <c r="K49" i="10"/>
  <c r="CI48" i="10"/>
  <c r="CH48" i="10"/>
  <c r="CG48" i="10"/>
  <c r="CF48" i="10"/>
  <c r="BY48" i="10"/>
  <c r="BX48" i="10"/>
  <c r="BW48" i="10"/>
  <c r="BV48" i="10"/>
  <c r="BU48" i="10"/>
  <c r="BT48" i="10"/>
  <c r="BS48" i="10"/>
  <c r="BE48" i="10"/>
  <c r="BD48" i="10"/>
  <c r="BC48" i="10"/>
  <c r="BB48" i="10"/>
  <c r="BA48" i="10"/>
  <c r="AZ48" i="10"/>
  <c r="AY48" i="10"/>
  <c r="AK48" i="10"/>
  <c r="AJ48" i="10"/>
  <c r="AI48" i="10"/>
  <c r="AH48" i="10"/>
  <c r="AG48" i="10"/>
  <c r="AF48" i="10"/>
  <c r="AE48" i="10"/>
  <c r="Q48" i="10"/>
  <c r="CV48" i="10" s="1"/>
  <c r="P48" i="10"/>
  <c r="O48" i="10"/>
  <c r="N48" i="10"/>
  <c r="M48" i="10"/>
  <c r="L48" i="10"/>
  <c r="K48" i="10"/>
  <c r="CI47" i="10"/>
  <c r="CH47" i="10"/>
  <c r="CG47" i="10"/>
  <c r="CF47" i="10"/>
  <c r="BY47" i="10"/>
  <c r="BX47" i="10"/>
  <c r="BW47" i="10"/>
  <c r="BV47" i="10"/>
  <c r="BU47" i="10"/>
  <c r="BT47" i="10"/>
  <c r="BS47" i="10"/>
  <c r="BE47" i="10"/>
  <c r="BD47" i="10"/>
  <c r="BC47" i="10"/>
  <c r="BB47" i="10"/>
  <c r="BA47" i="10"/>
  <c r="AZ47" i="10"/>
  <c r="AY47" i="10"/>
  <c r="AK47" i="10"/>
  <c r="AJ47" i="10"/>
  <c r="AI47" i="10"/>
  <c r="AH47" i="10"/>
  <c r="AG47" i="10"/>
  <c r="AF47" i="10"/>
  <c r="AE47" i="10"/>
  <c r="Q47" i="10"/>
  <c r="CV47" i="10" s="1"/>
  <c r="P47" i="10"/>
  <c r="O47" i="10"/>
  <c r="N47" i="10"/>
  <c r="M47" i="10"/>
  <c r="L47" i="10"/>
  <c r="K47" i="10"/>
  <c r="CI46" i="10"/>
  <c r="CH46" i="10"/>
  <c r="CG46" i="10"/>
  <c r="CF46" i="10"/>
  <c r="BY46" i="10"/>
  <c r="BX46" i="10"/>
  <c r="BW46" i="10"/>
  <c r="BV46" i="10"/>
  <c r="BU46" i="10"/>
  <c r="BT46" i="10"/>
  <c r="BS46" i="10"/>
  <c r="BE46" i="10"/>
  <c r="BD46" i="10"/>
  <c r="BC46" i="10"/>
  <c r="BB46" i="10"/>
  <c r="BA46" i="10"/>
  <c r="AZ46" i="10"/>
  <c r="AY46" i="10"/>
  <c r="AK46" i="10"/>
  <c r="AJ46" i="10"/>
  <c r="AI46" i="10"/>
  <c r="AH46" i="10"/>
  <c r="AG46" i="10"/>
  <c r="AF46" i="10"/>
  <c r="AE46" i="10"/>
  <c r="Q46" i="10"/>
  <c r="CV46" i="10" s="1"/>
  <c r="P46" i="10"/>
  <c r="O46" i="10"/>
  <c r="N46" i="10"/>
  <c r="M46" i="10"/>
  <c r="L46" i="10"/>
  <c r="K46" i="10"/>
  <c r="BN42" i="10"/>
  <c r="BM42" i="10"/>
  <c r="AT42" i="10"/>
  <c r="AS42" i="10"/>
  <c r="Z42" i="10"/>
  <c r="Y42" i="10"/>
  <c r="F42" i="10"/>
  <c r="E42" i="10"/>
  <c r="CI41" i="10"/>
  <c r="CH41" i="10"/>
  <c r="CG41" i="10"/>
  <c r="CF41" i="10"/>
  <c r="BY41" i="10"/>
  <c r="BX41" i="10"/>
  <c r="BW41" i="10"/>
  <c r="BV41" i="10"/>
  <c r="BU41" i="10"/>
  <c r="BT41" i="10"/>
  <c r="BS41" i="10"/>
  <c r="BE41" i="10"/>
  <c r="BD41" i="10"/>
  <c r="BC41" i="10"/>
  <c r="BB41" i="10"/>
  <c r="BA41" i="10"/>
  <c r="AZ41" i="10"/>
  <c r="AY41" i="10"/>
  <c r="AK41" i="10"/>
  <c r="AJ41" i="10"/>
  <c r="AI41" i="10"/>
  <c r="AH41" i="10"/>
  <c r="AG41" i="10"/>
  <c r="AF41" i="10"/>
  <c r="AE41" i="10"/>
  <c r="Q41" i="10"/>
  <c r="CV41" i="10" s="1"/>
  <c r="P41" i="10"/>
  <c r="O41" i="10"/>
  <c r="N41" i="10"/>
  <c r="M41" i="10"/>
  <c r="L41" i="10"/>
  <c r="K41" i="10"/>
  <c r="CI40" i="10"/>
  <c r="CH40" i="10"/>
  <c r="CG40" i="10"/>
  <c r="CF40" i="10"/>
  <c r="BY40" i="10"/>
  <c r="BX40" i="10"/>
  <c r="BW40" i="10"/>
  <c r="BV40" i="10"/>
  <c r="BU40" i="10"/>
  <c r="BT40" i="10"/>
  <c r="BS40" i="10"/>
  <c r="BE40" i="10"/>
  <c r="BD40" i="10"/>
  <c r="BC40" i="10"/>
  <c r="BB40" i="10"/>
  <c r="BA40" i="10"/>
  <c r="AZ40" i="10"/>
  <c r="AY40" i="10"/>
  <c r="AK40" i="10"/>
  <c r="AJ40" i="10"/>
  <c r="AI40" i="10"/>
  <c r="AH40" i="10"/>
  <c r="AG40" i="10"/>
  <c r="AF40" i="10"/>
  <c r="AE40" i="10"/>
  <c r="Q40" i="10"/>
  <c r="CV40" i="10" s="1"/>
  <c r="P40" i="10"/>
  <c r="O40" i="10"/>
  <c r="N40" i="10"/>
  <c r="M40" i="10"/>
  <c r="L40" i="10"/>
  <c r="K40" i="10"/>
  <c r="CI39" i="10"/>
  <c r="CH39" i="10"/>
  <c r="CG39" i="10"/>
  <c r="CF39" i="10"/>
  <c r="BY39" i="10"/>
  <c r="BX39" i="10"/>
  <c r="BW39" i="10"/>
  <c r="BV39" i="10"/>
  <c r="BU39" i="10"/>
  <c r="BT39" i="10"/>
  <c r="BS39" i="10"/>
  <c r="BE39" i="10"/>
  <c r="BD39" i="10"/>
  <c r="BC39" i="10"/>
  <c r="BB39" i="10"/>
  <c r="BA39" i="10"/>
  <c r="AZ39" i="10"/>
  <c r="AY39" i="10"/>
  <c r="AK39" i="10"/>
  <c r="AJ39" i="10"/>
  <c r="AI39" i="10"/>
  <c r="AH39" i="10"/>
  <c r="AG39" i="10"/>
  <c r="AF39" i="10"/>
  <c r="AE39" i="10"/>
  <c r="Q39" i="10"/>
  <c r="CV39" i="10" s="1"/>
  <c r="P39" i="10"/>
  <c r="O39" i="10"/>
  <c r="N39" i="10"/>
  <c r="M39" i="10"/>
  <c r="L39" i="10"/>
  <c r="K39" i="10"/>
  <c r="CI38" i="10"/>
  <c r="CH38" i="10"/>
  <c r="CG38" i="10"/>
  <c r="CF38" i="10"/>
  <c r="BY38" i="10"/>
  <c r="BX38" i="10"/>
  <c r="BW38" i="10"/>
  <c r="BV38" i="10"/>
  <c r="BU38" i="10"/>
  <c r="BT38" i="10"/>
  <c r="BS38" i="10"/>
  <c r="BE38" i="10"/>
  <c r="BD38" i="10"/>
  <c r="BC38" i="10"/>
  <c r="BB38" i="10"/>
  <c r="BA38" i="10"/>
  <c r="AZ38" i="10"/>
  <c r="AY38" i="10"/>
  <c r="AK38" i="10"/>
  <c r="AJ38" i="10"/>
  <c r="AI38" i="10"/>
  <c r="AH38" i="10"/>
  <c r="AG38" i="10"/>
  <c r="AF38" i="10"/>
  <c r="AE38" i="10"/>
  <c r="Q38" i="10"/>
  <c r="CV38" i="10" s="1"/>
  <c r="P38" i="10"/>
  <c r="O38" i="10"/>
  <c r="N38" i="10"/>
  <c r="M38" i="10"/>
  <c r="L38" i="10"/>
  <c r="K38" i="10"/>
  <c r="CI37" i="10"/>
  <c r="CH37" i="10"/>
  <c r="CG37" i="10"/>
  <c r="CF37" i="10"/>
  <c r="BY37" i="10"/>
  <c r="BX37" i="10"/>
  <c r="BW37" i="10"/>
  <c r="BV37" i="10"/>
  <c r="BU37" i="10"/>
  <c r="BT37" i="10"/>
  <c r="BS37" i="10"/>
  <c r="BE37" i="10"/>
  <c r="BD37" i="10"/>
  <c r="BC37" i="10"/>
  <c r="BB37" i="10"/>
  <c r="BA37" i="10"/>
  <c r="AZ37" i="10"/>
  <c r="AY37" i="10"/>
  <c r="AK37" i="10"/>
  <c r="AJ37" i="10"/>
  <c r="AI37" i="10"/>
  <c r="AH37" i="10"/>
  <c r="AG37" i="10"/>
  <c r="AF37" i="10"/>
  <c r="AE37" i="10"/>
  <c r="Q37" i="10"/>
  <c r="CV37" i="10" s="1"/>
  <c r="P37" i="10"/>
  <c r="O37" i="10"/>
  <c r="N37" i="10"/>
  <c r="M37" i="10"/>
  <c r="L37" i="10"/>
  <c r="K37" i="10"/>
  <c r="CI36" i="10"/>
  <c r="CH36" i="10"/>
  <c r="CG36" i="10"/>
  <c r="CF36" i="10"/>
  <c r="BY36" i="10"/>
  <c r="BX36" i="10"/>
  <c r="BW36" i="10"/>
  <c r="BV36" i="10"/>
  <c r="BU36" i="10"/>
  <c r="BT36" i="10"/>
  <c r="BS36" i="10"/>
  <c r="BE36" i="10"/>
  <c r="BD36" i="10"/>
  <c r="BC36" i="10"/>
  <c r="BB36" i="10"/>
  <c r="BA36" i="10"/>
  <c r="AZ36" i="10"/>
  <c r="AY36" i="10"/>
  <c r="AK36" i="10"/>
  <c r="AJ36" i="10"/>
  <c r="AI36" i="10"/>
  <c r="AH36" i="10"/>
  <c r="AG36" i="10"/>
  <c r="AF36" i="10"/>
  <c r="AE36" i="10"/>
  <c r="Q36" i="10"/>
  <c r="CV36" i="10" s="1"/>
  <c r="P36" i="10"/>
  <c r="O36" i="10"/>
  <c r="N36" i="10"/>
  <c r="M36" i="10"/>
  <c r="L36" i="10"/>
  <c r="K36" i="10"/>
  <c r="CI35" i="10"/>
  <c r="CH35" i="10"/>
  <c r="CG35" i="10"/>
  <c r="CF35" i="10"/>
  <c r="BY35" i="10"/>
  <c r="BX35" i="10"/>
  <c r="BW35" i="10"/>
  <c r="BV35" i="10"/>
  <c r="BU35" i="10"/>
  <c r="BT35" i="10"/>
  <c r="BS35" i="10"/>
  <c r="BE35" i="10"/>
  <c r="BD35" i="10"/>
  <c r="BC35" i="10"/>
  <c r="BB35" i="10"/>
  <c r="BA35" i="10"/>
  <c r="AZ35" i="10"/>
  <c r="AY35" i="10"/>
  <c r="AK35" i="10"/>
  <c r="AJ35" i="10"/>
  <c r="AI35" i="10"/>
  <c r="AH35" i="10"/>
  <c r="AG35" i="10"/>
  <c r="AF35" i="10"/>
  <c r="AE35" i="10"/>
  <c r="Q35" i="10"/>
  <c r="CV35" i="10" s="1"/>
  <c r="P35" i="10"/>
  <c r="O35" i="10"/>
  <c r="N35" i="10"/>
  <c r="M35" i="10"/>
  <c r="L35" i="10"/>
  <c r="K35" i="10"/>
  <c r="CI34" i="10"/>
  <c r="CH34" i="10"/>
  <c r="CG34" i="10"/>
  <c r="CF34" i="10"/>
  <c r="BY34" i="10"/>
  <c r="BX34" i="10"/>
  <c r="BW34" i="10"/>
  <c r="BV34" i="10"/>
  <c r="BU34" i="10"/>
  <c r="BT34" i="10"/>
  <c r="BS34" i="10"/>
  <c r="BE34" i="10"/>
  <c r="BD34" i="10"/>
  <c r="BC34" i="10"/>
  <c r="BB34" i="10"/>
  <c r="BA34" i="10"/>
  <c r="AZ34" i="10"/>
  <c r="AY34" i="10"/>
  <c r="AK34" i="10"/>
  <c r="AJ34" i="10"/>
  <c r="AI34" i="10"/>
  <c r="AH34" i="10"/>
  <c r="AG34" i="10"/>
  <c r="AF34" i="10"/>
  <c r="AE34" i="10"/>
  <c r="Q34" i="10"/>
  <c r="CV34" i="10" s="1"/>
  <c r="P34" i="10"/>
  <c r="O34" i="10"/>
  <c r="N34" i="10"/>
  <c r="M34" i="10"/>
  <c r="L34" i="10"/>
  <c r="K34" i="10"/>
  <c r="CI33" i="10"/>
  <c r="CH33" i="10"/>
  <c r="CG33" i="10"/>
  <c r="CF33" i="10"/>
  <c r="BY33" i="10"/>
  <c r="BX33" i="10"/>
  <c r="BW33" i="10"/>
  <c r="BV33" i="10"/>
  <c r="BU33" i="10"/>
  <c r="BT33" i="10"/>
  <c r="BS33" i="10"/>
  <c r="BE33" i="10"/>
  <c r="BD33" i="10"/>
  <c r="BC33" i="10"/>
  <c r="BB33" i="10"/>
  <c r="BA33" i="10"/>
  <c r="AZ33" i="10"/>
  <c r="AY33" i="10"/>
  <c r="AK33" i="10"/>
  <c r="AJ33" i="10"/>
  <c r="AI33" i="10"/>
  <c r="AH33" i="10"/>
  <c r="AG33" i="10"/>
  <c r="AF33" i="10"/>
  <c r="AE33" i="10"/>
  <c r="Q33" i="10"/>
  <c r="CV33" i="10" s="1"/>
  <c r="P33" i="10"/>
  <c r="O33" i="10"/>
  <c r="N33" i="10"/>
  <c r="M33" i="10"/>
  <c r="L33" i="10"/>
  <c r="K33" i="10"/>
  <c r="CI32" i="10"/>
  <c r="CH32" i="10"/>
  <c r="CG32" i="10"/>
  <c r="CF32" i="10"/>
  <c r="BY32" i="10"/>
  <c r="BX32" i="10"/>
  <c r="BW32" i="10"/>
  <c r="BV32" i="10"/>
  <c r="BU32" i="10"/>
  <c r="BT32" i="10"/>
  <c r="BS32" i="10"/>
  <c r="BE32" i="10"/>
  <c r="BD32" i="10"/>
  <c r="BC32" i="10"/>
  <c r="BB32" i="10"/>
  <c r="BA32" i="10"/>
  <c r="AZ32" i="10"/>
  <c r="AY32" i="10"/>
  <c r="AK32" i="10"/>
  <c r="AJ32" i="10"/>
  <c r="AI32" i="10"/>
  <c r="AH32" i="10"/>
  <c r="AG32" i="10"/>
  <c r="AF32" i="10"/>
  <c r="AE32" i="10"/>
  <c r="Q32" i="10"/>
  <c r="CV32" i="10" s="1"/>
  <c r="P32" i="10"/>
  <c r="O32" i="10"/>
  <c r="N32" i="10"/>
  <c r="M32" i="10"/>
  <c r="L32" i="10"/>
  <c r="K32" i="10"/>
  <c r="CI31" i="10"/>
  <c r="CH31" i="10"/>
  <c r="CG31" i="10"/>
  <c r="CF31" i="10"/>
  <c r="BY31" i="10"/>
  <c r="BX31" i="10"/>
  <c r="BW31" i="10"/>
  <c r="BV31" i="10"/>
  <c r="BU31" i="10"/>
  <c r="BT31" i="10"/>
  <c r="BS31" i="10"/>
  <c r="BE31" i="10"/>
  <c r="BD31" i="10"/>
  <c r="BC31" i="10"/>
  <c r="BB31" i="10"/>
  <c r="BA31" i="10"/>
  <c r="AZ31" i="10"/>
  <c r="AY31" i="10"/>
  <c r="AK31" i="10"/>
  <c r="AJ31" i="10"/>
  <c r="AI31" i="10"/>
  <c r="AH31" i="10"/>
  <c r="AG31" i="10"/>
  <c r="AF31" i="10"/>
  <c r="AE31" i="10"/>
  <c r="Q31" i="10"/>
  <c r="CV31" i="10" s="1"/>
  <c r="P31" i="10"/>
  <c r="O31" i="10"/>
  <c r="N31" i="10"/>
  <c r="M31" i="10"/>
  <c r="L31" i="10"/>
  <c r="K31" i="10"/>
  <c r="CI30" i="10"/>
  <c r="CH30" i="10"/>
  <c r="CG30" i="10"/>
  <c r="CF30" i="10"/>
  <c r="BY30" i="10"/>
  <c r="BX30" i="10"/>
  <c r="BW30" i="10"/>
  <c r="BV30" i="10"/>
  <c r="BU30" i="10"/>
  <c r="BT30" i="10"/>
  <c r="BS30" i="10"/>
  <c r="BE30" i="10"/>
  <c r="BD30" i="10"/>
  <c r="BC30" i="10"/>
  <c r="BB30" i="10"/>
  <c r="BA30" i="10"/>
  <c r="AZ30" i="10"/>
  <c r="AY30" i="10"/>
  <c r="AK30" i="10"/>
  <c r="AJ30" i="10"/>
  <c r="AI30" i="10"/>
  <c r="AH30" i="10"/>
  <c r="AG30" i="10"/>
  <c r="AF30" i="10"/>
  <c r="AE30" i="10"/>
  <c r="Q30" i="10"/>
  <c r="CV30" i="10" s="1"/>
  <c r="P30" i="10"/>
  <c r="O30" i="10"/>
  <c r="N30" i="10"/>
  <c r="M30" i="10"/>
  <c r="L30" i="10"/>
  <c r="K30" i="10"/>
  <c r="CI29" i="10"/>
  <c r="CH29" i="10"/>
  <c r="CG29" i="10"/>
  <c r="CF29" i="10"/>
  <c r="BY29" i="10"/>
  <c r="BX29" i="10"/>
  <c r="BW29" i="10"/>
  <c r="BV29" i="10"/>
  <c r="BU29" i="10"/>
  <c r="BT29" i="10"/>
  <c r="BS29" i="10"/>
  <c r="BE29" i="10"/>
  <c r="BD29" i="10"/>
  <c r="BC29" i="10"/>
  <c r="BB29" i="10"/>
  <c r="BA29" i="10"/>
  <c r="AZ29" i="10"/>
  <c r="AY29" i="10"/>
  <c r="AK29" i="10"/>
  <c r="AJ29" i="10"/>
  <c r="AI29" i="10"/>
  <c r="AH29" i="10"/>
  <c r="AG29" i="10"/>
  <c r="AF29" i="10"/>
  <c r="AE29" i="10"/>
  <c r="Q29" i="10"/>
  <c r="CV29" i="10" s="1"/>
  <c r="P29" i="10"/>
  <c r="O29" i="10"/>
  <c r="N29" i="10"/>
  <c r="M29" i="10"/>
  <c r="L29" i="10"/>
  <c r="K29" i="10"/>
  <c r="CI28" i="10"/>
  <c r="CH28" i="10"/>
  <c r="CG28" i="10"/>
  <c r="CF28" i="10"/>
  <c r="BY28" i="10"/>
  <c r="BX28" i="10"/>
  <c r="BW28" i="10"/>
  <c r="BV28" i="10"/>
  <c r="BU28" i="10"/>
  <c r="BT28" i="10"/>
  <c r="BS28" i="10"/>
  <c r="BE28" i="10"/>
  <c r="BD28" i="10"/>
  <c r="BC28" i="10"/>
  <c r="BB28" i="10"/>
  <c r="BA28" i="10"/>
  <c r="AZ28" i="10"/>
  <c r="AY28" i="10"/>
  <c r="AK28" i="10"/>
  <c r="AJ28" i="10"/>
  <c r="AI28" i="10"/>
  <c r="AH28" i="10"/>
  <c r="AG28" i="10"/>
  <c r="AF28" i="10"/>
  <c r="AE28" i="10"/>
  <c r="Q28" i="10"/>
  <c r="CV28" i="10" s="1"/>
  <c r="P28" i="10"/>
  <c r="O28" i="10"/>
  <c r="N28" i="10"/>
  <c r="M28" i="10"/>
  <c r="L28" i="10"/>
  <c r="K28" i="10"/>
  <c r="CI27" i="10"/>
  <c r="CH27" i="10"/>
  <c r="CG27" i="10"/>
  <c r="CF27" i="10"/>
  <c r="BY27" i="10"/>
  <c r="BX27" i="10"/>
  <c r="BW27" i="10"/>
  <c r="BV27" i="10"/>
  <c r="BU27" i="10"/>
  <c r="BT27" i="10"/>
  <c r="BS27" i="10"/>
  <c r="BE27" i="10"/>
  <c r="BD27" i="10"/>
  <c r="BC27" i="10"/>
  <c r="BB27" i="10"/>
  <c r="BA27" i="10"/>
  <c r="AZ27" i="10"/>
  <c r="AY27" i="10"/>
  <c r="AK27" i="10"/>
  <c r="AJ27" i="10"/>
  <c r="AI27" i="10"/>
  <c r="AH27" i="10"/>
  <c r="AG27" i="10"/>
  <c r="AF27" i="10"/>
  <c r="AE27" i="10"/>
  <c r="Q27" i="10"/>
  <c r="CV27" i="10" s="1"/>
  <c r="P27" i="10"/>
  <c r="O27" i="10"/>
  <c r="N27" i="10"/>
  <c r="M27" i="10"/>
  <c r="L27" i="10"/>
  <c r="K27" i="10"/>
  <c r="CI26" i="10"/>
  <c r="CH26" i="10"/>
  <c r="CH42" i="10" s="1"/>
  <c r="CG26" i="10"/>
  <c r="CF26" i="10"/>
  <c r="BY26" i="10"/>
  <c r="BX26" i="10"/>
  <c r="BX42" i="10" s="1"/>
  <c r="BW26" i="10"/>
  <c r="BV26" i="10"/>
  <c r="BU26" i="10"/>
  <c r="BT26" i="10"/>
  <c r="BS26" i="10"/>
  <c r="BE26" i="10"/>
  <c r="BD26" i="10"/>
  <c r="BC26" i="10"/>
  <c r="BB26" i="10"/>
  <c r="BA26" i="10"/>
  <c r="AZ26" i="10"/>
  <c r="AY26" i="10"/>
  <c r="AK26" i="10"/>
  <c r="AJ26" i="10"/>
  <c r="AI26" i="10"/>
  <c r="AH26" i="10"/>
  <c r="AG26" i="10"/>
  <c r="AF26" i="10"/>
  <c r="AE26" i="10"/>
  <c r="Q26" i="10"/>
  <c r="P26" i="10"/>
  <c r="O26" i="10"/>
  <c r="N26" i="10"/>
  <c r="M26" i="10"/>
  <c r="L26" i="10"/>
  <c r="K26" i="10"/>
  <c r="BR22" i="10"/>
  <c r="BQ22" i="10"/>
  <c r="BP22" i="10"/>
  <c r="BO22" i="10"/>
  <c r="BN22" i="10"/>
  <c r="BM22" i="10"/>
  <c r="AX22" i="10"/>
  <c r="AW22" i="10"/>
  <c r="AV22" i="10"/>
  <c r="AU22" i="10"/>
  <c r="AT22" i="10"/>
  <c r="AS22" i="10"/>
  <c r="AD22" i="10"/>
  <c r="AC22" i="10"/>
  <c r="AB22" i="10"/>
  <c r="AA22" i="10"/>
  <c r="Z22" i="10"/>
  <c r="Y22" i="10"/>
  <c r="J22" i="10"/>
  <c r="I22" i="10"/>
  <c r="H22" i="10"/>
  <c r="G22" i="10"/>
  <c r="F22" i="10"/>
  <c r="E22" i="10"/>
  <c r="CI21" i="10"/>
  <c r="CH21" i="10"/>
  <c r="CG21" i="10"/>
  <c r="CF21" i="10"/>
  <c r="BY21" i="10"/>
  <c r="BX21" i="10"/>
  <c r="BW21" i="10"/>
  <c r="BV21" i="10"/>
  <c r="BU21" i="10"/>
  <c r="BT21" i="10"/>
  <c r="BS21" i="10"/>
  <c r="BE21" i="10"/>
  <c r="BD21" i="10"/>
  <c r="BC21" i="10"/>
  <c r="BB21" i="10"/>
  <c r="BA21" i="10"/>
  <c r="AZ21" i="10"/>
  <c r="AY21" i="10"/>
  <c r="AK21" i="10"/>
  <c r="AJ21" i="10"/>
  <c r="AI21" i="10"/>
  <c r="AH21" i="10"/>
  <c r="AG21" i="10"/>
  <c r="AF21" i="10"/>
  <c r="AE21" i="10"/>
  <c r="Q21" i="10"/>
  <c r="CV21" i="10" s="1"/>
  <c r="P21" i="10"/>
  <c r="O21" i="10"/>
  <c r="N21" i="10"/>
  <c r="M21" i="10"/>
  <c r="L21" i="10"/>
  <c r="K21" i="10"/>
  <c r="CI20" i="10"/>
  <c r="CH20" i="10"/>
  <c r="CG20" i="10"/>
  <c r="CF20" i="10"/>
  <c r="BY20" i="10"/>
  <c r="BX20" i="10"/>
  <c r="BW20" i="10"/>
  <c r="BV20" i="10"/>
  <c r="BU20" i="10"/>
  <c r="BT20" i="10"/>
  <c r="BS20" i="10"/>
  <c r="BE20" i="10"/>
  <c r="BD20" i="10"/>
  <c r="BC20" i="10"/>
  <c r="BB20" i="10"/>
  <c r="BA20" i="10"/>
  <c r="AZ20" i="10"/>
  <c r="AY20" i="10"/>
  <c r="AK20" i="10"/>
  <c r="AJ20" i="10"/>
  <c r="AI20" i="10"/>
  <c r="AH20" i="10"/>
  <c r="AG20" i="10"/>
  <c r="AF20" i="10"/>
  <c r="AE20" i="10"/>
  <c r="Q20" i="10"/>
  <c r="CV20" i="10" s="1"/>
  <c r="P20" i="10"/>
  <c r="O20" i="10"/>
  <c r="N20" i="10"/>
  <c r="M20" i="10"/>
  <c r="L20" i="10"/>
  <c r="K20" i="10"/>
  <c r="CI19" i="10"/>
  <c r="CH19" i="10"/>
  <c r="CG19" i="10"/>
  <c r="CF19" i="10"/>
  <c r="BY19" i="10"/>
  <c r="BX19" i="10"/>
  <c r="BW19" i="10"/>
  <c r="BV19" i="10"/>
  <c r="BU19" i="10"/>
  <c r="BT19" i="10"/>
  <c r="BS19" i="10"/>
  <c r="BE19" i="10"/>
  <c r="BD19" i="10"/>
  <c r="BC19" i="10"/>
  <c r="BB19" i="10"/>
  <c r="BA19" i="10"/>
  <c r="AZ19" i="10"/>
  <c r="AY19" i="10"/>
  <c r="AK19" i="10"/>
  <c r="AJ19" i="10"/>
  <c r="AI19" i="10"/>
  <c r="AH19" i="10"/>
  <c r="AG19" i="10"/>
  <c r="AF19" i="10"/>
  <c r="AE19" i="10"/>
  <c r="Q19" i="10"/>
  <c r="CV19" i="10" s="1"/>
  <c r="P19" i="10"/>
  <c r="O19" i="10"/>
  <c r="N19" i="10"/>
  <c r="CP19" i="10" s="1"/>
  <c r="M19" i="10"/>
  <c r="L19" i="10"/>
  <c r="K19" i="10"/>
  <c r="CI18" i="10"/>
  <c r="CH18" i="10"/>
  <c r="CG18" i="10"/>
  <c r="CF18" i="10"/>
  <c r="BY18" i="10"/>
  <c r="BX18" i="10"/>
  <c r="BW18" i="10"/>
  <c r="BV18" i="10"/>
  <c r="BU18" i="10"/>
  <c r="BT18" i="10"/>
  <c r="BS18" i="10"/>
  <c r="BE18" i="10"/>
  <c r="BD18" i="10"/>
  <c r="BC18" i="10"/>
  <c r="BB18" i="10"/>
  <c r="BA18" i="10"/>
  <c r="AZ18" i="10"/>
  <c r="AY18" i="10"/>
  <c r="AK18" i="10"/>
  <c r="AJ18" i="10"/>
  <c r="AI18" i="10"/>
  <c r="AH18" i="10"/>
  <c r="AG18" i="10"/>
  <c r="AF18" i="10"/>
  <c r="AE18" i="10"/>
  <c r="Q18" i="10"/>
  <c r="P18" i="10"/>
  <c r="O18" i="10"/>
  <c r="N18" i="10"/>
  <c r="CP18" i="10" s="1"/>
  <c r="M18" i="10"/>
  <c r="L18" i="10"/>
  <c r="K18" i="10"/>
  <c r="CI17" i="10"/>
  <c r="CH17" i="10"/>
  <c r="CG17" i="10"/>
  <c r="CF17" i="10"/>
  <c r="BY17" i="10"/>
  <c r="BX17" i="10"/>
  <c r="BW17" i="10"/>
  <c r="BV17" i="10"/>
  <c r="BU17" i="10"/>
  <c r="BT17" i="10"/>
  <c r="BS17" i="10"/>
  <c r="BE17" i="10"/>
  <c r="BD17" i="10"/>
  <c r="BC17" i="10"/>
  <c r="BB17" i="10"/>
  <c r="BA17" i="10"/>
  <c r="AZ17" i="10"/>
  <c r="AY17" i="10"/>
  <c r="AK17" i="10"/>
  <c r="AJ17" i="10"/>
  <c r="AI17" i="10"/>
  <c r="AH17" i="10"/>
  <c r="AG17" i="10"/>
  <c r="AF17" i="10"/>
  <c r="AE17" i="10"/>
  <c r="Q17" i="10"/>
  <c r="P17" i="10"/>
  <c r="O17" i="10"/>
  <c r="N17" i="10"/>
  <c r="CP17" i="10" s="1"/>
  <c r="M17" i="10"/>
  <c r="L17" i="10"/>
  <c r="K17" i="10"/>
  <c r="CI16" i="10"/>
  <c r="CH16" i="10"/>
  <c r="CG16" i="10"/>
  <c r="CF16" i="10"/>
  <c r="BY16" i="10"/>
  <c r="BX16" i="10"/>
  <c r="BW16" i="10"/>
  <c r="BV16" i="10"/>
  <c r="BU16" i="10"/>
  <c r="BT16" i="10"/>
  <c r="BS16" i="10"/>
  <c r="BE16" i="10"/>
  <c r="BD16" i="10"/>
  <c r="BC16" i="10"/>
  <c r="BB16" i="10"/>
  <c r="BA16" i="10"/>
  <c r="AZ16" i="10"/>
  <c r="AY16" i="10"/>
  <c r="AK16" i="10"/>
  <c r="AJ16" i="10"/>
  <c r="AI16" i="10"/>
  <c r="AH16" i="10"/>
  <c r="AG16" i="10"/>
  <c r="AF16" i="10"/>
  <c r="AE16" i="10"/>
  <c r="Q16" i="10"/>
  <c r="P16" i="10"/>
  <c r="O16" i="10"/>
  <c r="N16" i="10"/>
  <c r="CP16" i="10" s="1"/>
  <c r="M16" i="10"/>
  <c r="L16" i="10"/>
  <c r="K16" i="10"/>
  <c r="CI15" i="10"/>
  <c r="CH15" i="10"/>
  <c r="CG15" i="10"/>
  <c r="CF15" i="10"/>
  <c r="BY15" i="10"/>
  <c r="BX15" i="10"/>
  <c r="BW15" i="10"/>
  <c r="BV15" i="10"/>
  <c r="BU15" i="10"/>
  <c r="BT15" i="10"/>
  <c r="BS15" i="10"/>
  <c r="BE15" i="10"/>
  <c r="BD15" i="10"/>
  <c r="BC15" i="10"/>
  <c r="BB15" i="10"/>
  <c r="BA15" i="10"/>
  <c r="AZ15" i="10"/>
  <c r="AY15" i="10"/>
  <c r="AK15" i="10"/>
  <c r="AJ15" i="10"/>
  <c r="AI15" i="10"/>
  <c r="AH15" i="10"/>
  <c r="AG15" i="10"/>
  <c r="AF15" i="10"/>
  <c r="AE15" i="10"/>
  <c r="Q15" i="10"/>
  <c r="P15" i="10"/>
  <c r="O15" i="10"/>
  <c r="N15" i="10"/>
  <c r="CP15" i="10" s="1"/>
  <c r="M15" i="10"/>
  <c r="L15" i="10"/>
  <c r="K15" i="10"/>
  <c r="CI14" i="10"/>
  <c r="CH14" i="10"/>
  <c r="CG14" i="10"/>
  <c r="CF14" i="10"/>
  <c r="BY14" i="10"/>
  <c r="BX14" i="10"/>
  <c r="BW14" i="10"/>
  <c r="BV14" i="10"/>
  <c r="BU14" i="10"/>
  <c r="BT14" i="10"/>
  <c r="BS14" i="10"/>
  <c r="BE14" i="10"/>
  <c r="BD14" i="10"/>
  <c r="BC14" i="10"/>
  <c r="BB14" i="10"/>
  <c r="BA14" i="10"/>
  <c r="AZ14" i="10"/>
  <c r="AY14" i="10"/>
  <c r="AK14" i="10"/>
  <c r="AJ14" i="10"/>
  <c r="AI14" i="10"/>
  <c r="AH14" i="10"/>
  <c r="AG14" i="10"/>
  <c r="AF14" i="10"/>
  <c r="AE14" i="10"/>
  <c r="Q14" i="10"/>
  <c r="P14" i="10"/>
  <c r="O14" i="10"/>
  <c r="N14" i="10"/>
  <c r="CP14" i="10" s="1"/>
  <c r="M14" i="10"/>
  <c r="L14" i="10"/>
  <c r="K14" i="10"/>
  <c r="CI13" i="10"/>
  <c r="CH13" i="10"/>
  <c r="CG13" i="10"/>
  <c r="CF13" i="10"/>
  <c r="BY13" i="10"/>
  <c r="BX13" i="10"/>
  <c r="BW13" i="10"/>
  <c r="BV13" i="10"/>
  <c r="BU13" i="10"/>
  <c r="BT13" i="10"/>
  <c r="BS13" i="10"/>
  <c r="BE13" i="10"/>
  <c r="BD13" i="10"/>
  <c r="BC13" i="10"/>
  <c r="BB13" i="10"/>
  <c r="BA13" i="10"/>
  <c r="AZ13" i="10"/>
  <c r="AY13" i="10"/>
  <c r="AK13" i="10"/>
  <c r="AJ13" i="10"/>
  <c r="AI13" i="10"/>
  <c r="AH13" i="10"/>
  <c r="AG13" i="10"/>
  <c r="AF13" i="10"/>
  <c r="AE13" i="10"/>
  <c r="Q13" i="10"/>
  <c r="P13" i="10"/>
  <c r="O13" i="10"/>
  <c r="N13" i="10"/>
  <c r="CP13" i="10" s="1"/>
  <c r="M13" i="10"/>
  <c r="L13" i="10"/>
  <c r="K13" i="10"/>
  <c r="CI12" i="10"/>
  <c r="CH12" i="10"/>
  <c r="CG12" i="10"/>
  <c r="CF12" i="10"/>
  <c r="BY12" i="10"/>
  <c r="BX12" i="10"/>
  <c r="BW12" i="10"/>
  <c r="BV12" i="10"/>
  <c r="BU12" i="10"/>
  <c r="BT12" i="10"/>
  <c r="BS12" i="10"/>
  <c r="BE12" i="10"/>
  <c r="BD12" i="10"/>
  <c r="BC12" i="10"/>
  <c r="BB12" i="10"/>
  <c r="BA12" i="10"/>
  <c r="AZ12" i="10"/>
  <c r="AY12" i="10"/>
  <c r="AK12" i="10"/>
  <c r="AJ12" i="10"/>
  <c r="AI12" i="10"/>
  <c r="AH12" i="10"/>
  <c r="AG12" i="10"/>
  <c r="AF12" i="10"/>
  <c r="AE12" i="10"/>
  <c r="Q12" i="10"/>
  <c r="P12" i="10"/>
  <c r="O12" i="10"/>
  <c r="N12" i="10"/>
  <c r="CP12" i="10" s="1"/>
  <c r="M12" i="10"/>
  <c r="L12" i="10"/>
  <c r="K12" i="10"/>
  <c r="CI11" i="10"/>
  <c r="CH11" i="10"/>
  <c r="CG11" i="10"/>
  <c r="CF11" i="10"/>
  <c r="BY11" i="10"/>
  <c r="BX11" i="10"/>
  <c r="BW11" i="10"/>
  <c r="BV11" i="10"/>
  <c r="BU11" i="10"/>
  <c r="BT11" i="10"/>
  <c r="BS11" i="10"/>
  <c r="BE11" i="10"/>
  <c r="BD11" i="10"/>
  <c r="BC11" i="10"/>
  <c r="BB11" i="10"/>
  <c r="BA11" i="10"/>
  <c r="AZ11" i="10"/>
  <c r="AY11" i="10"/>
  <c r="AK11" i="10"/>
  <c r="AJ11" i="10"/>
  <c r="AI11" i="10"/>
  <c r="AH11" i="10"/>
  <c r="AG11" i="10"/>
  <c r="AF11" i="10"/>
  <c r="AE11" i="10"/>
  <c r="Q11" i="10"/>
  <c r="P11" i="10"/>
  <c r="O11" i="10"/>
  <c r="N11" i="10"/>
  <c r="CP11" i="10" s="1"/>
  <c r="M11" i="10"/>
  <c r="L11" i="10"/>
  <c r="K11" i="10"/>
  <c r="CI10" i="10"/>
  <c r="CH10" i="10"/>
  <c r="CG10" i="10"/>
  <c r="CF10" i="10"/>
  <c r="BY10" i="10"/>
  <c r="BX10" i="10"/>
  <c r="BW10" i="10"/>
  <c r="BV10" i="10"/>
  <c r="BU10" i="10"/>
  <c r="BT10" i="10"/>
  <c r="BS10" i="10"/>
  <c r="BE10" i="10"/>
  <c r="BD10" i="10"/>
  <c r="BC10" i="10"/>
  <c r="BB10" i="10"/>
  <c r="BA10" i="10"/>
  <c r="AZ10" i="10"/>
  <c r="AY10" i="10"/>
  <c r="AK10" i="10"/>
  <c r="AJ10" i="10"/>
  <c r="AI10" i="10"/>
  <c r="AH10" i="10"/>
  <c r="AG10" i="10"/>
  <c r="AF10" i="10"/>
  <c r="AE10" i="10"/>
  <c r="Q10" i="10"/>
  <c r="P10" i="10"/>
  <c r="O10" i="10"/>
  <c r="N10" i="10"/>
  <c r="CP10" i="10" s="1"/>
  <c r="M10" i="10"/>
  <c r="L10" i="10"/>
  <c r="K10" i="10"/>
  <c r="CI9" i="10"/>
  <c r="CH9" i="10"/>
  <c r="CG9" i="10"/>
  <c r="CF9" i="10"/>
  <c r="BY9" i="10"/>
  <c r="BX9" i="10"/>
  <c r="BW9" i="10"/>
  <c r="BV9" i="10"/>
  <c r="BU9" i="10"/>
  <c r="BT9" i="10"/>
  <c r="BS9" i="10"/>
  <c r="BE9" i="10"/>
  <c r="BD9" i="10"/>
  <c r="BC9" i="10"/>
  <c r="BB9" i="10"/>
  <c r="BA9" i="10"/>
  <c r="AZ9" i="10"/>
  <c r="AY9" i="10"/>
  <c r="AK9" i="10"/>
  <c r="AJ9" i="10"/>
  <c r="AI9" i="10"/>
  <c r="AH9" i="10"/>
  <c r="AG9" i="10"/>
  <c r="AF9" i="10"/>
  <c r="AE9" i="10"/>
  <c r="Q9" i="10"/>
  <c r="P9" i="10"/>
  <c r="O9" i="10"/>
  <c r="N9" i="10"/>
  <c r="CP9" i="10" s="1"/>
  <c r="M9" i="10"/>
  <c r="L9" i="10"/>
  <c r="K9" i="10"/>
  <c r="CI8" i="10"/>
  <c r="CH8" i="10"/>
  <c r="CG8" i="10"/>
  <c r="CF8" i="10"/>
  <c r="BY8" i="10"/>
  <c r="BX8" i="10"/>
  <c r="BW8" i="10"/>
  <c r="BV8" i="10"/>
  <c r="BU8" i="10"/>
  <c r="BT8" i="10"/>
  <c r="BS8" i="10"/>
  <c r="BE8" i="10"/>
  <c r="BD8" i="10"/>
  <c r="BC8" i="10"/>
  <c r="BB8" i="10"/>
  <c r="BA8" i="10"/>
  <c r="AZ8" i="10"/>
  <c r="AY8" i="10"/>
  <c r="AK8" i="10"/>
  <c r="AJ8" i="10"/>
  <c r="AI8" i="10"/>
  <c r="AH8" i="10"/>
  <c r="AG8" i="10"/>
  <c r="AF8" i="10"/>
  <c r="AE8" i="10"/>
  <c r="Q8" i="10"/>
  <c r="P8" i="10"/>
  <c r="O8" i="10"/>
  <c r="N8" i="10"/>
  <c r="CP8" i="10" s="1"/>
  <c r="M8" i="10"/>
  <c r="L8" i="10"/>
  <c r="K8" i="10"/>
  <c r="CI7" i="10"/>
  <c r="CH7" i="10"/>
  <c r="CG7" i="10"/>
  <c r="CF7" i="10"/>
  <c r="BY7" i="10"/>
  <c r="BX7" i="10"/>
  <c r="BW7" i="10"/>
  <c r="BV7" i="10"/>
  <c r="BU7" i="10"/>
  <c r="BT7" i="10"/>
  <c r="BS7" i="10"/>
  <c r="BE7" i="10"/>
  <c r="BD7" i="10"/>
  <c r="BC7" i="10"/>
  <c r="BB7" i="10"/>
  <c r="BA7" i="10"/>
  <c r="AZ7" i="10"/>
  <c r="AY7" i="10"/>
  <c r="AK7" i="10"/>
  <c r="AJ7" i="10"/>
  <c r="AI7" i="10"/>
  <c r="AH7" i="10"/>
  <c r="AG7" i="10"/>
  <c r="AF7" i="10"/>
  <c r="AE7" i="10"/>
  <c r="Q7" i="10"/>
  <c r="P7" i="10"/>
  <c r="O7" i="10"/>
  <c r="N7" i="10"/>
  <c r="CP7" i="10" s="1"/>
  <c r="M7" i="10"/>
  <c r="L7" i="10"/>
  <c r="K7" i="10"/>
  <c r="CI6" i="10"/>
  <c r="CH6" i="10"/>
  <c r="CG6" i="10"/>
  <c r="CF6" i="10"/>
  <c r="BY6" i="10"/>
  <c r="BX6" i="10"/>
  <c r="BW6" i="10"/>
  <c r="BV6" i="10"/>
  <c r="BU6" i="10"/>
  <c r="BT6" i="10"/>
  <c r="BS6" i="10"/>
  <c r="BE6" i="10"/>
  <c r="BD6" i="10"/>
  <c r="BC6" i="10"/>
  <c r="BB6" i="10"/>
  <c r="BA6" i="10"/>
  <c r="AZ6" i="10"/>
  <c r="AY6" i="10"/>
  <c r="AK6" i="10"/>
  <c r="AJ6" i="10"/>
  <c r="AI6" i="10"/>
  <c r="AH6" i="10"/>
  <c r="AG6" i="10"/>
  <c r="AF6" i="10"/>
  <c r="AE6" i="10"/>
  <c r="Q6" i="10"/>
  <c r="P6" i="10"/>
  <c r="O6" i="10"/>
  <c r="N6" i="10"/>
  <c r="CP6" i="10" s="1"/>
  <c r="M6" i="10"/>
  <c r="L6" i="10"/>
  <c r="K6" i="10"/>
  <c r="CP20" i="10" l="1"/>
  <c r="CP21" i="10"/>
  <c r="CP26" i="10"/>
  <c r="CP27" i="10"/>
  <c r="CP28" i="10"/>
  <c r="CP29" i="10"/>
  <c r="CP30" i="10"/>
  <c r="CP31" i="10"/>
  <c r="CP32" i="10"/>
  <c r="CP33" i="10"/>
  <c r="CP34" i="10"/>
  <c r="CP35" i="10"/>
  <c r="CP36" i="10"/>
  <c r="CP37" i="10"/>
  <c r="CP38" i="10"/>
  <c r="CP39" i="10"/>
  <c r="CP40" i="10"/>
  <c r="CP41" i="10"/>
  <c r="CP46" i="10"/>
  <c r="CP47" i="10"/>
  <c r="CP48" i="10"/>
  <c r="CP49" i="10"/>
  <c r="CP50" i="10"/>
  <c r="CP51" i="10"/>
  <c r="CP52" i="10"/>
  <c r="CP53" i="10"/>
  <c r="CP54" i="10"/>
  <c r="CP55" i="10"/>
  <c r="CP56" i="10"/>
  <c r="CP57" i="10"/>
  <c r="CP58" i="10"/>
  <c r="CP59" i="10"/>
  <c r="CP60" i="10"/>
  <c r="CP61" i="10"/>
  <c r="CR6" i="10"/>
  <c r="CR7" i="10"/>
  <c r="CR8" i="10"/>
  <c r="CR9" i="10"/>
  <c r="CR10" i="10"/>
  <c r="CR11" i="10"/>
  <c r="CR12" i="10"/>
  <c r="CR13" i="10"/>
  <c r="CR14" i="10"/>
  <c r="CR15" i="10"/>
  <c r="CR16" i="10"/>
  <c r="CR17" i="10"/>
  <c r="CR18" i="10"/>
  <c r="CR19" i="10"/>
  <c r="CR20" i="10"/>
  <c r="CR21" i="10"/>
  <c r="CR26" i="10"/>
  <c r="CR27" i="10"/>
  <c r="CR28" i="10"/>
  <c r="CR29" i="10"/>
  <c r="CR30" i="10"/>
  <c r="CR31" i="10"/>
  <c r="CR32" i="10"/>
  <c r="CR33" i="10"/>
  <c r="CR34" i="10"/>
  <c r="CR35" i="10"/>
  <c r="CR36" i="10"/>
  <c r="CR37" i="10"/>
  <c r="CR38" i="10"/>
  <c r="CR39" i="10"/>
  <c r="CR40" i="10"/>
  <c r="CR41" i="10"/>
  <c r="CR46" i="10"/>
  <c r="CR47" i="10"/>
  <c r="CR48" i="10"/>
  <c r="CR49" i="10"/>
  <c r="CR50" i="10"/>
  <c r="CR51" i="10"/>
  <c r="CR52" i="10"/>
  <c r="CR53" i="10"/>
  <c r="CR54" i="10"/>
  <c r="CR55" i="10"/>
  <c r="CR56" i="10"/>
  <c r="CR57" i="10"/>
  <c r="CR58" i="10"/>
  <c r="CR59" i="10"/>
  <c r="CR60" i="10"/>
  <c r="CR61" i="10"/>
  <c r="CT6" i="10"/>
  <c r="CT7" i="10"/>
  <c r="CT8" i="10"/>
  <c r="CT9" i="10"/>
  <c r="CT10" i="10"/>
  <c r="CT11" i="10"/>
  <c r="CT12" i="10"/>
  <c r="CT13" i="10"/>
  <c r="CT14" i="10"/>
  <c r="CT15" i="10"/>
  <c r="CT16" i="10"/>
  <c r="CT17" i="10"/>
  <c r="CT18" i="10"/>
  <c r="CT19" i="10"/>
  <c r="CT20" i="10"/>
  <c r="CT21" i="10"/>
  <c r="CT26" i="10"/>
  <c r="CT27" i="10"/>
  <c r="CT28" i="10"/>
  <c r="CT29" i="10"/>
  <c r="CT30" i="10"/>
  <c r="CT31" i="10"/>
  <c r="CT32" i="10"/>
  <c r="CT33" i="10"/>
  <c r="CT34" i="10"/>
  <c r="CT35" i="10"/>
  <c r="CT36" i="10"/>
  <c r="CT37" i="10"/>
  <c r="CT38" i="10"/>
  <c r="CT39" i="10"/>
  <c r="CT40" i="10"/>
  <c r="CT41" i="10"/>
  <c r="CT46" i="10"/>
  <c r="CT47" i="10"/>
  <c r="CT48" i="10"/>
  <c r="CT49" i="10"/>
  <c r="CT50" i="10"/>
  <c r="CT51" i="10"/>
  <c r="CT52" i="10"/>
  <c r="CT53" i="10"/>
  <c r="CT54" i="10"/>
  <c r="CT55" i="10"/>
  <c r="CT56" i="10"/>
  <c r="CT57" i="10"/>
  <c r="CT58" i="10"/>
  <c r="CT59" i="10"/>
  <c r="CT60" i="10"/>
  <c r="CT61" i="10"/>
  <c r="CV6" i="10"/>
  <c r="CV7" i="10"/>
  <c r="CV8" i="10"/>
  <c r="CV9" i="10"/>
  <c r="CV10" i="10"/>
  <c r="CV11" i="10"/>
  <c r="CV12" i="10"/>
  <c r="CV13" i="10"/>
  <c r="CV14" i="10"/>
  <c r="CV15" i="10"/>
  <c r="CV16" i="10"/>
  <c r="CV17" i="10"/>
  <c r="CV18" i="10"/>
  <c r="Q42" i="10"/>
  <c r="CV26" i="10"/>
  <c r="CM51" i="10"/>
  <c r="CQ51" i="10"/>
  <c r="CU52" i="10"/>
  <c r="CU53" i="10"/>
  <c r="CU51" i="10"/>
  <c r="CM52" i="10"/>
  <c r="CO52" i="10"/>
  <c r="CO31" i="10"/>
  <c r="CO33" i="10"/>
  <c r="CU48" i="10"/>
  <c r="CO6" i="10"/>
  <c r="CY6" i="10" s="1"/>
  <c r="CL8" i="10"/>
  <c r="CK12" i="10"/>
  <c r="CQ12" i="10"/>
  <c r="CL12" i="10"/>
  <c r="CQ13" i="10"/>
  <c r="CL14" i="10"/>
  <c r="CK19" i="10"/>
  <c r="CQ19" i="10"/>
  <c r="CS19" i="10"/>
  <c r="CM19" i="10"/>
  <c r="CU20" i="10"/>
  <c r="CK32" i="10"/>
  <c r="CL32" i="10"/>
  <c r="CS33" i="10"/>
  <c r="CO35" i="10"/>
  <c r="CU36" i="10"/>
  <c r="CS6" i="10"/>
  <c r="DA6" i="10" s="1"/>
  <c r="CL10" i="10"/>
  <c r="CL15" i="10"/>
  <c r="CS15" i="10"/>
  <c r="CL16" i="10"/>
  <c r="CL27" i="10"/>
  <c r="CS27" i="10"/>
  <c r="CL30" i="10"/>
  <c r="CS30" i="10"/>
  <c r="CM30" i="10"/>
  <c r="CO30" i="10"/>
  <c r="CL48" i="10"/>
  <c r="CS48" i="10"/>
  <c r="CM48" i="10"/>
  <c r="AK62" i="10"/>
  <c r="CU49" i="10"/>
  <c r="CK55" i="10"/>
  <c r="CQ55" i="10"/>
  <c r="CS55" i="10"/>
  <c r="CU57" i="10"/>
  <c r="CS58" i="10"/>
  <c r="CK61" i="10"/>
  <c r="CQ61" i="10"/>
  <c r="CM61" i="10"/>
  <c r="CS7" i="10"/>
  <c r="CM8" i="10"/>
  <c r="CU8" i="10"/>
  <c r="CO8" i="10"/>
  <c r="CM26" i="10"/>
  <c r="CM34" i="10"/>
  <c r="CU34" i="10"/>
  <c r="CU40" i="10"/>
  <c r="CM46" i="10"/>
  <c r="CU46" i="10"/>
  <c r="DB46" i="10" s="1"/>
  <c r="CQ46" i="10"/>
  <c r="CZ46" i="10" s="1"/>
  <c r="CM47" i="10"/>
  <c r="CU47" i="10"/>
  <c r="CQ47" i="10"/>
  <c r="AY22" i="10"/>
  <c r="BC22" i="10"/>
  <c r="P22" i="10"/>
  <c r="BS22" i="10"/>
  <c r="CG22" i="10"/>
  <c r="CL11" i="10"/>
  <c r="CS11" i="10"/>
  <c r="CU11" i="10"/>
  <c r="CM15" i="10"/>
  <c r="CM16" i="10"/>
  <c r="CU16" i="10"/>
  <c r="CO16" i="10"/>
  <c r="CL17" i="10"/>
  <c r="CS17" i="10"/>
  <c r="CL19" i="10"/>
  <c r="CO21" i="10"/>
  <c r="CQ21" i="10"/>
  <c r="CM21" i="10"/>
  <c r="CL35" i="10"/>
  <c r="CS35" i="10"/>
  <c r="CO37" i="10"/>
  <c r="CS37" i="10"/>
  <c r="CO38" i="10"/>
  <c r="CQ38" i="10"/>
  <c r="CO39" i="10"/>
  <c r="CO46" i="10"/>
  <c r="CY46" i="10" s="1"/>
  <c r="DF46" i="10" s="1"/>
  <c r="CK49" i="10"/>
  <c r="CQ49" i="10"/>
  <c r="CM49" i="10"/>
  <c r="CO50" i="10"/>
  <c r="AE62" i="10"/>
  <c r="CQ50" i="10"/>
  <c r="CS60" i="10"/>
  <c r="AG22" i="10"/>
  <c r="CU9" i="10"/>
  <c r="CO9" i="10"/>
  <c r="CM12" i="10"/>
  <c r="CU12" i="10"/>
  <c r="CO12" i="10"/>
  <c r="CS12" i="10"/>
  <c r="CK14" i="10"/>
  <c r="BA42" i="10"/>
  <c r="CO27" i="10"/>
  <c r="CO29" i="10"/>
  <c r="CS29" i="10"/>
  <c r="CL31" i="10"/>
  <c r="CS31" i="10"/>
  <c r="CS32" i="10"/>
  <c r="CU32" i="10"/>
  <c r="CO34" i="10"/>
  <c r="CL36" i="10"/>
  <c r="CS36" i="10"/>
  <c r="CO48" i="10"/>
  <c r="CU59" i="10"/>
  <c r="CM6" i="10"/>
  <c r="CU6" i="10"/>
  <c r="DB6" i="10" s="1"/>
  <c r="CK8" i="10"/>
  <c r="CQ8" i="10"/>
  <c r="CK16" i="10"/>
  <c r="CQ16" i="10"/>
  <c r="CO17" i="10"/>
  <c r="CQ17" i="10"/>
  <c r="CM17" i="10"/>
  <c r="CO18" i="10"/>
  <c r="CQ18" i="10"/>
  <c r="CM20" i="10"/>
  <c r="CO20" i="10"/>
  <c r="CL20" i="10"/>
  <c r="CL26" i="10"/>
  <c r="K42" i="10"/>
  <c r="CQ28" i="10"/>
  <c r="AF42" i="10"/>
  <c r="BV42" i="10"/>
  <c r="CK30" i="10"/>
  <c r="CQ30" i="10"/>
  <c r="CL33" i="10"/>
  <c r="CK34" i="10"/>
  <c r="CQ34" i="10"/>
  <c r="CL40" i="10"/>
  <c r="CS40" i="10"/>
  <c r="CL46" i="10"/>
  <c r="L62" i="10"/>
  <c r="P62" i="10"/>
  <c r="AG62" i="10"/>
  <c r="BB62" i="10"/>
  <c r="BS62" i="10"/>
  <c r="BW62" i="10"/>
  <c r="CG62" i="10"/>
  <c r="CL54" i="10"/>
  <c r="CL55" i="10"/>
  <c r="CK57" i="10"/>
  <c r="CQ57" i="10"/>
  <c r="CM57" i="10"/>
  <c r="CK47" i="10"/>
  <c r="CS47" i="10"/>
  <c r="CK51" i="10"/>
  <c r="CK58" i="10"/>
  <c r="CQ58" i="10"/>
  <c r="CO59" i="10"/>
  <c r="CU61" i="10"/>
  <c r="CK9" i="10"/>
  <c r="CQ9" i="10"/>
  <c r="CK10" i="10"/>
  <c r="CO11" i="10"/>
  <c r="CM13" i="10"/>
  <c r="CU13" i="10"/>
  <c r="CO13" i="10"/>
  <c r="CS14" i="10"/>
  <c r="CO14" i="10"/>
  <c r="CK15" i="10"/>
  <c r="CM28" i="10"/>
  <c r="CU28" i="10"/>
  <c r="CU30" i="10"/>
  <c r="CK31" i="10"/>
  <c r="CL34" i="10"/>
  <c r="CS34" i="10"/>
  <c r="CL39" i="10"/>
  <c r="CS39" i="10"/>
  <c r="CO41" i="10"/>
  <c r="CS41" i="10"/>
  <c r="CK48" i="10"/>
  <c r="CQ48" i="10"/>
  <c r="CO49" i="10"/>
  <c r="CK53" i="10"/>
  <c r="CQ53" i="10"/>
  <c r="CM53" i="10"/>
  <c r="CO54" i="10"/>
  <c r="CQ54" i="10"/>
  <c r="CO55" i="10"/>
  <c r="CM56" i="10"/>
  <c r="CU56" i="10"/>
  <c r="CO56" i="10"/>
  <c r="CL58" i="10"/>
  <c r="CK59" i="10"/>
  <c r="CQ59" i="10"/>
  <c r="CO60" i="10"/>
  <c r="CL60" i="10"/>
  <c r="M22" i="10"/>
  <c r="CM7" i="10"/>
  <c r="Q22" i="10"/>
  <c r="CU7" i="10"/>
  <c r="AH22" i="10"/>
  <c r="BT22" i="10"/>
  <c r="BX22" i="10"/>
  <c r="CH22" i="10"/>
  <c r="CK7" i="10"/>
  <c r="BW22" i="10"/>
  <c r="CL7" i="10"/>
  <c r="CM9" i="10"/>
  <c r="CO10" i="10"/>
  <c r="CK13" i="10"/>
  <c r="CK20" i="10"/>
  <c r="CQ20" i="10"/>
  <c r="AJ42" i="10"/>
  <c r="CS28" i="10"/>
  <c r="CK28" i="10"/>
  <c r="CL37" i="10"/>
  <c r="AE22" i="10"/>
  <c r="CS10" i="10"/>
  <c r="N62" i="10"/>
  <c r="BD62" i="10"/>
  <c r="BU62" i="10"/>
  <c r="CI62" i="10"/>
  <c r="K22" i="10"/>
  <c r="O22" i="10"/>
  <c r="CQ6" i="10"/>
  <c r="AF22" i="10"/>
  <c r="AJ22" i="10"/>
  <c r="BA22" i="10"/>
  <c r="BE22" i="10"/>
  <c r="BV22" i="10"/>
  <c r="CF22" i="10"/>
  <c r="CK6" i="10"/>
  <c r="CQ7" i="10"/>
  <c r="CS8" i="10"/>
  <c r="CK11" i="10"/>
  <c r="CQ11" i="10"/>
  <c r="CL18" i="10"/>
  <c r="CS18" i="10"/>
  <c r="CL21" i="10"/>
  <c r="CS21" i="10"/>
  <c r="AE42" i="10"/>
  <c r="CI42" i="10"/>
  <c r="CL29" i="10"/>
  <c r="CL41" i="10"/>
  <c r="CL50" i="10"/>
  <c r="N22" i="10"/>
  <c r="AI22" i="10"/>
  <c r="AZ22" i="10"/>
  <c r="BD22" i="10"/>
  <c r="BU22" i="10"/>
  <c r="BY22" i="10"/>
  <c r="CI22" i="10"/>
  <c r="CO7" i="10"/>
  <c r="CL9" i="10"/>
  <c r="CS9" i="10"/>
  <c r="CQ10" i="10"/>
  <c r="CL13" i="10"/>
  <c r="CS13" i="10"/>
  <c r="CM14" i="10"/>
  <c r="CU14" i="10"/>
  <c r="CQ15" i="10"/>
  <c r="CU17" i="10"/>
  <c r="CU21" i="10"/>
  <c r="P42" i="10"/>
  <c r="CS26" i="10"/>
  <c r="AG42" i="10"/>
  <c r="AK42" i="10"/>
  <c r="BB42" i="10"/>
  <c r="BS42" i="10"/>
  <c r="BW42" i="10"/>
  <c r="CG42" i="10"/>
  <c r="CU26" i="10"/>
  <c r="CM27" i="10"/>
  <c r="CU27" i="10"/>
  <c r="CK40" i="10"/>
  <c r="CK50" i="10"/>
  <c r="CS50" i="10"/>
  <c r="L22" i="10"/>
  <c r="AK22" i="10"/>
  <c r="BB22" i="10"/>
  <c r="CL6" i="10"/>
  <c r="CM10" i="10"/>
  <c r="CU10" i="10"/>
  <c r="CM11" i="10"/>
  <c r="CQ14" i="10"/>
  <c r="CU15" i="10"/>
  <c r="CS16" i="10"/>
  <c r="CK17" i="10"/>
  <c r="CK18" i="10"/>
  <c r="CU19" i="10"/>
  <c r="CS20" i="10"/>
  <c r="CK21" i="10"/>
  <c r="AI42" i="10"/>
  <c r="BU42" i="10"/>
  <c r="BY42" i="10"/>
  <c r="CK36" i="10"/>
  <c r="L42" i="10"/>
  <c r="AH62" i="10"/>
  <c r="AY62" i="10"/>
  <c r="BC62" i="10"/>
  <c r="BT62" i="10"/>
  <c r="BX62" i="10"/>
  <c r="CH62" i="10"/>
  <c r="CK54" i="10"/>
  <c r="CS54" i="10"/>
  <c r="CM18" i="10"/>
  <c r="CU18" i="10"/>
  <c r="CK26" i="10"/>
  <c r="O42" i="10"/>
  <c r="BE42" i="10"/>
  <c r="CF42" i="10"/>
  <c r="CO28" i="10"/>
  <c r="CM29" i="10"/>
  <c r="CU29" i="10"/>
  <c r="CM32" i="10"/>
  <c r="CM33" i="10"/>
  <c r="CU33" i="10"/>
  <c r="CK35" i="10"/>
  <c r="CQ35" i="10"/>
  <c r="CM36" i="10"/>
  <c r="CM37" i="10"/>
  <c r="CU37" i="10"/>
  <c r="CM38" i="10"/>
  <c r="CU38" i="10"/>
  <c r="CK39" i="10"/>
  <c r="CQ39" i="10"/>
  <c r="CM40" i="10"/>
  <c r="CM41" i="10"/>
  <c r="CU41" i="10"/>
  <c r="CL47" i="10"/>
  <c r="CL51" i="10"/>
  <c r="CS51" i="10"/>
  <c r="CL52" i="10"/>
  <c r="CS52" i="10"/>
  <c r="CO53" i="10"/>
  <c r="CL56" i="10"/>
  <c r="CS56" i="10"/>
  <c r="CO57" i="10"/>
  <c r="CO58" i="10"/>
  <c r="CL61" i="10"/>
  <c r="CS61" i="10"/>
  <c r="CO15" i="10"/>
  <c r="CO19" i="10"/>
  <c r="M42" i="10"/>
  <c r="AH42" i="10"/>
  <c r="AY42" i="10"/>
  <c r="BC42" i="10"/>
  <c r="BT42" i="10"/>
  <c r="CK27" i="10"/>
  <c r="CQ27" i="10"/>
  <c r="CL28" i="10"/>
  <c r="CQ31" i="10"/>
  <c r="CQ32" i="10"/>
  <c r="CM35" i="10"/>
  <c r="CU35" i="10"/>
  <c r="CQ36" i="10"/>
  <c r="CK38" i="10"/>
  <c r="CM39" i="10"/>
  <c r="CU39" i="10"/>
  <c r="CQ40" i="10"/>
  <c r="AI62" i="10"/>
  <c r="AZ62" i="10"/>
  <c r="BY62" i="10"/>
  <c r="CO47" i="10"/>
  <c r="CL49" i="10"/>
  <c r="CS49" i="10"/>
  <c r="CO51" i="10"/>
  <c r="CL53" i="10"/>
  <c r="CS53" i="10"/>
  <c r="CM55" i="10"/>
  <c r="CU55" i="10"/>
  <c r="CL57" i="10"/>
  <c r="CS57" i="10"/>
  <c r="CM59" i="10"/>
  <c r="CK60" i="10"/>
  <c r="CQ60" i="10"/>
  <c r="CQ26" i="10"/>
  <c r="CO32" i="10"/>
  <c r="CO36" i="10"/>
  <c r="CL38" i="10"/>
  <c r="CS38" i="10"/>
  <c r="CO40" i="10"/>
  <c r="CM50" i="10"/>
  <c r="CU50" i="10"/>
  <c r="CK52" i="10"/>
  <c r="CQ52" i="10"/>
  <c r="CM54" i="10"/>
  <c r="CU54" i="10"/>
  <c r="CK56" i="10"/>
  <c r="CQ56" i="10"/>
  <c r="CM60" i="10"/>
  <c r="CU60" i="10"/>
  <c r="CO61" i="10"/>
  <c r="N42" i="10"/>
  <c r="AZ42" i="10"/>
  <c r="BD42" i="10"/>
  <c r="CO26" i="10"/>
  <c r="CK29" i="10"/>
  <c r="CQ29" i="10"/>
  <c r="CM31" i="10"/>
  <c r="CU31" i="10"/>
  <c r="CK33" i="10"/>
  <c r="CQ33" i="10"/>
  <c r="CK37" i="10"/>
  <c r="CQ37" i="10"/>
  <c r="CK41" i="10"/>
  <c r="CQ41" i="10"/>
  <c r="K62" i="10"/>
  <c r="O62" i="10"/>
  <c r="AF62" i="10"/>
  <c r="AJ62" i="10"/>
  <c r="BA62" i="10"/>
  <c r="BE62" i="10"/>
  <c r="BV62" i="10"/>
  <c r="CF62" i="10"/>
  <c r="CK46" i="10"/>
  <c r="CS46" i="10"/>
  <c r="CM58" i="10"/>
  <c r="CU58" i="10"/>
  <c r="CL59" i="10"/>
  <c r="CS59" i="10"/>
  <c r="M62" i="10"/>
  <c r="Q62" i="10"/>
  <c r="DI46" i="10" l="1"/>
  <c r="DB48" i="10"/>
  <c r="DB21" i="10"/>
  <c r="CY28" i="10"/>
  <c r="DA28" i="10"/>
  <c r="CY54" i="10"/>
  <c r="CZ28" i="10"/>
  <c r="DB54" i="10"/>
  <c r="CZ57" i="10"/>
  <c r="CY34" i="10"/>
  <c r="CZ41" i="10"/>
  <c r="CY41" i="10"/>
  <c r="CZ48" i="10"/>
  <c r="CZ11" i="10"/>
  <c r="DA37" i="10"/>
  <c r="CY8" i="10"/>
  <c r="DA61" i="10"/>
  <c r="DA41" i="10"/>
  <c r="CL62" i="10"/>
  <c r="CZ34" i="10"/>
  <c r="CQ62" i="10"/>
  <c r="DB11" i="10"/>
  <c r="DA8" i="10"/>
  <c r="DB51" i="10"/>
  <c r="CY48" i="10"/>
  <c r="DF48" i="10" s="1"/>
  <c r="CZ8" i="10"/>
  <c r="DB34" i="10"/>
  <c r="DA31" i="10"/>
  <c r="CY21" i="10"/>
  <c r="CZ14" i="10"/>
  <c r="DB28" i="10"/>
  <c r="DA14" i="10"/>
  <c r="DB8" i="10"/>
  <c r="CY14" i="10"/>
  <c r="DA48" i="10"/>
  <c r="DH48" i="10" s="1"/>
  <c r="DA34" i="10"/>
  <c r="DH34" i="10" s="1"/>
  <c r="CY31" i="10"/>
  <c r="DA57" i="10"/>
  <c r="DH57" i="10" s="1"/>
  <c r="CM22" i="10"/>
  <c r="CZ61" i="10"/>
  <c r="CM42" i="10"/>
  <c r="CZ17" i="10"/>
  <c r="DB61" i="10"/>
  <c r="DI61" i="10" s="1"/>
  <c r="CZ31" i="10"/>
  <c r="CM62" i="10"/>
  <c r="CY37" i="10"/>
  <c r="DF37" i="10" s="1"/>
  <c r="DB57" i="10"/>
  <c r="CY51" i="10"/>
  <c r="DB37" i="10"/>
  <c r="CL42" i="10"/>
  <c r="CU62" i="10"/>
  <c r="DA17" i="10"/>
  <c r="DB14" i="10"/>
  <c r="CZ51" i="10"/>
  <c r="DG51" i="10" s="1"/>
  <c r="CZ54" i="10"/>
  <c r="CY17" i="10"/>
  <c r="CY57" i="10"/>
  <c r="DF57" i="10" s="1"/>
  <c r="DB17" i="10"/>
  <c r="DA11" i="10"/>
  <c r="CZ21" i="10"/>
  <c r="CY11" i="10"/>
  <c r="CY26" i="10"/>
  <c r="DF26" i="10" s="1"/>
  <c r="CO42" i="10"/>
  <c r="CU42" i="10"/>
  <c r="DB26" i="10"/>
  <c r="DI26" i="10" s="1"/>
  <c r="CQ22" i="10"/>
  <c r="CZ6" i="10"/>
  <c r="DG46" i="10" s="1"/>
  <c r="CU22" i="10"/>
  <c r="CK62" i="10"/>
  <c r="DB31" i="10"/>
  <c r="DI31" i="10" s="1"/>
  <c r="CK22" i="10"/>
  <c r="CS22" i="10"/>
  <c r="DA46" i="10"/>
  <c r="DH46" i="10" s="1"/>
  <c r="CS62" i="10"/>
  <c r="CZ26" i="10"/>
  <c r="DG26" i="10" s="1"/>
  <c r="CQ42" i="10"/>
  <c r="CZ37" i="10"/>
  <c r="CY61" i="10"/>
  <c r="CO22" i="10"/>
  <c r="DA51" i="10"/>
  <c r="DA54" i="10"/>
  <c r="DH54" i="10" s="1"/>
  <c r="DB41" i="10"/>
  <c r="CK42" i="10"/>
  <c r="CL22" i="10"/>
  <c r="CO62" i="10"/>
  <c r="CS42" i="10"/>
  <c r="DA26" i="10"/>
  <c r="DH26" i="10" s="1"/>
  <c r="DA21" i="10"/>
  <c r="DF61" i="10" l="1"/>
  <c r="DH41" i="10"/>
  <c r="DI48" i="10"/>
  <c r="DH51" i="10"/>
  <c r="DH61" i="10"/>
  <c r="DH28" i="10"/>
  <c r="DI41" i="10"/>
  <c r="DF34" i="10"/>
  <c r="DG37" i="10"/>
  <c r="DI37" i="10"/>
  <c r="DF31" i="10"/>
  <c r="DG48" i="10"/>
  <c r="DG54" i="10"/>
  <c r="DI57" i="10"/>
  <c r="DI28" i="10"/>
  <c r="DI34" i="10"/>
  <c r="DH37" i="10"/>
  <c r="DG41" i="10"/>
  <c r="DG28" i="10"/>
  <c r="DF54" i="10"/>
  <c r="DG57" i="10"/>
  <c r="DF51" i="10"/>
  <c r="DG31" i="10"/>
  <c r="DG61" i="10"/>
  <c r="DH31" i="10"/>
  <c r="DI51" i="10"/>
  <c r="DG34" i="10"/>
  <c r="DF41" i="10"/>
  <c r="DI54" i="10"/>
  <c r="DF28" i="10"/>
  <c r="DB62" i="10"/>
  <c r="CY42" i="10"/>
  <c r="CY22" i="10"/>
  <c r="DA42" i="10"/>
  <c r="DB22" i="10"/>
  <c r="CZ62" i="10"/>
  <c r="DA22" i="10"/>
  <c r="CY62" i="10"/>
  <c r="CZ22" i="10"/>
  <c r="DB42" i="10"/>
  <c r="DA62" i="10"/>
  <c r="DH62" i="10" s="1"/>
  <c r="CZ42" i="10"/>
  <c r="DF62" i="10" l="1"/>
  <c r="DI42" i="10"/>
  <c r="DG62" i="10"/>
  <c r="DG42" i="10"/>
  <c r="DH42" i="10"/>
  <c r="DI62" i="10"/>
  <c r="DF42" i="10"/>
</calcChain>
</file>

<file path=xl/sharedStrings.xml><?xml version="1.0" encoding="utf-8"?>
<sst xmlns="http://schemas.openxmlformats.org/spreadsheetml/2006/main" count="786" uniqueCount="61">
  <si>
    <t>Replicate 1</t>
  </si>
  <si>
    <t>Replicate 2</t>
  </si>
  <si>
    <t>Replicate 3</t>
  </si>
  <si>
    <t>Replicate 4</t>
  </si>
  <si>
    <t>depth</t>
  </si>
  <si>
    <t>mean concentrations</t>
  </si>
  <si>
    <t>mean ratios</t>
  </si>
  <si>
    <t>mean nutrient loads</t>
  </si>
  <si>
    <t>depth (cm)</t>
  </si>
  <si>
    <t>gravel</t>
  </si>
  <si>
    <t>BD</t>
  </si>
  <si>
    <t>% C</t>
  </si>
  <si>
    <t>% N</t>
  </si>
  <si>
    <t>% P</t>
  </si>
  <si>
    <t>% S</t>
  </si>
  <si>
    <t>C:N</t>
  </si>
  <si>
    <t>C:P</t>
  </si>
  <si>
    <t>C:S</t>
  </si>
  <si>
    <t>C t/ha</t>
  </si>
  <si>
    <t>N t/ha</t>
  </si>
  <si>
    <t>P t/ha</t>
  </si>
  <si>
    <t>S t/ha</t>
  </si>
  <si>
    <t>% gravel</t>
  </si>
  <si>
    <t>(cm)</t>
  </si>
  <si>
    <t>0-10</t>
  </si>
  <si>
    <t>10</t>
  </si>
  <si>
    <t>10-20</t>
  </si>
  <si>
    <t>20-30</t>
  </si>
  <si>
    <t>10-30</t>
  </si>
  <si>
    <t>30-40</t>
  </si>
  <si>
    <t>40-50</t>
  </si>
  <si>
    <t>50-60</t>
  </si>
  <si>
    <t>30-60</t>
  </si>
  <si>
    <t>60-70</t>
  </si>
  <si>
    <t>70-80</t>
  </si>
  <si>
    <t>80-90</t>
  </si>
  <si>
    <t>60-90</t>
  </si>
  <si>
    <t>90-100</t>
  </si>
  <si>
    <t>100-110</t>
  </si>
  <si>
    <t>110-120</t>
  </si>
  <si>
    <t>90-120</t>
  </si>
  <si>
    <t>120-130</t>
  </si>
  <si>
    <t>130-140</t>
  </si>
  <si>
    <t>140-150</t>
  </si>
  <si>
    <t>150-160</t>
  </si>
  <si>
    <t>120-160</t>
  </si>
  <si>
    <t>N</t>
  </si>
  <si>
    <t>P</t>
  </si>
  <si>
    <t>S</t>
  </si>
  <si>
    <t>C</t>
  </si>
  <si>
    <t>2012 (-) supp nutrients</t>
  </si>
  <si>
    <t>2012 (+) supp nutrients</t>
  </si>
  <si>
    <t>Soil nutrient (CNPS) concentrations (%), loads (t/ha) and ratios (C:N, C:P, C:S) in 2006 and 2012</t>
  </si>
  <si>
    <t>means nutrient concentrations</t>
  </si>
  <si>
    <t>BD = bulk density</t>
  </si>
  <si>
    <t>gravel is fraction %</t>
  </si>
  <si>
    <t>increment (cm)</t>
  </si>
  <si>
    <t>Change from 2006 (kg/ha)</t>
  </si>
  <si>
    <t>SEM</t>
  </si>
  <si>
    <r>
      <t xml:space="preserve">Condensed mean nutrient loads (Table 3) </t>
    </r>
    <r>
      <rPr>
        <b/>
        <sz val="10"/>
        <color rgb="FFFF0000"/>
        <rFont val="Arial"/>
        <family val="2"/>
      </rPr>
      <t>and SEM</t>
    </r>
  </si>
  <si>
    <t xml:space="preserve">   Sum for combined depths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</si>
</sst>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0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49" fontId="5" fillId="0" borderId="11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0" applyFont="1" applyFill="1"/>
    <xf numFmtId="164" fontId="5" fillId="0" borderId="7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165" fontId="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30" xfId="0" applyFont="1" applyFill="1" applyBorder="1"/>
    <xf numFmtId="0" fontId="2" fillId="0" borderId="39" xfId="0" applyFont="1" applyFill="1" applyBorder="1"/>
    <xf numFmtId="164" fontId="5" fillId="0" borderId="18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40" xfId="0" applyNumberFormat="1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7" fillId="2" borderId="0" xfId="0" applyFont="1" applyFill="1"/>
    <xf numFmtId="0" fontId="2" fillId="2" borderId="0" xfId="0" applyFont="1" applyFill="1"/>
    <xf numFmtId="49" fontId="5" fillId="2" borderId="1" xfId="1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0" xfId="0" applyFont="1" applyFill="1" applyAlignment="1">
      <alignment horizontal="right"/>
    </xf>
    <xf numFmtId="49" fontId="5" fillId="2" borderId="5" xfId="1" applyNumberFormat="1" applyFont="1" applyFill="1" applyBorder="1" applyAlignment="1">
      <alignment horizontal="center"/>
    </xf>
    <xf numFmtId="49" fontId="5" fillId="2" borderId="6" xfId="1" applyNumberFormat="1" applyFont="1" applyFill="1" applyBorder="1" applyAlignment="1">
      <alignment horizontal="center"/>
    </xf>
    <xf numFmtId="49" fontId="5" fillId="2" borderId="7" xfId="1" applyNumberFormat="1" applyFont="1" applyFill="1" applyBorder="1" applyAlignment="1">
      <alignment horizontal="center"/>
    </xf>
    <xf numFmtId="49" fontId="5" fillId="2" borderId="8" xfId="1" applyNumberFormat="1" applyFont="1" applyFill="1" applyBorder="1" applyAlignment="1">
      <alignment horizontal="center"/>
    </xf>
    <xf numFmtId="49" fontId="5" fillId="2" borderId="9" xfId="1" applyNumberFormat="1" applyFont="1" applyFill="1" applyBorder="1" applyAlignment="1">
      <alignment horizontal="center"/>
    </xf>
    <xf numFmtId="49" fontId="5" fillId="2" borderId="10" xfId="1" applyNumberFormat="1" applyFont="1" applyFill="1" applyBorder="1" applyAlignment="1">
      <alignment horizontal="center"/>
    </xf>
    <xf numFmtId="49" fontId="5" fillId="2" borderId="11" xfId="1" applyNumberFormat="1" applyFont="1" applyFill="1" applyBorder="1" applyAlignment="1">
      <alignment horizontal="center"/>
    </xf>
    <xf numFmtId="49" fontId="5" fillId="2" borderId="12" xfId="1" applyNumberFormat="1" applyFont="1" applyFill="1" applyBorder="1" applyAlignment="1">
      <alignment horizontal="center"/>
    </xf>
    <xf numFmtId="49" fontId="5" fillId="2" borderId="13" xfId="1" applyNumberFormat="1" applyFont="1" applyFill="1" applyBorder="1" applyAlignment="1">
      <alignment horizontal="center"/>
    </xf>
    <xf numFmtId="49" fontId="5" fillId="2" borderId="14" xfId="1" applyNumberFormat="1" applyFont="1" applyFill="1" applyBorder="1" applyAlignment="1">
      <alignment horizontal="center"/>
    </xf>
    <xf numFmtId="49" fontId="5" fillId="2" borderId="15" xfId="1" applyNumberFormat="1" applyFont="1" applyFill="1" applyBorder="1" applyAlignment="1">
      <alignment horizontal="center"/>
    </xf>
    <xf numFmtId="49" fontId="5" fillId="2" borderId="0" xfId="1" applyNumberFormat="1" applyFont="1" applyFill="1" applyBorder="1" applyAlignment="1">
      <alignment horizontal="center"/>
    </xf>
    <xf numFmtId="49" fontId="5" fillId="2" borderId="16" xfId="1" applyNumberFormat="1" applyFont="1" applyFill="1" applyBorder="1" applyAlignment="1">
      <alignment horizontal="center"/>
    </xf>
    <xf numFmtId="49" fontId="5" fillId="2" borderId="17" xfId="1" applyNumberFormat="1" applyFont="1" applyFill="1" applyBorder="1" applyAlignment="1">
      <alignment horizontal="center"/>
    </xf>
    <xf numFmtId="164" fontId="5" fillId="2" borderId="18" xfId="1" applyNumberFormat="1" applyFont="1" applyFill="1" applyBorder="1" applyAlignment="1">
      <alignment horizontal="center"/>
    </xf>
    <xf numFmtId="165" fontId="5" fillId="2" borderId="19" xfId="1" applyNumberFormat="1" applyFont="1" applyFill="1" applyBorder="1" applyAlignment="1">
      <alignment horizontal="center"/>
    </xf>
    <xf numFmtId="164" fontId="5" fillId="2" borderId="16" xfId="1" applyNumberFormat="1" applyFont="1" applyFill="1" applyBorder="1" applyAlignment="1">
      <alignment horizontal="center"/>
    </xf>
    <xf numFmtId="164" fontId="5" fillId="2" borderId="20" xfId="1" applyNumberFormat="1" applyFont="1" applyFill="1" applyBorder="1" applyAlignment="1">
      <alignment horizontal="center"/>
    </xf>
    <xf numFmtId="2" fontId="5" fillId="2" borderId="16" xfId="1" applyNumberFormat="1" applyFont="1" applyFill="1" applyBorder="1" applyAlignment="1">
      <alignment horizontal="center"/>
    </xf>
    <xf numFmtId="2" fontId="5" fillId="2" borderId="18" xfId="1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165" fontId="5" fillId="2" borderId="21" xfId="1" applyNumberFormat="1" applyFont="1" applyFill="1" applyBorder="1" applyAlignment="1">
      <alignment horizontal="center"/>
    </xf>
    <xf numFmtId="165" fontId="5" fillId="2" borderId="22" xfId="1" applyNumberFormat="1" applyFont="1" applyFill="1" applyBorder="1" applyAlignment="1">
      <alignment horizontal="center"/>
    </xf>
    <xf numFmtId="165" fontId="5" fillId="2" borderId="23" xfId="1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49" fontId="5" fillId="2" borderId="0" xfId="1" applyNumberFormat="1" applyFont="1" applyFill="1" applyBorder="1" applyAlignment="1">
      <alignment horizontal="right"/>
    </xf>
    <xf numFmtId="49" fontId="5" fillId="2" borderId="24" xfId="1" applyNumberFormat="1" applyFont="1" applyFill="1" applyBorder="1" applyAlignment="1">
      <alignment horizontal="center"/>
    </xf>
    <xf numFmtId="49" fontId="5" fillId="2" borderId="25" xfId="1" applyNumberFormat="1" applyFont="1" applyFill="1" applyBorder="1" applyAlignment="1">
      <alignment horizontal="center"/>
    </xf>
    <xf numFmtId="164" fontId="5" fillId="2" borderId="26" xfId="1" applyNumberFormat="1" applyFont="1" applyFill="1" applyBorder="1" applyAlignment="1">
      <alignment horizontal="center"/>
    </xf>
    <xf numFmtId="165" fontId="5" fillId="2" borderId="27" xfId="1" applyNumberFormat="1" applyFont="1" applyFill="1" applyBorder="1" applyAlignment="1">
      <alignment horizontal="center"/>
    </xf>
    <xf numFmtId="164" fontId="5" fillId="2" borderId="24" xfId="1" applyNumberFormat="1" applyFont="1" applyFill="1" applyBorder="1" applyAlignment="1">
      <alignment horizontal="center"/>
    </xf>
    <xf numFmtId="164" fontId="5" fillId="2" borderId="28" xfId="1" applyNumberFormat="1" applyFont="1" applyFill="1" applyBorder="1" applyAlignment="1">
      <alignment horizontal="center"/>
    </xf>
    <xf numFmtId="2" fontId="5" fillId="2" borderId="28" xfId="0" applyNumberFormat="1" applyFont="1" applyFill="1" applyBorder="1" applyAlignment="1">
      <alignment horizontal="center"/>
    </xf>
    <xf numFmtId="165" fontId="5" fillId="2" borderId="24" xfId="1" applyNumberFormat="1" applyFont="1" applyFill="1" applyBorder="1" applyAlignment="1">
      <alignment horizontal="center"/>
    </xf>
    <xf numFmtId="165" fontId="5" fillId="2" borderId="26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0" fontId="2" fillId="2" borderId="29" xfId="0" applyFont="1" applyFill="1" applyBorder="1"/>
    <xf numFmtId="49" fontId="5" fillId="2" borderId="30" xfId="1" applyNumberFormat="1" applyFont="1" applyFill="1" applyBorder="1" applyAlignment="1">
      <alignment horizontal="right"/>
    </xf>
    <xf numFmtId="49" fontId="5" fillId="2" borderId="29" xfId="1" applyNumberFormat="1" applyFont="1" applyFill="1" applyBorder="1" applyAlignment="1">
      <alignment horizontal="center"/>
    </xf>
    <xf numFmtId="165" fontId="5" fillId="2" borderId="27" xfId="0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2" fontId="5" fillId="2" borderId="20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165" fontId="5" fillId="2" borderId="24" xfId="0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5" fontId="5" fillId="2" borderId="28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49" fontId="5" fillId="2" borderId="31" xfId="1" applyNumberFormat="1" applyFont="1" applyFill="1" applyBorder="1" applyAlignment="1">
      <alignment horizontal="center"/>
    </xf>
    <xf numFmtId="49" fontId="5" fillId="2" borderId="32" xfId="1" applyNumberFormat="1" applyFont="1" applyFill="1" applyBorder="1" applyAlignment="1">
      <alignment horizontal="center"/>
    </xf>
    <xf numFmtId="164" fontId="5" fillId="2" borderId="33" xfId="1" applyNumberFormat="1" applyFont="1" applyFill="1" applyBorder="1" applyAlignment="1">
      <alignment horizontal="center"/>
    </xf>
    <xf numFmtId="165" fontId="5" fillId="2" borderId="34" xfId="0" applyNumberFormat="1" applyFont="1" applyFill="1" applyBorder="1" applyAlignment="1">
      <alignment horizontal="center"/>
    </xf>
    <xf numFmtId="164" fontId="5" fillId="2" borderId="31" xfId="1" applyNumberFormat="1" applyFont="1" applyFill="1" applyBorder="1" applyAlignment="1">
      <alignment horizontal="center"/>
    </xf>
    <xf numFmtId="164" fontId="5" fillId="2" borderId="35" xfId="1" applyNumberFormat="1" applyFont="1" applyFill="1" applyBorder="1" applyAlignment="1">
      <alignment horizontal="center"/>
    </xf>
    <xf numFmtId="2" fontId="5" fillId="2" borderId="36" xfId="1" applyNumberFormat="1" applyFont="1" applyFill="1" applyBorder="1" applyAlignment="1">
      <alignment horizontal="center"/>
    </xf>
    <xf numFmtId="2" fontId="5" fillId="2" borderId="37" xfId="1" applyNumberFormat="1" applyFont="1" applyFill="1" applyBorder="1" applyAlignment="1">
      <alignment horizontal="center"/>
    </xf>
    <xf numFmtId="2" fontId="5" fillId="2" borderId="35" xfId="0" applyNumberFormat="1" applyFont="1" applyFill="1" applyBorder="1" applyAlignment="1">
      <alignment horizontal="center"/>
    </xf>
    <xf numFmtId="165" fontId="5" fillId="2" borderId="31" xfId="0" applyNumberFormat="1" applyFont="1" applyFill="1" applyBorder="1" applyAlignment="1">
      <alignment horizontal="center"/>
    </xf>
    <xf numFmtId="165" fontId="5" fillId="2" borderId="33" xfId="0" applyNumberFormat="1" applyFont="1" applyFill="1" applyBorder="1" applyAlignment="1">
      <alignment horizontal="center"/>
    </xf>
    <xf numFmtId="165" fontId="5" fillId="2" borderId="35" xfId="0" applyNumberFormat="1" applyFont="1" applyFill="1" applyBorder="1" applyAlignment="1">
      <alignment horizontal="center"/>
    </xf>
    <xf numFmtId="165" fontId="5" fillId="2" borderId="31" xfId="1" applyNumberFormat="1" applyFont="1" applyFill="1" applyBorder="1" applyAlignment="1">
      <alignment horizontal="center"/>
    </xf>
    <xf numFmtId="165" fontId="5" fillId="2" borderId="33" xfId="1" applyNumberFormat="1" applyFont="1" applyFill="1" applyBorder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165" fontId="5" fillId="2" borderId="8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>
      <alignment horizontal="center"/>
    </xf>
    <xf numFmtId="2" fontId="5" fillId="2" borderId="5" xfId="1" applyNumberFormat="1" applyFont="1" applyFill="1" applyBorder="1" applyAlignment="1">
      <alignment horizontal="center"/>
    </xf>
    <xf numFmtId="2" fontId="5" fillId="2" borderId="7" xfId="1" applyNumberFormat="1" applyFont="1" applyFill="1" applyBorder="1" applyAlignment="1">
      <alignment horizontal="center"/>
    </xf>
    <xf numFmtId="2" fontId="5" fillId="2" borderId="9" xfId="1" applyNumberFormat="1" applyFont="1" applyFill="1" applyBorder="1" applyAlignment="1">
      <alignment horizontal="center"/>
    </xf>
    <xf numFmtId="165" fontId="5" fillId="2" borderId="5" xfId="1" applyNumberFormat="1" applyFont="1" applyFill="1" applyBorder="1" applyAlignment="1">
      <alignment horizontal="center"/>
    </xf>
    <xf numFmtId="165" fontId="5" fillId="2" borderId="7" xfId="1" applyNumberFormat="1" applyFont="1" applyFill="1" applyBorder="1" applyAlignment="1">
      <alignment horizontal="center"/>
    </xf>
    <xf numFmtId="165" fontId="5" fillId="2" borderId="9" xfId="1" applyNumberFormat="1" applyFont="1" applyFill="1" applyBorder="1" applyAlignment="1">
      <alignment horizontal="center"/>
    </xf>
    <xf numFmtId="164" fontId="5" fillId="2" borderId="36" xfId="1" applyNumberFormat="1" applyFont="1" applyFill="1" applyBorder="1" applyAlignment="1">
      <alignment horizontal="center"/>
    </xf>
    <xf numFmtId="164" fontId="5" fillId="2" borderId="37" xfId="1" applyNumberFormat="1" applyFont="1" applyFill="1" applyBorder="1" applyAlignment="1">
      <alignment horizontal="center"/>
    </xf>
    <xf numFmtId="164" fontId="5" fillId="2" borderId="38" xfId="1" applyNumberFormat="1" applyFont="1" applyFill="1" applyBorder="1" applyAlignment="1">
      <alignment horizontal="center"/>
    </xf>
    <xf numFmtId="166" fontId="5" fillId="2" borderId="5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7" fillId="3" borderId="0" xfId="0" applyFont="1" applyFill="1"/>
    <xf numFmtId="0" fontId="5" fillId="3" borderId="0" xfId="0" applyFont="1" applyFill="1"/>
    <xf numFmtId="49" fontId="5" fillId="3" borderId="1" xfId="1" applyNumberFormat="1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6" fillId="3" borderId="0" xfId="0" applyFont="1" applyFill="1" applyAlignment="1">
      <alignment horizontal="right"/>
    </xf>
    <xf numFmtId="49" fontId="5" fillId="3" borderId="5" xfId="1" applyNumberFormat="1" applyFont="1" applyFill="1" applyBorder="1" applyAlignment="1">
      <alignment horizontal="center"/>
    </xf>
    <xf numFmtId="49" fontId="5" fillId="3" borderId="6" xfId="1" applyNumberFormat="1" applyFont="1" applyFill="1" applyBorder="1" applyAlignment="1">
      <alignment horizontal="center"/>
    </xf>
    <xf numFmtId="49" fontId="5" fillId="3" borderId="7" xfId="1" applyNumberFormat="1" applyFont="1" applyFill="1" applyBorder="1" applyAlignment="1">
      <alignment horizontal="center"/>
    </xf>
    <xf numFmtId="49" fontId="5" fillId="3" borderId="9" xfId="1" applyNumberFormat="1" applyFont="1" applyFill="1" applyBorder="1" applyAlignment="1">
      <alignment horizontal="center"/>
    </xf>
    <xf numFmtId="49" fontId="5" fillId="3" borderId="11" xfId="1" applyNumberFormat="1" applyFont="1" applyFill="1" applyBorder="1" applyAlignment="1">
      <alignment horizontal="center"/>
    </xf>
    <xf numFmtId="49" fontId="5" fillId="3" borderId="12" xfId="1" applyNumberFormat="1" applyFont="1" applyFill="1" applyBorder="1" applyAlignment="1">
      <alignment horizontal="center"/>
    </xf>
    <xf numFmtId="49" fontId="5" fillId="3" borderId="13" xfId="1" applyNumberFormat="1" applyFont="1" applyFill="1" applyBorder="1" applyAlignment="1">
      <alignment horizontal="center"/>
    </xf>
    <xf numFmtId="49" fontId="5" fillId="3" borderId="14" xfId="1" applyNumberFormat="1" applyFont="1" applyFill="1" applyBorder="1" applyAlignment="1">
      <alignment horizontal="center"/>
    </xf>
    <xf numFmtId="49" fontId="5" fillId="3" borderId="15" xfId="1" applyNumberFormat="1" applyFont="1" applyFill="1" applyBorder="1" applyAlignment="1">
      <alignment horizontal="center"/>
    </xf>
    <xf numFmtId="49" fontId="5" fillId="3" borderId="16" xfId="1" applyNumberFormat="1" applyFont="1" applyFill="1" applyBorder="1" applyAlignment="1">
      <alignment horizontal="center"/>
    </xf>
    <xf numFmtId="49" fontId="5" fillId="3" borderId="17" xfId="1" applyNumberFormat="1" applyFont="1" applyFill="1" applyBorder="1" applyAlignment="1">
      <alignment horizontal="center"/>
    </xf>
    <xf numFmtId="164" fontId="5" fillId="3" borderId="18" xfId="1" applyNumberFormat="1" applyFont="1" applyFill="1" applyBorder="1" applyAlignment="1">
      <alignment horizontal="center"/>
    </xf>
    <xf numFmtId="2" fontId="5" fillId="3" borderId="20" xfId="1" applyNumberFormat="1" applyFont="1" applyFill="1" applyBorder="1" applyAlignment="1">
      <alignment horizontal="center"/>
    </xf>
    <xf numFmtId="164" fontId="5" fillId="3" borderId="22" xfId="0" applyNumberFormat="1" applyFont="1" applyFill="1" applyBorder="1" applyAlignment="1">
      <alignment horizontal="center"/>
    </xf>
    <xf numFmtId="2" fontId="5" fillId="3" borderId="18" xfId="1" applyNumberFormat="1" applyFont="1" applyFill="1" applyBorder="1" applyAlignment="1">
      <alignment horizontal="center"/>
    </xf>
    <xf numFmtId="166" fontId="5" fillId="3" borderId="20" xfId="0" applyNumberFormat="1" applyFont="1" applyFill="1" applyBorder="1" applyAlignment="1">
      <alignment horizontal="center"/>
    </xf>
    <xf numFmtId="165" fontId="5" fillId="3" borderId="21" xfId="1" applyNumberFormat="1" applyFont="1" applyFill="1" applyBorder="1" applyAlignment="1">
      <alignment horizontal="center"/>
    </xf>
    <xf numFmtId="165" fontId="5" fillId="3" borderId="22" xfId="1" applyNumberFormat="1" applyFont="1" applyFill="1" applyBorder="1" applyAlignment="1">
      <alignment horizontal="center"/>
    </xf>
    <xf numFmtId="165" fontId="5" fillId="3" borderId="23" xfId="1" applyNumberFormat="1" applyFont="1" applyFill="1" applyBorder="1" applyAlignment="1">
      <alignment horizontal="center"/>
    </xf>
    <xf numFmtId="2" fontId="5" fillId="3" borderId="16" xfId="1" applyNumberFormat="1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49" fontId="5" fillId="3" borderId="24" xfId="1" applyNumberFormat="1" applyFont="1" applyFill="1" applyBorder="1" applyAlignment="1">
      <alignment horizontal="center"/>
    </xf>
    <xf numFmtId="49" fontId="5" fillId="3" borderId="25" xfId="1" applyNumberFormat="1" applyFont="1" applyFill="1" applyBorder="1" applyAlignment="1">
      <alignment horizontal="center"/>
    </xf>
    <xf numFmtId="164" fontId="5" fillId="3" borderId="26" xfId="1" applyNumberFormat="1" applyFont="1" applyFill="1" applyBorder="1" applyAlignment="1">
      <alignment horizontal="center"/>
    </xf>
    <xf numFmtId="2" fontId="5" fillId="3" borderId="28" xfId="1" applyNumberFormat="1" applyFont="1" applyFill="1" applyBorder="1" applyAlignment="1">
      <alignment horizontal="center"/>
    </xf>
    <xf numFmtId="164" fontId="5" fillId="3" borderId="26" xfId="0" applyNumberFormat="1" applyFont="1" applyFill="1" applyBorder="1" applyAlignment="1">
      <alignment horizontal="center"/>
    </xf>
    <xf numFmtId="166" fontId="5" fillId="3" borderId="28" xfId="0" applyNumberFormat="1" applyFont="1" applyFill="1" applyBorder="1" applyAlignment="1">
      <alignment horizontal="center"/>
    </xf>
    <xf numFmtId="165" fontId="5" fillId="3" borderId="24" xfId="1" applyNumberFormat="1" applyFont="1" applyFill="1" applyBorder="1" applyAlignment="1">
      <alignment horizontal="center"/>
    </xf>
    <xf numFmtId="165" fontId="5" fillId="3" borderId="26" xfId="1" applyNumberFormat="1" applyFont="1" applyFill="1" applyBorder="1" applyAlignment="1">
      <alignment horizontal="center"/>
    </xf>
    <xf numFmtId="165" fontId="5" fillId="3" borderId="28" xfId="1" applyNumberFormat="1" applyFont="1" applyFill="1" applyBorder="1" applyAlignment="1">
      <alignment horizontal="center"/>
    </xf>
    <xf numFmtId="2" fontId="5" fillId="3" borderId="26" xfId="1" applyNumberFormat="1" applyFont="1" applyFill="1" applyBorder="1" applyAlignment="1">
      <alignment horizontal="center"/>
    </xf>
    <xf numFmtId="2" fontId="5" fillId="3" borderId="28" xfId="0" applyNumberFormat="1" applyFont="1" applyFill="1" applyBorder="1" applyAlignment="1">
      <alignment horizontal="center"/>
    </xf>
    <xf numFmtId="0" fontId="2" fillId="3" borderId="29" xfId="0" applyFont="1" applyFill="1" applyBorder="1"/>
    <xf numFmtId="164" fontId="0" fillId="3" borderId="0" xfId="0" applyNumberFormat="1" applyFill="1" applyAlignment="1">
      <alignment horizontal="right"/>
    </xf>
    <xf numFmtId="49" fontId="5" fillId="3" borderId="29" xfId="1" applyNumberFormat="1" applyFont="1" applyFill="1" applyBorder="1" applyAlignment="1">
      <alignment horizontal="center"/>
    </xf>
    <xf numFmtId="2" fontId="5" fillId="3" borderId="26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right"/>
    </xf>
    <xf numFmtId="165" fontId="5" fillId="3" borderId="24" xfId="0" applyNumberFormat="1" applyFont="1" applyFill="1" applyBorder="1" applyAlignment="1">
      <alignment horizontal="center"/>
    </xf>
    <xf numFmtId="165" fontId="5" fillId="3" borderId="26" xfId="0" applyNumberFormat="1" applyFont="1" applyFill="1" applyBorder="1" applyAlignment="1">
      <alignment horizontal="center"/>
    </xf>
    <xf numFmtId="165" fontId="5" fillId="3" borderId="28" xfId="0" applyNumberFormat="1" applyFont="1" applyFill="1" applyBorder="1" applyAlignment="1">
      <alignment horizontal="center"/>
    </xf>
    <xf numFmtId="49" fontId="5" fillId="3" borderId="31" xfId="1" applyNumberFormat="1" applyFont="1" applyFill="1" applyBorder="1" applyAlignment="1">
      <alignment horizontal="center"/>
    </xf>
    <xf numFmtId="49" fontId="5" fillId="3" borderId="32" xfId="1" applyNumberFormat="1" applyFont="1" applyFill="1" applyBorder="1" applyAlignment="1">
      <alignment horizontal="center"/>
    </xf>
    <xf numFmtId="164" fontId="5" fillId="3" borderId="33" xfId="1" applyNumberFormat="1" applyFont="1" applyFill="1" applyBorder="1" applyAlignment="1">
      <alignment horizontal="center"/>
    </xf>
    <xf numFmtId="2" fontId="5" fillId="3" borderId="35" xfId="0" applyNumberFormat="1" applyFont="1" applyFill="1" applyBorder="1" applyAlignment="1">
      <alignment horizontal="center"/>
    </xf>
    <xf numFmtId="164" fontId="5" fillId="3" borderId="33" xfId="0" applyNumberFormat="1" applyFont="1" applyFill="1" applyBorder="1" applyAlignment="1">
      <alignment horizontal="center"/>
    </xf>
    <xf numFmtId="165" fontId="5" fillId="3" borderId="31" xfId="0" applyNumberFormat="1" applyFont="1" applyFill="1" applyBorder="1" applyAlignment="1">
      <alignment horizontal="center"/>
    </xf>
    <xf numFmtId="165" fontId="5" fillId="3" borderId="33" xfId="0" applyNumberFormat="1" applyFont="1" applyFill="1" applyBorder="1" applyAlignment="1">
      <alignment horizontal="center"/>
    </xf>
    <xf numFmtId="165" fontId="5" fillId="3" borderId="35" xfId="0" applyNumberFormat="1" applyFont="1" applyFill="1" applyBorder="1" applyAlignment="1">
      <alignment horizontal="center"/>
    </xf>
    <xf numFmtId="2" fontId="5" fillId="3" borderId="33" xfId="0" applyNumberFormat="1" applyFont="1" applyFill="1" applyBorder="1" applyAlignment="1">
      <alignment horizontal="center"/>
    </xf>
    <xf numFmtId="2" fontId="5" fillId="3" borderId="36" xfId="1" applyNumberFormat="1" applyFont="1" applyFill="1" applyBorder="1" applyAlignment="1">
      <alignment horizontal="center"/>
    </xf>
    <xf numFmtId="2" fontId="5" fillId="3" borderId="37" xfId="1" applyNumberFormat="1" applyFont="1" applyFill="1" applyBorder="1" applyAlignment="1">
      <alignment horizontal="center"/>
    </xf>
    <xf numFmtId="165" fontId="5" fillId="3" borderId="31" xfId="1" applyNumberFormat="1" applyFont="1" applyFill="1" applyBorder="1" applyAlignment="1">
      <alignment horizontal="center"/>
    </xf>
    <xf numFmtId="165" fontId="5" fillId="3" borderId="33" xfId="1" applyNumberFormat="1" applyFont="1" applyFill="1" applyBorder="1" applyAlignment="1">
      <alignment horizontal="center"/>
    </xf>
    <xf numFmtId="165" fontId="5" fillId="3" borderId="7" xfId="1" applyNumberFormat="1" applyFont="1" applyFill="1" applyBorder="1" applyAlignment="1">
      <alignment horizontal="center"/>
    </xf>
    <xf numFmtId="165" fontId="5" fillId="3" borderId="9" xfId="1" applyNumberFormat="1" applyFont="1" applyFill="1" applyBorder="1" applyAlignment="1">
      <alignment horizontal="center"/>
    </xf>
    <xf numFmtId="164" fontId="5" fillId="3" borderId="7" xfId="1" applyNumberFormat="1" applyFont="1" applyFill="1" applyBorder="1" applyAlignment="1">
      <alignment horizontal="center"/>
    </xf>
    <xf numFmtId="166" fontId="5" fillId="3" borderId="7" xfId="1" applyNumberFormat="1" applyFont="1" applyFill="1" applyBorder="1" applyAlignment="1">
      <alignment horizontal="center"/>
    </xf>
    <xf numFmtId="166" fontId="5" fillId="3" borderId="9" xfId="1" applyNumberFormat="1" applyFont="1" applyFill="1" applyBorder="1" applyAlignment="1">
      <alignment horizontal="center"/>
    </xf>
    <xf numFmtId="165" fontId="5" fillId="3" borderId="5" xfId="1" applyNumberFormat="1" applyFont="1" applyFill="1" applyBorder="1" applyAlignment="1">
      <alignment horizontal="center"/>
    </xf>
    <xf numFmtId="2" fontId="5" fillId="3" borderId="9" xfId="1" applyNumberFormat="1" applyFont="1" applyFill="1" applyBorder="1" applyAlignment="1">
      <alignment horizontal="center"/>
    </xf>
    <xf numFmtId="2" fontId="5" fillId="3" borderId="7" xfId="1" applyNumberFormat="1" applyFont="1" applyFill="1" applyBorder="1" applyAlignment="1">
      <alignment horizontal="center"/>
    </xf>
    <xf numFmtId="2" fontId="5" fillId="3" borderId="5" xfId="1" applyNumberFormat="1" applyFont="1" applyFill="1" applyBorder="1" applyAlignment="1">
      <alignment horizontal="center"/>
    </xf>
    <xf numFmtId="165" fontId="5" fillId="3" borderId="37" xfId="1" applyNumberFormat="1" applyFont="1" applyFill="1" applyBorder="1" applyAlignment="1">
      <alignment horizontal="center"/>
    </xf>
    <xf numFmtId="165" fontId="5" fillId="3" borderId="38" xfId="1" applyNumberFormat="1" applyFont="1" applyFill="1" applyBorder="1" applyAlignment="1">
      <alignment horizontal="center"/>
    </xf>
    <xf numFmtId="0" fontId="5" fillId="4" borderId="0" xfId="0" applyFont="1" applyFill="1"/>
    <xf numFmtId="0" fontId="6" fillId="0" borderId="0" xfId="0" applyFont="1" applyFill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7" fillId="5" borderId="0" xfId="0" applyFont="1" applyFill="1"/>
    <xf numFmtId="0" fontId="6" fillId="5" borderId="0" xfId="0" applyFont="1" applyFill="1" applyAlignment="1">
      <alignment horizontal="right"/>
    </xf>
    <xf numFmtId="49" fontId="5" fillId="5" borderId="5" xfId="1" applyNumberFormat="1" applyFont="1" applyFill="1" applyBorder="1" applyAlignment="1">
      <alignment horizontal="center"/>
    </xf>
    <xf numFmtId="49" fontId="5" fillId="5" borderId="6" xfId="1" applyNumberFormat="1" applyFont="1" applyFill="1" applyBorder="1" applyAlignment="1">
      <alignment horizontal="center"/>
    </xf>
    <xf numFmtId="49" fontId="5" fillId="5" borderId="7" xfId="1" applyNumberFormat="1" applyFont="1" applyFill="1" applyBorder="1" applyAlignment="1">
      <alignment horizontal="center"/>
    </xf>
    <xf numFmtId="49" fontId="5" fillId="5" borderId="9" xfId="1" applyNumberFormat="1" applyFont="1" applyFill="1" applyBorder="1" applyAlignment="1">
      <alignment horizontal="center"/>
    </xf>
    <xf numFmtId="49" fontId="5" fillId="5" borderId="11" xfId="1" applyNumberFormat="1" applyFont="1" applyFill="1" applyBorder="1" applyAlignment="1">
      <alignment horizontal="center"/>
    </xf>
    <xf numFmtId="49" fontId="5" fillId="5" borderId="16" xfId="1" applyNumberFormat="1" applyFont="1" applyFill="1" applyBorder="1" applyAlignment="1">
      <alignment horizontal="center"/>
    </xf>
    <xf numFmtId="49" fontId="5" fillId="5" borderId="17" xfId="1" applyNumberFormat="1" applyFont="1" applyFill="1" applyBorder="1" applyAlignment="1">
      <alignment horizontal="center"/>
    </xf>
    <xf numFmtId="164" fontId="5" fillId="5" borderId="18" xfId="1" applyNumberFormat="1" applyFont="1" applyFill="1" applyBorder="1" applyAlignment="1">
      <alignment horizontal="center"/>
    </xf>
    <xf numFmtId="2" fontId="5" fillId="5" borderId="20" xfId="1" applyNumberFormat="1" applyFont="1" applyFill="1" applyBorder="1" applyAlignment="1">
      <alignment horizontal="center"/>
    </xf>
    <xf numFmtId="164" fontId="5" fillId="5" borderId="22" xfId="0" applyNumberFormat="1" applyFont="1" applyFill="1" applyBorder="1" applyAlignment="1">
      <alignment horizontal="center"/>
    </xf>
    <xf numFmtId="2" fontId="5" fillId="5" borderId="18" xfId="1" applyNumberFormat="1" applyFont="1" applyFill="1" applyBorder="1" applyAlignment="1">
      <alignment horizontal="center"/>
    </xf>
    <xf numFmtId="166" fontId="5" fillId="5" borderId="20" xfId="0" applyNumberFormat="1" applyFont="1" applyFill="1" applyBorder="1" applyAlignment="1">
      <alignment horizontal="center"/>
    </xf>
    <xf numFmtId="165" fontId="5" fillId="5" borderId="21" xfId="1" applyNumberFormat="1" applyFont="1" applyFill="1" applyBorder="1" applyAlignment="1">
      <alignment horizontal="center"/>
    </xf>
    <xf numFmtId="165" fontId="5" fillId="5" borderId="22" xfId="1" applyNumberFormat="1" applyFont="1" applyFill="1" applyBorder="1" applyAlignment="1">
      <alignment horizontal="center"/>
    </xf>
    <xf numFmtId="165" fontId="5" fillId="5" borderId="23" xfId="1" applyNumberFormat="1" applyFont="1" applyFill="1" applyBorder="1" applyAlignment="1">
      <alignment horizontal="center"/>
    </xf>
    <xf numFmtId="49" fontId="5" fillId="5" borderId="24" xfId="1" applyNumberFormat="1" applyFont="1" applyFill="1" applyBorder="1" applyAlignment="1">
      <alignment horizontal="center"/>
    </xf>
    <xf numFmtId="49" fontId="5" fillId="5" borderId="25" xfId="1" applyNumberFormat="1" applyFont="1" applyFill="1" applyBorder="1" applyAlignment="1">
      <alignment horizontal="center"/>
    </xf>
    <xf numFmtId="164" fontId="5" fillId="5" borderId="26" xfId="1" applyNumberFormat="1" applyFont="1" applyFill="1" applyBorder="1" applyAlignment="1">
      <alignment horizontal="center"/>
    </xf>
    <xf numFmtId="2" fontId="5" fillId="5" borderId="28" xfId="1" applyNumberFormat="1" applyFont="1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166" fontId="5" fillId="5" borderId="28" xfId="0" applyNumberFormat="1" applyFont="1" applyFill="1" applyBorder="1" applyAlignment="1">
      <alignment horizontal="center"/>
    </xf>
    <xf numFmtId="165" fontId="5" fillId="5" borderId="24" xfId="1" applyNumberFormat="1" applyFont="1" applyFill="1" applyBorder="1" applyAlignment="1">
      <alignment horizontal="center"/>
    </xf>
    <xf numFmtId="165" fontId="5" fillId="5" borderId="26" xfId="1" applyNumberFormat="1" applyFont="1" applyFill="1" applyBorder="1" applyAlignment="1">
      <alignment horizontal="center"/>
    </xf>
    <xf numFmtId="165" fontId="5" fillId="5" borderId="28" xfId="1" applyNumberFormat="1" applyFont="1" applyFill="1" applyBorder="1" applyAlignment="1">
      <alignment horizontal="center"/>
    </xf>
    <xf numFmtId="2" fontId="5" fillId="5" borderId="28" xfId="0" applyNumberFormat="1" applyFont="1" applyFill="1" applyBorder="1" applyAlignment="1">
      <alignment horizontal="center"/>
    </xf>
    <xf numFmtId="165" fontId="5" fillId="5" borderId="24" xfId="0" applyNumberFormat="1" applyFont="1" applyFill="1" applyBorder="1" applyAlignment="1">
      <alignment horizontal="center"/>
    </xf>
    <xf numFmtId="165" fontId="5" fillId="5" borderId="26" xfId="0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49" fontId="5" fillId="5" borderId="31" xfId="1" applyNumberFormat="1" applyFont="1" applyFill="1" applyBorder="1" applyAlignment="1">
      <alignment horizontal="center"/>
    </xf>
    <xf numFmtId="49" fontId="5" fillId="5" borderId="32" xfId="1" applyNumberFormat="1" applyFont="1" applyFill="1" applyBorder="1" applyAlignment="1">
      <alignment horizontal="center"/>
    </xf>
    <xf numFmtId="164" fontId="5" fillId="5" borderId="33" xfId="1" applyNumberFormat="1" applyFont="1" applyFill="1" applyBorder="1" applyAlignment="1">
      <alignment horizontal="center"/>
    </xf>
    <xf numFmtId="2" fontId="5" fillId="5" borderId="35" xfId="0" applyNumberFormat="1" applyFont="1" applyFill="1" applyBorder="1" applyAlignment="1">
      <alignment horizontal="center"/>
    </xf>
    <xf numFmtId="164" fontId="5" fillId="5" borderId="33" xfId="0" applyNumberFormat="1" applyFont="1" applyFill="1" applyBorder="1" applyAlignment="1">
      <alignment horizontal="center"/>
    </xf>
    <xf numFmtId="165" fontId="5" fillId="5" borderId="31" xfId="0" applyNumberFormat="1" applyFont="1" applyFill="1" applyBorder="1" applyAlignment="1">
      <alignment horizontal="center"/>
    </xf>
    <xf numFmtId="165" fontId="5" fillId="5" borderId="33" xfId="0" applyNumberFormat="1" applyFont="1" applyFill="1" applyBorder="1" applyAlignment="1">
      <alignment horizontal="center"/>
    </xf>
    <xf numFmtId="165" fontId="5" fillId="5" borderId="35" xfId="0" applyNumberFormat="1" applyFont="1" applyFill="1" applyBorder="1" applyAlignment="1">
      <alignment horizontal="center"/>
    </xf>
    <xf numFmtId="165" fontId="5" fillId="5" borderId="7" xfId="1" applyNumberFormat="1" applyFont="1" applyFill="1" applyBorder="1" applyAlignment="1">
      <alignment horizontal="center"/>
    </xf>
    <xf numFmtId="165" fontId="5" fillId="5" borderId="9" xfId="1" applyNumberFormat="1" applyFont="1" applyFill="1" applyBorder="1" applyAlignment="1">
      <alignment horizontal="center"/>
    </xf>
    <xf numFmtId="164" fontId="5" fillId="5" borderId="7" xfId="1" applyNumberFormat="1" applyFont="1" applyFill="1" applyBorder="1" applyAlignment="1">
      <alignment horizontal="center"/>
    </xf>
    <xf numFmtId="166" fontId="5" fillId="5" borderId="7" xfId="1" applyNumberFormat="1" applyFont="1" applyFill="1" applyBorder="1" applyAlignment="1">
      <alignment horizontal="center"/>
    </xf>
    <xf numFmtId="166" fontId="5" fillId="5" borderId="9" xfId="1" applyNumberFormat="1" applyFont="1" applyFill="1" applyBorder="1" applyAlignment="1">
      <alignment horizontal="center"/>
    </xf>
    <xf numFmtId="165" fontId="5" fillId="5" borderId="5" xfId="1" applyNumberFormat="1" applyFont="1" applyFill="1" applyBorder="1" applyAlignment="1">
      <alignment horizontal="center"/>
    </xf>
    <xf numFmtId="2" fontId="5" fillId="5" borderId="9" xfId="1" applyNumberFormat="1" applyFont="1" applyFill="1" applyBorder="1" applyAlignment="1">
      <alignment horizontal="center"/>
    </xf>
    <xf numFmtId="2" fontId="5" fillId="5" borderId="26" xfId="1" applyNumberFormat="1" applyFont="1" applyFill="1" applyBorder="1" applyAlignment="1">
      <alignment horizontal="center"/>
    </xf>
    <xf numFmtId="2" fontId="5" fillId="5" borderId="26" xfId="0" applyNumberFormat="1" applyFont="1" applyFill="1" applyBorder="1" applyAlignment="1">
      <alignment horizontal="center"/>
    </xf>
    <xf numFmtId="2" fontId="5" fillId="5" borderId="33" xfId="0" applyNumberFormat="1" applyFont="1" applyFill="1" applyBorder="1" applyAlignment="1">
      <alignment horizontal="center"/>
    </xf>
    <xf numFmtId="2" fontId="5" fillId="5" borderId="7" xfId="1" applyNumberFormat="1" applyFont="1" applyFill="1" applyBorder="1" applyAlignment="1">
      <alignment horizontal="center"/>
    </xf>
    <xf numFmtId="49" fontId="5" fillId="5" borderId="1" xfId="1" applyNumberFormat="1" applyFont="1" applyFill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49" fontId="5" fillId="5" borderId="12" xfId="1" applyNumberFormat="1" applyFont="1" applyFill="1" applyBorder="1" applyAlignment="1">
      <alignment horizontal="center"/>
    </xf>
    <xf numFmtId="49" fontId="5" fillId="5" borderId="13" xfId="1" applyNumberFormat="1" applyFont="1" applyFill="1" applyBorder="1" applyAlignment="1">
      <alignment horizontal="center"/>
    </xf>
    <xf numFmtId="49" fontId="5" fillId="5" borderId="14" xfId="1" applyNumberFormat="1" applyFont="1" applyFill="1" applyBorder="1" applyAlignment="1">
      <alignment horizontal="center"/>
    </xf>
    <xf numFmtId="49" fontId="5" fillId="5" borderId="15" xfId="1" applyNumberFormat="1" applyFont="1" applyFill="1" applyBorder="1" applyAlignment="1">
      <alignment horizontal="center"/>
    </xf>
    <xf numFmtId="2" fontId="5" fillId="5" borderId="16" xfId="1" applyNumberFormat="1" applyFont="1" applyFill="1" applyBorder="1" applyAlignment="1">
      <alignment horizontal="center"/>
    </xf>
    <xf numFmtId="2" fontId="5" fillId="5" borderId="20" xfId="0" applyNumberFormat="1" applyFont="1" applyFill="1" applyBorder="1" applyAlignment="1">
      <alignment horizontal="center"/>
    </xf>
    <xf numFmtId="2" fontId="5" fillId="5" borderId="36" xfId="1" applyNumberFormat="1" applyFont="1" applyFill="1" applyBorder="1" applyAlignment="1">
      <alignment horizontal="center"/>
    </xf>
    <xf numFmtId="2" fontId="5" fillId="5" borderId="37" xfId="1" applyNumberFormat="1" applyFont="1" applyFill="1" applyBorder="1" applyAlignment="1">
      <alignment horizontal="center"/>
    </xf>
    <xf numFmtId="2" fontId="5" fillId="5" borderId="5" xfId="1" applyNumberFormat="1" applyFont="1" applyFill="1" applyBorder="1" applyAlignment="1">
      <alignment horizontal="center"/>
    </xf>
    <xf numFmtId="165" fontId="5" fillId="5" borderId="31" xfId="1" applyNumberFormat="1" applyFont="1" applyFill="1" applyBorder="1" applyAlignment="1">
      <alignment horizontal="center"/>
    </xf>
    <xf numFmtId="165" fontId="5" fillId="5" borderId="33" xfId="1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39" xfId="0" applyFont="1" applyFill="1" applyBorder="1"/>
    <xf numFmtId="0" fontId="5" fillId="3" borderId="0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center"/>
    </xf>
    <xf numFmtId="1" fontId="6" fillId="3" borderId="30" xfId="0" applyNumberFormat="1" applyFont="1" applyFill="1" applyBorder="1" applyAlignment="1">
      <alignment horizontal="center"/>
    </xf>
    <xf numFmtId="0" fontId="5" fillId="3" borderId="30" xfId="0" applyFont="1" applyFill="1" applyBorder="1"/>
    <xf numFmtId="1" fontId="6" fillId="3" borderId="14" xfId="0" applyNumberFormat="1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/>
    </xf>
    <xf numFmtId="0" fontId="5" fillId="3" borderId="13" xfId="0" applyFont="1" applyFill="1" applyBorder="1"/>
    <xf numFmtId="0" fontId="5" fillId="3" borderId="14" xfId="0" applyFont="1" applyFill="1" applyBorder="1"/>
    <xf numFmtId="2" fontId="5" fillId="3" borderId="14" xfId="0" applyNumberFormat="1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0" fontId="5" fillId="5" borderId="39" xfId="0" applyFont="1" applyFill="1" applyBorder="1"/>
    <xf numFmtId="0" fontId="5" fillId="5" borderId="0" xfId="0" applyFont="1" applyFill="1" applyBorder="1"/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/>
    </xf>
    <xf numFmtId="1" fontId="6" fillId="5" borderId="0" xfId="0" applyNumberFormat="1" applyFont="1" applyFill="1" applyBorder="1" applyAlignment="1">
      <alignment horizontal="center"/>
    </xf>
    <xf numFmtId="1" fontId="6" fillId="5" borderId="30" xfId="0" applyNumberFormat="1" applyFont="1" applyFill="1" applyBorder="1" applyAlignment="1">
      <alignment horizontal="center"/>
    </xf>
    <xf numFmtId="0" fontId="5" fillId="5" borderId="30" xfId="0" applyFont="1" applyFill="1" applyBorder="1"/>
    <xf numFmtId="1" fontId="6" fillId="5" borderId="14" xfId="0" applyNumberFormat="1" applyFont="1" applyFill="1" applyBorder="1" applyAlignment="1">
      <alignment horizontal="center"/>
    </xf>
    <xf numFmtId="1" fontId="6" fillId="5" borderId="15" xfId="0" applyNumberFormat="1" applyFont="1" applyFill="1" applyBorder="1" applyAlignment="1">
      <alignment horizontal="center"/>
    </xf>
    <xf numFmtId="0" fontId="5" fillId="5" borderId="13" xfId="0" applyFont="1" applyFill="1" applyBorder="1"/>
    <xf numFmtId="0" fontId="5" fillId="5" borderId="14" xfId="0" applyFont="1" applyFill="1" applyBorder="1"/>
    <xf numFmtId="2" fontId="5" fillId="5" borderId="14" xfId="0" applyNumberFormat="1" applyFont="1" applyFill="1" applyBorder="1"/>
    <xf numFmtId="0" fontId="2" fillId="5" borderId="29" xfId="0" applyFont="1" applyFill="1" applyBorder="1"/>
    <xf numFmtId="49" fontId="5" fillId="5" borderId="29" xfId="1" applyNumberFormat="1" applyFont="1" applyFill="1" applyBorder="1" applyAlignment="1">
      <alignment horizontal="center"/>
    </xf>
    <xf numFmtId="165" fontId="5" fillId="5" borderId="37" xfId="1" applyNumberFormat="1" applyFont="1" applyFill="1" applyBorder="1" applyAlignment="1">
      <alignment horizontal="center"/>
    </xf>
    <xf numFmtId="165" fontId="5" fillId="5" borderId="38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6" fontId="5" fillId="2" borderId="6" xfId="1" applyNumberFormat="1" applyFont="1" applyFill="1" applyBorder="1" applyAlignment="1">
      <alignment horizontal="center"/>
    </xf>
    <xf numFmtId="165" fontId="5" fillId="3" borderId="6" xfId="1" applyNumberFormat="1" applyFont="1" applyFill="1" applyBorder="1" applyAlignment="1">
      <alignment horizontal="center"/>
    </xf>
    <xf numFmtId="165" fontId="5" fillId="5" borderId="6" xfId="1" applyNumberFormat="1" applyFont="1" applyFill="1" applyBorder="1" applyAlignment="1">
      <alignment horizontal="center"/>
    </xf>
    <xf numFmtId="165" fontId="5" fillId="2" borderId="47" xfId="1" applyNumberFormat="1" applyFont="1" applyFill="1" applyBorder="1" applyAlignment="1">
      <alignment horizontal="center"/>
    </xf>
    <xf numFmtId="165" fontId="5" fillId="2" borderId="45" xfId="1" applyNumberFormat="1" applyFont="1" applyFill="1" applyBorder="1" applyAlignment="1">
      <alignment horizontal="center"/>
    </xf>
    <xf numFmtId="165" fontId="5" fillId="2" borderId="46" xfId="1" applyNumberFormat="1" applyFont="1" applyFill="1" applyBorder="1" applyAlignment="1">
      <alignment horizontal="center"/>
    </xf>
    <xf numFmtId="165" fontId="5" fillId="2" borderId="11" xfId="1" applyNumberFormat="1" applyFont="1" applyFill="1" applyBorder="1" applyAlignment="1">
      <alignment horizontal="center"/>
    </xf>
    <xf numFmtId="165" fontId="5" fillId="3" borderId="47" xfId="1" applyNumberFormat="1" applyFont="1" applyFill="1" applyBorder="1" applyAlignment="1">
      <alignment horizontal="center"/>
    </xf>
    <xf numFmtId="165" fontId="5" fillId="3" borderId="45" xfId="1" applyNumberFormat="1" applyFont="1" applyFill="1" applyBorder="1" applyAlignment="1">
      <alignment horizontal="center"/>
    </xf>
    <xf numFmtId="165" fontId="5" fillId="3" borderId="46" xfId="1" applyNumberFormat="1" applyFont="1" applyFill="1" applyBorder="1" applyAlignment="1">
      <alignment horizontal="center"/>
    </xf>
    <xf numFmtId="165" fontId="5" fillId="3" borderId="11" xfId="1" applyNumberFormat="1" applyFont="1" applyFill="1" applyBorder="1" applyAlignment="1">
      <alignment horizontal="center"/>
    </xf>
    <xf numFmtId="165" fontId="5" fillId="5" borderId="47" xfId="1" applyNumberFormat="1" applyFont="1" applyFill="1" applyBorder="1" applyAlignment="1">
      <alignment horizontal="center"/>
    </xf>
    <xf numFmtId="165" fontId="5" fillId="5" borderId="45" xfId="1" applyNumberFormat="1" applyFont="1" applyFill="1" applyBorder="1" applyAlignment="1">
      <alignment horizontal="center"/>
    </xf>
    <xf numFmtId="165" fontId="5" fillId="5" borderId="46" xfId="1" applyNumberFormat="1" applyFont="1" applyFill="1" applyBorder="1" applyAlignment="1">
      <alignment horizontal="center"/>
    </xf>
    <xf numFmtId="165" fontId="5" fillId="5" borderId="11" xfId="1" applyNumberFormat="1" applyFont="1" applyFill="1" applyBorder="1" applyAlignment="1">
      <alignment horizontal="center"/>
    </xf>
    <xf numFmtId="2" fontId="10" fillId="2" borderId="22" xfId="1" applyNumberFormat="1" applyFont="1" applyFill="1" applyBorder="1" applyAlignment="1">
      <alignment horizontal="center"/>
    </xf>
    <xf numFmtId="2" fontId="10" fillId="2" borderId="26" xfId="1" applyNumberFormat="1" applyFont="1" applyFill="1" applyBorder="1" applyAlignment="1">
      <alignment horizontal="center"/>
    </xf>
    <xf numFmtId="2" fontId="10" fillId="2" borderId="33" xfId="1" applyNumberFormat="1" applyFont="1" applyFill="1" applyBorder="1" applyAlignment="1">
      <alignment horizontal="center"/>
    </xf>
    <xf numFmtId="49" fontId="10" fillId="2" borderId="14" xfId="1" applyNumberFormat="1" applyFont="1" applyFill="1" applyBorder="1" applyAlignment="1">
      <alignment horizontal="center"/>
    </xf>
    <xf numFmtId="165" fontId="5" fillId="2" borderId="41" xfId="1" applyNumberFormat="1" applyFont="1" applyFill="1" applyBorder="1" applyAlignment="1">
      <alignment horizontal="center"/>
    </xf>
    <xf numFmtId="165" fontId="10" fillId="2" borderId="42" xfId="1" applyNumberFormat="1" applyFont="1" applyFill="1" applyBorder="1" applyAlignment="1">
      <alignment horizontal="center"/>
    </xf>
    <xf numFmtId="165" fontId="10" fillId="2" borderId="43" xfId="1" applyNumberFormat="1" applyFont="1" applyFill="1" applyBorder="1" applyAlignment="1">
      <alignment horizontal="center"/>
    </xf>
    <xf numFmtId="165" fontId="10" fillId="2" borderId="48" xfId="1" applyNumberFormat="1" applyFont="1" applyFill="1" applyBorder="1" applyAlignment="1">
      <alignment horizontal="center"/>
    </xf>
    <xf numFmtId="0" fontId="2" fillId="0" borderId="3" xfId="0" applyFont="1" applyFill="1" applyBorder="1"/>
    <xf numFmtId="49" fontId="10" fillId="2" borderId="15" xfId="1" applyNumberFormat="1" applyFont="1" applyFill="1" applyBorder="1" applyAlignment="1">
      <alignment horizontal="center"/>
    </xf>
    <xf numFmtId="2" fontId="10" fillId="5" borderId="22" xfId="1" applyNumberFormat="1" applyFont="1" applyFill="1" applyBorder="1" applyAlignment="1">
      <alignment horizontal="center"/>
    </xf>
    <xf numFmtId="49" fontId="10" fillId="5" borderId="15" xfId="1" applyNumberFormat="1" applyFont="1" applyFill="1" applyBorder="1" applyAlignment="1">
      <alignment horizontal="center"/>
    </xf>
    <xf numFmtId="2" fontId="10" fillId="5" borderId="26" xfId="1" applyNumberFormat="1" applyFont="1" applyFill="1" applyBorder="1" applyAlignment="1">
      <alignment horizontal="center"/>
    </xf>
    <xf numFmtId="165" fontId="10" fillId="5" borderId="42" xfId="1" applyNumberFormat="1" applyFont="1" applyFill="1" applyBorder="1" applyAlignment="1">
      <alignment horizontal="center"/>
    </xf>
    <xf numFmtId="165" fontId="10" fillId="5" borderId="43" xfId="1" applyNumberFormat="1" applyFont="1" applyFill="1" applyBorder="1" applyAlignment="1">
      <alignment horizontal="center"/>
    </xf>
    <xf numFmtId="2" fontId="10" fillId="5" borderId="33" xfId="1" applyNumberFormat="1" applyFont="1" applyFill="1" applyBorder="1" applyAlignment="1">
      <alignment horizontal="center"/>
    </xf>
    <xf numFmtId="165" fontId="10" fillId="5" borderId="48" xfId="1" applyNumberFormat="1" applyFont="1" applyFill="1" applyBorder="1" applyAlignment="1">
      <alignment horizontal="center"/>
    </xf>
    <xf numFmtId="2" fontId="10" fillId="3" borderId="22" xfId="1" applyNumberFormat="1" applyFont="1" applyFill="1" applyBorder="1" applyAlignment="1">
      <alignment horizontal="center"/>
    </xf>
    <xf numFmtId="49" fontId="10" fillId="3" borderId="15" xfId="1" applyNumberFormat="1" applyFont="1" applyFill="1" applyBorder="1" applyAlignment="1">
      <alignment horizontal="center"/>
    </xf>
    <xf numFmtId="2" fontId="10" fillId="3" borderId="26" xfId="1" applyNumberFormat="1" applyFont="1" applyFill="1" applyBorder="1" applyAlignment="1">
      <alignment horizontal="center"/>
    </xf>
    <xf numFmtId="165" fontId="10" fillId="3" borderId="42" xfId="1" applyNumberFormat="1" applyFont="1" applyFill="1" applyBorder="1" applyAlignment="1">
      <alignment horizontal="center"/>
    </xf>
    <xf numFmtId="165" fontId="10" fillId="3" borderId="43" xfId="1" applyNumberFormat="1" applyFont="1" applyFill="1" applyBorder="1" applyAlignment="1">
      <alignment horizontal="center"/>
    </xf>
    <xf numFmtId="2" fontId="10" fillId="3" borderId="33" xfId="1" applyNumberFormat="1" applyFont="1" applyFill="1" applyBorder="1" applyAlignment="1">
      <alignment horizontal="center"/>
    </xf>
    <xf numFmtId="165" fontId="10" fillId="3" borderId="48" xfId="1" applyNumberFormat="1" applyFont="1" applyFill="1" applyBorder="1" applyAlignment="1">
      <alignment horizontal="center"/>
    </xf>
    <xf numFmtId="165" fontId="5" fillId="3" borderId="41" xfId="1" applyNumberFormat="1" applyFont="1" applyFill="1" applyBorder="1" applyAlignment="1">
      <alignment horizontal="center"/>
    </xf>
    <xf numFmtId="0" fontId="2" fillId="5" borderId="8" xfId="0" applyFont="1" applyFill="1" applyBorder="1"/>
    <xf numFmtId="0" fontId="2" fillId="5" borderId="41" xfId="0" applyFont="1" applyFill="1" applyBorder="1"/>
    <xf numFmtId="0" fontId="9" fillId="0" borderId="0" xfId="0" applyFont="1" applyFill="1"/>
    <xf numFmtId="0" fontId="11" fillId="0" borderId="0" xfId="0" applyFont="1" applyFill="1"/>
    <xf numFmtId="164" fontId="12" fillId="2" borderId="3" xfId="0" applyNumberFormat="1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/>
    <xf numFmtId="164" fontId="12" fillId="2" borderId="30" xfId="0" applyNumberFormat="1" applyFont="1" applyFill="1" applyBorder="1"/>
    <xf numFmtId="165" fontId="12" fillId="2" borderId="0" xfId="0" applyNumberFormat="1" applyFont="1" applyFill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165" fontId="12" fillId="2" borderId="3" xfId="0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/>
    <xf numFmtId="165" fontId="12" fillId="2" borderId="14" xfId="0" applyNumberFormat="1" applyFont="1" applyFill="1" applyBorder="1" applyAlignment="1">
      <alignment horizontal="center"/>
    </xf>
    <xf numFmtId="165" fontId="12" fillId="3" borderId="3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/>
    <xf numFmtId="165" fontId="12" fillId="3" borderId="14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4" fontId="12" fillId="3" borderId="3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/>
    <xf numFmtId="164" fontId="12" fillId="3" borderId="30" xfId="0" applyNumberFormat="1" applyFont="1" applyFill="1" applyBorder="1"/>
    <xf numFmtId="164" fontId="12" fillId="3" borderId="14" xfId="0" applyNumberFormat="1" applyFont="1" applyFill="1" applyBorder="1" applyAlignment="1">
      <alignment horizontal="center"/>
    </xf>
    <xf numFmtId="164" fontId="12" fillId="3" borderId="15" xfId="0" applyNumberFormat="1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65" fontId="12" fillId="5" borderId="3" xfId="0" applyNumberFormat="1" applyFont="1" applyFill="1" applyBorder="1" applyAlignment="1">
      <alignment horizontal="center"/>
    </xf>
    <xf numFmtId="165" fontId="12" fillId="5" borderId="0" xfId="0" applyNumberFormat="1" applyFont="1" applyFill="1" applyBorder="1" applyAlignment="1">
      <alignment horizontal="center"/>
    </xf>
    <xf numFmtId="165" fontId="12" fillId="5" borderId="0" xfId="0" applyNumberFormat="1" applyFont="1" applyFill="1" applyBorder="1"/>
    <xf numFmtId="165" fontId="12" fillId="5" borderId="14" xfId="0" applyNumberFormat="1" applyFont="1" applyFill="1" applyBorder="1" applyAlignment="1">
      <alignment horizontal="center"/>
    </xf>
    <xf numFmtId="164" fontId="12" fillId="5" borderId="3" xfId="0" applyNumberFormat="1" applyFont="1" applyFill="1" applyBorder="1" applyAlignment="1">
      <alignment horizontal="center"/>
    </xf>
    <xf numFmtId="164" fontId="12" fillId="5" borderId="4" xfId="0" applyNumberFormat="1" applyFont="1" applyFill="1" applyBorder="1" applyAlignment="1">
      <alignment horizontal="center"/>
    </xf>
    <xf numFmtId="164" fontId="13" fillId="5" borderId="0" xfId="0" applyNumberFormat="1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164" fontId="12" fillId="5" borderId="30" xfId="0" applyNumberFormat="1" applyFont="1" applyFill="1" applyBorder="1" applyAlignment="1">
      <alignment horizontal="center"/>
    </xf>
    <xf numFmtId="164" fontId="12" fillId="5" borderId="0" xfId="0" applyNumberFormat="1" applyFont="1" applyFill="1" applyBorder="1"/>
    <xf numFmtId="164" fontId="12" fillId="5" borderId="30" xfId="0" applyNumberFormat="1" applyFont="1" applyFill="1" applyBorder="1"/>
    <xf numFmtId="164" fontId="12" fillId="5" borderId="14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>
      <alignment horizontal="center"/>
    </xf>
    <xf numFmtId="165" fontId="13" fillId="5" borderId="0" xfId="0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2" fontId="5" fillId="2" borderId="34" xfId="0" applyNumberFormat="1" applyFont="1" applyFill="1" applyBorder="1" applyAlignment="1">
      <alignment horizontal="center"/>
    </xf>
    <xf numFmtId="165" fontId="5" fillId="3" borderId="20" xfId="1" applyNumberFormat="1" applyFont="1" applyFill="1" applyBorder="1" applyAlignment="1">
      <alignment horizontal="center"/>
    </xf>
    <xf numFmtId="165" fontId="5" fillId="5" borderId="20" xfId="1" applyNumberFormat="1" applyFont="1" applyFill="1" applyBorder="1" applyAlignment="1">
      <alignment horizontal="center"/>
    </xf>
    <xf numFmtId="165" fontId="5" fillId="2" borderId="45" xfId="0" applyNumberFormat="1" applyFont="1" applyFill="1" applyBorder="1" applyAlignment="1">
      <alignment horizontal="center"/>
    </xf>
    <xf numFmtId="165" fontId="5" fillId="2" borderId="46" xfId="0" applyNumberFormat="1" applyFont="1" applyFill="1" applyBorder="1" applyAlignment="1">
      <alignment horizontal="center"/>
    </xf>
    <xf numFmtId="165" fontId="5" fillId="3" borderId="45" xfId="0" applyNumberFormat="1" applyFont="1" applyFill="1" applyBorder="1" applyAlignment="1">
      <alignment horizontal="center"/>
    </xf>
    <xf numFmtId="165" fontId="5" fillId="3" borderId="46" xfId="0" applyNumberFormat="1" applyFont="1" applyFill="1" applyBorder="1" applyAlignment="1">
      <alignment horizontal="center"/>
    </xf>
    <xf numFmtId="165" fontId="5" fillId="5" borderId="45" xfId="0" applyNumberFormat="1" applyFont="1" applyFill="1" applyBorder="1" applyAlignment="1">
      <alignment horizontal="center"/>
    </xf>
    <xf numFmtId="165" fontId="5" fillId="5" borderId="46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165" fontId="5" fillId="3" borderId="21" xfId="0" applyNumberFormat="1" applyFont="1" applyFill="1" applyBorder="1" applyAlignment="1">
      <alignment horizontal="center"/>
    </xf>
    <xf numFmtId="165" fontId="5" fillId="3" borderId="22" xfId="0" applyNumberFormat="1" applyFont="1" applyFill="1" applyBorder="1" applyAlignment="1">
      <alignment horizontal="center"/>
    </xf>
    <xf numFmtId="165" fontId="5" fillId="3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165" fontId="5" fillId="5" borderId="21" xfId="0" applyNumberFormat="1" applyFont="1" applyFill="1" applyBorder="1" applyAlignment="1">
      <alignment horizontal="center"/>
    </xf>
    <xf numFmtId="165" fontId="5" fillId="5" borderId="22" xfId="0" applyNumberFormat="1" applyFont="1" applyFill="1" applyBorder="1" applyAlignment="1">
      <alignment horizontal="center"/>
    </xf>
    <xf numFmtId="165" fontId="5" fillId="5" borderId="23" xfId="0" applyNumberFormat="1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6" fillId="0" borderId="44" xfId="0" applyFont="1" applyFill="1" applyBorder="1"/>
    <xf numFmtId="0" fontId="5" fillId="0" borderId="19" xfId="0" applyFont="1" applyFill="1" applyBorder="1"/>
    <xf numFmtId="0" fontId="5" fillId="0" borderId="42" xfId="0" applyFont="1" applyFill="1" applyBorder="1"/>
    <xf numFmtId="165" fontId="5" fillId="2" borderId="21" xfId="0" applyNumberFormat="1" applyFont="1" applyFill="1" applyBorder="1" applyAlignment="1">
      <alignment horizontal="center"/>
    </xf>
    <xf numFmtId="165" fontId="5" fillId="2" borderId="22" xfId="0" applyNumberFormat="1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F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I62"/>
  <sheetViews>
    <sheetView tabSelected="1" zoomScale="60" zoomScaleNormal="60" workbookViewId="0">
      <selection activeCell="B26" sqref="B26"/>
    </sheetView>
  </sheetViews>
  <sheetFormatPr defaultRowHeight="14.4" x14ac:dyDescent="0.3"/>
  <cols>
    <col min="1" max="1" width="8.88671875" style="1"/>
    <col min="2" max="2" width="25.77734375" style="23" customWidth="1"/>
    <col min="3" max="3" width="13.21875" style="2" customWidth="1"/>
    <col min="4" max="4" width="15.44140625" style="2" customWidth="1"/>
    <col min="5" max="17" width="8.88671875" style="2"/>
    <col min="18" max="20" width="7.44140625" style="8" customWidth="1"/>
    <col min="21" max="21" width="8.77734375" style="8" customWidth="1"/>
    <col min="22" max="22" width="2.77734375" style="2" customWidth="1"/>
    <col min="23" max="23" width="13.6640625" style="2" customWidth="1"/>
    <col min="24" max="24" width="14.6640625" style="2" customWidth="1"/>
    <col min="25" max="37" width="8.88671875" style="2"/>
    <col min="38" max="40" width="7.44140625" style="8" customWidth="1"/>
    <col min="41" max="41" width="8.77734375" style="8" customWidth="1"/>
    <col min="42" max="42" width="2.77734375" style="2" customWidth="1"/>
    <col min="43" max="43" width="8.88671875" style="2"/>
    <col min="44" max="44" width="13.5546875" style="2" customWidth="1"/>
    <col min="45" max="57" width="8.88671875" style="2"/>
    <col min="58" max="60" width="7.44140625" style="8" customWidth="1"/>
    <col min="61" max="61" width="8.77734375" style="8" customWidth="1"/>
    <col min="62" max="62" width="2.77734375" style="2" customWidth="1"/>
    <col min="63" max="63" width="8.88671875" style="2"/>
    <col min="64" max="64" width="13.88671875" style="2" customWidth="1"/>
    <col min="65" max="77" width="8.88671875" style="2"/>
    <col min="78" max="80" width="7.44140625" style="8" customWidth="1"/>
    <col min="81" max="81" width="8.77734375" style="8" customWidth="1"/>
    <col min="82" max="82" width="2.77734375" style="2" customWidth="1"/>
    <col min="83" max="83" width="11.6640625" style="2" customWidth="1"/>
    <col min="84" max="87" width="8.88671875" style="2"/>
    <col min="88" max="88" width="2.77734375" style="2" customWidth="1"/>
    <col min="89" max="91" width="8.88671875" style="2"/>
    <col min="92" max="92" width="2.77734375" style="2" customWidth="1"/>
    <col min="93" max="100" width="8.88671875" style="2"/>
    <col min="101" max="101" width="2.77734375" style="2" customWidth="1"/>
    <col min="102" max="102" width="9.88671875" style="2" bestFit="1" customWidth="1"/>
    <col min="103" max="106" width="8.88671875" style="2"/>
    <col min="107" max="109" width="8.109375" style="2" customWidth="1"/>
    <col min="110" max="16384" width="8.88671875" style="2"/>
  </cols>
  <sheetData>
    <row r="1" spans="1:107" ht="20.399999999999999" customHeight="1" x14ac:dyDescent="0.45">
      <c r="B1" s="409" t="s">
        <v>52</v>
      </c>
    </row>
    <row r="2" spans="1:107" x14ac:dyDescent="0.3">
      <c r="B2" s="286" t="s">
        <v>54</v>
      </c>
      <c r="D2" s="2" t="s">
        <v>55</v>
      </c>
    </row>
    <row r="3" spans="1:107" s="8" customFormat="1" ht="13.8" thickBot="1" x14ac:dyDescent="0.3">
      <c r="A3" s="12"/>
      <c r="B3" s="24"/>
      <c r="O3" s="10"/>
      <c r="AH3" s="10"/>
      <c r="BA3" s="10"/>
      <c r="CG3" s="183" t="s">
        <v>53</v>
      </c>
      <c r="CL3" s="183" t="s">
        <v>6</v>
      </c>
      <c r="CQ3" s="22" t="s">
        <v>7</v>
      </c>
      <c r="CR3" s="22"/>
      <c r="CX3" s="330" t="s">
        <v>59</v>
      </c>
    </row>
    <row r="4" spans="1:107" ht="15" thickBot="1" x14ac:dyDescent="0.35">
      <c r="B4" s="25"/>
      <c r="C4" s="26" t="s">
        <v>0</v>
      </c>
      <c r="D4" s="27"/>
      <c r="R4" s="397" t="s">
        <v>60</v>
      </c>
      <c r="S4" s="398"/>
      <c r="T4" s="398"/>
      <c r="U4" s="399"/>
      <c r="W4" s="26" t="s">
        <v>1</v>
      </c>
      <c r="X4" s="27"/>
      <c r="AL4" s="397" t="s">
        <v>60</v>
      </c>
      <c r="AM4" s="398"/>
      <c r="AN4" s="398"/>
      <c r="AO4" s="399"/>
      <c r="AQ4" s="26" t="s">
        <v>2</v>
      </c>
      <c r="AR4" s="27"/>
      <c r="BF4" s="397" t="s">
        <v>60</v>
      </c>
      <c r="BG4" s="398"/>
      <c r="BH4" s="398"/>
      <c r="BI4" s="399"/>
      <c r="BK4" s="26" t="s">
        <v>3</v>
      </c>
      <c r="BL4" s="27"/>
      <c r="BZ4" s="397" t="s">
        <v>60</v>
      </c>
      <c r="CA4" s="398"/>
      <c r="CB4" s="398"/>
      <c r="CC4" s="399"/>
      <c r="CE4" s="28" t="s">
        <v>4</v>
      </c>
      <c r="CF4" s="29"/>
      <c r="CG4" s="30" t="s">
        <v>5</v>
      </c>
      <c r="CH4" s="30"/>
      <c r="CI4" s="31"/>
      <c r="CK4" s="29"/>
      <c r="CL4" s="30" t="s">
        <v>6</v>
      </c>
      <c r="CM4" s="31"/>
      <c r="CN4" s="27"/>
      <c r="CO4" s="29"/>
      <c r="CP4" s="30"/>
      <c r="CQ4" s="30" t="s">
        <v>7</v>
      </c>
      <c r="CR4" s="30"/>
      <c r="CS4" s="30"/>
      <c r="CT4" s="30"/>
      <c r="CU4" s="30"/>
      <c r="CV4" s="31"/>
      <c r="CW4" s="1"/>
      <c r="CX4" s="28" t="s">
        <v>4</v>
      </c>
      <c r="CY4" s="29"/>
      <c r="CZ4" s="30" t="s">
        <v>7</v>
      </c>
      <c r="DA4" s="30"/>
      <c r="DB4" s="31"/>
    </row>
    <row r="5" spans="1:107" ht="15" thickBot="1" x14ac:dyDescent="0.35">
      <c r="B5" s="32">
        <v>2006</v>
      </c>
      <c r="C5" s="33" t="s">
        <v>8</v>
      </c>
      <c r="D5" s="34" t="s">
        <v>56</v>
      </c>
      <c r="E5" s="35" t="s">
        <v>9</v>
      </c>
      <c r="F5" s="36" t="s">
        <v>10</v>
      </c>
      <c r="G5" s="33" t="s">
        <v>11</v>
      </c>
      <c r="H5" s="35" t="s">
        <v>12</v>
      </c>
      <c r="I5" s="35" t="s">
        <v>13</v>
      </c>
      <c r="J5" s="37" t="s">
        <v>14</v>
      </c>
      <c r="K5" s="38" t="s">
        <v>15</v>
      </c>
      <c r="L5" s="39" t="s">
        <v>16</v>
      </c>
      <c r="M5" s="37" t="s">
        <v>17</v>
      </c>
      <c r="N5" s="33" t="s">
        <v>18</v>
      </c>
      <c r="O5" s="35" t="s">
        <v>19</v>
      </c>
      <c r="P5" s="35" t="s">
        <v>20</v>
      </c>
      <c r="Q5" s="39" t="s">
        <v>21</v>
      </c>
      <c r="R5" s="33" t="s">
        <v>18</v>
      </c>
      <c r="S5" s="35" t="s">
        <v>19</v>
      </c>
      <c r="T5" s="35" t="s">
        <v>20</v>
      </c>
      <c r="U5" s="37" t="s">
        <v>21</v>
      </c>
      <c r="W5" s="33" t="s">
        <v>4</v>
      </c>
      <c r="X5" s="34" t="s">
        <v>56</v>
      </c>
      <c r="Y5" s="35" t="s">
        <v>9</v>
      </c>
      <c r="Z5" s="36" t="s">
        <v>10</v>
      </c>
      <c r="AA5" s="33" t="s">
        <v>11</v>
      </c>
      <c r="AB5" s="35" t="s">
        <v>12</v>
      </c>
      <c r="AC5" s="35" t="s">
        <v>13</v>
      </c>
      <c r="AD5" s="37" t="s">
        <v>14</v>
      </c>
      <c r="AE5" s="38" t="s">
        <v>15</v>
      </c>
      <c r="AF5" s="39" t="s">
        <v>16</v>
      </c>
      <c r="AG5" s="37" t="s">
        <v>17</v>
      </c>
      <c r="AH5" s="33" t="s">
        <v>18</v>
      </c>
      <c r="AI5" s="35" t="s">
        <v>19</v>
      </c>
      <c r="AJ5" s="35" t="s">
        <v>20</v>
      </c>
      <c r="AK5" s="37" t="s">
        <v>21</v>
      </c>
      <c r="AL5" s="33" t="s">
        <v>18</v>
      </c>
      <c r="AM5" s="35" t="s">
        <v>19</v>
      </c>
      <c r="AN5" s="35" t="s">
        <v>20</v>
      </c>
      <c r="AO5" s="37" t="s">
        <v>21</v>
      </c>
      <c r="AQ5" s="33" t="s">
        <v>4</v>
      </c>
      <c r="AR5" s="34" t="s">
        <v>56</v>
      </c>
      <c r="AS5" s="35" t="s">
        <v>9</v>
      </c>
      <c r="AT5" s="36" t="s">
        <v>10</v>
      </c>
      <c r="AU5" s="33" t="s">
        <v>11</v>
      </c>
      <c r="AV5" s="35" t="s">
        <v>12</v>
      </c>
      <c r="AW5" s="35" t="s">
        <v>13</v>
      </c>
      <c r="AX5" s="37" t="s">
        <v>14</v>
      </c>
      <c r="AY5" s="38" t="s">
        <v>15</v>
      </c>
      <c r="AZ5" s="39" t="s">
        <v>16</v>
      </c>
      <c r="BA5" s="37" t="s">
        <v>17</v>
      </c>
      <c r="BB5" s="33" t="s">
        <v>18</v>
      </c>
      <c r="BC5" s="35" t="s">
        <v>19</v>
      </c>
      <c r="BD5" s="35" t="s">
        <v>20</v>
      </c>
      <c r="BE5" s="37" t="s">
        <v>21</v>
      </c>
      <c r="BF5" s="33" t="s">
        <v>18</v>
      </c>
      <c r="BG5" s="35" t="s">
        <v>19</v>
      </c>
      <c r="BH5" s="35" t="s">
        <v>20</v>
      </c>
      <c r="BI5" s="37" t="s">
        <v>21</v>
      </c>
      <c r="BK5" s="33" t="s">
        <v>4</v>
      </c>
      <c r="BL5" s="34" t="s">
        <v>56</v>
      </c>
      <c r="BM5" s="35" t="s">
        <v>22</v>
      </c>
      <c r="BN5" s="36" t="s">
        <v>10</v>
      </c>
      <c r="BO5" s="33" t="s">
        <v>11</v>
      </c>
      <c r="BP5" s="35" t="s">
        <v>12</v>
      </c>
      <c r="BQ5" s="35" t="s">
        <v>13</v>
      </c>
      <c r="BR5" s="37" t="s">
        <v>14</v>
      </c>
      <c r="BS5" s="38" t="s">
        <v>15</v>
      </c>
      <c r="BT5" s="39" t="s">
        <v>16</v>
      </c>
      <c r="BU5" s="37" t="s">
        <v>17</v>
      </c>
      <c r="BV5" s="33" t="s">
        <v>18</v>
      </c>
      <c r="BW5" s="35" t="s">
        <v>19</v>
      </c>
      <c r="BX5" s="35" t="s">
        <v>20</v>
      </c>
      <c r="BY5" s="37" t="s">
        <v>21</v>
      </c>
      <c r="BZ5" s="33" t="s">
        <v>18</v>
      </c>
      <c r="CA5" s="35" t="s">
        <v>19</v>
      </c>
      <c r="CB5" s="35" t="s">
        <v>20</v>
      </c>
      <c r="CC5" s="37" t="s">
        <v>21</v>
      </c>
      <c r="CE5" s="40" t="s">
        <v>23</v>
      </c>
      <c r="CF5" s="41" t="s">
        <v>11</v>
      </c>
      <c r="CG5" s="42" t="s">
        <v>12</v>
      </c>
      <c r="CH5" s="42" t="s">
        <v>13</v>
      </c>
      <c r="CI5" s="43" t="s">
        <v>14</v>
      </c>
      <c r="CK5" s="41" t="s">
        <v>15</v>
      </c>
      <c r="CL5" s="42" t="s">
        <v>16</v>
      </c>
      <c r="CM5" s="43" t="s">
        <v>17</v>
      </c>
      <c r="CN5" s="44"/>
      <c r="CO5" s="41" t="s">
        <v>18</v>
      </c>
      <c r="CP5" s="305" t="s">
        <v>58</v>
      </c>
      <c r="CQ5" s="42" t="s">
        <v>19</v>
      </c>
      <c r="CR5" s="305" t="s">
        <v>58</v>
      </c>
      <c r="CS5" s="42" t="s">
        <v>20</v>
      </c>
      <c r="CT5" s="305" t="s">
        <v>58</v>
      </c>
      <c r="CU5" s="42" t="s">
        <v>21</v>
      </c>
      <c r="CV5" s="311" t="s">
        <v>58</v>
      </c>
      <c r="CW5" s="4"/>
      <c r="CX5" s="40" t="s">
        <v>23</v>
      </c>
      <c r="CY5" s="41" t="s">
        <v>18</v>
      </c>
      <c r="CZ5" s="42" t="s">
        <v>19</v>
      </c>
      <c r="DA5" s="42" t="s">
        <v>20</v>
      </c>
      <c r="DB5" s="43" t="s">
        <v>21</v>
      </c>
    </row>
    <row r="6" spans="1:107" x14ac:dyDescent="0.3">
      <c r="B6" s="25"/>
      <c r="C6" s="45" t="s">
        <v>24</v>
      </c>
      <c r="D6" s="46" t="s">
        <v>25</v>
      </c>
      <c r="E6" s="47">
        <v>4.2000760020019408E-2</v>
      </c>
      <c r="F6" s="48">
        <v>1.2749999999999999</v>
      </c>
      <c r="G6" s="49">
        <v>0.89070000000000005</v>
      </c>
      <c r="H6" s="47">
        <v>7.7100000000000002E-2</v>
      </c>
      <c r="I6" s="47">
        <v>2.9238076545632999E-2</v>
      </c>
      <c r="J6" s="50">
        <v>1.0480765456329736E-2</v>
      </c>
      <c r="K6" s="51">
        <f>G6/H6</f>
        <v>11.552529182879377</v>
      </c>
      <c r="L6" s="52">
        <f>G6/I6</f>
        <v>30.463700257773457</v>
      </c>
      <c r="M6" s="53">
        <f>G6/J6</f>
        <v>84.984250788865069</v>
      </c>
      <c r="N6" s="54">
        <f t="shared" ref="N6:N21" si="0">D6*F6*G6*(1-E6)</f>
        <v>10.879446518889651</v>
      </c>
      <c r="O6" s="55">
        <f t="shared" ref="O6:O21" si="1">D6*F6*H6*(1-E6)</f>
        <v>0.94173720288132046</v>
      </c>
      <c r="P6" s="55">
        <f t="shared" ref="P6:P21" si="2">D6*F6*I6*(1-E6)</f>
        <v>0.35712820264220957</v>
      </c>
      <c r="Q6" s="290">
        <f t="shared" ref="Q6:Q21" si="3">D6*F6*J6*(1-E6)</f>
        <v>0.1280172081050471</v>
      </c>
      <c r="R6" s="400">
        <f>N6</f>
        <v>10.879446518889651</v>
      </c>
      <c r="S6" s="401">
        <f t="shared" ref="S6:U6" si="4">O6</f>
        <v>0.94173720288132046</v>
      </c>
      <c r="T6" s="401">
        <f t="shared" si="4"/>
        <v>0.35712820264220957</v>
      </c>
      <c r="U6" s="402">
        <f t="shared" si="4"/>
        <v>0.1280172081050471</v>
      </c>
      <c r="W6" s="45" t="s">
        <v>24</v>
      </c>
      <c r="X6" s="46" t="s">
        <v>25</v>
      </c>
      <c r="Y6" s="47">
        <v>3.336734884771448E-2</v>
      </c>
      <c r="Z6" s="48">
        <v>1.4300000000000002</v>
      </c>
      <c r="AA6" s="49">
        <v>1.081</v>
      </c>
      <c r="AB6" s="47">
        <v>0.10340000000000001</v>
      </c>
      <c r="AC6" s="47">
        <v>2.7111463133640545E-2</v>
      </c>
      <c r="AD6" s="50">
        <v>1.1349788786482301E-2</v>
      </c>
      <c r="AE6" s="51">
        <f>AA6/AB6</f>
        <v>10.454545454545453</v>
      </c>
      <c r="AF6" s="52">
        <f>AA6/AC6</f>
        <v>39.872433098554154</v>
      </c>
      <c r="AG6" s="53">
        <f>AA6/AD6</f>
        <v>95.244063157147082</v>
      </c>
      <c r="AH6" s="54">
        <f t="shared" ref="AH6:AH21" si="5">X6*Z6*AA6*(1-Y6)</f>
        <v>14.942497511307375</v>
      </c>
      <c r="AI6" s="55">
        <f t="shared" ref="AI6:AI21" si="6">X6*Z6*AB6*(1-Y6)</f>
        <v>1.4292823706467923</v>
      </c>
      <c r="AJ6" s="55">
        <f t="shared" ref="AJ6:AJ21" si="7">X6*Z6*AC6*(1-Y6)</f>
        <v>0.37475760444248424</v>
      </c>
      <c r="AK6" s="56">
        <f t="shared" ref="AK6:AK21" si="8">X6*Z6*AD6*(1-Y6)</f>
        <v>0.1568863928731509</v>
      </c>
      <c r="AL6" s="400">
        <f>AH6</f>
        <v>14.942497511307375</v>
      </c>
      <c r="AM6" s="401">
        <f t="shared" ref="AM6" si="9">AI6</f>
        <v>1.4292823706467923</v>
      </c>
      <c r="AN6" s="401">
        <f t="shared" ref="AN6" si="10">AJ6</f>
        <v>0.37475760444248424</v>
      </c>
      <c r="AO6" s="402">
        <f t="shared" ref="AO6" si="11">AK6</f>
        <v>0.1568863928731509</v>
      </c>
      <c r="AQ6" s="45" t="s">
        <v>24</v>
      </c>
      <c r="AR6" s="46" t="s">
        <v>25</v>
      </c>
      <c r="AS6" s="47">
        <v>4.5380412853248106E-2</v>
      </c>
      <c r="AT6" s="48">
        <v>1.3149999999999999</v>
      </c>
      <c r="AU6" s="49">
        <v>0.97599999999999998</v>
      </c>
      <c r="AV6" s="47">
        <v>9.64E-2</v>
      </c>
      <c r="AW6" s="47">
        <v>3.27431299941532E-2</v>
      </c>
      <c r="AX6" s="50">
        <v>1.0198791658545999E-2</v>
      </c>
      <c r="AY6" s="51">
        <f>AU6/AV6</f>
        <v>10.124481327800829</v>
      </c>
      <c r="AZ6" s="52">
        <f>AU6/AW6</f>
        <v>29.807779530371107</v>
      </c>
      <c r="BA6" s="53">
        <f>AU6/AX6</f>
        <v>95.697611312823341</v>
      </c>
      <c r="BB6" s="54">
        <f t="shared" ref="BB6:BB21" si="12">AR6*AT6*AU6*(1-AS6)</f>
        <v>12.251969629276271</v>
      </c>
      <c r="BC6" s="55">
        <f t="shared" ref="BC6:BC21" si="13">AR6*AT6*AV6*(1-AS6)</f>
        <v>1.2101330658424514</v>
      </c>
      <c r="BD6" s="55">
        <f t="shared" ref="BD6:BD21" si="14">AR6*AT6*AW6*(1-AS6)</f>
        <v>0.41103261706537902</v>
      </c>
      <c r="BE6" s="56">
        <f t="shared" ref="BE6:BE21" si="15">AR6*AT6*AX6*(1-AS6)</f>
        <v>0.12802795661457148</v>
      </c>
      <c r="BF6" s="400">
        <f>BB6</f>
        <v>12.251969629276271</v>
      </c>
      <c r="BG6" s="401">
        <f t="shared" ref="BG6" si="16">BC6</f>
        <v>1.2101330658424514</v>
      </c>
      <c r="BH6" s="401">
        <f t="shared" ref="BH6" si="17">BD6</f>
        <v>0.41103261706537902</v>
      </c>
      <c r="BI6" s="402">
        <f t="shared" ref="BI6" si="18">BE6</f>
        <v>0.12802795661457148</v>
      </c>
      <c r="BK6" s="45" t="s">
        <v>24</v>
      </c>
      <c r="BL6" s="46" t="s">
        <v>25</v>
      </c>
      <c r="BM6" s="47">
        <v>6.1166146925848583E-2</v>
      </c>
      <c r="BN6" s="48">
        <v>1.4100000000000001</v>
      </c>
      <c r="BO6" s="49">
        <v>1.1140000000000001</v>
      </c>
      <c r="BP6" s="47">
        <v>9.4500000000000001E-2</v>
      </c>
      <c r="BQ6" s="47">
        <v>4.3728797335639398E-2</v>
      </c>
      <c r="BR6" s="50">
        <v>1.2794373232195764E-2</v>
      </c>
      <c r="BS6" s="51">
        <f>BO6/BP6</f>
        <v>11.78835978835979</v>
      </c>
      <c r="BT6" s="52">
        <f>BO6/BQ6</f>
        <v>25.4752032499206</v>
      </c>
      <c r="BU6" s="53">
        <f>BO6/BR6</f>
        <v>87.069525000000013</v>
      </c>
      <c r="BV6" s="54">
        <f t="shared" ref="BV6:BV21" si="19">BL6*BN6*BO6*(1-BM6)</f>
        <v>14.74663886377693</v>
      </c>
      <c r="BW6" s="55">
        <f t="shared" ref="BW6:BW21" si="20">BL6*BN6*BP6*(1-BM6)</f>
        <v>1.2509491675286533</v>
      </c>
      <c r="BX6" s="55">
        <f t="shared" ref="BX6:BX21" si="21">BL6*BN6*BQ6*(1-BM6)</f>
        <v>0.57886246163013011</v>
      </c>
      <c r="BY6" s="56">
        <f t="shared" ref="BY6:BY21" si="22">BL6*BN6*BR6*(1-BM6)</f>
        <v>0.16936624914144099</v>
      </c>
      <c r="BZ6" s="400">
        <f>BV6</f>
        <v>14.74663886377693</v>
      </c>
      <c r="CA6" s="401">
        <f t="shared" ref="CA6" si="23">BW6</f>
        <v>1.2509491675286533</v>
      </c>
      <c r="CB6" s="401">
        <f t="shared" ref="CB6" si="24">BX6</f>
        <v>0.57886246163013011</v>
      </c>
      <c r="CC6" s="402">
        <f t="shared" ref="CC6" si="25">BY6</f>
        <v>0.16936624914144099</v>
      </c>
      <c r="CE6" s="45" t="s">
        <v>24</v>
      </c>
      <c r="CF6" s="49">
        <f t="shared" ref="CF6:CF21" si="26">AVERAGE(G6,AA6,AU6,BO6)</f>
        <v>1.015425</v>
      </c>
      <c r="CG6" s="47">
        <f t="shared" ref="CG6:CG21" si="27">AVERAGE(H6,AB6,AV6,BP6)</f>
        <v>9.2849999999999988E-2</v>
      </c>
      <c r="CH6" s="47">
        <f t="shared" ref="CH6:CH21" si="28">AVERAGE(I6,AC6,AW6,BQ6)</f>
        <v>3.3205366752266534E-2</v>
      </c>
      <c r="CI6" s="50">
        <f t="shared" ref="CI6:CI21" si="29">AVERAGE(J6,AD6,AX6,BR6)</f>
        <v>1.1205929783388451E-2</v>
      </c>
      <c r="CK6" s="51">
        <f t="shared" ref="CK6:CK21" si="30">AVERAGE(K6,AE6,AY6,BS6)</f>
        <v>10.979978938396362</v>
      </c>
      <c r="CL6" s="52">
        <f t="shared" ref="CL6:CL21" si="31">AVERAGE(L6,AF6,AZ6,BT6)</f>
        <v>31.404779034154828</v>
      </c>
      <c r="CM6" s="53">
        <f t="shared" ref="CM6:CM21" si="32">AVERAGE(M6,AG6,BA6,BU6)</f>
        <v>90.748862564708872</v>
      </c>
      <c r="CN6" s="57"/>
      <c r="CO6" s="54">
        <f t="shared" ref="CO6:CO21" si="33">AVERAGE(N6,AH6,BB6,BV6)</f>
        <v>13.205138130812555</v>
      </c>
      <c r="CP6" s="302">
        <f t="shared" ref="CP6:CP21" si="34">(STDEV(N6,AH6,BB6,BV6))/2</f>
        <v>0.98792770454171486</v>
      </c>
      <c r="CQ6" s="55">
        <f t="shared" ref="CQ6:CQ21" si="35">AVERAGE(O6,AI6,BC6,BW6)</f>
        <v>1.2080254517248044</v>
      </c>
      <c r="CR6" s="302">
        <f t="shared" ref="CR6:CR21" si="36">(STDEV(O6,AI6,BC6,BW6))/2</f>
        <v>0.10071036981473942</v>
      </c>
      <c r="CS6" s="55">
        <f t="shared" ref="CS6:CS21" si="37">AVERAGE(P6,AJ6,BD6,BX6)</f>
        <v>0.43044522144505076</v>
      </c>
      <c r="CT6" s="302">
        <f t="shared" ref="CT6:CT21" si="38">(STDEV(P6,AJ6,BD6,BX6))/2</f>
        <v>5.0728872717712002E-2</v>
      </c>
      <c r="CU6" s="290">
        <f t="shared" ref="CU6:CU21" si="39">AVERAGE(Q6,AK6,BE6,BY6)</f>
        <v>0.1455744516835526</v>
      </c>
      <c r="CV6" s="307">
        <f t="shared" ref="CV6:CV21" si="40">(STDEV(Q6,AK6,BE6,BY6))/2</f>
        <v>1.0448867287234563E-2</v>
      </c>
      <c r="CW6" s="5"/>
      <c r="CX6" s="28" t="s">
        <v>24</v>
      </c>
      <c r="CY6" s="342">
        <f>CO6</f>
        <v>13.205138130812555</v>
      </c>
      <c r="CZ6" s="331">
        <f>CQ6</f>
        <v>1.2080254517248044</v>
      </c>
      <c r="DA6" s="331">
        <f>CS6</f>
        <v>0.43044522144505076</v>
      </c>
      <c r="DB6" s="332">
        <f>CU6</f>
        <v>0.1455744516835526</v>
      </c>
    </row>
    <row r="7" spans="1:107" x14ac:dyDescent="0.3">
      <c r="B7" s="59"/>
      <c r="C7" s="60" t="s">
        <v>26</v>
      </c>
      <c r="D7" s="61" t="s">
        <v>25</v>
      </c>
      <c r="E7" s="62">
        <v>5.0874734344500093E-2</v>
      </c>
      <c r="F7" s="63">
        <v>1.6</v>
      </c>
      <c r="G7" s="64">
        <v>0.44222479564032696</v>
      </c>
      <c r="H7" s="62">
        <v>4.0899999999999999E-2</v>
      </c>
      <c r="I7" s="62">
        <v>1.4390618917866872E-2</v>
      </c>
      <c r="J7" s="65">
        <v>5.9174970805761003E-3</v>
      </c>
      <c r="K7" s="51">
        <f t="shared" ref="K7:K21" si="41">G7/H7</f>
        <v>10.812342191695036</v>
      </c>
      <c r="L7" s="52">
        <f t="shared" ref="L7:L21" si="42">G7/I7</f>
        <v>30.730074791382091</v>
      </c>
      <c r="M7" s="66">
        <f t="shared" ref="M7:M21" si="43">G7/J7</f>
        <v>74.7317302600636</v>
      </c>
      <c r="N7" s="67">
        <f t="shared" si="0"/>
        <v>6.7156276262651922</v>
      </c>
      <c r="O7" s="68">
        <f t="shared" si="1"/>
        <v>0.62110757384495918</v>
      </c>
      <c r="P7" s="68">
        <f t="shared" si="2"/>
        <v>0.21853600005387933</v>
      </c>
      <c r="Q7" s="291">
        <f t="shared" si="3"/>
        <v>8.9863135817878984E-2</v>
      </c>
      <c r="R7" s="403"/>
      <c r="S7" s="404"/>
      <c r="T7" s="404"/>
      <c r="U7" s="405"/>
      <c r="W7" s="60" t="s">
        <v>26</v>
      </c>
      <c r="X7" s="61" t="s">
        <v>25</v>
      </c>
      <c r="Y7" s="62">
        <v>4.3423719497420167E-2</v>
      </c>
      <c r="Z7" s="63">
        <v>1.55</v>
      </c>
      <c r="AA7" s="64">
        <v>0.58540000000000003</v>
      </c>
      <c r="AB7" s="62">
        <v>5.1999999999999998E-2</v>
      </c>
      <c r="AC7" s="62">
        <v>1.6271417520789016E-2</v>
      </c>
      <c r="AD7" s="65">
        <v>6.8396054921678598E-3</v>
      </c>
      <c r="AE7" s="51">
        <f t="shared" ref="AE7:AE21" si="44">AA7/AB7</f>
        <v>11.257692307692309</v>
      </c>
      <c r="AF7" s="52">
        <f t="shared" ref="AF7:AF21" si="45">AA7/AC7</f>
        <v>35.977197392425673</v>
      </c>
      <c r="AG7" s="66">
        <f t="shared" ref="AG7:AG21" si="46">AA7/AD7</f>
        <v>85.589731844965442</v>
      </c>
      <c r="AH7" s="67">
        <f t="shared" si="5"/>
        <v>8.6796861963962595</v>
      </c>
      <c r="AI7" s="68">
        <f t="shared" si="6"/>
        <v>0.77100048208507932</v>
      </c>
      <c r="AJ7" s="68">
        <f t="shared" si="7"/>
        <v>0.24125520678338344</v>
      </c>
      <c r="AK7" s="69">
        <f t="shared" si="8"/>
        <v>0.10141036791794569</v>
      </c>
      <c r="AL7" s="403"/>
      <c r="AM7" s="404"/>
      <c r="AN7" s="404"/>
      <c r="AO7" s="405"/>
      <c r="AQ7" s="60" t="s">
        <v>26</v>
      </c>
      <c r="AR7" s="61" t="s">
        <v>25</v>
      </c>
      <c r="AS7" s="62">
        <v>5.4594026533099617E-2</v>
      </c>
      <c r="AT7" s="374">
        <v>1.65</v>
      </c>
      <c r="AU7" s="64">
        <v>0.50370000000000004</v>
      </c>
      <c r="AV7" s="62">
        <v>5.0216218399791498E-2</v>
      </c>
      <c r="AW7" s="62">
        <v>1.7698016997167099E-2</v>
      </c>
      <c r="AX7" s="65">
        <v>6.0880075542964996E-3</v>
      </c>
      <c r="AY7" s="51">
        <f t="shared" ref="AY7:AY21" si="47">AU7/AV7</f>
        <v>10.030623891067261</v>
      </c>
      <c r="AZ7" s="52">
        <f t="shared" ref="AZ7:AZ21" si="48">AU7/AW7</f>
        <v>28.460815699330986</v>
      </c>
      <c r="BA7" s="66">
        <f t="shared" ref="BA7:BA21" si="49">AU7/AX7</f>
        <v>82.73642821690045</v>
      </c>
      <c r="BB7" s="67">
        <f t="shared" si="12"/>
        <v>7.8573163157820822</v>
      </c>
      <c r="BC7" s="68">
        <f t="shared" si="13"/>
        <v>0.78333276186134226</v>
      </c>
      <c r="BD7" s="68">
        <f t="shared" si="14"/>
        <v>0.27607488129606844</v>
      </c>
      <c r="BE7" s="69">
        <f t="shared" si="15"/>
        <v>9.4968038687668177E-2</v>
      </c>
      <c r="BF7" s="403"/>
      <c r="BG7" s="404"/>
      <c r="BH7" s="404"/>
      <c r="BI7" s="405"/>
      <c r="BK7" s="60" t="s">
        <v>26</v>
      </c>
      <c r="BL7" s="61" t="s">
        <v>25</v>
      </c>
      <c r="BM7" s="62">
        <v>7.6588855458588567E-2</v>
      </c>
      <c r="BN7" s="63">
        <v>1.7</v>
      </c>
      <c r="BO7" s="64">
        <v>0.40010000000000001</v>
      </c>
      <c r="BP7" s="62">
        <v>3.5400000000000001E-2</v>
      </c>
      <c r="BQ7" s="62">
        <v>1.7633136134467105E-2</v>
      </c>
      <c r="BR7" s="65">
        <v>5.6507947268664861E-3</v>
      </c>
      <c r="BS7" s="51">
        <f t="shared" ref="BS7:BS21" si="50">BO7/BP7</f>
        <v>11.302259887005651</v>
      </c>
      <c r="BT7" s="52">
        <f t="shared" ref="BT7:BT21" si="51">BO7/BQ7</f>
        <v>22.690234848124</v>
      </c>
      <c r="BU7" s="66">
        <f>BO7/BR7</f>
        <v>70.804199999999994</v>
      </c>
      <c r="BV7" s="67">
        <f t="shared" si="19"/>
        <v>6.2807655818273185</v>
      </c>
      <c r="BW7" s="68">
        <f t="shared" si="20"/>
        <v>0.55570882678502143</v>
      </c>
      <c r="BX7" s="68">
        <f t="shared" si="21"/>
        <v>0.27680478513630741</v>
      </c>
      <c r="BY7" s="69">
        <f t="shared" si="22"/>
        <v>8.870611604717403E-2</v>
      </c>
      <c r="BZ7" s="403"/>
      <c r="CA7" s="404"/>
      <c r="CB7" s="404"/>
      <c r="CC7" s="405"/>
      <c r="CE7" s="60" t="s">
        <v>26</v>
      </c>
      <c r="CF7" s="64">
        <f t="shared" si="26"/>
        <v>0.4828561989100818</v>
      </c>
      <c r="CG7" s="62">
        <f t="shared" si="27"/>
        <v>4.462905459994787E-2</v>
      </c>
      <c r="CH7" s="62">
        <f t="shared" si="28"/>
        <v>1.6498297392572525E-2</v>
      </c>
      <c r="CI7" s="65">
        <f t="shared" si="29"/>
        <v>6.123976213476736E-3</v>
      </c>
      <c r="CK7" s="51">
        <f t="shared" si="30"/>
        <v>10.850729569365065</v>
      </c>
      <c r="CL7" s="52">
        <f t="shared" si="31"/>
        <v>29.464580682815686</v>
      </c>
      <c r="CM7" s="66">
        <f t="shared" si="32"/>
        <v>78.465522580482371</v>
      </c>
      <c r="CN7" s="57"/>
      <c r="CO7" s="67">
        <f t="shared" si="33"/>
        <v>7.3833489300677133</v>
      </c>
      <c r="CP7" s="303">
        <f t="shared" si="34"/>
        <v>0.5451817105456519</v>
      </c>
      <c r="CQ7" s="68">
        <f t="shared" si="35"/>
        <v>0.68278741114410058</v>
      </c>
      <c r="CR7" s="303">
        <f t="shared" si="36"/>
        <v>5.6157726069561771E-2</v>
      </c>
      <c r="CS7" s="68">
        <f t="shared" si="37"/>
        <v>0.25316771831740964</v>
      </c>
      <c r="CT7" s="303">
        <f t="shared" si="38"/>
        <v>1.4214760182244606E-2</v>
      </c>
      <c r="CU7" s="291">
        <f t="shared" si="39"/>
        <v>9.3736914617666728E-2</v>
      </c>
      <c r="CV7" s="308">
        <f t="shared" si="40"/>
        <v>2.8970192795621189E-3</v>
      </c>
      <c r="CW7" s="5"/>
      <c r="CX7" s="406" t="s">
        <v>58</v>
      </c>
      <c r="CY7" s="343">
        <f>(STDEV(R6,AL6,BF6,BZ6))/2</f>
        <v>0.98792770454171486</v>
      </c>
      <c r="CZ7" s="333">
        <f t="shared" ref="CZ7:DB7" si="52">(STDEV(S6,AM6,BG6,CA6))/2</f>
        <v>0.10071036981473942</v>
      </c>
      <c r="DA7" s="333">
        <f t="shared" si="52"/>
        <v>5.0728872717712002E-2</v>
      </c>
      <c r="DB7" s="334">
        <f t="shared" si="52"/>
        <v>1.0448867287234563E-2</v>
      </c>
      <c r="DC7" s="329"/>
    </row>
    <row r="8" spans="1:107" x14ac:dyDescent="0.3">
      <c r="B8" s="71"/>
      <c r="C8" s="60" t="s">
        <v>27</v>
      </c>
      <c r="D8" s="61" t="s">
        <v>25</v>
      </c>
      <c r="E8" s="62">
        <v>7.3063951024827198E-2</v>
      </c>
      <c r="F8" s="63">
        <v>1.61</v>
      </c>
      <c r="G8" s="64">
        <v>0.33329999999999999</v>
      </c>
      <c r="H8" s="62">
        <v>3.3599999999999998E-2</v>
      </c>
      <c r="I8" s="62">
        <v>1.2701791975068174E-2</v>
      </c>
      <c r="J8" s="65">
        <v>7.0886638098948199E-3</v>
      </c>
      <c r="K8" s="51">
        <f t="shared" si="41"/>
        <v>9.9196428571428577</v>
      </c>
      <c r="L8" s="52">
        <f t="shared" si="42"/>
        <v>26.240391958411919</v>
      </c>
      <c r="M8" s="66">
        <f t="shared" si="43"/>
        <v>47.018734269039264</v>
      </c>
      <c r="N8" s="67">
        <f t="shared" si="0"/>
        <v>4.9740593404871438</v>
      </c>
      <c r="O8" s="68">
        <f t="shared" si="1"/>
        <v>0.50143532505360944</v>
      </c>
      <c r="P8" s="68">
        <f t="shared" si="2"/>
        <v>0.18955735677921542</v>
      </c>
      <c r="Q8" s="291">
        <f t="shared" si="3"/>
        <v>0.10578888219376092</v>
      </c>
      <c r="R8" s="78">
        <f>SUM(N7:N8)</f>
        <v>11.689686966752337</v>
      </c>
      <c r="S8" s="79">
        <f t="shared" ref="S8:U8" si="53">SUM(O7:O8)</f>
        <v>1.1225428988985686</v>
      </c>
      <c r="T8" s="79">
        <f t="shared" si="53"/>
        <v>0.40809335683309478</v>
      </c>
      <c r="U8" s="80">
        <f t="shared" si="53"/>
        <v>0.19565201801163989</v>
      </c>
      <c r="W8" s="60" t="s">
        <v>27</v>
      </c>
      <c r="X8" s="61" t="s">
        <v>25</v>
      </c>
      <c r="Y8" s="62">
        <v>5.1308404617636451E-2</v>
      </c>
      <c r="Z8" s="63">
        <v>1.61</v>
      </c>
      <c r="AA8" s="64">
        <v>0.36680000000000001</v>
      </c>
      <c r="AB8" s="62">
        <v>3.49E-2</v>
      </c>
      <c r="AC8" s="62">
        <v>1.2387533875338754E-2</v>
      </c>
      <c r="AD8" s="65">
        <v>6.1064750290360046E-3</v>
      </c>
      <c r="AE8" s="51">
        <f t="shared" si="44"/>
        <v>10.510028653295128</v>
      </c>
      <c r="AF8" s="52">
        <f t="shared" si="45"/>
        <v>29.6104134762634</v>
      </c>
      <c r="AG8" s="66">
        <f t="shared" si="46"/>
        <v>60.067387200616245</v>
      </c>
      <c r="AH8" s="67">
        <f t="shared" si="5"/>
        <v>5.6024792426986414</v>
      </c>
      <c r="AI8" s="68">
        <f t="shared" si="6"/>
        <v>0.53306032052939634</v>
      </c>
      <c r="AJ8" s="68">
        <f t="shared" si="7"/>
        <v>0.18920638332827597</v>
      </c>
      <c r="AK8" s="69">
        <f t="shared" si="8"/>
        <v>9.3269900753085597E-2</v>
      </c>
      <c r="AL8" s="78">
        <f>SUM(AH7:AH8)</f>
        <v>14.2821654390949</v>
      </c>
      <c r="AM8" s="79">
        <f t="shared" ref="AM8" si="54">SUM(AI7:AI8)</f>
        <v>1.3040608026144755</v>
      </c>
      <c r="AN8" s="79">
        <f t="shared" ref="AN8" si="55">SUM(AJ7:AJ8)</f>
        <v>0.43046159011165941</v>
      </c>
      <c r="AO8" s="80">
        <f t="shared" ref="AO8" si="56">SUM(AK7:AK8)</f>
        <v>0.19468026867103128</v>
      </c>
      <c r="AQ8" s="60" t="s">
        <v>27</v>
      </c>
      <c r="AR8" s="61" t="s">
        <v>25</v>
      </c>
      <c r="AS8" s="62">
        <v>6.4534070981215427E-2</v>
      </c>
      <c r="AT8" s="374">
        <v>1.61</v>
      </c>
      <c r="AU8" s="64">
        <v>0.327855623040753</v>
      </c>
      <c r="AV8" s="62">
        <v>3.4900311788052099E-2</v>
      </c>
      <c r="AW8" s="62">
        <v>1.62540164576803E-2</v>
      </c>
      <c r="AX8" s="65">
        <v>5.5386167711598804E-3</v>
      </c>
      <c r="AY8" s="51">
        <f t="shared" si="47"/>
        <v>9.3940600024379233</v>
      </c>
      <c r="AZ8" s="52">
        <f t="shared" si="48"/>
        <v>20.170745113638397</v>
      </c>
      <c r="BA8" s="66">
        <f t="shared" si="49"/>
        <v>59.19449504936491</v>
      </c>
      <c r="BB8" s="67">
        <f t="shared" si="12"/>
        <v>4.9378340163687922</v>
      </c>
      <c r="BC8" s="68">
        <f t="shared" si="13"/>
        <v>0.5256336466966719</v>
      </c>
      <c r="BD8" s="68">
        <f t="shared" si="14"/>
        <v>0.24480176555451533</v>
      </c>
      <c r="BE8" s="69">
        <f t="shared" si="15"/>
        <v>8.3417115261324781E-2</v>
      </c>
      <c r="BF8" s="78">
        <f>SUM(BB7:BB8)</f>
        <v>12.795150332150875</v>
      </c>
      <c r="BG8" s="79">
        <f t="shared" ref="BG8" si="57">SUM(BC7:BC8)</f>
        <v>1.3089664085580142</v>
      </c>
      <c r="BH8" s="79">
        <f t="shared" ref="BH8" si="58">SUM(BD7:BD8)</f>
        <v>0.52087664685058377</v>
      </c>
      <c r="BI8" s="80">
        <f t="shared" ref="BI8" si="59">SUM(BE7:BE8)</f>
        <v>0.17838515394899296</v>
      </c>
      <c r="BK8" s="60" t="s">
        <v>27</v>
      </c>
      <c r="BL8" s="61" t="s">
        <v>25</v>
      </c>
      <c r="BM8" s="62">
        <v>0.12003205259796561</v>
      </c>
      <c r="BN8" s="374">
        <v>1.61</v>
      </c>
      <c r="BO8" s="64">
        <v>0.30830000000000002</v>
      </c>
      <c r="BP8" s="62">
        <v>3.0200000000000001E-2</v>
      </c>
      <c r="BQ8" s="62">
        <v>1.7212695669137773E-2</v>
      </c>
      <c r="BR8" s="65">
        <v>5.7557368341953873E-3</v>
      </c>
      <c r="BS8" s="51">
        <f t="shared" si="50"/>
        <v>10.208609271523178</v>
      </c>
      <c r="BT8" s="52">
        <f t="shared" si="51"/>
        <v>17.911197985843639</v>
      </c>
      <c r="BU8" s="66">
        <f t="shared" ref="BU8:BU21" si="60">BO8/BR8</f>
        <v>53.563949999999998</v>
      </c>
      <c r="BV8" s="67">
        <f t="shared" si="19"/>
        <v>4.3678353027631616</v>
      </c>
      <c r="BW8" s="68">
        <f t="shared" si="20"/>
        <v>0.42785801538581719</v>
      </c>
      <c r="BX8" s="68">
        <f t="shared" si="21"/>
        <v>0.24386058968335561</v>
      </c>
      <c r="BY8" s="69">
        <f t="shared" si="22"/>
        <v>8.1544309237148518E-2</v>
      </c>
      <c r="BZ8" s="78">
        <f>SUM(BV7:BV8)</f>
        <v>10.648600884590479</v>
      </c>
      <c r="CA8" s="79">
        <f t="shared" ref="CA8" si="61">SUM(BW7:BW8)</f>
        <v>0.98356684217083856</v>
      </c>
      <c r="CB8" s="79">
        <f t="shared" ref="CB8" si="62">SUM(BX7:BX8)</f>
        <v>0.52066537481966302</v>
      </c>
      <c r="CC8" s="80">
        <f t="shared" ref="CC8" si="63">SUM(BY7:BY8)</f>
        <v>0.17025042528432255</v>
      </c>
      <c r="CE8" s="60" t="s">
        <v>27</v>
      </c>
      <c r="CF8" s="64">
        <f t="shared" si="26"/>
        <v>0.33406390576018824</v>
      </c>
      <c r="CG8" s="62">
        <f t="shared" si="27"/>
        <v>3.3400077947013024E-2</v>
      </c>
      <c r="CH8" s="62">
        <f t="shared" si="28"/>
        <v>1.463900949430625E-2</v>
      </c>
      <c r="CI8" s="65">
        <f t="shared" si="29"/>
        <v>6.122373111071523E-3</v>
      </c>
      <c r="CK8" s="51">
        <f t="shared" si="30"/>
        <v>10.008085196099772</v>
      </c>
      <c r="CL8" s="52">
        <f t="shared" si="31"/>
        <v>23.483187133539339</v>
      </c>
      <c r="CM8" s="66">
        <f t="shared" si="32"/>
        <v>54.961141629755105</v>
      </c>
      <c r="CN8" s="57"/>
      <c r="CO8" s="67">
        <f t="shared" si="33"/>
        <v>4.9705519755794345</v>
      </c>
      <c r="CP8" s="303">
        <f t="shared" si="34"/>
        <v>0.2522700644618403</v>
      </c>
      <c r="CQ8" s="68">
        <f t="shared" si="35"/>
        <v>0.4969968269163737</v>
      </c>
      <c r="CR8" s="303">
        <f t="shared" si="36"/>
        <v>2.4014784585538587E-2</v>
      </c>
      <c r="CS8" s="68">
        <f t="shared" si="37"/>
        <v>0.21685652383634058</v>
      </c>
      <c r="CT8" s="303">
        <f t="shared" si="38"/>
        <v>1.5863823885089598E-2</v>
      </c>
      <c r="CU8" s="291">
        <f t="shared" si="39"/>
        <v>9.1005051861329955E-2</v>
      </c>
      <c r="CV8" s="308">
        <f t="shared" si="40"/>
        <v>5.5585790498958445E-3</v>
      </c>
      <c r="CW8" s="5"/>
      <c r="CX8" s="72" t="s">
        <v>28</v>
      </c>
      <c r="CY8" s="339">
        <f>SUM(CO7:CO8)</f>
        <v>12.353900905647148</v>
      </c>
      <c r="CZ8" s="335">
        <f>SUM(CQ7:CQ8)</f>
        <v>1.1797842380604742</v>
      </c>
      <c r="DA8" s="335">
        <f>SUM(CS7:CS8)</f>
        <v>0.47002424215375022</v>
      </c>
      <c r="DB8" s="336">
        <f>SUM(CU7:CU8)</f>
        <v>0.18474196647899668</v>
      </c>
    </row>
    <row r="9" spans="1:107" x14ac:dyDescent="0.3">
      <c r="B9" s="71"/>
      <c r="C9" s="60" t="s">
        <v>29</v>
      </c>
      <c r="D9" s="61" t="s">
        <v>25</v>
      </c>
      <c r="E9" s="62">
        <v>0.11733854052402115</v>
      </c>
      <c r="F9" s="73">
        <v>1.68</v>
      </c>
      <c r="G9" s="64">
        <v>0.35399999999999998</v>
      </c>
      <c r="H9" s="62">
        <v>3.8100000000000002E-2</v>
      </c>
      <c r="I9" s="62">
        <v>1.4659622567328487E-2</v>
      </c>
      <c r="J9" s="65">
        <v>8.4832121092982098E-3</v>
      </c>
      <c r="K9" s="51">
        <f t="shared" si="41"/>
        <v>9.2913385826771648</v>
      </c>
      <c r="L9" s="52">
        <f t="shared" si="42"/>
        <v>24.147961407202285</v>
      </c>
      <c r="M9" s="66">
        <f t="shared" si="43"/>
        <v>41.729476457625118</v>
      </c>
      <c r="N9" s="67">
        <f t="shared" si="0"/>
        <v>5.2493642317955409</v>
      </c>
      <c r="O9" s="68">
        <f t="shared" si="1"/>
        <v>0.56497394698138459</v>
      </c>
      <c r="P9" s="68">
        <f t="shared" si="2"/>
        <v>0.21738332869083868</v>
      </c>
      <c r="Q9" s="291">
        <f t="shared" si="3"/>
        <v>0.12579511360814924</v>
      </c>
      <c r="R9" s="403"/>
      <c r="S9" s="404"/>
      <c r="T9" s="404"/>
      <c r="U9" s="405"/>
      <c r="W9" s="60" t="s">
        <v>29</v>
      </c>
      <c r="X9" s="61" t="s">
        <v>25</v>
      </c>
      <c r="Y9" s="62">
        <v>6.9983873996811607E-2</v>
      </c>
      <c r="Z9" s="73">
        <v>1.68</v>
      </c>
      <c r="AA9" s="64">
        <v>0.28799999999999998</v>
      </c>
      <c r="AB9" s="62">
        <v>2.8400000000000002E-2</v>
      </c>
      <c r="AC9" s="62">
        <v>1.0950221879220529E-2</v>
      </c>
      <c r="AD9" s="65">
        <v>6.1917808219178081E-3</v>
      </c>
      <c r="AE9" s="51">
        <f t="shared" si="44"/>
        <v>10.140845070422534</v>
      </c>
      <c r="AF9" s="52">
        <f t="shared" si="45"/>
        <v>26.300836930666897</v>
      </c>
      <c r="AG9" s="66">
        <f t="shared" si="46"/>
        <v>46.513274336283182</v>
      </c>
      <c r="AH9" s="67">
        <f t="shared" si="5"/>
        <v>4.4997900240538264</v>
      </c>
      <c r="AI9" s="68">
        <f t="shared" si="6"/>
        <v>0.44372929403864131</v>
      </c>
      <c r="AJ9" s="68">
        <f t="shared" si="7"/>
        <v>0.17108923324059891</v>
      </c>
      <c r="AK9" s="69">
        <f t="shared" si="8"/>
        <v>9.6742061019422079E-2</v>
      </c>
      <c r="AL9" s="403"/>
      <c r="AM9" s="404"/>
      <c r="AN9" s="404"/>
      <c r="AO9" s="405"/>
      <c r="AQ9" s="60" t="s">
        <v>29</v>
      </c>
      <c r="AR9" s="61" t="s">
        <v>25</v>
      </c>
      <c r="AS9" s="62">
        <v>9.3189508987613398E-2</v>
      </c>
      <c r="AT9" s="375">
        <v>1.68</v>
      </c>
      <c r="AU9" s="64">
        <v>0.25750000000000001</v>
      </c>
      <c r="AV9" s="62">
        <v>2.8899999999999999E-2</v>
      </c>
      <c r="AW9" s="62">
        <v>1.7179114664586582E-2</v>
      </c>
      <c r="AX9" s="65">
        <v>5.8968408736349001E-3</v>
      </c>
      <c r="AY9" s="51">
        <f t="shared" si="47"/>
        <v>8.9100346020761254</v>
      </c>
      <c r="AZ9" s="52">
        <f t="shared" si="48"/>
        <v>14.989130990016404</v>
      </c>
      <c r="BA9" s="66">
        <f t="shared" si="49"/>
        <v>43.66744932041437</v>
      </c>
      <c r="BB9" s="67">
        <f t="shared" si="12"/>
        <v>3.9228621841195852</v>
      </c>
      <c r="BC9" s="68">
        <f t="shared" si="13"/>
        <v>0.44027462959633396</v>
      </c>
      <c r="BD9" s="68">
        <f t="shared" si="14"/>
        <v>0.26171378358975111</v>
      </c>
      <c r="BE9" s="69">
        <f t="shared" si="15"/>
        <v>8.9834928423118618E-2</v>
      </c>
      <c r="BF9" s="403"/>
      <c r="BG9" s="404"/>
      <c r="BH9" s="404"/>
      <c r="BI9" s="405"/>
      <c r="BK9" s="60" t="s">
        <v>29</v>
      </c>
      <c r="BL9" s="61" t="s">
        <v>25</v>
      </c>
      <c r="BM9" s="62">
        <v>0.11872780469066871</v>
      </c>
      <c r="BN9" s="375">
        <v>1.68</v>
      </c>
      <c r="BO9" s="64">
        <v>0.29609999999999997</v>
      </c>
      <c r="BP9" s="62">
        <v>3.0800000000000001E-2</v>
      </c>
      <c r="BQ9" s="62">
        <v>1.54136429341149E-2</v>
      </c>
      <c r="BR9" s="65">
        <v>6.8840026565756057E-3</v>
      </c>
      <c r="BS9" s="51">
        <f t="shared" si="50"/>
        <v>9.6136363636363633</v>
      </c>
      <c r="BT9" s="52">
        <f t="shared" si="51"/>
        <v>19.210254270562093</v>
      </c>
      <c r="BU9" s="66">
        <f t="shared" si="60"/>
        <v>43.012766666666664</v>
      </c>
      <c r="BV9" s="67">
        <f t="shared" si="19"/>
        <v>4.3838709101223623</v>
      </c>
      <c r="BW9" s="68">
        <f t="shared" si="20"/>
        <v>0.45600548474086039</v>
      </c>
      <c r="BX9" s="68">
        <f t="shared" si="21"/>
        <v>0.22820473109719489</v>
      </c>
      <c r="BY9" s="69">
        <f t="shared" si="22"/>
        <v>0.10192022624575096</v>
      </c>
      <c r="BZ9" s="403"/>
      <c r="CA9" s="404"/>
      <c r="CB9" s="404"/>
      <c r="CC9" s="405"/>
      <c r="CE9" s="60" t="s">
        <v>29</v>
      </c>
      <c r="CF9" s="64">
        <f t="shared" si="26"/>
        <v>0.2989</v>
      </c>
      <c r="CG9" s="62">
        <f t="shared" si="27"/>
        <v>3.1550000000000002E-2</v>
      </c>
      <c r="CH9" s="62">
        <f t="shared" si="28"/>
        <v>1.4550650511312626E-2</v>
      </c>
      <c r="CI9" s="65">
        <f t="shared" si="29"/>
        <v>6.8639591153566316E-3</v>
      </c>
      <c r="CK9" s="51">
        <f t="shared" si="30"/>
        <v>9.4889636547030456</v>
      </c>
      <c r="CL9" s="52">
        <f t="shared" si="31"/>
        <v>21.162045899611918</v>
      </c>
      <c r="CM9" s="66">
        <f t="shared" si="32"/>
        <v>43.730741695247332</v>
      </c>
      <c r="CN9" s="57"/>
      <c r="CO9" s="67">
        <f t="shared" si="33"/>
        <v>4.5139718375228286</v>
      </c>
      <c r="CP9" s="303">
        <f t="shared" si="34"/>
        <v>0.27497575211952685</v>
      </c>
      <c r="CQ9" s="68">
        <f t="shared" si="35"/>
        <v>0.47624583883930505</v>
      </c>
      <c r="CR9" s="303">
        <f t="shared" si="36"/>
        <v>2.976799552186625E-2</v>
      </c>
      <c r="CS9" s="68">
        <f t="shared" si="37"/>
        <v>0.21959776915459589</v>
      </c>
      <c r="CT9" s="303">
        <f t="shared" si="38"/>
        <v>1.8721245215152827E-2</v>
      </c>
      <c r="CU9" s="291">
        <f t="shared" si="39"/>
        <v>0.10357308232411024</v>
      </c>
      <c r="CV9" s="308">
        <f t="shared" si="40"/>
        <v>7.809984700566569E-3</v>
      </c>
      <c r="CW9" s="5"/>
      <c r="CX9" s="70"/>
      <c r="CY9" s="343">
        <f>(STDEV(R8,AL8,BF8,BZ8))/2</f>
        <v>0.77793173896023782</v>
      </c>
      <c r="CZ9" s="333">
        <f t="shared" ref="CZ9" si="64">(STDEV(S8,AM8,BG8,CA8))/2</f>
        <v>7.8480642533982015E-2</v>
      </c>
      <c r="DA9" s="333">
        <f t="shared" ref="DA9" si="65">(STDEV(T8,AN8,BH8,CB8))/2</f>
        <v>2.9652331800299695E-2</v>
      </c>
      <c r="DB9" s="334">
        <f t="shared" ref="DB9" si="66">(STDEV(U8,AO8,BI8,CC8))/2</f>
        <v>6.2464183513679791E-3</v>
      </c>
    </row>
    <row r="10" spans="1:107" x14ac:dyDescent="0.3">
      <c r="B10" s="74"/>
      <c r="C10" s="60" t="s">
        <v>30</v>
      </c>
      <c r="D10" s="61" t="s">
        <v>25</v>
      </c>
      <c r="E10" s="62">
        <v>0.12854937181672976</v>
      </c>
      <c r="F10" s="73">
        <v>1.61</v>
      </c>
      <c r="G10" s="64">
        <v>0.31</v>
      </c>
      <c r="H10" s="62">
        <v>3.4000000000000002E-2</v>
      </c>
      <c r="I10" s="62">
        <v>1.5599999999999999E-2</v>
      </c>
      <c r="J10" s="65">
        <v>8.9929820999999997E-3</v>
      </c>
      <c r="K10" s="51">
        <f t="shared" si="41"/>
        <v>9.117647058823529</v>
      </c>
      <c r="L10" s="52">
        <f t="shared" si="42"/>
        <v>19.871794871794872</v>
      </c>
      <c r="M10" s="66">
        <f t="shared" si="43"/>
        <v>34.471324033881935</v>
      </c>
      <c r="N10" s="67">
        <f t="shared" si="0"/>
        <v>4.3494100852627025</v>
      </c>
      <c r="O10" s="68">
        <f t="shared" si="1"/>
        <v>0.47703207386752222</v>
      </c>
      <c r="P10" s="68">
        <f t="shared" si="2"/>
        <v>0.21887353977451016</v>
      </c>
      <c r="Q10" s="291">
        <f t="shared" si="3"/>
        <v>0.12617473239460308</v>
      </c>
      <c r="R10" s="403"/>
      <c r="S10" s="404"/>
      <c r="T10" s="404"/>
      <c r="U10" s="405"/>
      <c r="W10" s="60" t="s">
        <v>30</v>
      </c>
      <c r="X10" s="61" t="s">
        <v>25</v>
      </c>
      <c r="Y10" s="62">
        <v>9.8510117926265628E-2</v>
      </c>
      <c r="Z10" s="73">
        <v>1.61</v>
      </c>
      <c r="AA10" s="64">
        <v>0.28000000000000003</v>
      </c>
      <c r="AB10" s="62">
        <v>3.1099999999999999E-2</v>
      </c>
      <c r="AC10" s="62">
        <v>1.23E-2</v>
      </c>
      <c r="AD10" s="65">
        <v>8.0751212000000003E-3</v>
      </c>
      <c r="AE10" s="51">
        <f t="shared" si="44"/>
        <v>9.0032154340836019</v>
      </c>
      <c r="AF10" s="52">
        <f t="shared" si="45"/>
        <v>22.764227642276424</v>
      </c>
      <c r="AG10" s="66">
        <f t="shared" si="46"/>
        <v>34.67440216253349</v>
      </c>
      <c r="AH10" s="67">
        <f t="shared" si="5"/>
        <v>4.0639163883883951</v>
      </c>
      <c r="AI10" s="68">
        <f t="shared" si="6"/>
        <v>0.45138499885313954</v>
      </c>
      <c r="AJ10" s="68">
        <f t="shared" si="7"/>
        <v>0.17852204134706162</v>
      </c>
      <c r="AK10" s="69">
        <f t="shared" si="8"/>
        <v>0.11720220493893774</v>
      </c>
      <c r="AL10" s="403"/>
      <c r="AM10" s="404"/>
      <c r="AN10" s="404"/>
      <c r="AO10" s="405"/>
      <c r="AQ10" s="60" t="s">
        <v>30</v>
      </c>
      <c r="AR10" s="61" t="s">
        <v>25</v>
      </c>
      <c r="AS10" s="62">
        <v>0.1061917522933469</v>
      </c>
      <c r="AT10" s="375">
        <v>1.61</v>
      </c>
      <c r="AU10" s="64">
        <v>0.28000000000000003</v>
      </c>
      <c r="AV10" s="62">
        <v>3.09E-2</v>
      </c>
      <c r="AW10" s="62">
        <v>1.9E-2</v>
      </c>
      <c r="AX10" s="65">
        <v>7.8432999999999992E-3</v>
      </c>
      <c r="AY10" s="51">
        <f t="shared" si="47"/>
        <v>9.0614886731391593</v>
      </c>
      <c r="AZ10" s="52">
        <f t="shared" si="48"/>
        <v>14.736842105263159</v>
      </c>
      <c r="BA10" s="66">
        <f t="shared" si="49"/>
        <v>35.699259240370772</v>
      </c>
      <c r="BB10" s="67">
        <f t="shared" si="12"/>
        <v>4.0292875806615926</v>
      </c>
      <c r="BC10" s="68">
        <f t="shared" si="13"/>
        <v>0.44466066515158292</v>
      </c>
      <c r="BD10" s="68">
        <f t="shared" si="14"/>
        <v>0.27341594297346522</v>
      </c>
      <c r="BE10" s="69">
        <f t="shared" si="15"/>
        <v>0.11286754029072522</v>
      </c>
      <c r="BF10" s="403"/>
      <c r="BG10" s="404"/>
      <c r="BH10" s="404"/>
      <c r="BI10" s="405"/>
      <c r="BK10" s="60" t="s">
        <v>30</v>
      </c>
      <c r="BL10" s="61" t="s">
        <v>25</v>
      </c>
      <c r="BM10" s="62">
        <v>0.10099135218642434</v>
      </c>
      <c r="BN10" s="375">
        <v>1.61</v>
      </c>
      <c r="BO10" s="64">
        <v>0.32</v>
      </c>
      <c r="BP10" s="62">
        <v>3.5000000000000003E-2</v>
      </c>
      <c r="BQ10" s="62">
        <v>1.9786450328334072E-2</v>
      </c>
      <c r="BR10" s="65">
        <v>7.486630515599565E-3</v>
      </c>
      <c r="BS10" s="51">
        <f t="shared" si="50"/>
        <v>9.1428571428571423</v>
      </c>
      <c r="BT10" s="52">
        <f t="shared" si="51"/>
        <v>16.172683563244391</v>
      </c>
      <c r="BU10" s="66">
        <f t="shared" si="60"/>
        <v>42.74286</v>
      </c>
      <c r="BV10" s="67">
        <f t="shared" si="19"/>
        <v>4.631692553535542</v>
      </c>
      <c r="BW10" s="68">
        <f t="shared" si="20"/>
        <v>0.50659137304294999</v>
      </c>
      <c r="BX10" s="68">
        <f t="shared" si="21"/>
        <v>0.28638985827076818</v>
      </c>
      <c r="BY10" s="69">
        <f t="shared" si="22"/>
        <v>0.10836178378179519</v>
      </c>
      <c r="BZ10" s="403"/>
      <c r="CA10" s="404"/>
      <c r="CB10" s="404"/>
      <c r="CC10" s="405"/>
      <c r="CE10" s="60" t="s">
        <v>30</v>
      </c>
      <c r="CF10" s="64">
        <f t="shared" si="26"/>
        <v>0.29750000000000004</v>
      </c>
      <c r="CG10" s="62">
        <f t="shared" si="27"/>
        <v>3.2750000000000001E-2</v>
      </c>
      <c r="CH10" s="62">
        <f t="shared" si="28"/>
        <v>1.6671612582083516E-2</v>
      </c>
      <c r="CI10" s="65">
        <f t="shared" si="29"/>
        <v>8.09950845389989E-3</v>
      </c>
      <c r="CK10" s="51">
        <f t="shared" si="30"/>
        <v>9.0813020772258568</v>
      </c>
      <c r="CL10" s="52">
        <f t="shared" si="31"/>
        <v>18.38638704564471</v>
      </c>
      <c r="CM10" s="66">
        <f t="shared" si="32"/>
        <v>36.896961359196553</v>
      </c>
      <c r="CN10" s="57"/>
      <c r="CO10" s="67">
        <f t="shared" si="33"/>
        <v>4.2685766519620572</v>
      </c>
      <c r="CP10" s="303">
        <f t="shared" si="34"/>
        <v>0.14069242014780986</v>
      </c>
      <c r="CQ10" s="68">
        <f t="shared" si="35"/>
        <v>0.46991727772879865</v>
      </c>
      <c r="CR10" s="303">
        <f t="shared" si="36"/>
        <v>1.4074064298109441E-2</v>
      </c>
      <c r="CS10" s="68">
        <f t="shared" si="37"/>
        <v>0.2393003455914513</v>
      </c>
      <c r="CT10" s="303">
        <f t="shared" si="38"/>
        <v>2.4987585003713678E-2</v>
      </c>
      <c r="CU10" s="291">
        <f t="shared" si="39"/>
        <v>0.1161515653515153</v>
      </c>
      <c r="CV10" s="308">
        <f t="shared" si="40"/>
        <v>3.7972933191523484E-3</v>
      </c>
      <c r="CW10" s="5"/>
      <c r="CX10" s="70"/>
      <c r="CY10" s="344"/>
      <c r="CZ10" s="337"/>
      <c r="DA10" s="337"/>
      <c r="DB10" s="338"/>
    </row>
    <row r="11" spans="1:107" x14ac:dyDescent="0.3">
      <c r="A11" s="2"/>
      <c r="B11" s="75"/>
      <c r="C11" s="60" t="s">
        <v>31</v>
      </c>
      <c r="D11" s="61" t="s">
        <v>25</v>
      </c>
      <c r="E11" s="62">
        <v>0.12650656543706965</v>
      </c>
      <c r="F11" s="73">
        <v>1.7</v>
      </c>
      <c r="G11" s="64">
        <v>0.2424</v>
      </c>
      <c r="H11" s="62">
        <v>2.86E-2</v>
      </c>
      <c r="I11" s="62">
        <v>1.6653333333333332E-2</v>
      </c>
      <c r="J11" s="65">
        <v>9.1210628019323999E-3</v>
      </c>
      <c r="K11" s="51">
        <f t="shared" si="41"/>
        <v>8.475524475524475</v>
      </c>
      <c r="L11" s="52">
        <f t="shared" si="42"/>
        <v>14.555644515612491</v>
      </c>
      <c r="M11" s="66">
        <f t="shared" si="43"/>
        <v>26.575850343738981</v>
      </c>
      <c r="N11" s="67">
        <f t="shared" si="0"/>
        <v>3.5994917451469237</v>
      </c>
      <c r="O11" s="68">
        <f t="shared" si="1"/>
        <v>0.42469250788449675</v>
      </c>
      <c r="P11" s="68">
        <f t="shared" si="2"/>
        <v>0.24729181461432934</v>
      </c>
      <c r="Q11" s="291">
        <f t="shared" si="3"/>
        <v>0.13544220405330998</v>
      </c>
      <c r="R11" s="78">
        <f>SUM(N9:N11)</f>
        <v>13.198266062205168</v>
      </c>
      <c r="S11" s="79">
        <f t="shared" ref="S11:U11" si="67">SUM(O9:O11)</f>
        <v>1.4666985287334036</v>
      </c>
      <c r="T11" s="79">
        <f t="shared" si="67"/>
        <v>0.6835486830796782</v>
      </c>
      <c r="U11" s="80">
        <f t="shared" si="67"/>
        <v>0.38741205005606227</v>
      </c>
      <c r="W11" s="60" t="s">
        <v>31</v>
      </c>
      <c r="X11" s="61" t="s">
        <v>25</v>
      </c>
      <c r="Y11" s="62">
        <v>0.13608186598093414</v>
      </c>
      <c r="Z11" s="73">
        <v>1.7</v>
      </c>
      <c r="AA11" s="64">
        <v>0.20860000000000001</v>
      </c>
      <c r="AB11" s="62">
        <v>2.5000000000000001E-2</v>
      </c>
      <c r="AC11" s="62">
        <v>1.3552413793103448E-2</v>
      </c>
      <c r="AD11" s="65">
        <v>8.89776354679803E-3</v>
      </c>
      <c r="AE11" s="51">
        <f t="shared" si="44"/>
        <v>8.3439999999999994</v>
      </c>
      <c r="AF11" s="52">
        <f t="shared" si="45"/>
        <v>15.392092005495904</v>
      </c>
      <c r="AG11" s="66">
        <f t="shared" si="46"/>
        <v>23.444093440206927</v>
      </c>
      <c r="AH11" s="67">
        <f t="shared" si="5"/>
        <v>3.0636264868584115</v>
      </c>
      <c r="AI11" s="68">
        <f t="shared" si="6"/>
        <v>0.36716520695810301</v>
      </c>
      <c r="AJ11" s="68">
        <f t="shared" si="7"/>
        <v>0.19903899260506708</v>
      </c>
      <c r="AK11" s="69">
        <f t="shared" si="8"/>
        <v>0.13067796776497451</v>
      </c>
      <c r="AL11" s="78">
        <f>SUM(AH9:AH11)</f>
        <v>11.627332899300633</v>
      </c>
      <c r="AM11" s="79">
        <f t="shared" ref="AM11" si="68">SUM(AI9:AI11)</f>
        <v>1.2622794998498839</v>
      </c>
      <c r="AN11" s="79">
        <f t="shared" ref="AN11" si="69">SUM(AJ9:AJ11)</f>
        <v>0.54865026719272758</v>
      </c>
      <c r="AO11" s="80">
        <f t="shared" ref="AO11" si="70">SUM(AK9:AK11)</f>
        <v>0.34462223372333434</v>
      </c>
      <c r="AQ11" s="60" t="s">
        <v>31</v>
      </c>
      <c r="AR11" s="61" t="s">
        <v>25</v>
      </c>
      <c r="AS11" s="62">
        <v>9.8006579171506805E-2</v>
      </c>
      <c r="AT11" s="375">
        <v>1.7</v>
      </c>
      <c r="AU11" s="64">
        <v>0.19839999999999999</v>
      </c>
      <c r="AV11" s="62">
        <v>2.4899999999999999E-2</v>
      </c>
      <c r="AW11" s="62">
        <v>2.0643942383583299E-2</v>
      </c>
      <c r="AX11" s="65">
        <v>9.2343133385951095E-3</v>
      </c>
      <c r="AY11" s="51">
        <f t="shared" si="47"/>
        <v>7.9678714859437756</v>
      </c>
      <c r="AZ11" s="52">
        <f t="shared" si="48"/>
        <v>9.6105674155423824</v>
      </c>
      <c r="BA11" s="66">
        <f t="shared" si="49"/>
        <v>21.485084242353008</v>
      </c>
      <c r="BB11" s="67">
        <f t="shared" si="12"/>
        <v>3.0422434097703417</v>
      </c>
      <c r="BC11" s="68">
        <f t="shared" si="13"/>
        <v>0.38181381503670114</v>
      </c>
      <c r="BD11" s="68">
        <f t="shared" si="14"/>
        <v>0.31655190356922852</v>
      </c>
      <c r="BE11" s="69">
        <f t="shared" si="15"/>
        <v>0.14159792791378698</v>
      </c>
      <c r="BF11" s="78">
        <f>SUM(BB9:BB11)</f>
        <v>10.994393174551519</v>
      </c>
      <c r="BG11" s="79">
        <f t="shared" ref="BG11" si="71">SUM(BC9:BC11)</f>
        <v>1.266749109784618</v>
      </c>
      <c r="BH11" s="79">
        <f t="shared" ref="BH11" si="72">SUM(BD9:BD11)</f>
        <v>0.8516816301324448</v>
      </c>
      <c r="BI11" s="80">
        <f t="shared" ref="BI11" si="73">SUM(BE9:BE11)</f>
        <v>0.34430039662763079</v>
      </c>
      <c r="BK11" s="60" t="s">
        <v>31</v>
      </c>
      <c r="BL11" s="61" t="s">
        <v>25</v>
      </c>
      <c r="BM11" s="62">
        <v>9.4256526848061295E-2</v>
      </c>
      <c r="BN11" s="375">
        <v>1.7</v>
      </c>
      <c r="BO11" s="64">
        <v>0.28520000000000001</v>
      </c>
      <c r="BP11" s="62">
        <v>3.4299999999999997E-2</v>
      </c>
      <c r="BQ11" s="62">
        <v>2.304950572910593E-2</v>
      </c>
      <c r="BR11" s="65">
        <v>9.1346821117813393E-3</v>
      </c>
      <c r="BS11" s="51">
        <f t="shared" si="50"/>
        <v>8.3148688046647248</v>
      </c>
      <c r="BT11" s="52">
        <f t="shared" si="51"/>
        <v>12.373367279622906</v>
      </c>
      <c r="BU11" s="66">
        <f t="shared" si="60"/>
        <v>31.2216666666667</v>
      </c>
      <c r="BV11" s="67">
        <f t="shared" si="19"/>
        <v>4.3914066552298596</v>
      </c>
      <c r="BW11" s="68">
        <f t="shared" si="20"/>
        <v>0.52813901919489536</v>
      </c>
      <c r="BX11" s="68">
        <f t="shared" si="21"/>
        <v>0.35490796934977054</v>
      </c>
      <c r="BY11" s="69">
        <f t="shared" si="22"/>
        <v>0.14065253793508317</v>
      </c>
      <c r="BZ11" s="78">
        <f>SUM(BV9:BV11)</f>
        <v>13.406970118887765</v>
      </c>
      <c r="CA11" s="79">
        <f t="shared" ref="CA11" si="74">SUM(BW9:BW11)</f>
        <v>1.4907358769787058</v>
      </c>
      <c r="CB11" s="79">
        <f t="shared" ref="CB11" si="75">SUM(BX9:BX11)</f>
        <v>0.86950255871773363</v>
      </c>
      <c r="CC11" s="80">
        <f t="shared" ref="CC11" si="76">SUM(BY9:BY11)</f>
        <v>0.35093454796262935</v>
      </c>
      <c r="CE11" s="60" t="s">
        <v>31</v>
      </c>
      <c r="CF11" s="64">
        <f t="shared" si="26"/>
        <v>0.23365</v>
      </c>
      <c r="CG11" s="62">
        <f t="shared" si="27"/>
        <v>2.8199999999999999E-2</v>
      </c>
      <c r="CH11" s="62">
        <f t="shared" si="28"/>
        <v>1.8474798809781503E-2</v>
      </c>
      <c r="CI11" s="65">
        <f t="shared" si="29"/>
        <v>9.0969554497767197E-3</v>
      </c>
      <c r="CK11" s="51">
        <f t="shared" si="30"/>
        <v>8.2755661915332439</v>
      </c>
      <c r="CL11" s="52">
        <f t="shared" si="31"/>
        <v>12.982917804068421</v>
      </c>
      <c r="CM11" s="66">
        <f t="shared" si="32"/>
        <v>25.681673673241406</v>
      </c>
      <c r="CN11" s="57"/>
      <c r="CO11" s="67">
        <f t="shared" si="33"/>
        <v>3.5241920742513839</v>
      </c>
      <c r="CP11" s="303">
        <f t="shared" si="34"/>
        <v>0.31650781261873528</v>
      </c>
      <c r="CQ11" s="68">
        <f t="shared" si="35"/>
        <v>0.42545263726854909</v>
      </c>
      <c r="CR11" s="303">
        <f t="shared" si="36"/>
        <v>3.6339650254900491E-2</v>
      </c>
      <c r="CS11" s="68">
        <f t="shared" si="37"/>
        <v>0.27944767003459886</v>
      </c>
      <c r="CT11" s="303">
        <f t="shared" si="38"/>
        <v>3.4845534580851024E-2</v>
      </c>
      <c r="CU11" s="291">
        <f t="shared" si="39"/>
        <v>0.13709265941678866</v>
      </c>
      <c r="CV11" s="308">
        <f t="shared" si="40"/>
        <v>2.5305212109654066E-3</v>
      </c>
      <c r="CW11" s="5"/>
      <c r="CX11" s="72" t="s">
        <v>32</v>
      </c>
      <c r="CY11" s="339">
        <f>SUM(CO9:CO11)</f>
        <v>12.30674056373627</v>
      </c>
      <c r="CZ11" s="335">
        <f>SUM(CQ9:CQ11)</f>
        <v>1.3716157538366529</v>
      </c>
      <c r="DA11" s="335">
        <f>SUM(CS9:CS11)</f>
        <v>0.73834578478064605</v>
      </c>
      <c r="DB11" s="336">
        <f>SUM(CU9:CU11)</f>
        <v>0.35681730709241422</v>
      </c>
    </row>
    <row r="12" spans="1:107" x14ac:dyDescent="0.3">
      <c r="B12" s="75"/>
      <c r="C12" s="60" t="s">
        <v>33</v>
      </c>
      <c r="D12" s="61" t="s">
        <v>25</v>
      </c>
      <c r="E12" s="62">
        <v>0.13225993494401089</v>
      </c>
      <c r="F12" s="73">
        <v>1.76</v>
      </c>
      <c r="G12" s="64">
        <v>0.23</v>
      </c>
      <c r="H12" s="62">
        <v>2.7900000000000001E-2</v>
      </c>
      <c r="I12" s="62">
        <v>1.5699999999999999E-2</v>
      </c>
      <c r="J12" s="65">
        <v>8.5461538460999999E-3</v>
      </c>
      <c r="K12" s="51">
        <f t="shared" si="41"/>
        <v>8.2437275985663074</v>
      </c>
      <c r="L12" s="52">
        <f t="shared" si="42"/>
        <v>14.649681528662422</v>
      </c>
      <c r="M12" s="76">
        <f t="shared" si="43"/>
        <v>26.912691269296481</v>
      </c>
      <c r="N12" s="67">
        <f t="shared" si="0"/>
        <v>3.5126117833466446</v>
      </c>
      <c r="O12" s="68">
        <f t="shared" si="1"/>
        <v>0.42609508154509296</v>
      </c>
      <c r="P12" s="68">
        <f t="shared" si="2"/>
        <v>0.23977393477627093</v>
      </c>
      <c r="Q12" s="291">
        <f t="shared" si="3"/>
        <v>0.13051878566132219</v>
      </c>
      <c r="R12" s="403"/>
      <c r="S12" s="404"/>
      <c r="T12" s="404"/>
      <c r="U12" s="405"/>
      <c r="W12" s="60" t="s">
        <v>33</v>
      </c>
      <c r="X12" s="61" t="s">
        <v>25</v>
      </c>
      <c r="Y12" s="62">
        <v>0.16529018332702367</v>
      </c>
      <c r="Z12" s="73">
        <v>1.76</v>
      </c>
      <c r="AA12" s="64">
        <v>0.17</v>
      </c>
      <c r="AB12" s="62">
        <v>2.2800000000000001E-2</v>
      </c>
      <c r="AC12" s="62">
        <v>1.52E-2</v>
      </c>
      <c r="AD12" s="65">
        <v>7.8388697272073343E-3</v>
      </c>
      <c r="AE12" s="51">
        <f t="shared" si="44"/>
        <v>7.4561403508771935</v>
      </c>
      <c r="AF12" s="52">
        <f t="shared" si="45"/>
        <v>11.184210526315791</v>
      </c>
      <c r="AG12" s="76">
        <f t="shared" si="46"/>
        <v>21.686799999999998</v>
      </c>
      <c r="AH12" s="67">
        <f t="shared" si="5"/>
        <v>2.4974517714855455</v>
      </c>
      <c r="AI12" s="68">
        <f t="shared" si="6"/>
        <v>0.33495235523453193</v>
      </c>
      <c r="AJ12" s="68">
        <f t="shared" si="7"/>
        <v>0.22330157015635466</v>
      </c>
      <c r="AK12" s="69">
        <f t="shared" si="8"/>
        <v>0.11515999462740219</v>
      </c>
      <c r="AL12" s="403"/>
      <c r="AM12" s="404"/>
      <c r="AN12" s="404"/>
      <c r="AO12" s="405"/>
      <c r="AQ12" s="60" t="s">
        <v>33</v>
      </c>
      <c r="AR12" s="61" t="s">
        <v>25</v>
      </c>
      <c r="AS12" s="62">
        <v>0.1251507704916715</v>
      </c>
      <c r="AT12" s="375">
        <v>1.76</v>
      </c>
      <c r="AU12" s="64">
        <v>0.20300000000000001</v>
      </c>
      <c r="AV12" s="62">
        <v>2.3599999999999999E-2</v>
      </c>
      <c r="AW12" s="62">
        <v>2.0199999999999999E-2</v>
      </c>
      <c r="AX12" s="65">
        <v>8.8044532409698208E-3</v>
      </c>
      <c r="AY12" s="51">
        <f t="shared" si="47"/>
        <v>8.6016949152542388</v>
      </c>
      <c r="AZ12" s="52">
        <f t="shared" si="48"/>
        <v>10.04950495049505</v>
      </c>
      <c r="BA12" s="76">
        <f t="shared" si="49"/>
        <v>23.056514066697382</v>
      </c>
      <c r="BB12" s="67">
        <f t="shared" si="12"/>
        <v>3.1256613271873568</v>
      </c>
      <c r="BC12" s="68">
        <f t="shared" si="13"/>
        <v>0.36337737596857933</v>
      </c>
      <c r="BD12" s="68">
        <f t="shared" si="14"/>
        <v>0.31102639807480098</v>
      </c>
      <c r="BE12" s="69">
        <f t="shared" si="15"/>
        <v>0.13556521676024016</v>
      </c>
      <c r="BF12" s="403"/>
      <c r="BG12" s="404"/>
      <c r="BH12" s="404"/>
      <c r="BI12" s="405"/>
      <c r="BK12" s="60" t="s">
        <v>33</v>
      </c>
      <c r="BL12" s="61" t="s">
        <v>25</v>
      </c>
      <c r="BM12" s="62">
        <v>8.3323063191706431E-2</v>
      </c>
      <c r="BN12" s="375">
        <v>1.76</v>
      </c>
      <c r="BO12" s="64">
        <v>0.28999999999999998</v>
      </c>
      <c r="BP12" s="62">
        <v>3.6200000000000003E-2</v>
      </c>
      <c r="BQ12" s="62">
        <v>3.0594583040738345E-2</v>
      </c>
      <c r="BR12" s="65">
        <v>1.0053003594815422E-2</v>
      </c>
      <c r="BS12" s="51">
        <f t="shared" si="50"/>
        <v>8.0110497237569049</v>
      </c>
      <c r="BT12" s="52">
        <f t="shared" si="51"/>
        <v>9.4788021661824668</v>
      </c>
      <c r="BU12" s="76">
        <f t="shared" si="60"/>
        <v>28.847100000000001</v>
      </c>
      <c r="BV12" s="67">
        <f t="shared" si="19"/>
        <v>4.6787190854695302</v>
      </c>
      <c r="BW12" s="68">
        <f t="shared" si="20"/>
        <v>0.58403320997930008</v>
      </c>
      <c r="BX12" s="68">
        <f t="shared" si="21"/>
        <v>0.49359813649891349</v>
      </c>
      <c r="BY12" s="69">
        <f t="shared" si="22"/>
        <v>0.16219027512191969</v>
      </c>
      <c r="BZ12" s="403"/>
      <c r="CA12" s="404"/>
      <c r="CB12" s="404"/>
      <c r="CC12" s="405"/>
      <c r="CE12" s="60" t="s">
        <v>33</v>
      </c>
      <c r="CF12" s="64">
        <f t="shared" si="26"/>
        <v>0.22325</v>
      </c>
      <c r="CG12" s="62">
        <f t="shared" si="27"/>
        <v>2.7625000000000004E-2</v>
      </c>
      <c r="CH12" s="62">
        <f t="shared" si="28"/>
        <v>2.0423645760184586E-2</v>
      </c>
      <c r="CI12" s="65">
        <f t="shared" si="29"/>
        <v>8.8106201022731447E-3</v>
      </c>
      <c r="CK12" s="51">
        <f t="shared" si="30"/>
        <v>8.0781531471136603</v>
      </c>
      <c r="CL12" s="52">
        <f t="shared" si="31"/>
        <v>11.340549792913933</v>
      </c>
      <c r="CM12" s="76">
        <f t="shared" si="32"/>
        <v>25.125776333998463</v>
      </c>
      <c r="CN12" s="58"/>
      <c r="CO12" s="67">
        <f t="shared" si="33"/>
        <v>3.4536109918722691</v>
      </c>
      <c r="CP12" s="303">
        <f t="shared" si="34"/>
        <v>0.45881753560008426</v>
      </c>
      <c r="CQ12" s="68">
        <f t="shared" si="35"/>
        <v>0.42711450568187603</v>
      </c>
      <c r="CR12" s="303">
        <f t="shared" si="36"/>
        <v>5.5663275343145337E-2</v>
      </c>
      <c r="CS12" s="68">
        <f t="shared" si="37"/>
        <v>0.31692500987658501</v>
      </c>
      <c r="CT12" s="303">
        <f t="shared" si="38"/>
        <v>6.1890914886515824E-2</v>
      </c>
      <c r="CU12" s="291">
        <f t="shared" si="39"/>
        <v>0.13585856804272106</v>
      </c>
      <c r="CV12" s="308">
        <f t="shared" si="40"/>
        <v>9.7911059555330464E-3</v>
      </c>
      <c r="CW12" s="5"/>
      <c r="CX12" s="70"/>
      <c r="CY12" s="343">
        <f>(STDEV(R11,AL11,BF11,BZ11))/2</f>
        <v>0.59084496223931937</v>
      </c>
      <c r="CZ12" s="333">
        <f t="shared" ref="CZ12" si="77">(STDEV(S11,AM11,BG11,CA11))/2</f>
        <v>6.2036123408086105E-2</v>
      </c>
      <c r="DA12" s="333">
        <f t="shared" ref="DA12" si="78">(STDEV(T11,AN11,BH11,CB11))/2</f>
        <v>7.5847558156127134E-2</v>
      </c>
      <c r="DB12" s="334">
        <f t="shared" ref="DB12" si="79">(STDEV(U11,AO11,BI11,CC11))/2</f>
        <v>1.0311959133498855E-2</v>
      </c>
    </row>
    <row r="13" spans="1:107" x14ac:dyDescent="0.3">
      <c r="B13" s="75"/>
      <c r="C13" s="60" t="s">
        <v>34</v>
      </c>
      <c r="D13" s="61" t="s">
        <v>25</v>
      </c>
      <c r="E13" s="62">
        <v>0.15006562766322895</v>
      </c>
      <c r="F13" s="73">
        <v>1.76</v>
      </c>
      <c r="G13" s="64">
        <v>0.19689999999999999</v>
      </c>
      <c r="H13" s="62">
        <v>2.69E-2</v>
      </c>
      <c r="I13" s="62">
        <v>1.498198464264619E-2</v>
      </c>
      <c r="J13" s="65">
        <v>7.7482575310100412E-3</v>
      </c>
      <c r="K13" s="51">
        <f t="shared" si="41"/>
        <v>7.3197026022304827</v>
      </c>
      <c r="L13" s="52">
        <f t="shared" si="42"/>
        <v>13.142451063494253</v>
      </c>
      <c r="M13" s="66">
        <f t="shared" si="43"/>
        <v>25.412165149643993</v>
      </c>
      <c r="N13" s="67">
        <f t="shared" si="0"/>
        <v>2.9453965712707397</v>
      </c>
      <c r="O13" s="68">
        <f t="shared" si="1"/>
        <v>0.4023929292391209</v>
      </c>
      <c r="P13" s="68">
        <f t="shared" si="2"/>
        <v>0.22411318535947675</v>
      </c>
      <c r="Q13" s="291">
        <f t="shared" si="3"/>
        <v>0.11590498306327916</v>
      </c>
      <c r="R13" s="403"/>
      <c r="S13" s="404"/>
      <c r="T13" s="404"/>
      <c r="U13" s="405"/>
      <c r="W13" s="60" t="s">
        <v>34</v>
      </c>
      <c r="X13" s="61" t="s">
        <v>25</v>
      </c>
      <c r="Y13" s="62">
        <v>0.12829611335034891</v>
      </c>
      <c r="Z13" s="73">
        <v>1.76</v>
      </c>
      <c r="AA13" s="64">
        <v>0.1595</v>
      </c>
      <c r="AB13" s="62">
        <v>2.1600000000000001E-2</v>
      </c>
      <c r="AC13" s="62">
        <v>1.6698041452747669E-2</v>
      </c>
      <c r="AD13" s="65">
        <v>8.3866039170945005E-3</v>
      </c>
      <c r="AE13" s="51">
        <f t="shared" si="44"/>
        <v>7.3842592592592586</v>
      </c>
      <c r="AF13" s="52">
        <f t="shared" si="45"/>
        <v>9.5520184478733707</v>
      </c>
      <c r="AG13" s="66">
        <f t="shared" si="46"/>
        <v>19.018425285936004</v>
      </c>
      <c r="AH13" s="67">
        <f t="shared" si="5"/>
        <v>2.4470471506029012</v>
      </c>
      <c r="AI13" s="68">
        <f t="shared" si="6"/>
        <v>0.33138694954873144</v>
      </c>
      <c r="AJ13" s="68">
        <f t="shared" si="7"/>
        <v>0.25618115835482952</v>
      </c>
      <c r="AK13" s="69">
        <f t="shared" si="8"/>
        <v>0.12866718005367539</v>
      </c>
      <c r="AL13" s="403"/>
      <c r="AM13" s="404"/>
      <c r="AN13" s="404"/>
      <c r="AO13" s="405"/>
      <c r="AQ13" s="60" t="s">
        <v>34</v>
      </c>
      <c r="AR13" s="61" t="s">
        <v>25</v>
      </c>
      <c r="AS13" s="62">
        <v>0.14157873618600245</v>
      </c>
      <c r="AT13" s="375">
        <v>1.76</v>
      </c>
      <c r="AU13" s="64">
        <v>0.14799999999999999</v>
      </c>
      <c r="AV13" s="62">
        <v>1.8100000000000002E-2</v>
      </c>
      <c r="AW13" s="62">
        <v>1.8001129518072301E-2</v>
      </c>
      <c r="AX13" s="65">
        <v>7.1063507153614402E-3</v>
      </c>
      <c r="AY13" s="51">
        <f t="shared" si="47"/>
        <v>8.1767955801104968</v>
      </c>
      <c r="AZ13" s="52">
        <f t="shared" si="48"/>
        <v>8.2217063018970471</v>
      </c>
      <c r="BA13" s="66">
        <f t="shared" si="49"/>
        <v>20.826441858558407</v>
      </c>
      <c r="BB13" s="67">
        <f t="shared" si="12"/>
        <v>2.2360157079827006</v>
      </c>
      <c r="BC13" s="68">
        <f t="shared" si="13"/>
        <v>0.27345867780058714</v>
      </c>
      <c r="BD13" s="68">
        <f t="shared" si="14"/>
        <v>0.27196492137730227</v>
      </c>
      <c r="BE13" s="69">
        <f t="shared" si="15"/>
        <v>0.1073642690944749</v>
      </c>
      <c r="BF13" s="403"/>
      <c r="BG13" s="404"/>
      <c r="BH13" s="404"/>
      <c r="BI13" s="405"/>
      <c r="BK13" s="60" t="s">
        <v>34</v>
      </c>
      <c r="BL13" s="61" t="s">
        <v>25</v>
      </c>
      <c r="BM13" s="62">
        <v>6.8162924446885528E-2</v>
      </c>
      <c r="BN13" s="375">
        <v>1.76</v>
      </c>
      <c r="BO13" s="64">
        <v>0.21029999999999999</v>
      </c>
      <c r="BP13" s="62">
        <v>2.7E-2</v>
      </c>
      <c r="BQ13" s="62">
        <v>2.3116330857763306E-2</v>
      </c>
      <c r="BR13" s="65">
        <v>8.8528078618658867E-3</v>
      </c>
      <c r="BS13" s="51">
        <f t="shared" si="50"/>
        <v>7.7888888888888888</v>
      </c>
      <c r="BT13" s="52">
        <f t="shared" si="51"/>
        <v>9.0974645281724538</v>
      </c>
      <c r="BU13" s="66">
        <f t="shared" si="60"/>
        <v>23.755175000000001</v>
      </c>
      <c r="BV13" s="67">
        <f t="shared" si="19"/>
        <v>3.4489899310032315</v>
      </c>
      <c r="BW13" s="68">
        <f t="shared" si="20"/>
        <v>0.44280897830284</v>
      </c>
      <c r="BX13" s="68">
        <f t="shared" si="21"/>
        <v>0.37911551293468826</v>
      </c>
      <c r="BY13" s="69">
        <f t="shared" si="22"/>
        <v>0.14518899275645122</v>
      </c>
      <c r="BZ13" s="403"/>
      <c r="CA13" s="404"/>
      <c r="CB13" s="404"/>
      <c r="CC13" s="405"/>
      <c r="CE13" s="60" t="s">
        <v>34</v>
      </c>
      <c r="CF13" s="64">
        <f t="shared" si="26"/>
        <v>0.17867499999999997</v>
      </c>
      <c r="CG13" s="62">
        <f t="shared" si="27"/>
        <v>2.3400000000000001E-2</v>
      </c>
      <c r="CH13" s="62">
        <f t="shared" si="28"/>
        <v>1.8199371617807367E-2</v>
      </c>
      <c r="CI13" s="65">
        <f t="shared" si="29"/>
        <v>8.0235050063329674E-3</v>
      </c>
      <c r="CK13" s="51">
        <f t="shared" si="30"/>
        <v>7.6674115826222815</v>
      </c>
      <c r="CL13" s="52">
        <f t="shared" si="31"/>
        <v>10.003410085359281</v>
      </c>
      <c r="CM13" s="66">
        <f t="shared" si="32"/>
        <v>22.253051823534605</v>
      </c>
      <c r="CN13" s="57"/>
      <c r="CO13" s="67">
        <f t="shared" si="33"/>
        <v>2.7693623402148932</v>
      </c>
      <c r="CP13" s="303">
        <f t="shared" si="34"/>
        <v>0.27099007119453322</v>
      </c>
      <c r="CQ13" s="68">
        <f t="shared" si="35"/>
        <v>0.36251188372281984</v>
      </c>
      <c r="CR13" s="303">
        <f t="shared" si="36"/>
        <v>3.7569220781816966E-2</v>
      </c>
      <c r="CS13" s="68">
        <f t="shared" si="37"/>
        <v>0.28284369450657421</v>
      </c>
      <c r="CT13" s="303">
        <f t="shared" si="38"/>
        <v>3.3599075219136507E-2</v>
      </c>
      <c r="CU13" s="291">
        <f t="shared" si="39"/>
        <v>0.12428135624197018</v>
      </c>
      <c r="CV13" s="308">
        <f t="shared" si="40"/>
        <v>8.2296019563201251E-3</v>
      </c>
      <c r="CW13" s="5"/>
      <c r="CX13" s="70"/>
      <c r="CY13" s="344"/>
      <c r="CZ13" s="337"/>
      <c r="DA13" s="337"/>
      <c r="DB13" s="338"/>
    </row>
    <row r="14" spans="1:107" x14ac:dyDescent="0.3">
      <c r="A14" s="15"/>
      <c r="B14" s="77"/>
      <c r="C14" s="60" t="s">
        <v>35</v>
      </c>
      <c r="D14" s="61" t="s">
        <v>25</v>
      </c>
      <c r="E14" s="62">
        <v>0.17062536489388513</v>
      </c>
      <c r="F14" s="73">
        <v>1.77</v>
      </c>
      <c r="G14" s="64">
        <v>0.19500000000000001</v>
      </c>
      <c r="H14" s="62">
        <v>2.5899999999999999E-2</v>
      </c>
      <c r="I14" s="62">
        <v>1.4E-2</v>
      </c>
      <c r="J14" s="65">
        <v>7.6249999999999998E-3</v>
      </c>
      <c r="K14" s="51">
        <f t="shared" si="41"/>
        <v>7.5289575289575295</v>
      </c>
      <c r="L14" s="52">
        <f t="shared" si="42"/>
        <v>13.928571428571429</v>
      </c>
      <c r="M14" s="76">
        <f t="shared" si="43"/>
        <v>25.57377049180328</v>
      </c>
      <c r="N14" s="67">
        <f t="shared" si="0"/>
        <v>2.8625865530687551</v>
      </c>
      <c r="O14" s="68">
        <f t="shared" si="1"/>
        <v>0.38021021397169619</v>
      </c>
      <c r="P14" s="68">
        <f t="shared" si="2"/>
        <v>0.20551903457929527</v>
      </c>
      <c r="Q14" s="291">
        <f t="shared" si="3"/>
        <v>0.11193447419050902</v>
      </c>
      <c r="R14" s="78">
        <f>SUM(N12:N14)</f>
        <v>9.3205949076861394</v>
      </c>
      <c r="S14" s="79">
        <f t="shared" ref="S14:U14" si="80">SUM(O12:O14)</f>
        <v>1.2086982247559099</v>
      </c>
      <c r="T14" s="79">
        <f t="shared" si="80"/>
        <v>0.66940615471504294</v>
      </c>
      <c r="U14" s="80">
        <f t="shared" si="80"/>
        <v>0.35835824291511037</v>
      </c>
      <c r="W14" s="60" t="s">
        <v>35</v>
      </c>
      <c r="X14" s="61" t="s">
        <v>25</v>
      </c>
      <c r="Y14" s="62">
        <v>0.12779783903917166</v>
      </c>
      <c r="Z14" s="73">
        <v>1.77</v>
      </c>
      <c r="AA14" s="64">
        <v>0.15</v>
      </c>
      <c r="AB14" s="62">
        <v>2.1100000000000001E-2</v>
      </c>
      <c r="AC14" s="62">
        <v>1.4999999999999999E-2</v>
      </c>
      <c r="AD14" s="65">
        <v>8.5659806077620342E-3</v>
      </c>
      <c r="AE14" s="51">
        <f t="shared" si="44"/>
        <v>7.1090047393364921</v>
      </c>
      <c r="AF14" s="52">
        <f t="shared" si="45"/>
        <v>10</v>
      </c>
      <c r="AG14" s="76">
        <f t="shared" si="46"/>
        <v>17.511130000000001</v>
      </c>
      <c r="AH14" s="67">
        <f t="shared" si="5"/>
        <v>2.3156967373509993</v>
      </c>
      <c r="AI14" s="68">
        <f t="shared" si="6"/>
        <v>0.32574134105404057</v>
      </c>
      <c r="AJ14" s="68">
        <f t="shared" si="7"/>
        <v>0.2315696737350999</v>
      </c>
      <c r="AK14" s="69">
        <f t="shared" si="8"/>
        <v>0.13224142230404315</v>
      </c>
      <c r="AL14" s="78">
        <f>SUM(AH12:AH14)</f>
        <v>7.2601956594394466</v>
      </c>
      <c r="AM14" s="79">
        <f t="shared" ref="AM14" si="81">SUM(AI12:AI14)</f>
        <v>0.99208064583730393</v>
      </c>
      <c r="AN14" s="79">
        <f t="shared" ref="AN14" si="82">SUM(AJ12:AJ14)</f>
        <v>0.71105240224628408</v>
      </c>
      <c r="AO14" s="80">
        <f t="shared" ref="AO14" si="83">SUM(AK12:AK14)</f>
        <v>0.37606859698512074</v>
      </c>
      <c r="AQ14" s="60" t="s">
        <v>35</v>
      </c>
      <c r="AR14" s="61" t="s">
        <v>25</v>
      </c>
      <c r="AS14" s="62">
        <v>0.11739812258922541</v>
      </c>
      <c r="AT14" s="375">
        <v>1.77</v>
      </c>
      <c r="AU14" s="64">
        <v>0.13600000000000001</v>
      </c>
      <c r="AV14" s="62">
        <v>1.6500000000000001E-2</v>
      </c>
      <c r="AW14" s="62">
        <v>1.55E-2</v>
      </c>
      <c r="AX14" s="65">
        <v>8.4588340101519437E-3</v>
      </c>
      <c r="AY14" s="51">
        <f t="shared" si="47"/>
        <v>8.2424242424242422</v>
      </c>
      <c r="AZ14" s="52">
        <f t="shared" si="48"/>
        <v>8.7741935483870979</v>
      </c>
      <c r="BA14" s="76">
        <f t="shared" si="49"/>
        <v>16.077866031746034</v>
      </c>
      <c r="BB14" s="67">
        <f t="shared" si="12"/>
        <v>2.1245992393032167</v>
      </c>
      <c r="BC14" s="68">
        <f t="shared" si="13"/>
        <v>0.25776387829781666</v>
      </c>
      <c r="BD14" s="68">
        <f t="shared" si="14"/>
        <v>0.24214182506764598</v>
      </c>
      <c r="BE14" s="69">
        <f t="shared" si="15"/>
        <v>0.13214435517177203</v>
      </c>
      <c r="BF14" s="78">
        <f>SUM(BB12:BB14)</f>
        <v>7.4862762744732745</v>
      </c>
      <c r="BG14" s="79">
        <f t="shared" ref="BG14" si="84">SUM(BC12:BC14)</f>
        <v>0.89459993206698307</v>
      </c>
      <c r="BH14" s="79">
        <f t="shared" ref="BH14" si="85">SUM(BD12:BD14)</f>
        <v>0.82513314451974917</v>
      </c>
      <c r="BI14" s="80">
        <f t="shared" ref="BI14" si="86">SUM(BE12:BE14)</f>
        <v>0.37507384102648711</v>
      </c>
      <c r="BK14" s="60" t="s">
        <v>35</v>
      </c>
      <c r="BL14" s="61" t="s">
        <v>25</v>
      </c>
      <c r="BM14" s="62">
        <v>6.7869044792044073E-2</v>
      </c>
      <c r="BN14" s="375">
        <v>1.77</v>
      </c>
      <c r="BO14" s="64">
        <v>0.17</v>
      </c>
      <c r="BP14" s="62">
        <v>2.4E-2</v>
      </c>
      <c r="BQ14" s="62">
        <v>1.8625964302734093E-2</v>
      </c>
      <c r="BR14" s="65">
        <v>6.5023671485111966E-3</v>
      </c>
      <c r="BS14" s="51">
        <f t="shared" si="50"/>
        <v>7.0833333333333339</v>
      </c>
      <c r="BT14" s="52">
        <f t="shared" si="51"/>
        <v>9.1270442290628591</v>
      </c>
      <c r="BU14" s="76">
        <f t="shared" si="60"/>
        <v>26.144325000000002</v>
      </c>
      <c r="BV14" s="67">
        <f t="shared" si="19"/>
        <v>2.8047820442207394</v>
      </c>
      <c r="BW14" s="68">
        <f t="shared" si="20"/>
        <v>0.39596922977233973</v>
      </c>
      <c r="BX14" s="68">
        <f t="shared" si="21"/>
        <v>0.30730453078002973</v>
      </c>
      <c r="BY14" s="69">
        <f t="shared" si="22"/>
        <v>0.10728072131220596</v>
      </c>
      <c r="BZ14" s="78">
        <f>SUM(BV12:BV14)</f>
        <v>10.932491060693501</v>
      </c>
      <c r="CA14" s="79">
        <f t="shared" ref="CA14" si="87">SUM(BW12:BW14)</f>
        <v>1.4228114180544797</v>
      </c>
      <c r="CB14" s="79">
        <f t="shared" ref="CB14" si="88">SUM(BX12:BX14)</f>
        <v>1.1800181802136316</v>
      </c>
      <c r="CC14" s="80">
        <f t="shared" ref="CC14" si="89">SUM(BY12:BY14)</f>
        <v>0.41465998919057684</v>
      </c>
      <c r="CE14" s="60" t="s">
        <v>35</v>
      </c>
      <c r="CF14" s="64">
        <f t="shared" si="26"/>
        <v>0.16275000000000001</v>
      </c>
      <c r="CG14" s="62">
        <f t="shared" si="27"/>
        <v>2.1874999999999999E-2</v>
      </c>
      <c r="CH14" s="62">
        <f t="shared" si="28"/>
        <v>1.5781491075683524E-2</v>
      </c>
      <c r="CI14" s="65">
        <f t="shared" si="29"/>
        <v>7.7880454416062936E-3</v>
      </c>
      <c r="CK14" s="51">
        <f t="shared" si="30"/>
        <v>7.490929961012899</v>
      </c>
      <c r="CL14" s="52">
        <f t="shared" si="31"/>
        <v>10.457452301505347</v>
      </c>
      <c r="CM14" s="76">
        <f t="shared" si="32"/>
        <v>21.326772880887329</v>
      </c>
      <c r="CN14" s="58"/>
      <c r="CO14" s="67">
        <f t="shared" si="33"/>
        <v>2.526916143485928</v>
      </c>
      <c r="CP14" s="303">
        <f t="shared" si="34"/>
        <v>0.18174079792840009</v>
      </c>
      <c r="CQ14" s="68">
        <f t="shared" si="35"/>
        <v>0.33992116577397324</v>
      </c>
      <c r="CR14" s="303">
        <f t="shared" si="36"/>
        <v>3.1245639958735832E-2</v>
      </c>
      <c r="CS14" s="68">
        <f t="shared" si="37"/>
        <v>0.24663376604051773</v>
      </c>
      <c r="CT14" s="303">
        <f t="shared" si="38"/>
        <v>2.1638059154907959E-2</v>
      </c>
      <c r="CU14" s="291">
        <f t="shared" si="39"/>
        <v>0.12090024324463254</v>
      </c>
      <c r="CV14" s="308">
        <f t="shared" si="40"/>
        <v>6.5886821386335285E-3</v>
      </c>
      <c r="CW14" s="5"/>
      <c r="CX14" s="72" t="s">
        <v>36</v>
      </c>
      <c r="CY14" s="339">
        <f>SUM(CO12:CO14)</f>
        <v>8.7498894755730916</v>
      </c>
      <c r="CZ14" s="335">
        <f>SUM(CQ12:CQ14)</f>
        <v>1.1295475551786691</v>
      </c>
      <c r="DA14" s="335">
        <f>SUM(CS12:CS14)</f>
        <v>0.846402470423677</v>
      </c>
      <c r="DB14" s="336">
        <f>SUM(CU12:CU14)</f>
        <v>0.38104016752932379</v>
      </c>
    </row>
    <row r="15" spans="1:107" x14ac:dyDescent="0.3">
      <c r="A15" s="15"/>
      <c r="B15" s="77"/>
      <c r="C15" s="60" t="s">
        <v>37</v>
      </c>
      <c r="D15" s="61" t="s">
        <v>25</v>
      </c>
      <c r="E15" s="62">
        <v>0.16428350184161478</v>
      </c>
      <c r="F15" s="73">
        <v>1.77</v>
      </c>
      <c r="G15" s="64">
        <v>0.16450000000000001</v>
      </c>
      <c r="H15" s="62">
        <v>2.4299999999999999E-2</v>
      </c>
      <c r="I15" s="62">
        <v>1.2326528760660496E-2</v>
      </c>
      <c r="J15" s="65">
        <v>7.0959807657412438E-3</v>
      </c>
      <c r="K15" s="51">
        <f t="shared" si="41"/>
        <v>6.7695473251028817</v>
      </c>
      <c r="L15" s="52">
        <f t="shared" si="42"/>
        <v>13.345200680096864</v>
      </c>
      <c r="M15" s="66">
        <f t="shared" si="43"/>
        <v>23.182137245099536</v>
      </c>
      <c r="N15" s="67">
        <f t="shared" si="0"/>
        <v>2.4333139418628624</v>
      </c>
      <c r="O15" s="68">
        <f t="shared" si="1"/>
        <v>0.35945002302290302</v>
      </c>
      <c r="P15" s="68">
        <f t="shared" si="2"/>
        <v>0.18233625707044823</v>
      </c>
      <c r="Q15" s="291">
        <f t="shared" si="3"/>
        <v>0.10496503907883817</v>
      </c>
      <c r="R15" s="403"/>
      <c r="S15" s="404"/>
      <c r="T15" s="404"/>
      <c r="U15" s="405"/>
      <c r="W15" s="60" t="s">
        <v>37</v>
      </c>
      <c r="X15" s="61" t="s">
        <v>25</v>
      </c>
      <c r="Y15" s="62">
        <v>0.1248617686870007</v>
      </c>
      <c r="Z15" s="73">
        <v>1.77</v>
      </c>
      <c r="AA15" s="64">
        <v>0.12529999999999999</v>
      </c>
      <c r="AB15" s="62">
        <v>1.77E-2</v>
      </c>
      <c r="AC15" s="62">
        <v>1.3577562579937875E-2</v>
      </c>
      <c r="AD15" s="65">
        <v>7.2705189110177232E-3</v>
      </c>
      <c r="AE15" s="51">
        <f t="shared" si="44"/>
        <v>7.0790960451977396</v>
      </c>
      <c r="AF15" s="52">
        <f t="shared" si="45"/>
        <v>9.2284605032970006</v>
      </c>
      <c r="AG15" s="66">
        <f t="shared" si="46"/>
        <v>17.233983094400696</v>
      </c>
      <c r="AH15" s="67">
        <f t="shared" si="5"/>
        <v>1.9408903207882826</v>
      </c>
      <c r="AI15" s="68">
        <f t="shared" si="6"/>
        <v>0.27417205648804954</v>
      </c>
      <c r="AJ15" s="68">
        <f t="shared" si="7"/>
        <v>0.21031572060094661</v>
      </c>
      <c r="AK15" s="69">
        <f t="shared" si="8"/>
        <v>0.11261995037112901</v>
      </c>
      <c r="AL15" s="403"/>
      <c r="AM15" s="404"/>
      <c r="AN15" s="404"/>
      <c r="AO15" s="405"/>
      <c r="AQ15" s="60" t="s">
        <v>37</v>
      </c>
      <c r="AR15" s="61" t="s">
        <v>25</v>
      </c>
      <c r="AS15" s="62">
        <v>9.2353170429218728E-2</v>
      </c>
      <c r="AT15" s="375">
        <v>1.77</v>
      </c>
      <c r="AU15" s="64">
        <v>0.1016</v>
      </c>
      <c r="AV15" s="62">
        <v>1.4800000000000001E-2</v>
      </c>
      <c r="AW15" s="62">
        <v>1.3069364161849711E-2</v>
      </c>
      <c r="AX15" s="65">
        <v>8.2094777755630857E-3</v>
      </c>
      <c r="AY15" s="51">
        <f t="shared" si="47"/>
        <v>6.864864864864864</v>
      </c>
      <c r="AZ15" s="52">
        <f t="shared" si="48"/>
        <v>7.7739053516143297</v>
      </c>
      <c r="BA15" s="66">
        <f t="shared" si="49"/>
        <v>12.375939466262977</v>
      </c>
      <c r="BB15" s="67">
        <f t="shared" si="12"/>
        <v>1.6322394465537273</v>
      </c>
      <c r="BC15" s="68">
        <f t="shared" si="13"/>
        <v>0.23776716347436189</v>
      </c>
      <c r="BD15" s="68">
        <f t="shared" si="14"/>
        <v>0.20996389494435719</v>
      </c>
      <c r="BE15" s="69">
        <f>AR15*AT15*AX15*(1-AS15)</f>
        <v>0.13188812461496274</v>
      </c>
      <c r="BF15" s="403"/>
      <c r="BG15" s="404"/>
      <c r="BH15" s="404"/>
      <c r="BI15" s="405"/>
      <c r="BK15" s="60" t="s">
        <v>37</v>
      </c>
      <c r="BL15" s="61" t="s">
        <v>25</v>
      </c>
      <c r="BM15" s="62">
        <v>9.6695895374357729E-2</v>
      </c>
      <c r="BN15" s="375">
        <v>1.77</v>
      </c>
      <c r="BO15" s="64">
        <v>0.14799999999999999</v>
      </c>
      <c r="BP15" s="62">
        <v>2.4049999999999998E-2</v>
      </c>
      <c r="BQ15" s="62">
        <v>1.437452619826584E-2</v>
      </c>
      <c r="BR15" s="65">
        <v>5.6691845925530325E-3</v>
      </c>
      <c r="BS15" s="51">
        <f t="shared" si="50"/>
        <v>6.1538461538461542</v>
      </c>
      <c r="BT15" s="52">
        <f t="shared" si="51"/>
        <v>10.295991531035986</v>
      </c>
      <c r="BU15" s="66">
        <f t="shared" si="60"/>
        <v>26.106047101449278</v>
      </c>
      <c r="BV15" s="67">
        <f t="shared" si="19"/>
        <v>2.3662954324773322</v>
      </c>
      <c r="BW15" s="68">
        <f t="shared" si="20"/>
        <v>0.38452300777756648</v>
      </c>
      <c r="BX15" s="68">
        <f t="shared" si="21"/>
        <v>0.22982686274987982</v>
      </c>
      <c r="BY15" s="69">
        <f t="shared" si="22"/>
        <v>9.0641659508304787E-2</v>
      </c>
      <c r="BZ15" s="403"/>
      <c r="CA15" s="404"/>
      <c r="CB15" s="404"/>
      <c r="CC15" s="405"/>
      <c r="CE15" s="60" t="s">
        <v>37</v>
      </c>
      <c r="CF15" s="64">
        <f t="shared" si="26"/>
        <v>0.13485</v>
      </c>
      <c r="CG15" s="62">
        <f t="shared" si="27"/>
        <v>2.0212499999999998E-2</v>
      </c>
      <c r="CH15" s="62">
        <f t="shared" si="28"/>
        <v>1.3336995425178482E-2</v>
      </c>
      <c r="CI15" s="65">
        <f t="shared" si="29"/>
        <v>7.0612905112187709E-3</v>
      </c>
      <c r="CK15" s="51">
        <f t="shared" si="30"/>
        <v>6.7168385972529094</v>
      </c>
      <c r="CL15" s="52">
        <f t="shared" si="31"/>
        <v>10.160889516511046</v>
      </c>
      <c r="CM15" s="66">
        <f t="shared" si="32"/>
        <v>19.72452672680312</v>
      </c>
      <c r="CN15" s="57"/>
      <c r="CO15" s="67">
        <f t="shared" si="33"/>
        <v>2.0931847854205512</v>
      </c>
      <c r="CP15" s="303">
        <f t="shared" si="34"/>
        <v>0.18840149459302138</v>
      </c>
      <c r="CQ15" s="68">
        <f t="shared" si="35"/>
        <v>0.31397806269072026</v>
      </c>
      <c r="CR15" s="303">
        <f t="shared" si="36"/>
        <v>3.4685380857707497E-2</v>
      </c>
      <c r="CS15" s="68">
        <f t="shared" si="37"/>
        <v>0.20811068384140796</v>
      </c>
      <c r="CT15" s="303">
        <f t="shared" si="38"/>
        <v>9.7647754721555784E-3</v>
      </c>
      <c r="CU15" s="291">
        <f t="shared" si="39"/>
        <v>0.11002869339330867</v>
      </c>
      <c r="CV15" s="308">
        <f t="shared" si="40"/>
        <v>8.5928605245579256E-3</v>
      </c>
      <c r="CW15" s="5"/>
      <c r="CX15" s="70"/>
      <c r="CY15" s="343">
        <f>(STDEV(R14,AL14,BF14,BZ14))/2</f>
        <v>0.86146001829423313</v>
      </c>
      <c r="CZ15" s="333">
        <f t="shared" ref="CZ15" si="90">(STDEV(S14,AM14,BG14,CA14))/2</f>
        <v>0.11774480120620494</v>
      </c>
      <c r="DA15" s="333">
        <f t="shared" ref="DA15" si="91">(STDEV(T14,AN14,BH14,CB14))/2</f>
        <v>0.11597383425192598</v>
      </c>
      <c r="DB15" s="334">
        <f t="shared" ref="DB15" si="92">(STDEV(U14,AO14,BI14,CC14))/2</f>
        <v>1.1920135899511098E-2</v>
      </c>
    </row>
    <row r="16" spans="1:107" x14ac:dyDescent="0.3">
      <c r="A16" s="15"/>
      <c r="B16" s="77"/>
      <c r="C16" s="60" t="s">
        <v>38</v>
      </c>
      <c r="D16" s="61" t="s">
        <v>25</v>
      </c>
      <c r="E16" s="62">
        <v>0.21110720690088428</v>
      </c>
      <c r="F16" s="73">
        <v>1.78</v>
      </c>
      <c r="G16" s="64">
        <v>0.14000000000000001</v>
      </c>
      <c r="H16" s="62">
        <v>2.1000000000000001E-2</v>
      </c>
      <c r="I16" s="62">
        <v>1.21E-2</v>
      </c>
      <c r="J16" s="65">
        <v>5.8933333333333303E-3</v>
      </c>
      <c r="K16" s="51">
        <f t="shared" si="41"/>
        <v>6.666666666666667</v>
      </c>
      <c r="L16" s="52">
        <f t="shared" si="42"/>
        <v>11.5702479338843</v>
      </c>
      <c r="M16" s="66">
        <f t="shared" si="43"/>
        <v>23.7556561085973</v>
      </c>
      <c r="N16" s="78">
        <f t="shared" si="0"/>
        <v>1.9659208404029969</v>
      </c>
      <c r="O16" s="79">
        <f t="shared" si="1"/>
        <v>0.29488812606044951</v>
      </c>
      <c r="P16" s="79">
        <f t="shared" si="2"/>
        <v>0.16991172977768756</v>
      </c>
      <c r="Q16" s="379">
        <f t="shared" si="3"/>
        <v>8.2755905853154663E-2</v>
      </c>
      <c r="R16" s="403"/>
      <c r="S16" s="404"/>
      <c r="T16" s="404"/>
      <c r="U16" s="405"/>
      <c r="W16" s="60" t="s">
        <v>38</v>
      </c>
      <c r="X16" s="61" t="s">
        <v>25</v>
      </c>
      <c r="Y16" s="62">
        <v>0.10252272118676092</v>
      </c>
      <c r="Z16" s="73">
        <v>1.78</v>
      </c>
      <c r="AA16" s="64">
        <v>0.14680000000000001</v>
      </c>
      <c r="AB16" s="62">
        <v>2.2100000000000002E-2</v>
      </c>
      <c r="AC16" s="62">
        <v>1.4E-2</v>
      </c>
      <c r="AD16" s="65">
        <v>7.7218046299267285E-3</v>
      </c>
      <c r="AE16" s="51">
        <f t="shared" si="44"/>
        <v>6.6425339366515841</v>
      </c>
      <c r="AF16" s="52">
        <f t="shared" si="45"/>
        <v>10.485714285714286</v>
      </c>
      <c r="AG16" s="66">
        <f t="shared" si="46"/>
        <v>19.011099999999999</v>
      </c>
      <c r="AH16" s="78">
        <f t="shared" si="5"/>
        <v>2.3451440286301461</v>
      </c>
      <c r="AI16" s="79">
        <f t="shared" si="6"/>
        <v>0.35304961193955203</v>
      </c>
      <c r="AJ16" s="79">
        <f t="shared" si="7"/>
        <v>0.22365133788025918</v>
      </c>
      <c r="AK16" s="80">
        <f t="shared" si="8"/>
        <v>0.12335656688093517</v>
      </c>
      <c r="AL16" s="403"/>
      <c r="AM16" s="404"/>
      <c r="AN16" s="404"/>
      <c r="AO16" s="405"/>
      <c r="AQ16" s="60" t="s">
        <v>38</v>
      </c>
      <c r="AR16" s="61" t="s">
        <v>25</v>
      </c>
      <c r="AS16" s="62">
        <v>9.9709791339967518E-2</v>
      </c>
      <c r="AT16" s="375">
        <v>1.78</v>
      </c>
      <c r="AU16" s="64">
        <v>0.11700000000000001</v>
      </c>
      <c r="AV16" s="62">
        <v>1.7000000000000001E-2</v>
      </c>
      <c r="AW16" s="62">
        <v>1.34E-2</v>
      </c>
      <c r="AX16" s="65">
        <v>8.3858944954128441E-3</v>
      </c>
      <c r="AY16" s="51">
        <f t="shared" si="47"/>
        <v>6.8823529411764701</v>
      </c>
      <c r="AZ16" s="52">
        <f t="shared" si="48"/>
        <v>8.7313432835820901</v>
      </c>
      <c r="BA16" s="66">
        <f t="shared" si="49"/>
        <v>13.952</v>
      </c>
      <c r="BB16" s="78">
        <f t="shared" si="12"/>
        <v>1.8749443885553838</v>
      </c>
      <c r="BC16" s="79">
        <f t="shared" si="13"/>
        <v>0.27242781714052589</v>
      </c>
      <c r="BD16" s="79">
        <f t="shared" si="14"/>
        <v>0.21473722056959096</v>
      </c>
      <c r="BE16" s="80">
        <f t="shared" si="15"/>
        <v>0.1343853489503572</v>
      </c>
      <c r="BF16" s="403"/>
      <c r="BG16" s="404"/>
      <c r="BH16" s="404"/>
      <c r="BI16" s="405"/>
      <c r="BK16" s="60" t="s">
        <v>38</v>
      </c>
      <c r="BL16" s="61" t="s">
        <v>25</v>
      </c>
      <c r="BM16" s="62">
        <v>0.1192465175539764</v>
      </c>
      <c r="BN16" s="375">
        <v>1.78</v>
      </c>
      <c r="BO16" s="64">
        <v>0.16</v>
      </c>
      <c r="BP16" s="62">
        <v>2.3E-2</v>
      </c>
      <c r="BQ16" s="62">
        <v>1.6531654324568754E-2</v>
      </c>
      <c r="BR16" s="65">
        <v>6.3646823774873226E-3</v>
      </c>
      <c r="BS16" s="51">
        <f t="shared" si="50"/>
        <v>6.9565217391304355</v>
      </c>
      <c r="BT16" s="52">
        <f t="shared" si="51"/>
        <v>9.678402225130835</v>
      </c>
      <c r="BU16" s="66">
        <f t="shared" si="60"/>
        <v>25.138725000000001</v>
      </c>
      <c r="BV16" s="78">
        <f t="shared" si="19"/>
        <v>2.5083859180062755</v>
      </c>
      <c r="BW16" s="79">
        <f t="shared" si="20"/>
        <v>0.36058047571340202</v>
      </c>
      <c r="BX16" s="79">
        <f t="shared" si="21"/>
        <v>0.25917355568184874</v>
      </c>
      <c r="BY16" s="80">
        <f t="shared" si="22"/>
        <v>9.9781747801699378E-2</v>
      </c>
      <c r="BZ16" s="403"/>
      <c r="CA16" s="404"/>
      <c r="CB16" s="404"/>
      <c r="CC16" s="405"/>
      <c r="CE16" s="60" t="s">
        <v>38</v>
      </c>
      <c r="CF16" s="64">
        <f t="shared" si="26"/>
        <v>0.14095000000000002</v>
      </c>
      <c r="CG16" s="62">
        <f t="shared" si="27"/>
        <v>2.0775000000000002E-2</v>
      </c>
      <c r="CH16" s="62">
        <f t="shared" si="28"/>
        <v>1.4007913581142188E-2</v>
      </c>
      <c r="CI16" s="65">
        <f t="shared" si="29"/>
        <v>7.0914287090400561E-3</v>
      </c>
      <c r="CK16" s="51">
        <f t="shared" si="30"/>
        <v>6.7870188209062885</v>
      </c>
      <c r="CL16" s="52">
        <f t="shared" si="31"/>
        <v>10.116426932077879</v>
      </c>
      <c r="CM16" s="66">
        <f t="shared" si="32"/>
        <v>20.464370277149325</v>
      </c>
      <c r="CN16" s="57"/>
      <c r="CO16" s="67">
        <f t="shared" si="33"/>
        <v>2.1735987938987007</v>
      </c>
      <c r="CP16" s="303">
        <f t="shared" si="34"/>
        <v>0.15106145885765027</v>
      </c>
      <c r="CQ16" s="68">
        <f t="shared" si="35"/>
        <v>0.32023650771348233</v>
      </c>
      <c r="CR16" s="303">
        <f t="shared" si="36"/>
        <v>2.1665154260659427E-2</v>
      </c>
      <c r="CS16" s="68">
        <f t="shared" si="37"/>
        <v>0.21686846097734661</v>
      </c>
      <c r="CT16" s="303">
        <f t="shared" si="38"/>
        <v>1.836029513122828E-2</v>
      </c>
      <c r="CU16" s="291">
        <f t="shared" si="39"/>
        <v>0.11006989237153661</v>
      </c>
      <c r="CV16" s="308">
        <f t="shared" si="40"/>
        <v>1.1617791407906182E-2</v>
      </c>
      <c r="CW16" s="5"/>
      <c r="CX16" s="70"/>
      <c r="CY16" s="344"/>
      <c r="CZ16" s="337"/>
      <c r="DA16" s="337"/>
      <c r="DB16" s="338"/>
    </row>
    <row r="17" spans="1:113" x14ac:dyDescent="0.3">
      <c r="A17" s="15"/>
      <c r="B17" s="77"/>
      <c r="C17" s="60" t="s">
        <v>39</v>
      </c>
      <c r="D17" s="61" t="s">
        <v>25</v>
      </c>
      <c r="E17" s="62">
        <v>0.22315299642752351</v>
      </c>
      <c r="F17" s="73">
        <v>1.8</v>
      </c>
      <c r="G17" s="64">
        <v>0.14130000000000001</v>
      </c>
      <c r="H17" s="62">
        <v>1.9300000000000001E-2</v>
      </c>
      <c r="I17" s="62">
        <v>1.17E-2</v>
      </c>
      <c r="J17" s="65">
        <v>6.4223360940742708E-3</v>
      </c>
      <c r="K17" s="51">
        <f t="shared" si="41"/>
        <v>7.3212435233160624</v>
      </c>
      <c r="L17" s="52">
        <f t="shared" si="42"/>
        <v>12.076923076923077</v>
      </c>
      <c r="M17" s="66">
        <f t="shared" si="43"/>
        <v>22.001339999999999</v>
      </c>
      <c r="N17" s="78">
        <f t="shared" si="0"/>
        <v>1.9758326688862369</v>
      </c>
      <c r="O17" s="79">
        <f t="shared" si="1"/>
        <v>0.26987664904107839</v>
      </c>
      <c r="P17" s="79">
        <f t="shared" si="2"/>
        <v>0.16360397895236356</v>
      </c>
      <c r="Q17" s="379">
        <f t="shared" si="3"/>
        <v>8.9805105911105271E-2</v>
      </c>
      <c r="R17" s="78">
        <f>SUM(N15:N17)</f>
        <v>6.3750674511520957</v>
      </c>
      <c r="S17" s="79">
        <f t="shared" ref="S17:U17" si="93">SUM(O15:O17)</f>
        <v>0.92421479812443086</v>
      </c>
      <c r="T17" s="79">
        <f t="shared" si="93"/>
        <v>0.51585196580049941</v>
      </c>
      <c r="U17" s="80">
        <f t="shared" si="93"/>
        <v>0.27752605084309812</v>
      </c>
      <c r="W17" s="60" t="s">
        <v>39</v>
      </c>
      <c r="X17" s="61" t="s">
        <v>25</v>
      </c>
      <c r="Y17" s="62">
        <v>8.8180240296036133E-2</v>
      </c>
      <c r="Z17" s="73">
        <v>1.8</v>
      </c>
      <c r="AA17" s="64">
        <v>0.1239</v>
      </c>
      <c r="AB17" s="62">
        <v>1.8100000000000002E-2</v>
      </c>
      <c r="AC17" s="62">
        <v>1.35E-2</v>
      </c>
      <c r="AD17" s="65">
        <v>6.7998052807979317E-3</v>
      </c>
      <c r="AE17" s="51">
        <f t="shared" si="44"/>
        <v>6.845303867403314</v>
      </c>
      <c r="AF17" s="52">
        <f t="shared" si="45"/>
        <v>9.1777777777777771</v>
      </c>
      <c r="AG17" s="66">
        <f t="shared" si="46"/>
        <v>18.221109999999999</v>
      </c>
      <c r="AH17" s="78">
        <f t="shared" si="5"/>
        <v>2.0335404280917802</v>
      </c>
      <c r="AI17" s="79">
        <f t="shared" si="6"/>
        <v>0.2970708777115515</v>
      </c>
      <c r="AJ17" s="79">
        <f t="shared" si="7"/>
        <v>0.22157220160806321</v>
      </c>
      <c r="AK17" s="80">
        <f t="shared" si="8"/>
        <v>0.11160354270907646</v>
      </c>
      <c r="AL17" s="78">
        <f>SUM(AH15:AH17)</f>
        <v>6.3195747775102094</v>
      </c>
      <c r="AM17" s="79">
        <f t="shared" ref="AM17" si="94">SUM(AI15:AI17)</f>
        <v>0.92429254613915302</v>
      </c>
      <c r="AN17" s="79">
        <f t="shared" ref="AN17" si="95">SUM(AJ15:AJ17)</f>
        <v>0.65553926008926899</v>
      </c>
      <c r="AO17" s="80">
        <f t="shared" ref="AO17" si="96">SUM(AK15:AK17)</f>
        <v>0.34758005996114066</v>
      </c>
      <c r="AQ17" s="60" t="s">
        <v>39</v>
      </c>
      <c r="AR17" s="61" t="s">
        <v>25</v>
      </c>
      <c r="AS17" s="62">
        <v>9.8487698122692743E-2</v>
      </c>
      <c r="AT17" s="375">
        <v>1.8</v>
      </c>
      <c r="AU17" s="64">
        <v>0.1069</v>
      </c>
      <c r="AV17" s="62">
        <v>1.8100000000000002E-2</v>
      </c>
      <c r="AW17" s="62">
        <v>1.2639786011491974E-2</v>
      </c>
      <c r="AX17" s="65">
        <v>6.7671488012680794E-3</v>
      </c>
      <c r="AY17" s="51">
        <f t="shared" si="47"/>
        <v>5.9060773480662974</v>
      </c>
      <c r="AZ17" s="52">
        <f t="shared" si="48"/>
        <v>8.4574216606837744</v>
      </c>
      <c r="BA17" s="66">
        <f t="shared" si="49"/>
        <v>15.796904004825233</v>
      </c>
      <c r="BB17" s="78">
        <f t="shared" si="12"/>
        <v>1.7346899712723145</v>
      </c>
      <c r="BC17" s="79">
        <f t="shared" si="13"/>
        <v>0.29371270795162674</v>
      </c>
      <c r="BD17" s="79">
        <f t="shared" si="14"/>
        <v>0.20510860648422091</v>
      </c>
      <c r="BE17" s="80">
        <f t="shared" si="15"/>
        <v>0.10981202207359404</v>
      </c>
      <c r="BF17" s="78">
        <f>SUM(BB15:BB17)</f>
        <v>5.2418738063814256</v>
      </c>
      <c r="BG17" s="79">
        <f t="shared" ref="BG17" si="97">SUM(BC15:BC17)</f>
        <v>0.80390768856651451</v>
      </c>
      <c r="BH17" s="79">
        <f t="shared" ref="BH17" si="98">SUM(BD15:BD17)</f>
        <v>0.62980972199816909</v>
      </c>
      <c r="BI17" s="80">
        <f t="shared" ref="BI17" si="99">SUM(BE15:BE17)</f>
        <v>0.37608549563891397</v>
      </c>
      <c r="BK17" s="60" t="s">
        <v>39</v>
      </c>
      <c r="BL17" s="61" t="s">
        <v>25</v>
      </c>
      <c r="BM17" s="62">
        <v>0.16512491313996172</v>
      </c>
      <c r="BN17" s="375">
        <v>1.8</v>
      </c>
      <c r="BO17" s="64">
        <v>0.12609999999999999</v>
      </c>
      <c r="BP17" s="62">
        <v>1.9599999999999999E-2</v>
      </c>
      <c r="BQ17" s="62">
        <v>1.3226611148802891E-2</v>
      </c>
      <c r="BR17" s="65">
        <v>4.7041399975938369E-3</v>
      </c>
      <c r="BS17" s="51">
        <f t="shared" si="50"/>
        <v>6.4336734693877551</v>
      </c>
      <c r="BT17" s="52">
        <f t="shared" si="51"/>
        <v>9.5338101786876077</v>
      </c>
      <c r="BU17" s="66">
        <f t="shared" si="60"/>
        <v>26.806175000000003</v>
      </c>
      <c r="BV17" s="78">
        <f t="shared" si="19"/>
        <v>1.894999472154915</v>
      </c>
      <c r="BW17" s="79">
        <f t="shared" si="20"/>
        <v>0.29454393064422152</v>
      </c>
      <c r="BX17" s="79">
        <f t="shared" si="21"/>
        <v>0.19876622637097377</v>
      </c>
      <c r="BY17" s="80">
        <f t="shared" si="22"/>
        <v>7.0692647203672826E-2</v>
      </c>
      <c r="BZ17" s="78">
        <f>SUM(BV15:BV17)</f>
        <v>6.7696808226385219</v>
      </c>
      <c r="CA17" s="79">
        <f t="shared" ref="CA17" si="100">SUM(BW15:BW17)</f>
        <v>1.0396474141351899</v>
      </c>
      <c r="CB17" s="79">
        <f t="shared" ref="CB17" si="101">SUM(BX15:BX17)</f>
        <v>0.68776664480270233</v>
      </c>
      <c r="CC17" s="80">
        <f t="shared" ref="CC17" si="102">SUM(BY15:BY17)</f>
        <v>0.26111605451367703</v>
      </c>
      <c r="CE17" s="60" t="s">
        <v>39</v>
      </c>
      <c r="CF17" s="64">
        <f t="shared" si="26"/>
        <v>0.12454999999999999</v>
      </c>
      <c r="CG17" s="62">
        <f t="shared" si="27"/>
        <v>1.8775E-2</v>
      </c>
      <c r="CH17" s="62">
        <f t="shared" si="28"/>
        <v>1.2766599290073717E-2</v>
      </c>
      <c r="CI17" s="65">
        <f t="shared" si="29"/>
        <v>6.1733575434335299E-3</v>
      </c>
      <c r="CK17" s="51">
        <f t="shared" si="30"/>
        <v>6.6265745520433574</v>
      </c>
      <c r="CL17" s="52">
        <f t="shared" si="31"/>
        <v>9.8114831735180594</v>
      </c>
      <c r="CM17" s="66">
        <f t="shared" si="32"/>
        <v>20.706382251206307</v>
      </c>
      <c r="CN17" s="57"/>
      <c r="CO17" s="67">
        <f t="shared" si="33"/>
        <v>1.9097656351013117</v>
      </c>
      <c r="CP17" s="303">
        <f t="shared" si="34"/>
        <v>6.4906715090643316E-2</v>
      </c>
      <c r="CQ17" s="68">
        <f t="shared" si="35"/>
        <v>0.28880104133711954</v>
      </c>
      <c r="CR17" s="303">
        <f t="shared" si="36"/>
        <v>6.348412294687222E-3</v>
      </c>
      <c r="CS17" s="68">
        <f t="shared" si="37"/>
        <v>0.19726275335390536</v>
      </c>
      <c r="CT17" s="303">
        <f t="shared" si="38"/>
        <v>1.220546397824563E-2</v>
      </c>
      <c r="CU17" s="291">
        <f t="shared" si="39"/>
        <v>9.5478329474362161E-2</v>
      </c>
      <c r="CV17" s="308">
        <f t="shared" si="40"/>
        <v>9.6263213665126364E-3</v>
      </c>
      <c r="CW17" s="5"/>
      <c r="CX17" s="72" t="s">
        <v>40</v>
      </c>
      <c r="CY17" s="339">
        <f>SUM(CO15:CO17)</f>
        <v>6.1765492144205645</v>
      </c>
      <c r="CZ17" s="335">
        <f>SUM(CQ15:CQ17)</f>
        <v>0.92301561174132218</v>
      </c>
      <c r="DA17" s="335">
        <f>SUM(CS15:CS17)</f>
        <v>0.62224189817265985</v>
      </c>
      <c r="DB17" s="336">
        <f>SUM(CU15:CU17)</f>
        <v>0.31557691523920745</v>
      </c>
    </row>
    <row r="18" spans="1:113" x14ac:dyDescent="0.3">
      <c r="A18" s="16"/>
      <c r="B18" s="81"/>
      <c r="C18" s="60" t="s">
        <v>41</v>
      </c>
      <c r="D18" s="61" t="s">
        <v>25</v>
      </c>
      <c r="E18" s="62">
        <v>0.23723936951177255</v>
      </c>
      <c r="F18" s="73">
        <v>1.8</v>
      </c>
      <c r="G18" s="64">
        <v>9.2100000000000001E-2</v>
      </c>
      <c r="H18" s="62">
        <v>1.4500000000000001E-2</v>
      </c>
      <c r="I18" s="62">
        <v>9.4999999999999998E-3</v>
      </c>
      <c r="J18" s="65">
        <v>4.0041145428918491E-3</v>
      </c>
      <c r="K18" s="51">
        <f t="shared" si="41"/>
        <v>6.3517241379310345</v>
      </c>
      <c r="L18" s="52">
        <f t="shared" si="42"/>
        <v>9.6947368421052627</v>
      </c>
      <c r="M18" s="66">
        <f t="shared" si="43"/>
        <v>23.001339999999999</v>
      </c>
      <c r="N18" s="78">
        <f t="shared" si="0"/>
        <v>1.2645045732233835</v>
      </c>
      <c r="O18" s="79">
        <f t="shared" si="1"/>
        <v>0.19908052455742739</v>
      </c>
      <c r="P18" s="79">
        <f t="shared" si="2"/>
        <v>0.1304320678134869</v>
      </c>
      <c r="Q18" s="379">
        <f t="shared" si="3"/>
        <v>5.4975256799098815E-2</v>
      </c>
      <c r="R18" s="403"/>
      <c r="S18" s="404"/>
      <c r="T18" s="404"/>
      <c r="U18" s="405"/>
      <c r="W18" s="60" t="s">
        <v>41</v>
      </c>
      <c r="X18" s="61" t="s">
        <v>25</v>
      </c>
      <c r="Y18" s="62">
        <v>0.11810721389986963</v>
      </c>
      <c r="Z18" s="73">
        <v>1.8</v>
      </c>
      <c r="AA18" s="64">
        <v>0.1217</v>
      </c>
      <c r="AB18" s="62">
        <v>1.8100000000000002E-2</v>
      </c>
      <c r="AC18" s="62">
        <v>1.1299999999999999E-2</v>
      </c>
      <c r="AD18" s="65">
        <v>6.7096781804668621E-3</v>
      </c>
      <c r="AE18" s="51">
        <f t="shared" si="44"/>
        <v>6.7237569060773472</v>
      </c>
      <c r="AF18" s="52">
        <f t="shared" si="45"/>
        <v>10.76991150442478</v>
      </c>
      <c r="AG18" s="66">
        <f t="shared" si="46"/>
        <v>18.137978711749788</v>
      </c>
      <c r="AH18" s="78">
        <f t="shared" si="5"/>
        <v>1.9318743372309455</v>
      </c>
      <c r="AI18" s="79">
        <f t="shared" si="6"/>
        <v>0.2873206697114225</v>
      </c>
      <c r="AJ18" s="79">
        <f t="shared" si="7"/>
        <v>0.1793769926927665</v>
      </c>
      <c r="AK18" s="80">
        <f t="shared" si="8"/>
        <v>0.10650990211932913</v>
      </c>
      <c r="AL18" s="403"/>
      <c r="AM18" s="404"/>
      <c r="AN18" s="404"/>
      <c r="AO18" s="405"/>
      <c r="AQ18" s="60" t="s">
        <v>41</v>
      </c>
      <c r="AR18" s="61" t="s">
        <v>25</v>
      </c>
      <c r="AS18" s="62">
        <v>0.11198426766299152</v>
      </c>
      <c r="AT18" s="375">
        <v>1.8</v>
      </c>
      <c r="AU18" s="64">
        <v>0.1183</v>
      </c>
      <c r="AV18" s="62">
        <v>1.7500000000000002E-2</v>
      </c>
      <c r="AW18" s="62">
        <v>1.21E-2</v>
      </c>
      <c r="AX18" s="65">
        <v>6.0564972156286695E-3</v>
      </c>
      <c r="AY18" s="51">
        <f t="shared" si="47"/>
        <v>6.76</v>
      </c>
      <c r="AZ18" s="52">
        <f t="shared" si="48"/>
        <v>9.776859504132231</v>
      </c>
      <c r="BA18" s="66">
        <f t="shared" si="49"/>
        <v>19.532742406737878</v>
      </c>
      <c r="BB18" s="78">
        <f t="shared" si="12"/>
        <v>1.8909407004384258</v>
      </c>
      <c r="BC18" s="79">
        <f t="shared" si="13"/>
        <v>0.27972495568615774</v>
      </c>
      <c r="BD18" s="79">
        <f t="shared" si="14"/>
        <v>0.19340982650300045</v>
      </c>
      <c r="BE18" s="80">
        <f t="shared" si="15"/>
        <v>9.6808766586003819E-2</v>
      </c>
      <c r="BF18" s="403"/>
      <c r="BG18" s="404"/>
      <c r="BH18" s="404"/>
      <c r="BI18" s="405"/>
      <c r="BK18" s="60" t="s">
        <v>41</v>
      </c>
      <c r="BL18" s="61" t="s">
        <v>25</v>
      </c>
      <c r="BM18" s="62">
        <v>0.2327106387667954</v>
      </c>
      <c r="BN18" s="375">
        <v>1.8</v>
      </c>
      <c r="BO18" s="64">
        <v>0.11559999999999999</v>
      </c>
      <c r="BP18" s="62">
        <v>1.7999999999999999E-2</v>
      </c>
      <c r="BQ18" s="62">
        <v>1.2497153309665601E-2</v>
      </c>
      <c r="BR18" s="65">
        <v>4.993606800981442E-3</v>
      </c>
      <c r="BS18" s="51">
        <f t="shared" si="50"/>
        <v>6.4222222222222225</v>
      </c>
      <c r="BT18" s="52">
        <f t="shared" si="51"/>
        <v>9.2501065751183642</v>
      </c>
      <c r="BU18" s="66">
        <f t="shared" si="60"/>
        <v>23.1496</v>
      </c>
      <c r="BV18" s="78">
        <f t="shared" si="19"/>
        <v>1.5965757028540521</v>
      </c>
      <c r="BW18" s="79">
        <f t="shared" si="20"/>
        <v>0.24860175303955825</v>
      </c>
      <c r="BX18" s="79">
        <f t="shared" si="21"/>
        <v>0.17260079004372145</v>
      </c>
      <c r="BY18" s="80">
        <f t="shared" si="22"/>
        <v>6.8967744706347062E-2</v>
      </c>
      <c r="BZ18" s="403"/>
      <c r="CA18" s="404"/>
      <c r="CB18" s="404"/>
      <c r="CC18" s="405"/>
      <c r="CE18" s="60" t="s">
        <v>41</v>
      </c>
      <c r="CF18" s="64">
        <f t="shared" si="26"/>
        <v>0.111925</v>
      </c>
      <c r="CG18" s="62">
        <f t="shared" si="27"/>
        <v>1.7025000000000002E-2</v>
      </c>
      <c r="CH18" s="62">
        <f t="shared" si="28"/>
        <v>1.13492883274164E-2</v>
      </c>
      <c r="CI18" s="65">
        <f t="shared" si="29"/>
        <v>5.4409741849922059E-3</v>
      </c>
      <c r="CK18" s="51">
        <f t="shared" si="30"/>
        <v>6.5644258165576517</v>
      </c>
      <c r="CL18" s="52">
        <f t="shared" si="31"/>
        <v>9.8729036064451599</v>
      </c>
      <c r="CM18" s="66">
        <f t="shared" si="32"/>
        <v>20.955415279621917</v>
      </c>
      <c r="CN18" s="57"/>
      <c r="CO18" s="67">
        <f t="shared" si="33"/>
        <v>1.6709738284367017</v>
      </c>
      <c r="CP18" s="303">
        <f t="shared" si="34"/>
        <v>0.15470585983062593</v>
      </c>
      <c r="CQ18" s="68">
        <f t="shared" si="35"/>
        <v>0.25368197574864149</v>
      </c>
      <c r="CR18" s="303">
        <f t="shared" si="36"/>
        <v>2.0035230783355725E-2</v>
      </c>
      <c r="CS18" s="68">
        <f t="shared" si="37"/>
        <v>0.16895491926324382</v>
      </c>
      <c r="CT18" s="303">
        <f t="shared" si="38"/>
        <v>1.3552258607096492E-2</v>
      </c>
      <c r="CU18" s="291">
        <f t="shared" si="39"/>
        <v>8.1815417552694697E-2</v>
      </c>
      <c r="CV18" s="308">
        <f t="shared" si="40"/>
        <v>1.1972451051239929E-2</v>
      </c>
      <c r="CW18" s="5"/>
      <c r="CX18" s="70"/>
      <c r="CY18" s="343">
        <f>(STDEV(R17,AL17,BF17,BZ17))/2</f>
        <v>0.3272726978469761</v>
      </c>
      <c r="CZ18" s="333">
        <f t="shared" ref="CZ18" si="103">(STDEV(S17,AM17,BG17,CA17))/2</f>
        <v>4.8125481211529972E-2</v>
      </c>
      <c r="DA18" s="333">
        <f t="shared" ref="DA18" si="104">(STDEV(T17,AN17,BH17,CB17))/2</f>
        <v>3.7392397176368906E-2</v>
      </c>
      <c r="DB18" s="334">
        <f t="shared" ref="DB18" si="105">(STDEV(U17,AO17,BI17,CC17))/2</f>
        <v>2.7536858944478829E-2</v>
      </c>
    </row>
    <row r="19" spans="1:113" x14ac:dyDescent="0.3">
      <c r="A19" s="15"/>
      <c r="B19" s="77"/>
      <c r="C19" s="60" t="s">
        <v>42</v>
      </c>
      <c r="D19" s="61" t="s">
        <v>25</v>
      </c>
      <c r="E19" s="62">
        <v>0.27302973226223487</v>
      </c>
      <c r="F19" s="73">
        <v>1.8</v>
      </c>
      <c r="G19" s="64">
        <v>7.1999999999999995E-2</v>
      </c>
      <c r="H19" s="62">
        <v>1.1599999999999999E-2</v>
      </c>
      <c r="I19" s="62">
        <v>8.5000000000000006E-3</v>
      </c>
      <c r="J19" s="65">
        <v>4.2649781022193996E-3</v>
      </c>
      <c r="K19" s="51">
        <f t="shared" si="41"/>
        <v>6.2068965517241379</v>
      </c>
      <c r="L19" s="52">
        <f t="shared" si="42"/>
        <v>8.470588235294116</v>
      </c>
      <c r="M19" s="66">
        <f t="shared" si="43"/>
        <v>16.881681048381655</v>
      </c>
      <c r="N19" s="78">
        <f t="shared" si="0"/>
        <v>0.94215346698814351</v>
      </c>
      <c r="O19" s="79">
        <f t="shared" si="1"/>
        <v>0.15179139190364535</v>
      </c>
      <c r="P19" s="79">
        <f t="shared" si="2"/>
        <v>0.11122645096387809</v>
      </c>
      <c r="Q19" s="379">
        <f t="shared" si="3"/>
        <v>5.5809220911590574E-2</v>
      </c>
      <c r="R19" s="403"/>
      <c r="S19" s="404"/>
      <c r="T19" s="404"/>
      <c r="U19" s="405"/>
      <c r="W19" s="60" t="s">
        <v>42</v>
      </c>
      <c r="X19" s="61" t="s">
        <v>25</v>
      </c>
      <c r="Y19" s="62">
        <v>0.11445819497276785</v>
      </c>
      <c r="Z19" s="73">
        <v>1.8</v>
      </c>
      <c r="AA19" s="64">
        <v>0.104</v>
      </c>
      <c r="AB19" s="62">
        <v>1.55E-2</v>
      </c>
      <c r="AC19" s="62">
        <v>1.0699999999999999E-2</v>
      </c>
      <c r="AD19" s="65">
        <v>4.3086228802157222E-3</v>
      </c>
      <c r="AE19" s="51">
        <f t="shared" si="44"/>
        <v>6.7096774193548381</v>
      </c>
      <c r="AF19" s="52">
        <f t="shared" si="45"/>
        <v>9.7196261682242984</v>
      </c>
      <c r="AG19" s="66">
        <f t="shared" si="46"/>
        <v>24.137642790123458</v>
      </c>
      <c r="AH19" s="78">
        <f t="shared" si="5"/>
        <v>1.6577342590109785</v>
      </c>
      <c r="AI19" s="79">
        <f t="shared" si="6"/>
        <v>0.24706616360259778</v>
      </c>
      <c r="AJ19" s="79">
        <f t="shared" si="7"/>
        <v>0.1705553516482449</v>
      </c>
      <c r="AK19" s="80">
        <f t="shared" si="8"/>
        <v>6.8678382285501521E-2</v>
      </c>
      <c r="AL19" s="403"/>
      <c r="AM19" s="404"/>
      <c r="AN19" s="404"/>
      <c r="AO19" s="405"/>
      <c r="AQ19" s="60" t="s">
        <v>42</v>
      </c>
      <c r="AR19" s="61" t="s">
        <v>25</v>
      </c>
      <c r="AS19" s="62">
        <v>0.17762047555611724</v>
      </c>
      <c r="AT19" s="375">
        <v>1.8</v>
      </c>
      <c r="AU19" s="64">
        <v>9.2200000000000004E-2</v>
      </c>
      <c r="AV19" s="62">
        <v>1.7899999999999999E-2</v>
      </c>
      <c r="AW19" s="62">
        <v>9.92946833311548E-3</v>
      </c>
      <c r="AX19" s="65">
        <v>5.1872650616836199E-3</v>
      </c>
      <c r="AY19" s="51">
        <f t="shared" si="47"/>
        <v>5.1508379888268161</v>
      </c>
      <c r="AZ19" s="52">
        <f t="shared" si="48"/>
        <v>9.2854921237329968</v>
      </c>
      <c r="BA19" s="66">
        <f t="shared" si="49"/>
        <v>17.774298961710439</v>
      </c>
      <c r="BB19" s="78">
        <f t="shared" si="12"/>
        <v>1.3648210587670679</v>
      </c>
      <c r="BC19" s="79">
        <f t="shared" si="13"/>
        <v>0.26497068277581903</v>
      </c>
      <c r="BD19" s="79">
        <f t="shared" si="14"/>
        <v>0.14698424602382582</v>
      </c>
      <c r="BE19" s="80">
        <f t="shared" si="15"/>
        <v>7.6786210342651387E-2</v>
      </c>
      <c r="BF19" s="403"/>
      <c r="BG19" s="404"/>
      <c r="BH19" s="404"/>
      <c r="BI19" s="405"/>
      <c r="BK19" s="60" t="s">
        <v>42</v>
      </c>
      <c r="BL19" s="61" t="s">
        <v>25</v>
      </c>
      <c r="BM19" s="62">
        <v>0.26095511905789787</v>
      </c>
      <c r="BN19" s="375">
        <v>1.8</v>
      </c>
      <c r="BO19" s="64">
        <v>7.1999999999999995E-2</v>
      </c>
      <c r="BP19" s="62">
        <v>1.6500000000000001E-2</v>
      </c>
      <c r="BQ19" s="62">
        <v>8.613417823928618E-3</v>
      </c>
      <c r="BR19" s="65">
        <v>2.7078943582713477E-3</v>
      </c>
      <c r="BS19" s="51">
        <f t="shared" si="50"/>
        <v>4.3636363636363633</v>
      </c>
      <c r="BT19" s="52">
        <f t="shared" si="51"/>
        <v>8.3590511306649322</v>
      </c>
      <c r="BU19" s="66">
        <f t="shared" si="60"/>
        <v>26.588925</v>
      </c>
      <c r="BV19" s="78">
        <f t="shared" si="19"/>
        <v>0.95780216570096433</v>
      </c>
      <c r="BW19" s="79">
        <f t="shared" si="20"/>
        <v>0.21949632963980439</v>
      </c>
      <c r="BX19" s="79">
        <f t="shared" si="21"/>
        <v>0.11458264230341832</v>
      </c>
      <c r="BY19" s="80">
        <f t="shared" si="22"/>
        <v>3.6022598345023894E-2</v>
      </c>
      <c r="BZ19" s="403"/>
      <c r="CA19" s="404"/>
      <c r="CB19" s="404"/>
      <c r="CC19" s="405"/>
      <c r="CE19" s="60" t="s">
        <v>42</v>
      </c>
      <c r="CF19" s="64">
        <f t="shared" si="26"/>
        <v>8.5050000000000001E-2</v>
      </c>
      <c r="CG19" s="62">
        <f t="shared" si="27"/>
        <v>1.5375E-2</v>
      </c>
      <c r="CH19" s="62">
        <f t="shared" si="28"/>
        <v>9.4357215392610258E-3</v>
      </c>
      <c r="CI19" s="65">
        <f t="shared" si="29"/>
        <v>4.1171901005975222E-3</v>
      </c>
      <c r="CK19" s="51">
        <f t="shared" si="30"/>
        <v>5.6077620808855384</v>
      </c>
      <c r="CL19" s="52">
        <f t="shared" si="31"/>
        <v>8.9586894144790854</v>
      </c>
      <c r="CM19" s="66">
        <f t="shared" si="32"/>
        <v>21.345636950053891</v>
      </c>
      <c r="CN19" s="57"/>
      <c r="CO19" s="67">
        <f t="shared" si="33"/>
        <v>1.2306277376167885</v>
      </c>
      <c r="CP19" s="303">
        <f t="shared" si="34"/>
        <v>0.17274234801304367</v>
      </c>
      <c r="CQ19" s="68">
        <f t="shared" si="35"/>
        <v>0.22083114198046663</v>
      </c>
      <c r="CR19" s="303">
        <f t="shared" si="36"/>
        <v>2.4840900808600908E-2</v>
      </c>
      <c r="CS19" s="68">
        <f t="shared" si="37"/>
        <v>0.13583717273484178</v>
      </c>
      <c r="CT19" s="303">
        <f t="shared" si="38"/>
        <v>1.4103935266209542E-2</v>
      </c>
      <c r="CU19" s="291">
        <f t="shared" si="39"/>
        <v>5.9324102971191846E-2</v>
      </c>
      <c r="CV19" s="308">
        <f t="shared" si="40"/>
        <v>8.8869860333276873E-3</v>
      </c>
      <c r="CW19" s="5"/>
      <c r="CX19" s="70"/>
      <c r="CY19" s="344"/>
      <c r="CZ19" s="337"/>
      <c r="DA19" s="337"/>
      <c r="DB19" s="338"/>
    </row>
    <row r="20" spans="1:113" x14ac:dyDescent="0.3">
      <c r="A20" s="15"/>
      <c r="B20" s="77"/>
      <c r="C20" s="60" t="s">
        <v>43</v>
      </c>
      <c r="D20" s="61" t="s">
        <v>25</v>
      </c>
      <c r="E20" s="62">
        <v>0.24637739897898153</v>
      </c>
      <c r="F20" s="73">
        <v>1.86</v>
      </c>
      <c r="G20" s="64">
        <v>7.9899999999999999E-2</v>
      </c>
      <c r="H20" s="62">
        <v>1.43E-2</v>
      </c>
      <c r="I20" s="62">
        <v>8.3000000000000001E-3</v>
      </c>
      <c r="J20" s="65">
        <v>3.5218698863463053E-3</v>
      </c>
      <c r="K20" s="51">
        <f t="shared" si="41"/>
        <v>5.5874125874125875</v>
      </c>
      <c r="L20" s="52">
        <f t="shared" si="42"/>
        <v>9.6265060240963845</v>
      </c>
      <c r="M20" s="66">
        <f t="shared" si="43"/>
        <v>22.686812</v>
      </c>
      <c r="N20" s="78">
        <f t="shared" si="0"/>
        <v>1.1199886922813764</v>
      </c>
      <c r="O20" s="79">
        <f t="shared" si="1"/>
        <v>0.20044853941957055</v>
      </c>
      <c r="P20" s="79">
        <f t="shared" si="2"/>
        <v>0.11634425714562485</v>
      </c>
      <c r="Q20" s="379">
        <f t="shared" si="3"/>
        <v>4.936738984222977E-2</v>
      </c>
      <c r="R20" s="403"/>
      <c r="S20" s="404"/>
      <c r="T20" s="404"/>
      <c r="U20" s="405"/>
      <c r="W20" s="60" t="s">
        <v>43</v>
      </c>
      <c r="X20" s="61" t="s">
        <v>25</v>
      </c>
      <c r="Y20" s="62">
        <v>0.16375119534598337</v>
      </c>
      <c r="Z20" s="73">
        <v>1.86</v>
      </c>
      <c r="AA20" s="64">
        <v>8.8900000000000007E-2</v>
      </c>
      <c r="AB20" s="62">
        <v>1.6E-2</v>
      </c>
      <c r="AC20" s="62">
        <v>1.0500000000000001E-2</v>
      </c>
      <c r="AD20" s="65">
        <v>4.182360077027744E-3</v>
      </c>
      <c r="AE20" s="51">
        <f t="shared" si="44"/>
        <v>5.5562500000000004</v>
      </c>
      <c r="AF20" s="52">
        <f t="shared" si="45"/>
        <v>8.4666666666666668</v>
      </c>
      <c r="AG20" s="66">
        <f t="shared" si="46"/>
        <v>21.255941230000001</v>
      </c>
      <c r="AH20" s="78">
        <f t="shared" si="5"/>
        <v>1.3827708484476029</v>
      </c>
      <c r="AI20" s="79">
        <f t="shared" si="6"/>
        <v>0.24886764426503538</v>
      </c>
      <c r="AJ20" s="79">
        <f t="shared" si="7"/>
        <v>0.16331939154892947</v>
      </c>
      <c r="AK20" s="80">
        <f t="shared" si="8"/>
        <v>6.5053381239876654E-2</v>
      </c>
      <c r="AL20" s="403"/>
      <c r="AM20" s="404"/>
      <c r="AN20" s="404"/>
      <c r="AO20" s="405"/>
      <c r="AQ20" s="60" t="s">
        <v>43</v>
      </c>
      <c r="AR20" s="61" t="s">
        <v>25</v>
      </c>
      <c r="AS20" s="62">
        <v>0.21371651140873105</v>
      </c>
      <c r="AT20" s="375">
        <v>1.86</v>
      </c>
      <c r="AU20" s="64">
        <v>0.09</v>
      </c>
      <c r="AV20" s="62">
        <v>1.7600000000000001E-2</v>
      </c>
      <c r="AW20" s="62">
        <v>9.7999999999999997E-3</v>
      </c>
      <c r="AX20" s="65">
        <v>4.7550614987953849E-3</v>
      </c>
      <c r="AY20" s="51">
        <f t="shared" si="47"/>
        <v>5.1136363636363633</v>
      </c>
      <c r="AZ20" s="52">
        <f t="shared" si="48"/>
        <v>9.1836734693877542</v>
      </c>
      <c r="BA20" s="66">
        <f t="shared" si="49"/>
        <v>18.927199999999999</v>
      </c>
      <c r="BB20" s="78">
        <f t="shared" si="12"/>
        <v>1.3162385599017843</v>
      </c>
      <c r="BC20" s="79">
        <f t="shared" si="13"/>
        <v>0.25739776282523785</v>
      </c>
      <c r="BD20" s="79">
        <f t="shared" si="14"/>
        <v>0.14332375430041649</v>
      </c>
      <c r="BE20" s="80">
        <f t="shared" si="15"/>
        <v>6.954216999354286E-2</v>
      </c>
      <c r="BF20" s="403"/>
      <c r="BG20" s="404"/>
      <c r="BH20" s="404"/>
      <c r="BI20" s="405"/>
      <c r="BK20" s="60" t="s">
        <v>43</v>
      </c>
      <c r="BL20" s="61" t="s">
        <v>25</v>
      </c>
      <c r="BM20" s="62">
        <v>0.27045873296117634</v>
      </c>
      <c r="BN20" s="375">
        <v>1.86</v>
      </c>
      <c r="BO20" s="64">
        <v>6.3600000000000004E-2</v>
      </c>
      <c r="BP20" s="62">
        <v>1.2E-2</v>
      </c>
      <c r="BQ20" s="62">
        <v>8.3763793968577027E-3</v>
      </c>
      <c r="BR20" s="65">
        <v>2.3414591045391544E-3</v>
      </c>
      <c r="BS20" s="51">
        <f t="shared" si="50"/>
        <v>5.3</v>
      </c>
      <c r="BT20" s="52">
        <f t="shared" si="51"/>
        <v>7.5927792888486847</v>
      </c>
      <c r="BU20" s="66">
        <f t="shared" si="60"/>
        <v>27.16255</v>
      </c>
      <c r="BV20" s="78">
        <f t="shared" si="19"/>
        <v>0.8630181372562471</v>
      </c>
      <c r="BW20" s="79">
        <f t="shared" si="20"/>
        <v>0.16283361080306546</v>
      </c>
      <c r="BX20" s="79">
        <f t="shared" si="21"/>
        <v>0.11366300855389527</v>
      </c>
      <c r="BY20" s="80">
        <f t="shared" si="22"/>
        <v>3.1772353378318567E-2</v>
      </c>
      <c r="BZ20" s="403"/>
      <c r="CA20" s="404"/>
      <c r="CB20" s="404"/>
      <c r="CC20" s="405"/>
      <c r="CE20" s="60" t="s">
        <v>43</v>
      </c>
      <c r="CF20" s="64">
        <f t="shared" si="26"/>
        <v>8.0600000000000005E-2</v>
      </c>
      <c r="CG20" s="62">
        <f t="shared" si="27"/>
        <v>1.4974999999999999E-2</v>
      </c>
      <c r="CH20" s="62">
        <f t="shared" si="28"/>
        <v>9.2440948492144258E-3</v>
      </c>
      <c r="CI20" s="65">
        <f t="shared" si="29"/>
        <v>3.7001876416771469E-3</v>
      </c>
      <c r="CK20" s="51">
        <f t="shared" si="30"/>
        <v>5.3893247377622382</v>
      </c>
      <c r="CL20" s="52">
        <f t="shared" si="31"/>
        <v>8.7174063622498714</v>
      </c>
      <c r="CM20" s="66">
        <f t="shared" si="32"/>
        <v>22.508125807500001</v>
      </c>
      <c r="CN20" s="57"/>
      <c r="CO20" s="67">
        <f t="shared" si="33"/>
        <v>1.1705040594717526</v>
      </c>
      <c r="CP20" s="303">
        <f t="shared" si="34"/>
        <v>0.1166887344608184</v>
      </c>
      <c r="CQ20" s="68">
        <f t="shared" si="35"/>
        <v>0.21738688932822731</v>
      </c>
      <c r="CR20" s="303">
        <f t="shared" si="36"/>
        <v>2.2088601556868526E-2</v>
      </c>
      <c r="CS20" s="68">
        <f t="shared" si="37"/>
        <v>0.13416260288721651</v>
      </c>
      <c r="CT20" s="303">
        <f t="shared" si="38"/>
        <v>1.1803148707996709E-2</v>
      </c>
      <c r="CU20" s="291">
        <f t="shared" si="39"/>
        <v>5.3933823613491964E-2</v>
      </c>
      <c r="CV20" s="308">
        <f t="shared" si="40"/>
        <v>8.5598292374806147E-3</v>
      </c>
      <c r="CW20" s="5"/>
      <c r="CX20" s="70"/>
      <c r="CY20" s="343">
        <f>(STDEV(R21,AL21,BF21,BZ21))/2</f>
        <v>0.51059081996186717</v>
      </c>
      <c r="CZ20" s="333">
        <f t="shared" ref="CZ20:DB20" si="106">(STDEV(S21,AM21,BG21,CA21))/2</f>
        <v>7.4990834393047059E-2</v>
      </c>
      <c r="DA20" s="333">
        <f t="shared" si="106"/>
        <v>4.709199052704776E-2</v>
      </c>
      <c r="DB20" s="334">
        <f t="shared" si="106"/>
        <v>3.0799771501502926E-2</v>
      </c>
    </row>
    <row r="21" spans="1:113" ht="15" thickBot="1" x14ac:dyDescent="0.35">
      <c r="A21" s="15"/>
      <c r="B21" s="77"/>
      <c r="C21" s="82" t="s">
        <v>44</v>
      </c>
      <c r="D21" s="83" t="s">
        <v>25</v>
      </c>
      <c r="E21" s="84">
        <v>0.28792188617020537</v>
      </c>
      <c r="F21" s="85">
        <v>1.86</v>
      </c>
      <c r="G21" s="86">
        <v>6.5600000000000006E-2</v>
      </c>
      <c r="H21" s="84">
        <v>1.26E-2</v>
      </c>
      <c r="I21" s="84">
        <v>7.4999999999999997E-3</v>
      </c>
      <c r="J21" s="87">
        <v>2.8315459999999999E-3</v>
      </c>
      <c r="K21" s="88">
        <f t="shared" si="41"/>
        <v>5.2063492063492065</v>
      </c>
      <c r="L21" s="89">
        <f t="shared" si="42"/>
        <v>8.7466666666666679</v>
      </c>
      <c r="M21" s="90">
        <f t="shared" si="43"/>
        <v>23.167555815798156</v>
      </c>
      <c r="N21" s="91">
        <f t="shared" si="0"/>
        <v>0.86884923137056236</v>
      </c>
      <c r="O21" s="92">
        <f t="shared" si="1"/>
        <v>0.16688262675715068</v>
      </c>
      <c r="P21" s="92">
        <f t="shared" si="2"/>
        <v>9.9334896879256368E-2</v>
      </c>
      <c r="Q21" s="380">
        <f t="shared" si="3"/>
        <v>3.7502843989182778E-2</v>
      </c>
      <c r="R21" s="91">
        <f>SUM(N18:N21)</f>
        <v>4.1954959638634657</v>
      </c>
      <c r="S21" s="92">
        <f t="shared" ref="S21:U21" si="107">SUM(O18:O21)</f>
        <v>0.71820308263779398</v>
      </c>
      <c r="T21" s="92">
        <f t="shared" si="107"/>
        <v>0.45733767280224624</v>
      </c>
      <c r="U21" s="93">
        <f t="shared" si="107"/>
        <v>0.19765471154210193</v>
      </c>
      <c r="W21" s="82" t="s">
        <v>44</v>
      </c>
      <c r="X21" s="83" t="s">
        <v>25</v>
      </c>
      <c r="Y21" s="84">
        <v>0.16984457264686939</v>
      </c>
      <c r="Z21" s="85">
        <v>1.86</v>
      </c>
      <c r="AA21" s="86">
        <v>9.2799999999999994E-2</v>
      </c>
      <c r="AB21" s="84">
        <v>1.4999999999999999E-2</v>
      </c>
      <c r="AC21" s="84">
        <v>1.01E-2</v>
      </c>
      <c r="AD21" s="87">
        <v>3.7380777088442049E-3</v>
      </c>
      <c r="AE21" s="88">
        <f t="shared" si="44"/>
        <v>6.1866666666666665</v>
      </c>
      <c r="AF21" s="89">
        <f t="shared" si="45"/>
        <v>9.1881188118811874</v>
      </c>
      <c r="AG21" s="90">
        <f t="shared" si="46"/>
        <v>24.825594122999998</v>
      </c>
      <c r="AH21" s="91">
        <f t="shared" si="5"/>
        <v>1.4329146800456918</v>
      </c>
      <c r="AI21" s="92">
        <f t="shared" si="6"/>
        <v>0.23161336423152346</v>
      </c>
      <c r="AJ21" s="92">
        <f t="shared" si="7"/>
        <v>0.15595299858255912</v>
      </c>
      <c r="AK21" s="93">
        <f t="shared" si="8"/>
        <v>5.7719250260284766E-2</v>
      </c>
      <c r="AL21" s="91">
        <f>SUM(AH18:AH21)</f>
        <v>6.4052941247352191</v>
      </c>
      <c r="AM21" s="92">
        <f t="shared" ref="AM21" si="108">SUM(AI18:AI21)</f>
        <v>1.0148678418105792</v>
      </c>
      <c r="AN21" s="92">
        <f t="shared" ref="AN21" si="109">SUM(AJ18:AJ21)</f>
        <v>0.66920473447250006</v>
      </c>
      <c r="AO21" s="93">
        <f t="shared" ref="AO21" si="110">SUM(AK18:AK21)</f>
        <v>0.29796091590499207</v>
      </c>
      <c r="AQ21" s="82" t="s">
        <v>44</v>
      </c>
      <c r="AR21" s="83" t="s">
        <v>25</v>
      </c>
      <c r="AS21" s="84">
        <v>0.25627471149942432</v>
      </c>
      <c r="AT21" s="376">
        <v>1.86</v>
      </c>
      <c r="AU21" s="86">
        <v>8.2699999999999996E-2</v>
      </c>
      <c r="AV21" s="84">
        <v>1.7399999999999999E-2</v>
      </c>
      <c r="AW21" s="84">
        <v>9.6710145242149704E-3</v>
      </c>
      <c r="AX21" s="87">
        <v>4.0373744599923418E-3</v>
      </c>
      <c r="AY21" s="88">
        <f t="shared" si="47"/>
        <v>4.7528735632183912</v>
      </c>
      <c r="AZ21" s="89">
        <f t="shared" si="48"/>
        <v>8.5513262122531071</v>
      </c>
      <c r="BA21" s="90">
        <f t="shared" si="49"/>
        <v>20.483609043327842</v>
      </c>
      <c r="BB21" s="91">
        <f t="shared" si="12"/>
        <v>1.1440131132773554</v>
      </c>
      <c r="BC21" s="92">
        <f t="shared" si="13"/>
        <v>0.24069925237032627</v>
      </c>
      <c r="BD21" s="92">
        <f t="shared" si="14"/>
        <v>0.13378195204833968</v>
      </c>
      <c r="BE21" s="93">
        <f t="shared" si="15"/>
        <v>5.5850173221793482E-2</v>
      </c>
      <c r="BF21" s="91">
        <f>SUM(BB18:BB21)</f>
        <v>5.7160134323846341</v>
      </c>
      <c r="BG21" s="92">
        <f t="shared" ref="BG21" si="111">SUM(BC18:BC21)</f>
        <v>1.0427926536575409</v>
      </c>
      <c r="BH21" s="92">
        <f t="shared" ref="BH21" si="112">SUM(BD18:BD21)</f>
        <v>0.61749977887558249</v>
      </c>
      <c r="BI21" s="93">
        <f t="shared" ref="BI21" si="113">SUM(BE18:BE21)</f>
        <v>0.29898732014399154</v>
      </c>
      <c r="BK21" s="82" t="s">
        <v>44</v>
      </c>
      <c r="BL21" s="83" t="s">
        <v>25</v>
      </c>
      <c r="BM21" s="84">
        <v>0.29833794709363204</v>
      </c>
      <c r="BN21" s="376">
        <v>1.86</v>
      </c>
      <c r="BO21" s="86">
        <v>8.7999999999999995E-2</v>
      </c>
      <c r="BP21" s="84">
        <v>1.7899999999999999E-2</v>
      </c>
      <c r="BQ21" s="84">
        <v>9.6734878591789655E-3</v>
      </c>
      <c r="BR21" s="87">
        <v>3.8106950621186594E-3</v>
      </c>
      <c r="BS21" s="88">
        <f t="shared" si="50"/>
        <v>4.9162011173184359</v>
      </c>
      <c r="BT21" s="89">
        <f t="shared" si="51"/>
        <v>9.0970290427871561</v>
      </c>
      <c r="BU21" s="90">
        <f t="shared" si="60"/>
        <v>23.0929</v>
      </c>
      <c r="BV21" s="91">
        <f t="shared" si="19"/>
        <v>1.1484804481971431</v>
      </c>
      <c r="BW21" s="92">
        <f t="shared" si="20"/>
        <v>0.23361136389464615</v>
      </c>
      <c r="BX21" s="92">
        <f t="shared" si="21"/>
        <v>0.12624785991067594</v>
      </c>
      <c r="BY21" s="93">
        <f t="shared" si="22"/>
        <v>4.9733054237325887E-2</v>
      </c>
      <c r="BZ21" s="91">
        <f>SUM(BV18:BV21)</f>
        <v>4.5658764540084071</v>
      </c>
      <c r="CA21" s="92">
        <f t="shared" ref="CA21" si="114">SUM(BW18:BW21)</f>
        <v>0.86454305737707426</v>
      </c>
      <c r="CB21" s="92">
        <f t="shared" ref="CB21" si="115">SUM(BX18:BX21)</f>
        <v>0.52709430081171105</v>
      </c>
      <c r="CC21" s="93">
        <f t="shared" ref="CC21" si="116">SUM(BY18:BY21)</f>
        <v>0.1864957506670154</v>
      </c>
      <c r="CE21" s="82" t="s">
        <v>44</v>
      </c>
      <c r="CF21" s="86">
        <f t="shared" si="26"/>
        <v>8.2274999999999987E-2</v>
      </c>
      <c r="CG21" s="84">
        <f t="shared" si="27"/>
        <v>1.5724999999999999E-2</v>
      </c>
      <c r="CH21" s="84">
        <f t="shared" si="28"/>
        <v>9.2361255958484829E-3</v>
      </c>
      <c r="CI21" s="87">
        <f t="shared" si="29"/>
        <v>3.6044233077388013E-3</v>
      </c>
      <c r="CK21" s="88">
        <f t="shared" si="30"/>
        <v>5.265522638388175</v>
      </c>
      <c r="CL21" s="89">
        <f t="shared" si="31"/>
        <v>8.8957851833970292</v>
      </c>
      <c r="CM21" s="90">
        <f t="shared" si="32"/>
        <v>22.8924147455315</v>
      </c>
      <c r="CN21" s="57"/>
      <c r="CO21" s="94">
        <f t="shared" si="33"/>
        <v>1.1485643682226883</v>
      </c>
      <c r="CP21" s="304">
        <f t="shared" si="34"/>
        <v>0.11515076298133045</v>
      </c>
      <c r="CQ21" s="95">
        <f t="shared" si="35"/>
        <v>0.21820165181341167</v>
      </c>
      <c r="CR21" s="304">
        <f t="shared" si="36"/>
        <v>1.7217040057155224E-2</v>
      </c>
      <c r="CS21" s="95">
        <f t="shared" si="37"/>
        <v>0.12882942685520776</v>
      </c>
      <c r="CT21" s="304">
        <f t="shared" si="38"/>
        <v>1.1679067583461662E-2</v>
      </c>
      <c r="CU21" s="292">
        <f t="shared" si="39"/>
        <v>5.0201330427146723E-2</v>
      </c>
      <c r="CV21" s="309">
        <f t="shared" si="40"/>
        <v>4.5634360586918749E-3</v>
      </c>
      <c r="CW21" s="5"/>
      <c r="CX21" s="40" t="s">
        <v>45</v>
      </c>
      <c r="CY21" s="345">
        <f>SUM(CO18:CO21)</f>
        <v>5.2206699937479311</v>
      </c>
      <c r="CZ21" s="340">
        <f>SUM(CQ18:CQ21)</f>
        <v>0.91010165887074701</v>
      </c>
      <c r="DA21" s="340">
        <f>SUM(CS18:CS21)</f>
        <v>0.56778412174050996</v>
      </c>
      <c r="DB21" s="341">
        <f>SUM(CU18:CU21)</f>
        <v>0.24527467456452523</v>
      </c>
    </row>
    <row r="22" spans="1:113" ht="15" thickBot="1" x14ac:dyDescent="0.35">
      <c r="A22" s="15"/>
      <c r="B22" s="24"/>
      <c r="C22" s="8"/>
      <c r="E22" s="96">
        <f>AVERAGE(E6:E21)</f>
        <v>0.16464980892259434</v>
      </c>
      <c r="F22" s="97">
        <f>AVERAGE(F6:F21)</f>
        <v>1.7146875000000001</v>
      </c>
      <c r="G22" s="98">
        <f>AVERAGE(G6:G21)</f>
        <v>0.24687029972752039</v>
      </c>
      <c r="H22" s="96">
        <f>AVERAGE(H6:H21)</f>
        <v>2.8162499999999993E-2</v>
      </c>
      <c r="I22" s="96">
        <f t="shared" ref="I22:M22" si="117">AVERAGE(I6:I21)</f>
        <v>1.3615747296408536E-2</v>
      </c>
      <c r="J22" s="99">
        <f t="shared" si="117"/>
        <v>6.7523595912342312E-3</v>
      </c>
      <c r="K22" s="100">
        <f t="shared" si="117"/>
        <v>7.898203254812457</v>
      </c>
      <c r="L22" s="101">
        <f t="shared" si="117"/>
        <v>16.328821330123244</v>
      </c>
      <c r="M22" s="102">
        <f t="shared" si="117"/>
        <v>33.880407205114651</v>
      </c>
      <c r="N22" s="103">
        <f>SUM(N6:N21)</f>
        <v>55.658557870548847</v>
      </c>
      <c r="O22" s="104">
        <f>SUM(O6:O21)</f>
        <v>6.3820947360314282</v>
      </c>
      <c r="P22" s="104">
        <f>SUM(P6:P21)</f>
        <v>3.0913660358727708</v>
      </c>
      <c r="Q22" s="105">
        <f>SUM(Q6:Q21)</f>
        <v>1.5446202814730596</v>
      </c>
      <c r="W22" s="8"/>
      <c r="Y22" s="104">
        <f>AVERAGE(Y6:Y21)</f>
        <v>0.10848658585116341</v>
      </c>
      <c r="Z22" s="97">
        <f>AVERAGE(Z6:Z21)</f>
        <v>1.7212500000000002</v>
      </c>
      <c r="AA22" s="98">
        <f>AVERAGE(AA6:AA21)</f>
        <v>0.25579374999999999</v>
      </c>
      <c r="AB22" s="96">
        <f>AVERAGE(AB6:AB21)</f>
        <v>2.8925000000000006E-2</v>
      </c>
      <c r="AC22" s="96">
        <f t="shared" ref="AC22:AG22" si="118">AVERAGE(AC6:AC21)</f>
        <v>1.3946790889673615E-2</v>
      </c>
      <c r="AD22" s="99">
        <f t="shared" si="118"/>
        <v>7.0614285497976742E-3</v>
      </c>
      <c r="AE22" s="100">
        <f t="shared" si="118"/>
        <v>7.9626885069289672</v>
      </c>
      <c r="AF22" s="101">
        <f t="shared" si="118"/>
        <v>16.730606577366096</v>
      </c>
      <c r="AG22" s="102">
        <f t="shared" si="118"/>
        <v>34.160791086060144</v>
      </c>
      <c r="AH22" s="103">
        <f>SUM(AH6:AH21)</f>
        <v>60.837060411387775</v>
      </c>
      <c r="AI22" s="104">
        <f>SUM(AI6:AI21)</f>
        <v>6.926863706898188</v>
      </c>
      <c r="AJ22" s="104">
        <f>SUM(AJ6:AJ21)</f>
        <v>3.389665858554924</v>
      </c>
      <c r="AK22" s="105">
        <f>SUM(AK6:AK21)</f>
        <v>1.7177984681187699</v>
      </c>
      <c r="AQ22" s="8"/>
      <c r="AS22" s="104">
        <f>AVERAGE(AS6:AS21)</f>
        <v>0.11851066288162955</v>
      </c>
      <c r="AT22" s="97">
        <f>AVERAGE(AT6:AT21)</f>
        <v>1.7203125000000001</v>
      </c>
      <c r="AU22" s="98">
        <f>AVERAGE(AU6:AU21)</f>
        <v>0.23369722644004703</v>
      </c>
      <c r="AV22" s="96">
        <f>AVERAGE(AV6:AV21)</f>
        <v>2.7794783136740227E-2</v>
      </c>
      <c r="AW22" s="96">
        <f t="shared" ref="AW22:BA22" si="119">AVERAGE(AW6:AW21)</f>
        <v>1.6114311440369681E-2</v>
      </c>
      <c r="AX22" s="99">
        <f t="shared" si="119"/>
        <v>7.0355142169412268E-3</v>
      </c>
      <c r="AY22" s="100">
        <f t="shared" si="119"/>
        <v>7.6212573618777038</v>
      </c>
      <c r="AZ22" s="101">
        <f t="shared" si="119"/>
        <v>12.911331703770495</v>
      </c>
      <c r="BA22" s="102">
        <f t="shared" si="119"/>
        <v>32.330240201380825</v>
      </c>
      <c r="BB22" s="103">
        <f>SUM(BB6:BB21)</f>
        <v>54.485676649218007</v>
      </c>
      <c r="BC22" s="104">
        <f>SUM(BC6:BC21)</f>
        <v>6.5271488584761217</v>
      </c>
      <c r="BD22" s="104">
        <f>SUM(BD6:BD21)</f>
        <v>3.8560335394419085</v>
      </c>
      <c r="BE22" s="105">
        <f>SUM(BE6:BE21)</f>
        <v>1.700860164000588</v>
      </c>
      <c r="BK22" s="8"/>
      <c r="BM22" s="96">
        <f>AVERAGE(BM6:BM21)</f>
        <v>0.1396654709428744</v>
      </c>
      <c r="BN22" s="97">
        <f>AVERAGE(BN6:BN21)</f>
        <v>1.7293750000000001</v>
      </c>
      <c r="BO22" s="98">
        <f>AVERAGE(BO6:BO21)</f>
        <v>0.26045625000000006</v>
      </c>
      <c r="BP22" s="96">
        <f>AVERAGE(BP6:BP21)</f>
        <v>2.990312500000001E-2</v>
      </c>
      <c r="BQ22" s="96">
        <f t="shared" ref="BQ22:BU22" si="120">AVERAGE(BQ6:BQ21)</f>
        <v>1.8278396024581457E-2</v>
      </c>
      <c r="BR22" s="99">
        <f t="shared" si="120"/>
        <v>6.4816288109969663E-3</v>
      </c>
      <c r="BS22" s="100">
        <f t="shared" si="120"/>
        <v>7.7374977668479579</v>
      </c>
      <c r="BT22" s="101">
        <f t="shared" si="120"/>
        <v>12.833963880813062</v>
      </c>
      <c r="BU22" s="102">
        <f t="shared" si="120"/>
        <v>36.57540565217392</v>
      </c>
      <c r="BV22" s="103">
        <f>SUM(BV6:BV21)</f>
        <v>61.070258204595596</v>
      </c>
      <c r="BW22" s="104">
        <f>SUM(BW6:BW21)</f>
        <v>7.0522537762449424</v>
      </c>
      <c r="BX22" s="104">
        <f>SUM(BX6:BX21)</f>
        <v>4.3639095209955716</v>
      </c>
      <c r="BY22" s="105">
        <f>SUM(BY6:BY21)</f>
        <v>1.5528230167596622</v>
      </c>
      <c r="CF22" s="106">
        <f>AVERAGE(CF6:CF21)</f>
        <v>0.2492043815418919</v>
      </c>
      <c r="CG22" s="107">
        <f>AVERAGE(CG6:CG21)</f>
        <v>2.8696352034185055E-2</v>
      </c>
      <c r="CH22" s="107">
        <f t="shared" ref="CH22:CI22" si="121">AVERAGE(CH6:CH21)</f>
        <v>1.5488811412758327E-2</v>
      </c>
      <c r="CI22" s="108">
        <f t="shared" si="121"/>
        <v>6.8327327922425244E-3</v>
      </c>
      <c r="CK22" s="100">
        <f t="shared" ref="CK22:CM22" si="122">AVERAGE(CK6:CK21)</f>
        <v>7.8049117226167706</v>
      </c>
      <c r="CL22" s="101">
        <f t="shared" si="122"/>
        <v>14.701180873018229</v>
      </c>
      <c r="CM22" s="102">
        <f t="shared" si="122"/>
        <v>34.236711036182385</v>
      </c>
      <c r="CN22" s="58"/>
      <c r="CO22" s="109">
        <f>SUM(CO6:CO21)</f>
        <v>58.012888283937542</v>
      </c>
      <c r="CP22" s="287"/>
      <c r="CQ22" s="104">
        <f t="shared" ref="CQ22:CS22" si="123">SUM(CQ6:CQ21)</f>
        <v>6.7220902694126705</v>
      </c>
      <c r="CR22" s="104"/>
      <c r="CS22" s="104">
        <f t="shared" si="123"/>
        <v>3.6752437387162944</v>
      </c>
      <c r="CT22" s="293"/>
      <c r="CU22" s="293">
        <f>SUM(CU6:CU21)</f>
        <v>1.6290254825880199</v>
      </c>
      <c r="CV22" s="306"/>
      <c r="CY22" s="88">
        <f>SUM(CY6:CY21)</f>
        <v>62.068916225781912</v>
      </c>
      <c r="CZ22" s="107">
        <f t="shared" ref="CZ22:DB22" si="124">SUM(CZ6:CZ21)</f>
        <v>7.2041785219802579</v>
      </c>
      <c r="DA22" s="107">
        <f t="shared" si="124"/>
        <v>4.0319307233457753</v>
      </c>
      <c r="DB22" s="108">
        <f t="shared" si="124"/>
        <v>1.7262894937056141</v>
      </c>
    </row>
    <row r="23" spans="1:113" s="8" customFormat="1" ht="15" thickBot="1" x14ac:dyDescent="0.35">
      <c r="A23" s="12"/>
      <c r="B23" s="24"/>
      <c r="AH23" s="10"/>
      <c r="BA23" s="10"/>
      <c r="BY23" s="16"/>
      <c r="CD23" s="1"/>
      <c r="CE23" s="1"/>
      <c r="CF23" s="1"/>
      <c r="CG23" s="1"/>
      <c r="CH23" s="1"/>
      <c r="CI23" s="17"/>
      <c r="CK23" s="18"/>
      <c r="CL23" s="1"/>
      <c r="CM23" s="17"/>
      <c r="CO23" s="18"/>
      <c r="CP23" s="1"/>
      <c r="CQ23" s="1"/>
      <c r="CR23" s="1"/>
      <c r="CS23" s="1"/>
      <c r="CT23" s="1"/>
      <c r="CU23" s="1"/>
      <c r="CV23" s="310"/>
      <c r="CZ23" s="1"/>
      <c r="DA23" s="1"/>
      <c r="DB23" s="17"/>
    </row>
    <row r="24" spans="1:113" s="8" customFormat="1" ht="15" thickBot="1" x14ac:dyDescent="0.35">
      <c r="A24" s="12"/>
      <c r="B24" s="110"/>
      <c r="C24" s="111" t="s">
        <v>0</v>
      </c>
      <c r="D24" s="112"/>
      <c r="O24" s="10"/>
      <c r="W24" s="111" t="s">
        <v>1</v>
      </c>
      <c r="X24" s="112"/>
      <c r="AH24" s="10"/>
      <c r="AQ24" s="111" t="s">
        <v>2</v>
      </c>
      <c r="AR24" s="112"/>
      <c r="BA24" s="10"/>
      <c r="BK24" s="111" t="s">
        <v>3</v>
      </c>
      <c r="BL24" s="112"/>
      <c r="BY24" s="16"/>
      <c r="CD24" s="1"/>
      <c r="CE24" s="1"/>
      <c r="CF24" s="1"/>
      <c r="CG24" s="1"/>
      <c r="CH24" s="1"/>
      <c r="CI24" s="17"/>
      <c r="CK24" s="18"/>
      <c r="CL24" s="1"/>
      <c r="CM24" s="17"/>
      <c r="CO24" s="114"/>
      <c r="CP24" s="115"/>
      <c r="CQ24" s="115" t="s">
        <v>7</v>
      </c>
      <c r="CR24" s="115"/>
      <c r="CS24" s="115"/>
      <c r="CT24" s="115"/>
      <c r="CU24" s="115"/>
      <c r="CV24" s="116"/>
      <c r="CX24" s="113" t="s">
        <v>4</v>
      </c>
      <c r="CY24" s="114"/>
      <c r="CZ24" s="115" t="s">
        <v>7</v>
      </c>
      <c r="DA24" s="115"/>
      <c r="DB24" s="116"/>
      <c r="DC24" s="250"/>
      <c r="DD24" s="251"/>
      <c r="DE24" s="251"/>
      <c r="DF24" s="251"/>
      <c r="DG24" s="251"/>
      <c r="DH24" s="251"/>
      <c r="DI24" s="252"/>
    </row>
    <row r="25" spans="1:113" s="8" customFormat="1" ht="13.8" thickBot="1" x14ac:dyDescent="0.3">
      <c r="A25" s="4"/>
      <c r="B25" s="117" t="s">
        <v>50</v>
      </c>
      <c r="C25" s="118" t="s">
        <v>4</v>
      </c>
      <c r="D25" s="119" t="s">
        <v>56</v>
      </c>
      <c r="E25" s="120" t="s">
        <v>9</v>
      </c>
      <c r="F25" s="121" t="s">
        <v>10</v>
      </c>
      <c r="G25" s="120" t="s">
        <v>11</v>
      </c>
      <c r="H25" s="120" t="s">
        <v>12</v>
      </c>
      <c r="I25" s="120" t="s">
        <v>13</v>
      </c>
      <c r="J25" s="120" t="s">
        <v>14</v>
      </c>
      <c r="K25" s="122" t="s">
        <v>15</v>
      </c>
      <c r="L25" s="122" t="s">
        <v>16</v>
      </c>
      <c r="M25" s="121" t="s">
        <v>17</v>
      </c>
      <c r="N25" s="118" t="s">
        <v>18</v>
      </c>
      <c r="O25" s="120" t="s">
        <v>19</v>
      </c>
      <c r="P25" s="120" t="s">
        <v>20</v>
      </c>
      <c r="Q25" s="121" t="s">
        <v>21</v>
      </c>
      <c r="R25" s="118" t="s">
        <v>18</v>
      </c>
      <c r="S25" s="120" t="s">
        <v>19</v>
      </c>
      <c r="T25" s="120" t="s">
        <v>20</v>
      </c>
      <c r="U25" s="121" t="s">
        <v>21</v>
      </c>
      <c r="V25" s="4"/>
      <c r="W25" s="118" t="s">
        <v>4</v>
      </c>
      <c r="X25" s="119" t="s">
        <v>56</v>
      </c>
      <c r="Y25" s="120" t="s">
        <v>9</v>
      </c>
      <c r="Z25" s="121" t="s">
        <v>10</v>
      </c>
      <c r="AA25" s="120" t="s">
        <v>11</v>
      </c>
      <c r="AB25" s="120" t="s">
        <v>12</v>
      </c>
      <c r="AC25" s="120" t="s">
        <v>13</v>
      </c>
      <c r="AD25" s="120" t="s">
        <v>14</v>
      </c>
      <c r="AE25" s="122" t="s">
        <v>15</v>
      </c>
      <c r="AF25" s="122" t="s">
        <v>16</v>
      </c>
      <c r="AG25" s="121" t="s">
        <v>17</v>
      </c>
      <c r="AH25" s="118" t="s">
        <v>18</v>
      </c>
      <c r="AI25" s="120" t="s">
        <v>19</v>
      </c>
      <c r="AJ25" s="120" t="s">
        <v>20</v>
      </c>
      <c r="AK25" s="121" t="s">
        <v>21</v>
      </c>
      <c r="AL25" s="118" t="s">
        <v>18</v>
      </c>
      <c r="AM25" s="120" t="s">
        <v>19</v>
      </c>
      <c r="AN25" s="120" t="s">
        <v>20</v>
      </c>
      <c r="AO25" s="121" t="s">
        <v>21</v>
      </c>
      <c r="AP25" s="4"/>
      <c r="AQ25" s="118" t="s">
        <v>4</v>
      </c>
      <c r="AR25" s="119" t="s">
        <v>56</v>
      </c>
      <c r="AS25" s="120" t="s">
        <v>9</v>
      </c>
      <c r="AT25" s="121" t="s">
        <v>10</v>
      </c>
      <c r="AU25" s="120" t="s">
        <v>11</v>
      </c>
      <c r="AV25" s="120" t="s">
        <v>12</v>
      </c>
      <c r="AW25" s="120" t="s">
        <v>13</v>
      </c>
      <c r="AX25" s="120" t="s">
        <v>14</v>
      </c>
      <c r="AY25" s="122" t="s">
        <v>15</v>
      </c>
      <c r="AZ25" s="122" t="s">
        <v>16</v>
      </c>
      <c r="BA25" s="121" t="s">
        <v>17</v>
      </c>
      <c r="BB25" s="118" t="s">
        <v>18</v>
      </c>
      <c r="BC25" s="120" t="s">
        <v>19</v>
      </c>
      <c r="BD25" s="120" t="s">
        <v>20</v>
      </c>
      <c r="BE25" s="121" t="s">
        <v>21</v>
      </c>
      <c r="BF25" s="118" t="s">
        <v>18</v>
      </c>
      <c r="BG25" s="120" t="s">
        <v>19</v>
      </c>
      <c r="BH25" s="120" t="s">
        <v>20</v>
      </c>
      <c r="BI25" s="121" t="s">
        <v>21</v>
      </c>
      <c r="BJ25" s="4"/>
      <c r="BK25" s="118" t="s">
        <v>4</v>
      </c>
      <c r="BL25" s="119" t="s">
        <v>56</v>
      </c>
      <c r="BM25" s="120" t="s">
        <v>22</v>
      </c>
      <c r="BN25" s="120" t="s">
        <v>10</v>
      </c>
      <c r="BO25" s="120" t="s">
        <v>11</v>
      </c>
      <c r="BP25" s="120" t="s">
        <v>12</v>
      </c>
      <c r="BQ25" s="120" t="s">
        <v>13</v>
      </c>
      <c r="BR25" s="120" t="s">
        <v>14</v>
      </c>
      <c r="BS25" s="122" t="s">
        <v>15</v>
      </c>
      <c r="BT25" s="122" t="s">
        <v>16</v>
      </c>
      <c r="BU25" s="121" t="s">
        <v>17</v>
      </c>
      <c r="BV25" s="118" t="s">
        <v>18</v>
      </c>
      <c r="BW25" s="120" t="s">
        <v>19</v>
      </c>
      <c r="BX25" s="120" t="s">
        <v>20</v>
      </c>
      <c r="BY25" s="121" t="s">
        <v>21</v>
      </c>
      <c r="BZ25" s="118" t="s">
        <v>18</v>
      </c>
      <c r="CA25" s="120" t="s">
        <v>19</v>
      </c>
      <c r="CB25" s="120" t="s">
        <v>20</v>
      </c>
      <c r="CC25" s="121" t="s">
        <v>21</v>
      </c>
      <c r="CE25" s="123" t="s">
        <v>23</v>
      </c>
      <c r="CF25" s="124" t="s">
        <v>11</v>
      </c>
      <c r="CG25" s="125" t="s">
        <v>12</v>
      </c>
      <c r="CH25" s="125" t="s">
        <v>13</v>
      </c>
      <c r="CI25" s="126" t="s">
        <v>14</v>
      </c>
      <c r="CK25" s="124" t="s">
        <v>15</v>
      </c>
      <c r="CL25" s="125" t="s">
        <v>16</v>
      </c>
      <c r="CM25" s="126" t="s">
        <v>17</v>
      </c>
      <c r="CN25" s="112"/>
      <c r="CO25" s="124" t="s">
        <v>18</v>
      </c>
      <c r="CP25" s="125"/>
      <c r="CQ25" s="125" t="s">
        <v>19</v>
      </c>
      <c r="CR25" s="125"/>
      <c r="CS25" s="125" t="s">
        <v>20</v>
      </c>
      <c r="CT25" s="125"/>
      <c r="CU25" s="125" t="s">
        <v>21</v>
      </c>
      <c r="CV25" s="320"/>
      <c r="CX25" s="123" t="s">
        <v>23</v>
      </c>
      <c r="CY25" s="124" t="s">
        <v>18</v>
      </c>
      <c r="CZ25" s="125" t="s">
        <v>19</v>
      </c>
      <c r="DA25" s="125" t="s">
        <v>20</v>
      </c>
      <c r="DB25" s="126" t="s">
        <v>21</v>
      </c>
      <c r="DC25" s="253"/>
      <c r="DD25" s="254"/>
      <c r="DE25" s="254"/>
      <c r="DF25" s="255" t="s">
        <v>49</v>
      </c>
      <c r="DG25" s="255" t="s">
        <v>46</v>
      </c>
      <c r="DH25" s="255" t="s">
        <v>47</v>
      </c>
      <c r="DI25" s="256" t="s">
        <v>48</v>
      </c>
    </row>
    <row r="26" spans="1:113" s="8" customFormat="1" ht="13.8" x14ac:dyDescent="0.3">
      <c r="A26" s="15"/>
      <c r="B26" s="110"/>
      <c r="C26" s="127" t="s">
        <v>24</v>
      </c>
      <c r="D26" s="128" t="s">
        <v>25</v>
      </c>
      <c r="E26" s="129">
        <v>4.2000760020019408E-2</v>
      </c>
      <c r="F26" s="130">
        <v>1.2112499999999999</v>
      </c>
      <c r="G26" s="131">
        <v>0.65939999999999999</v>
      </c>
      <c r="H26" s="131">
        <v>5.7700000000000001E-2</v>
      </c>
      <c r="I26" s="131">
        <v>2.2600000000000002E-2</v>
      </c>
      <c r="J26" s="131">
        <v>7.3000000000000001E-3</v>
      </c>
      <c r="K26" s="132">
        <f>G26/H26</f>
        <v>11.428076256499134</v>
      </c>
      <c r="L26" s="132">
        <f>G26/I26</f>
        <v>29.176991150442475</v>
      </c>
      <c r="M26" s="133">
        <f>G26/J26</f>
        <v>90.328767123287662</v>
      </c>
      <c r="N26" s="134">
        <f t="shared" ref="N26:N41" si="125">D26*F26*G26*(1-E26)</f>
        <v>7.6515231647334048</v>
      </c>
      <c r="O26" s="135">
        <f t="shared" ref="O26:O41" si="126">D26*F26*H26*(1-E26)</f>
        <v>0.66953728632865861</v>
      </c>
      <c r="P26" s="135">
        <f t="shared" ref="P26:P41" si="127">D26*F26*I26*(1-E26)</f>
        <v>0.26224510695021985</v>
      </c>
      <c r="Q26" s="294">
        <f t="shared" ref="Q26:Q41" si="128">D26*F26*J26*(1-E26)</f>
        <v>8.4707490298079849E-2</v>
      </c>
      <c r="R26" s="387">
        <f>N26</f>
        <v>7.6515231647334048</v>
      </c>
      <c r="S26" s="388">
        <f t="shared" ref="S26" si="129">O26</f>
        <v>0.66953728632865861</v>
      </c>
      <c r="T26" s="388">
        <f t="shared" ref="T26" si="130">P26</f>
        <v>0.26224510695021985</v>
      </c>
      <c r="U26" s="389">
        <f t="shared" ref="U26" si="131">Q26</f>
        <v>8.4707490298079849E-2</v>
      </c>
      <c r="V26" s="4"/>
      <c r="W26" s="127" t="s">
        <v>24</v>
      </c>
      <c r="X26" s="128" t="s">
        <v>25</v>
      </c>
      <c r="Y26" s="129">
        <v>3.336734884771448E-2</v>
      </c>
      <c r="Z26" s="377">
        <v>1.3585</v>
      </c>
      <c r="AA26" s="131">
        <v>0.91944999999999999</v>
      </c>
      <c r="AB26" s="131">
        <v>8.14E-2</v>
      </c>
      <c r="AC26" s="131">
        <v>2.58E-2</v>
      </c>
      <c r="AD26" s="131">
        <v>9.6000000000000009E-3</v>
      </c>
      <c r="AE26" s="132">
        <f>AA26/AB26</f>
        <v>11.295454545454545</v>
      </c>
      <c r="AF26" s="132">
        <f>AA26/AC26</f>
        <v>35.637596899224803</v>
      </c>
      <c r="AG26" s="133">
        <f>AA26/AD26</f>
        <v>95.776041666666657</v>
      </c>
      <c r="AH26" s="134">
        <f t="shared" ref="AH26:AH41" si="132">X26*Z26*AA26*(1-Y26)</f>
        <v>12.073945763120248</v>
      </c>
      <c r="AI26" s="135">
        <f t="shared" ref="AI26:AI41" si="133">X26*Z26*AB26*(1-Y26)</f>
        <v>1.0689207516645693</v>
      </c>
      <c r="AJ26" s="135">
        <f t="shared" ref="AJ26:AJ41" si="134">X26*Z26*AC26*(1-Y26)</f>
        <v>0.33879797780031801</v>
      </c>
      <c r="AK26" s="136">
        <f t="shared" ref="AK26:AK41" si="135">X26*Z26*AD26*(1-Y26)</f>
        <v>0.1260643638326765</v>
      </c>
      <c r="AL26" s="387">
        <f>AH26</f>
        <v>12.073945763120248</v>
      </c>
      <c r="AM26" s="388">
        <f t="shared" ref="AM26" si="136">AI26</f>
        <v>1.0689207516645693</v>
      </c>
      <c r="AN26" s="388">
        <f t="shared" ref="AN26" si="137">AJ26</f>
        <v>0.33879797780031801</v>
      </c>
      <c r="AO26" s="389">
        <f t="shared" ref="AO26" si="138">AK26</f>
        <v>0.1260643638326765</v>
      </c>
      <c r="AP26" s="4"/>
      <c r="AQ26" s="127" t="s">
        <v>24</v>
      </c>
      <c r="AR26" s="128" t="s">
        <v>25</v>
      </c>
      <c r="AS26" s="129">
        <v>4.5380412853248106E-2</v>
      </c>
      <c r="AT26" s="377">
        <v>1.24925</v>
      </c>
      <c r="AU26" s="131">
        <v>0.83899999999999997</v>
      </c>
      <c r="AV26" s="131">
        <v>7.2525000000000006E-2</v>
      </c>
      <c r="AW26" s="131">
        <v>2.63E-2</v>
      </c>
      <c r="AX26" s="131">
        <v>9.1000000000000004E-3</v>
      </c>
      <c r="AY26" s="132">
        <f>AU26/AV26</f>
        <v>11.568424681144432</v>
      </c>
      <c r="AZ26" s="132">
        <f>AU26/AW26</f>
        <v>31.901140684410645</v>
      </c>
      <c r="BA26" s="133">
        <f>AU26/AX26</f>
        <v>92.19780219780219</v>
      </c>
      <c r="BB26" s="134">
        <f t="shared" ref="BB26:BB41" si="139">AR26*AT26*AU26*(1-AS26)</f>
        <v>10.005565976449439</v>
      </c>
      <c r="BC26" s="135">
        <f t="shared" ref="BC26:BC41" si="140">AR26*AT26*AV26*(1-AS26)</f>
        <v>0.86490306608104361</v>
      </c>
      <c r="BD26" s="135">
        <f t="shared" ref="BD26:BD41" si="141">AR26*AT26*AW26*(1-AS26)</f>
        <v>0.31364289056092998</v>
      </c>
      <c r="BE26" s="136">
        <f t="shared" ref="BE26:BE41" si="142">AR26*AT26*AX26*(1-AS26)</f>
        <v>0.10852282525112025</v>
      </c>
      <c r="BF26" s="387">
        <f>BB26</f>
        <v>10.005565976449439</v>
      </c>
      <c r="BG26" s="388">
        <f t="shared" ref="BG26" si="143">BC26</f>
        <v>0.86490306608104361</v>
      </c>
      <c r="BH26" s="388">
        <f t="shared" ref="BH26" si="144">BD26</f>
        <v>0.31364289056092998</v>
      </c>
      <c r="BI26" s="389">
        <f t="shared" ref="BI26" si="145">BE26</f>
        <v>0.10852282525112025</v>
      </c>
      <c r="BJ26" s="4"/>
      <c r="BK26" s="127" t="s">
        <v>24</v>
      </c>
      <c r="BL26" s="128" t="s">
        <v>25</v>
      </c>
      <c r="BM26" s="129">
        <v>6.1166146925848583E-2</v>
      </c>
      <c r="BN26" s="135">
        <v>1.3395000000000001</v>
      </c>
      <c r="BO26" s="131">
        <v>0.91470000000000007</v>
      </c>
      <c r="BP26" s="131">
        <v>7.9600000000000004E-2</v>
      </c>
      <c r="BQ26" s="131">
        <v>3.2149999999999998E-2</v>
      </c>
      <c r="BR26" s="131">
        <v>9.6499999999999989E-3</v>
      </c>
      <c r="BS26" s="132">
        <f>BO26/BP26</f>
        <v>11.491206030150755</v>
      </c>
      <c r="BT26" s="132">
        <f>BO26/BQ26</f>
        <v>28.451010886469678</v>
      </c>
      <c r="BU26" s="133">
        <f>BO26/BR26</f>
        <v>94.787564766839395</v>
      </c>
      <c r="BV26" s="134">
        <f t="shared" ref="BV26:BV41" si="146">BL26*BN26*BO26*(1-BM26)</f>
        <v>11.502974003825781</v>
      </c>
      <c r="BW26" s="135">
        <f t="shared" ref="BW26:BW41" si="147">BL26*BN26*BP26*(1-BM26)</f>
        <v>1.0010240851694896</v>
      </c>
      <c r="BX26" s="135">
        <f t="shared" ref="BX26:BX41" si="148">BL26*BN26*BQ26*(1-BM26)</f>
        <v>0.40430809470099355</v>
      </c>
      <c r="BY26" s="136">
        <f t="shared" ref="BY26:BY41" si="149">BL26*BN26*BR26*(1-BM26)</f>
        <v>0.1213553068076077</v>
      </c>
      <c r="BZ26" s="387">
        <f>BV26</f>
        <v>11.502974003825781</v>
      </c>
      <c r="CA26" s="388">
        <f t="shared" ref="CA26" si="150">BW26</f>
        <v>1.0010240851694896</v>
      </c>
      <c r="CB26" s="388">
        <f t="shared" ref="CB26" si="151">BX26</f>
        <v>0.40430809470099355</v>
      </c>
      <c r="CC26" s="389">
        <f t="shared" ref="CC26" si="152">BY26</f>
        <v>0.1213553068076077</v>
      </c>
      <c r="CE26" s="127" t="s">
        <v>24</v>
      </c>
      <c r="CF26" s="131">
        <f t="shared" ref="CF26:CF41" si="153">AVERAGE(G26,AA26,AU26,BO26)</f>
        <v>0.83313750000000009</v>
      </c>
      <c r="CG26" s="131">
        <f t="shared" ref="CG26:CG41" si="154">AVERAGE(H26,AB26,AV26,BP26)</f>
        <v>7.2806250000000003E-2</v>
      </c>
      <c r="CH26" s="131">
        <f t="shared" ref="CH26:CH41" si="155">AVERAGE(I26,AC26,AW26,BQ26)</f>
        <v>2.67125E-2</v>
      </c>
      <c r="CI26" s="131">
        <f t="shared" ref="CI26:CI41" si="156">AVERAGE(J26,AD26,AX26,BR26)</f>
        <v>8.9125000000000003E-3</v>
      </c>
      <c r="CJ26" s="19"/>
      <c r="CK26" s="137">
        <f t="shared" ref="CK26:CK41" si="157">AVERAGE(K26,AE26,AY26,BS26)</f>
        <v>11.445790378312216</v>
      </c>
      <c r="CL26" s="132">
        <f t="shared" ref="CL26:CL41" si="158">AVERAGE(L26,AF26,AZ26,BT26)</f>
        <v>31.291684905136901</v>
      </c>
      <c r="CM26" s="138">
        <f t="shared" ref="CM26:CM41" si="159">AVERAGE(M26,AG26,BA26,BU26)</f>
        <v>93.27254393864898</v>
      </c>
      <c r="CN26" s="112"/>
      <c r="CO26" s="134">
        <f t="shared" ref="CO26:CO41" si="160">AVERAGE(N26,AH26,BB26,BV26)</f>
        <v>10.308502227032218</v>
      </c>
      <c r="CP26" s="319">
        <f t="shared" ref="CP26:CP41" si="161">(STDEV(N26,AH26,BB26,BV26))/2</f>
        <v>0.98720404063204581</v>
      </c>
      <c r="CQ26" s="135">
        <f t="shared" ref="CQ26:CQ41" si="162">AVERAGE(O26,AI26,BC26,BW26)</f>
        <v>0.90109629731094021</v>
      </c>
      <c r="CR26" s="319">
        <f t="shared" ref="CR26:CR41" si="163">(STDEV(O26,AI26,BC26,BW26))/2</f>
        <v>8.8072004547108354E-2</v>
      </c>
      <c r="CS26" s="135">
        <f t="shared" ref="CS26:CS41" si="164">AVERAGE(P26,AJ26,BD26,BX26)</f>
        <v>0.32974851750311535</v>
      </c>
      <c r="CT26" s="319">
        <f t="shared" ref="CT26:CT41" si="165">(STDEV(P26,AJ26,BD26,BX26))/2</f>
        <v>2.951994373734276E-2</v>
      </c>
      <c r="CU26" s="294">
        <f t="shared" ref="CU26:CU41" si="166">AVERAGE(Q26,AK26,BE26,BY26)</f>
        <v>0.11016249654737108</v>
      </c>
      <c r="CV26" s="322">
        <f t="shared" ref="CV26:CV41" si="167">(STDEV(Q26,AK26,BE26,BY26))/2</f>
        <v>9.2592037535287261E-3</v>
      </c>
      <c r="CX26" s="113" t="s">
        <v>24</v>
      </c>
      <c r="CY26" s="346">
        <f>CO26</f>
        <v>10.308502227032218</v>
      </c>
      <c r="CZ26" s="350">
        <f>CQ26</f>
        <v>0.90109629731094021</v>
      </c>
      <c r="DA26" s="350">
        <f>CS26</f>
        <v>0.32974851750311535</v>
      </c>
      <c r="DB26" s="351">
        <f>CU26</f>
        <v>0.11016249654737108</v>
      </c>
      <c r="DC26" s="253"/>
      <c r="DD26" s="254"/>
      <c r="DE26" s="257" t="s">
        <v>57</v>
      </c>
      <c r="DF26" s="258">
        <f>(CY26-CY6)*1000</f>
        <v>-2896.6359037803377</v>
      </c>
      <c r="DG26" s="258">
        <f>(CZ26-CZ6)*1000</f>
        <v>-306.92915441386413</v>
      </c>
      <c r="DH26" s="258">
        <f>(DA26-DA6)*1000</f>
        <v>-100.69670394193541</v>
      </c>
      <c r="DI26" s="259">
        <f>(DB26-DB6)*1000</f>
        <v>-35.411955136181518</v>
      </c>
    </row>
    <row r="27" spans="1:113" s="8" customFormat="1" x14ac:dyDescent="0.3">
      <c r="A27" s="15"/>
      <c r="B27" s="110"/>
      <c r="C27" s="139" t="s">
        <v>26</v>
      </c>
      <c r="D27" s="140" t="s">
        <v>25</v>
      </c>
      <c r="E27" s="141">
        <v>5.0874734344500093E-2</v>
      </c>
      <c r="F27" s="142">
        <v>1.52</v>
      </c>
      <c r="G27" s="143">
        <v>0.40684999999999999</v>
      </c>
      <c r="H27" s="143">
        <v>3.9750000000000001E-2</v>
      </c>
      <c r="I27" s="143">
        <v>1.66E-2</v>
      </c>
      <c r="J27" s="143">
        <v>5.9500000000000004E-3</v>
      </c>
      <c r="K27" s="132">
        <f t="shared" ref="K27:K41" si="168">G27/H27</f>
        <v>10.235220125786164</v>
      </c>
      <c r="L27" s="132">
        <f t="shared" ref="L27:L41" si="169">G27/I27</f>
        <v>24.509036144578314</v>
      </c>
      <c r="M27" s="144">
        <f>G27/J27</f>
        <v>68.378151260504197</v>
      </c>
      <c r="N27" s="145">
        <f t="shared" si="125"/>
        <v>5.8695045378454891</v>
      </c>
      <c r="O27" s="146">
        <f t="shared" si="126"/>
        <v>0.57346148550905307</v>
      </c>
      <c r="P27" s="146">
        <f t="shared" si="127"/>
        <v>0.23948328703019572</v>
      </c>
      <c r="Q27" s="295">
        <f t="shared" si="128"/>
        <v>8.5838889025883422E-2</v>
      </c>
      <c r="R27" s="390"/>
      <c r="S27" s="385"/>
      <c r="T27" s="385"/>
      <c r="U27" s="391"/>
      <c r="V27" s="6"/>
      <c r="W27" s="139" t="s">
        <v>26</v>
      </c>
      <c r="X27" s="140" t="s">
        <v>25</v>
      </c>
      <c r="Y27" s="141">
        <v>4.3423719497420167E-2</v>
      </c>
      <c r="Z27" s="147">
        <v>1.4724999999999999</v>
      </c>
      <c r="AA27" s="143">
        <v>0.53679999999999994</v>
      </c>
      <c r="AB27" s="143">
        <v>4.6200000000000005E-2</v>
      </c>
      <c r="AC27" s="143">
        <v>1.7950000000000001E-2</v>
      </c>
      <c r="AD27" s="143">
        <v>6.7499999999999999E-3</v>
      </c>
      <c r="AE27" s="132">
        <f t="shared" ref="AE27:AE41" si="170">AA27/AB27</f>
        <v>11.619047619047617</v>
      </c>
      <c r="AF27" s="132">
        <f t="shared" ref="AF27:AF41" si="171">AA27/AC27</f>
        <v>29.905292479108631</v>
      </c>
      <c r="AG27" s="144">
        <f>AA27/AD27</f>
        <v>79.525925925925918</v>
      </c>
      <c r="AH27" s="145">
        <f t="shared" si="132"/>
        <v>7.5611424200789807</v>
      </c>
      <c r="AI27" s="146">
        <f t="shared" si="133"/>
        <v>0.65075406074450259</v>
      </c>
      <c r="AJ27" s="146">
        <f t="shared" si="134"/>
        <v>0.25283626386068875</v>
      </c>
      <c r="AK27" s="147">
        <f t="shared" si="135"/>
        <v>9.5077703680203296E-2</v>
      </c>
      <c r="AL27" s="390"/>
      <c r="AM27" s="385"/>
      <c r="AN27" s="385"/>
      <c r="AO27" s="391"/>
      <c r="AP27" s="6"/>
      <c r="AQ27" s="139" t="s">
        <v>26</v>
      </c>
      <c r="AR27" s="140" t="s">
        <v>25</v>
      </c>
      <c r="AS27" s="141">
        <v>5.4594026533099617E-2</v>
      </c>
      <c r="AT27" s="147">
        <v>1.5674999999999999</v>
      </c>
      <c r="AU27" s="143">
        <v>0.52224999999999999</v>
      </c>
      <c r="AV27" s="143">
        <v>4.6960000000000002E-2</v>
      </c>
      <c r="AW27" s="143">
        <v>2.06E-2</v>
      </c>
      <c r="AX27" s="143">
        <v>6.5500000000000003E-3</v>
      </c>
      <c r="AY27" s="132">
        <f t="shared" ref="AY27:AY41" si="172">AU27/AV27</f>
        <v>11.121166950596251</v>
      </c>
      <c r="AZ27" s="132">
        <f t="shared" ref="AZ27:AZ41" si="173">AU27/AW27</f>
        <v>25.351941747572816</v>
      </c>
      <c r="BA27" s="144">
        <f>AU27/AX27</f>
        <v>79.732824427480907</v>
      </c>
      <c r="BB27" s="145">
        <f t="shared" si="139"/>
        <v>7.7393473766554157</v>
      </c>
      <c r="BC27" s="146">
        <f t="shared" si="140"/>
        <v>0.69591144625703849</v>
      </c>
      <c r="BD27" s="146">
        <f t="shared" si="141"/>
        <v>0.30527631586232945</v>
      </c>
      <c r="BE27" s="147">
        <f t="shared" si="142"/>
        <v>9.7066013053313485E-2</v>
      </c>
      <c r="BF27" s="390"/>
      <c r="BG27" s="385"/>
      <c r="BH27" s="385"/>
      <c r="BI27" s="391"/>
      <c r="BJ27" s="6"/>
      <c r="BK27" s="139" t="s">
        <v>26</v>
      </c>
      <c r="BL27" s="140" t="s">
        <v>25</v>
      </c>
      <c r="BM27" s="141">
        <v>7.6588855458588567E-2</v>
      </c>
      <c r="BN27" s="146">
        <v>1.615</v>
      </c>
      <c r="BO27" s="143">
        <v>0.58555000000000001</v>
      </c>
      <c r="BP27" s="143">
        <v>5.2549999999999999E-2</v>
      </c>
      <c r="BQ27" s="143">
        <v>2.58E-2</v>
      </c>
      <c r="BR27" s="143">
        <v>7.2499999999999995E-3</v>
      </c>
      <c r="BS27" s="132">
        <f t="shared" ref="BS27:BS41" si="174">BO27/BP27</f>
        <v>11.142721217887726</v>
      </c>
      <c r="BT27" s="132">
        <f t="shared" ref="BT27:BT41" si="175">BO27/BQ27</f>
        <v>22.695736434108529</v>
      </c>
      <c r="BU27" s="144">
        <f>BO27/BR27</f>
        <v>80.765517241379314</v>
      </c>
      <c r="BV27" s="145">
        <f t="shared" si="146"/>
        <v>8.7323598403325082</v>
      </c>
      <c r="BW27" s="146">
        <f t="shared" si="147"/>
        <v>0.78368287867726638</v>
      </c>
      <c r="BX27" s="146">
        <f t="shared" si="148"/>
        <v>0.38475772159606991</v>
      </c>
      <c r="BY27" s="147">
        <f t="shared" si="149"/>
        <v>0.10811990238649251</v>
      </c>
      <c r="BZ27" s="390"/>
      <c r="CA27" s="385"/>
      <c r="CB27" s="385"/>
      <c r="CC27" s="391"/>
      <c r="CE27" s="139" t="s">
        <v>26</v>
      </c>
      <c r="CF27" s="143">
        <f t="shared" si="153"/>
        <v>0.5128625</v>
      </c>
      <c r="CG27" s="143">
        <f t="shared" si="154"/>
        <v>4.6365000000000003E-2</v>
      </c>
      <c r="CH27" s="143">
        <f t="shared" si="155"/>
        <v>2.0237499999999999E-2</v>
      </c>
      <c r="CI27" s="143">
        <f t="shared" si="156"/>
        <v>6.6249999999999998E-3</v>
      </c>
      <c r="CJ27" s="19"/>
      <c r="CK27" s="137">
        <f t="shared" si="157"/>
        <v>11.029538978329439</v>
      </c>
      <c r="CL27" s="132">
        <f t="shared" si="158"/>
        <v>25.615501701342072</v>
      </c>
      <c r="CM27" s="149">
        <f t="shared" si="159"/>
        <v>77.100604713822591</v>
      </c>
      <c r="CN27" s="112"/>
      <c r="CO27" s="145">
        <f t="shared" si="160"/>
        <v>7.4755885437280991</v>
      </c>
      <c r="CP27" s="321">
        <f t="shared" si="161"/>
        <v>0.59412878188896978</v>
      </c>
      <c r="CQ27" s="146">
        <f t="shared" si="162"/>
        <v>0.67595246779696516</v>
      </c>
      <c r="CR27" s="321">
        <f t="shared" si="163"/>
        <v>4.3916173385525697E-2</v>
      </c>
      <c r="CS27" s="146">
        <f t="shared" si="164"/>
        <v>0.29558839708732099</v>
      </c>
      <c r="CT27" s="321">
        <f t="shared" si="165"/>
        <v>3.294003702877845E-2</v>
      </c>
      <c r="CU27" s="295">
        <f t="shared" si="166"/>
        <v>9.6525627036473174E-2</v>
      </c>
      <c r="CV27" s="323">
        <f t="shared" si="167"/>
        <v>4.5736754848797311E-3</v>
      </c>
      <c r="CX27" s="407" t="s">
        <v>58</v>
      </c>
      <c r="CY27" s="359">
        <f>(STDEV(R26,AL26,BF26,BZ26))/2</f>
        <v>0.98720404063204581</v>
      </c>
      <c r="CZ27" s="352">
        <f t="shared" ref="CZ27" si="176">(STDEV(S26,AM26,BG26,CA26))/2</f>
        <v>8.8072004547108354E-2</v>
      </c>
      <c r="DA27" s="352">
        <f t="shared" ref="DA27" si="177">(STDEV(T26,AN26,BH26,CB26))/2</f>
        <v>2.951994373734276E-2</v>
      </c>
      <c r="DB27" s="352">
        <f t="shared" ref="DB27" si="178">(STDEV(U26,AO26,BI26,CC26))/2</f>
        <v>9.2592037535287261E-3</v>
      </c>
      <c r="DC27" s="253"/>
      <c r="DD27" s="254"/>
      <c r="DE27" s="254"/>
      <c r="DF27" s="254"/>
      <c r="DG27" s="254"/>
      <c r="DH27" s="254"/>
      <c r="DI27" s="260"/>
    </row>
    <row r="28" spans="1:113" s="8" customFormat="1" x14ac:dyDescent="0.3">
      <c r="A28" s="16"/>
      <c r="B28" s="151"/>
      <c r="C28" s="139" t="s">
        <v>27</v>
      </c>
      <c r="D28" s="140" t="s">
        <v>25</v>
      </c>
      <c r="E28" s="141">
        <v>7.3063951024827198E-2</v>
      </c>
      <c r="F28" s="142">
        <v>1.61</v>
      </c>
      <c r="G28" s="143">
        <v>0.26905000000000001</v>
      </c>
      <c r="H28" s="143">
        <v>3.0949999999999998E-2</v>
      </c>
      <c r="I28" s="143">
        <v>1.1900000000000001E-2</v>
      </c>
      <c r="J28" s="143">
        <v>5.7000000000000002E-3</v>
      </c>
      <c r="K28" s="132">
        <f t="shared" si="168"/>
        <v>8.6930533117932161</v>
      </c>
      <c r="L28" s="132">
        <f t="shared" si="169"/>
        <v>22.609243697478991</v>
      </c>
      <c r="M28" s="144">
        <f t="shared" ref="M28:M41" si="179">G28/J28</f>
        <v>47.201754385964911</v>
      </c>
      <c r="N28" s="145">
        <f t="shared" si="125"/>
        <v>4.0152135180260009</v>
      </c>
      <c r="O28" s="146">
        <f t="shared" si="126"/>
        <v>0.46188759852408379</v>
      </c>
      <c r="P28" s="146">
        <f t="shared" si="127"/>
        <v>0.17759167762315339</v>
      </c>
      <c r="Q28" s="295">
        <f t="shared" si="128"/>
        <v>8.5064921214451625E-2</v>
      </c>
      <c r="R28" s="155">
        <f>SUM(N27:N28)</f>
        <v>9.88471805587149</v>
      </c>
      <c r="S28" s="156">
        <f t="shared" ref="S28" si="180">SUM(O27:O28)</f>
        <v>1.035349084033137</v>
      </c>
      <c r="T28" s="156">
        <f t="shared" ref="T28" si="181">SUM(P27:P28)</f>
        <v>0.41707496465334915</v>
      </c>
      <c r="U28" s="157">
        <f t="shared" ref="U28" si="182">SUM(Q27:Q28)</f>
        <v>0.17090381024033505</v>
      </c>
      <c r="V28" s="6"/>
      <c r="W28" s="139" t="s">
        <v>27</v>
      </c>
      <c r="X28" s="140" t="s">
        <v>25</v>
      </c>
      <c r="Y28" s="141">
        <v>5.1308404617636451E-2</v>
      </c>
      <c r="Z28" s="142">
        <v>1.61</v>
      </c>
      <c r="AA28" s="143">
        <v>0.30064999999999997</v>
      </c>
      <c r="AB28" s="143">
        <v>3.0349999999999999E-2</v>
      </c>
      <c r="AC28" s="143">
        <v>1.3149999999999998E-2</v>
      </c>
      <c r="AD28" s="143">
        <v>6.1500000000000001E-3</v>
      </c>
      <c r="AE28" s="132">
        <f t="shared" si="170"/>
        <v>9.9060955518945626</v>
      </c>
      <c r="AF28" s="132">
        <f t="shared" si="171"/>
        <v>22.863117870722434</v>
      </c>
      <c r="AG28" s="144">
        <f t="shared" ref="AG28:AG41" si="183">AA28/AD28</f>
        <v>48.886178861788615</v>
      </c>
      <c r="AH28" s="145">
        <f t="shared" si="132"/>
        <v>4.5921084632424929</v>
      </c>
      <c r="AI28" s="146">
        <f t="shared" si="133"/>
        <v>0.46356391770966127</v>
      </c>
      <c r="AJ28" s="146">
        <f t="shared" si="134"/>
        <v>0.20085224111637709</v>
      </c>
      <c r="AK28" s="147">
        <f t="shared" si="135"/>
        <v>9.3934698316784734E-2</v>
      </c>
      <c r="AL28" s="155">
        <f>SUM(AH27:AH28)</f>
        <v>12.153250883321473</v>
      </c>
      <c r="AM28" s="156">
        <f t="shared" ref="AM28" si="184">SUM(AI27:AI28)</f>
        <v>1.1143179784541639</v>
      </c>
      <c r="AN28" s="156">
        <f t="shared" ref="AN28" si="185">SUM(AJ27:AJ28)</f>
        <v>0.45368850497706581</v>
      </c>
      <c r="AO28" s="157">
        <f t="shared" ref="AO28" si="186">SUM(AK27:AK28)</f>
        <v>0.18901240199698804</v>
      </c>
      <c r="AP28" s="6"/>
      <c r="AQ28" s="139" t="s">
        <v>27</v>
      </c>
      <c r="AR28" s="140" t="s">
        <v>25</v>
      </c>
      <c r="AS28" s="141">
        <v>6.4534070981215427E-2</v>
      </c>
      <c r="AT28" s="142">
        <v>1.61</v>
      </c>
      <c r="AU28" s="143">
        <v>0.29799999999999999</v>
      </c>
      <c r="AV28" s="143">
        <v>3.0995000000000002E-2</v>
      </c>
      <c r="AW28" s="143">
        <v>1.6149999999999998E-2</v>
      </c>
      <c r="AX28" s="143">
        <v>5.4000000000000003E-3</v>
      </c>
      <c r="AY28" s="132">
        <f t="shared" si="172"/>
        <v>9.6144539441845449</v>
      </c>
      <c r="AZ28" s="132">
        <f t="shared" si="173"/>
        <v>18.452012383900932</v>
      </c>
      <c r="BA28" s="144">
        <f t="shared" ref="BA28:BA41" si="187">AU28/AX28</f>
        <v>55.185185185185183</v>
      </c>
      <c r="BB28" s="145">
        <f t="shared" si="139"/>
        <v>4.4881784342463247</v>
      </c>
      <c r="BC28" s="146">
        <f t="shared" si="140"/>
        <v>0.46681574016598942</v>
      </c>
      <c r="BD28" s="146">
        <f t="shared" si="141"/>
        <v>0.24323517353381927</v>
      </c>
      <c r="BE28" s="147">
        <f t="shared" si="142"/>
        <v>8.1329407868893144E-2</v>
      </c>
      <c r="BF28" s="155">
        <f>SUM(BB27:BB28)</f>
        <v>12.22752581090174</v>
      </c>
      <c r="BG28" s="156">
        <f t="shared" ref="BG28" si="188">SUM(BC27:BC28)</f>
        <v>1.162727186423028</v>
      </c>
      <c r="BH28" s="156">
        <f t="shared" ref="BH28" si="189">SUM(BD27:BD28)</f>
        <v>0.54851148939614869</v>
      </c>
      <c r="BI28" s="157">
        <f t="shared" ref="BI28" si="190">SUM(BE27:BE28)</f>
        <v>0.17839542092220662</v>
      </c>
      <c r="BJ28" s="6"/>
      <c r="BK28" s="139" t="s">
        <v>27</v>
      </c>
      <c r="BL28" s="140" t="s">
        <v>25</v>
      </c>
      <c r="BM28" s="141">
        <v>0.12003205259796561</v>
      </c>
      <c r="BN28" s="148">
        <v>1.61</v>
      </c>
      <c r="BO28" s="143">
        <v>0.33679999999999999</v>
      </c>
      <c r="BP28" s="143">
        <v>3.5150000000000001E-2</v>
      </c>
      <c r="BQ28" s="143">
        <v>1.8000000000000002E-2</v>
      </c>
      <c r="BR28" s="143">
        <v>6.0999999999999995E-3</v>
      </c>
      <c r="BS28" s="132">
        <f t="shared" si="174"/>
        <v>9.5817923186344238</v>
      </c>
      <c r="BT28" s="132">
        <f t="shared" si="175"/>
        <v>18.711111111111109</v>
      </c>
      <c r="BU28" s="144">
        <f t="shared" ref="BU28:BU41" si="191">BO28/BR28</f>
        <v>55.213114754098363</v>
      </c>
      <c r="BV28" s="145">
        <f t="shared" si="146"/>
        <v>4.7716085954285834</v>
      </c>
      <c r="BW28" s="146">
        <f t="shared" si="147"/>
        <v>0.49798706095402234</v>
      </c>
      <c r="BX28" s="146">
        <f t="shared" si="148"/>
        <v>0.25501471115710961</v>
      </c>
      <c r="BY28" s="147">
        <f t="shared" si="149"/>
        <v>8.6421652114353806E-2</v>
      </c>
      <c r="BZ28" s="155">
        <f>SUM(BV27:BV28)</f>
        <v>13.503968435761092</v>
      </c>
      <c r="CA28" s="156">
        <f t="shared" ref="CA28" si="192">SUM(BW27:BW28)</f>
        <v>1.2816699396312887</v>
      </c>
      <c r="CB28" s="156">
        <f t="shared" ref="CB28" si="193">SUM(BX27:BX28)</f>
        <v>0.63977243275317952</v>
      </c>
      <c r="CC28" s="157">
        <f t="shared" ref="CC28" si="194">SUM(BY27:BY28)</f>
        <v>0.19454155450084631</v>
      </c>
      <c r="CE28" s="139" t="s">
        <v>27</v>
      </c>
      <c r="CF28" s="143">
        <f t="shared" si="153"/>
        <v>0.30112499999999998</v>
      </c>
      <c r="CG28" s="143">
        <f t="shared" si="154"/>
        <v>3.1861249999999994E-2</v>
      </c>
      <c r="CH28" s="143">
        <f t="shared" si="155"/>
        <v>1.4800000000000001E-2</v>
      </c>
      <c r="CI28" s="143">
        <f t="shared" si="156"/>
        <v>5.8375000000000007E-3</v>
      </c>
      <c r="CJ28" s="19"/>
      <c r="CK28" s="137">
        <f t="shared" si="157"/>
        <v>9.4488487816266868</v>
      </c>
      <c r="CL28" s="132">
        <f t="shared" si="158"/>
        <v>20.658871265803366</v>
      </c>
      <c r="CM28" s="149">
        <f t="shared" si="159"/>
        <v>51.621558296759268</v>
      </c>
      <c r="CN28" s="112"/>
      <c r="CO28" s="145">
        <f t="shared" si="160"/>
        <v>4.4667772527358505</v>
      </c>
      <c r="CP28" s="321">
        <f t="shared" si="161"/>
        <v>0.16150280619080751</v>
      </c>
      <c r="CQ28" s="146">
        <f t="shared" si="162"/>
        <v>0.47256357933843918</v>
      </c>
      <c r="CR28" s="321">
        <f t="shared" si="163"/>
        <v>8.5360097449531658E-3</v>
      </c>
      <c r="CS28" s="146">
        <f t="shared" si="164"/>
        <v>0.21917345085761483</v>
      </c>
      <c r="CT28" s="321">
        <f t="shared" si="165"/>
        <v>1.8092984436210189E-2</v>
      </c>
      <c r="CU28" s="295">
        <f t="shared" si="166"/>
        <v>8.6687669878620838E-2</v>
      </c>
      <c r="CV28" s="323">
        <f t="shared" si="167"/>
        <v>2.6447191348423606E-3</v>
      </c>
      <c r="CX28" s="152" t="s">
        <v>28</v>
      </c>
      <c r="CY28" s="347">
        <f>SUM(CO27:CO28)</f>
        <v>11.94236579646395</v>
      </c>
      <c r="CZ28" s="353">
        <f>SUM(CQ27:CQ28)</f>
        <v>1.1485160471354043</v>
      </c>
      <c r="DA28" s="353">
        <f>SUM(CS27:CS28)</f>
        <v>0.51476184794493585</v>
      </c>
      <c r="DB28" s="354">
        <f>SUM(CU27:CU28)</f>
        <v>0.18321329691509403</v>
      </c>
      <c r="DC28" s="253"/>
      <c r="DD28" s="254"/>
      <c r="DE28" s="254"/>
      <c r="DF28" s="258">
        <f>(CY28-CY8)*1000</f>
        <v>-411.53510918319824</v>
      </c>
      <c r="DG28" s="258">
        <f>(CZ28-CZ8)*1000</f>
        <v>-31.268190925069828</v>
      </c>
      <c r="DH28" s="258">
        <f>(DA28-DA8)*1000</f>
        <v>44.737605791185629</v>
      </c>
      <c r="DI28" s="259">
        <f>(DB28-DB8)*1000</f>
        <v>-1.5286695639026571</v>
      </c>
    </row>
    <row r="29" spans="1:113" s="8" customFormat="1" x14ac:dyDescent="0.3">
      <c r="A29" s="16"/>
      <c r="B29" s="151"/>
      <c r="C29" s="139" t="s">
        <v>29</v>
      </c>
      <c r="D29" s="140" t="s">
        <v>25</v>
      </c>
      <c r="E29" s="141">
        <v>0.11733854052402115</v>
      </c>
      <c r="F29" s="149">
        <v>1.68</v>
      </c>
      <c r="G29" s="143">
        <v>0.29969999999999997</v>
      </c>
      <c r="H29" s="143">
        <v>3.5200000000000002E-2</v>
      </c>
      <c r="I29" s="143">
        <v>1.3350000000000001E-2</v>
      </c>
      <c r="J29" s="143">
        <v>8.0999999999999996E-3</v>
      </c>
      <c r="K29" s="132">
        <f t="shared" si="168"/>
        <v>8.5142045454545432</v>
      </c>
      <c r="L29" s="132">
        <f t="shared" si="169"/>
        <v>22.449438202247187</v>
      </c>
      <c r="M29" s="144">
        <f t="shared" si="179"/>
        <v>37</v>
      </c>
      <c r="N29" s="145">
        <f t="shared" si="125"/>
        <v>4.4441651420031745</v>
      </c>
      <c r="O29" s="146">
        <f t="shared" si="126"/>
        <v>0.52197068067571495</v>
      </c>
      <c r="P29" s="146">
        <f t="shared" si="127"/>
        <v>0.19796331213127258</v>
      </c>
      <c r="Q29" s="295">
        <f t="shared" si="128"/>
        <v>0.12011257140549121</v>
      </c>
      <c r="R29" s="390"/>
      <c r="S29" s="385"/>
      <c r="T29" s="385"/>
      <c r="U29" s="391"/>
      <c r="V29" s="7"/>
      <c r="W29" s="139" t="s">
        <v>29</v>
      </c>
      <c r="X29" s="140" t="s">
        <v>25</v>
      </c>
      <c r="Y29" s="141">
        <v>6.9983873996811607E-2</v>
      </c>
      <c r="Z29" s="149">
        <v>1.68</v>
      </c>
      <c r="AA29" s="143">
        <v>0.24009999999999998</v>
      </c>
      <c r="AB29" s="143">
        <v>2.7400000000000001E-2</v>
      </c>
      <c r="AC29" s="143">
        <v>1.1650000000000001E-2</v>
      </c>
      <c r="AD29" s="143">
        <v>6.0999999999999995E-3</v>
      </c>
      <c r="AE29" s="132">
        <f t="shared" si="170"/>
        <v>8.7627737226277365</v>
      </c>
      <c r="AF29" s="132">
        <f t="shared" si="171"/>
        <v>20.609442060085833</v>
      </c>
      <c r="AG29" s="144">
        <f t="shared" si="183"/>
        <v>39.360655737704917</v>
      </c>
      <c r="AH29" s="145">
        <f t="shared" si="132"/>
        <v>3.7513874471365405</v>
      </c>
      <c r="AI29" s="146">
        <f t="shared" si="133"/>
        <v>0.42810502312178766</v>
      </c>
      <c r="AJ29" s="146">
        <f t="shared" si="134"/>
        <v>0.18202275618134403</v>
      </c>
      <c r="AK29" s="147">
        <f t="shared" si="135"/>
        <v>9.5308052592806752E-2</v>
      </c>
      <c r="AL29" s="390"/>
      <c r="AM29" s="385"/>
      <c r="AN29" s="385"/>
      <c r="AO29" s="391"/>
      <c r="AP29" s="7"/>
      <c r="AQ29" s="139" t="s">
        <v>29</v>
      </c>
      <c r="AR29" s="140" t="s">
        <v>25</v>
      </c>
      <c r="AS29" s="141">
        <v>9.3189508987613398E-2</v>
      </c>
      <c r="AT29" s="149">
        <v>1.68</v>
      </c>
      <c r="AU29" s="143">
        <v>0.27590000000000003</v>
      </c>
      <c r="AV29" s="143">
        <v>2.8199999999999999E-2</v>
      </c>
      <c r="AW29" s="143">
        <v>1.3399999999999999E-2</v>
      </c>
      <c r="AX29" s="143">
        <v>6.5500000000000003E-3</v>
      </c>
      <c r="AY29" s="132">
        <f t="shared" si="172"/>
        <v>9.7836879432624126</v>
      </c>
      <c r="AZ29" s="132">
        <f t="shared" si="173"/>
        <v>20.589552238805975</v>
      </c>
      <c r="BA29" s="144">
        <f t="shared" si="187"/>
        <v>42.122137404580158</v>
      </c>
      <c r="BB29" s="145">
        <f t="shared" si="139"/>
        <v>4.2031754431013342</v>
      </c>
      <c r="BC29" s="146">
        <f t="shared" si="140"/>
        <v>0.42961053822202833</v>
      </c>
      <c r="BD29" s="146">
        <f t="shared" si="141"/>
        <v>0.20414117773670848</v>
      </c>
      <c r="BE29" s="147">
        <f t="shared" si="142"/>
        <v>9.9785426431003035E-2</v>
      </c>
      <c r="BF29" s="390"/>
      <c r="BG29" s="385"/>
      <c r="BH29" s="385"/>
      <c r="BI29" s="391"/>
      <c r="BJ29" s="7"/>
      <c r="BK29" s="139" t="s">
        <v>29</v>
      </c>
      <c r="BL29" s="140" t="s">
        <v>25</v>
      </c>
      <c r="BM29" s="141">
        <v>0.11872780469066871</v>
      </c>
      <c r="BN29" s="153">
        <v>1.68</v>
      </c>
      <c r="BO29" s="143">
        <v>0.35355000000000003</v>
      </c>
      <c r="BP29" s="143">
        <v>3.9199999999999999E-2</v>
      </c>
      <c r="BQ29" s="143">
        <v>1.8849999999999999E-2</v>
      </c>
      <c r="BR29" s="143">
        <v>7.9500000000000005E-3</v>
      </c>
      <c r="BS29" s="132">
        <f t="shared" si="174"/>
        <v>9.0191326530612255</v>
      </c>
      <c r="BT29" s="132">
        <f t="shared" si="175"/>
        <v>18.755968169761275</v>
      </c>
      <c r="BU29" s="144">
        <f t="shared" si="191"/>
        <v>44.471698113207552</v>
      </c>
      <c r="BV29" s="145">
        <f t="shared" si="146"/>
        <v>5.2344395821471172</v>
      </c>
      <c r="BW29" s="146">
        <f t="shared" si="147"/>
        <v>0.58037061694291325</v>
      </c>
      <c r="BX29" s="146">
        <f t="shared" si="148"/>
        <v>0.27908127881055905</v>
      </c>
      <c r="BY29" s="147">
        <f t="shared" si="149"/>
        <v>0.1177027144055143</v>
      </c>
      <c r="BZ29" s="390"/>
      <c r="CA29" s="385"/>
      <c r="CB29" s="385"/>
      <c r="CC29" s="391"/>
      <c r="CE29" s="139" t="s">
        <v>29</v>
      </c>
      <c r="CF29" s="143">
        <f t="shared" si="153"/>
        <v>0.29231249999999998</v>
      </c>
      <c r="CG29" s="143">
        <f t="shared" si="154"/>
        <v>3.2500000000000001E-2</v>
      </c>
      <c r="CH29" s="143">
        <f t="shared" si="155"/>
        <v>1.4312500000000001E-2</v>
      </c>
      <c r="CI29" s="143">
        <f t="shared" si="156"/>
        <v>7.1749999999999991E-3</v>
      </c>
      <c r="CJ29" s="19"/>
      <c r="CK29" s="137">
        <f t="shared" si="157"/>
        <v>9.0199497161014808</v>
      </c>
      <c r="CL29" s="132">
        <f t="shared" si="158"/>
        <v>20.601100167725068</v>
      </c>
      <c r="CM29" s="149">
        <f t="shared" si="159"/>
        <v>40.738622813873157</v>
      </c>
      <c r="CN29" s="112"/>
      <c r="CO29" s="145">
        <f t="shared" si="160"/>
        <v>4.4082919035970418</v>
      </c>
      <c r="CP29" s="321">
        <f t="shared" si="161"/>
        <v>0.31056441941667168</v>
      </c>
      <c r="CQ29" s="146">
        <f t="shared" si="162"/>
        <v>0.49001421474061108</v>
      </c>
      <c r="CR29" s="321">
        <f t="shared" si="163"/>
        <v>3.7268001553905868E-2</v>
      </c>
      <c r="CS29" s="146">
        <f t="shared" si="164"/>
        <v>0.21580213121497105</v>
      </c>
      <c r="CT29" s="321">
        <f t="shared" si="165"/>
        <v>2.160150072026196E-2</v>
      </c>
      <c r="CU29" s="295">
        <f t="shared" si="166"/>
        <v>0.10822719120870383</v>
      </c>
      <c r="CV29" s="323">
        <f t="shared" si="167"/>
        <v>6.2531014798942759E-3</v>
      </c>
      <c r="CX29" s="150"/>
      <c r="CY29" s="359">
        <f>(STDEV(R28,AL28,BF28,BZ28))/2</f>
        <v>0.75267887027592284</v>
      </c>
      <c r="CZ29" s="352">
        <f t="shared" ref="CZ29" si="195">(STDEV(S28,AM28,BG28,CA28))/2</f>
        <v>5.1565641828300236E-2</v>
      </c>
      <c r="DA29" s="352">
        <f t="shared" ref="DA29" si="196">(STDEV(T28,AN28,BH28,CB28))/2</f>
        <v>5.0032793413153358E-2</v>
      </c>
      <c r="DB29" s="352">
        <f t="shared" ref="DB29" si="197">(STDEV(U28,AO28,BI28,CC28))/2</f>
        <v>5.2969679295400765E-3</v>
      </c>
      <c r="DC29" s="253"/>
      <c r="DD29" s="254"/>
      <c r="DE29" s="254"/>
      <c r="DF29" s="254"/>
      <c r="DG29" s="254"/>
      <c r="DH29" s="254"/>
      <c r="DI29" s="260"/>
    </row>
    <row r="30" spans="1:113" s="8" customFormat="1" x14ac:dyDescent="0.3">
      <c r="A30" s="16"/>
      <c r="B30" s="151"/>
      <c r="C30" s="139" t="s">
        <v>30</v>
      </c>
      <c r="D30" s="140" t="s">
        <v>25</v>
      </c>
      <c r="E30" s="141">
        <v>0.12854937181672976</v>
      </c>
      <c r="F30" s="149">
        <v>1.61</v>
      </c>
      <c r="G30" s="143">
        <v>0.27424999999999999</v>
      </c>
      <c r="H30" s="143">
        <v>3.0449999999999998E-2</v>
      </c>
      <c r="I30" s="143">
        <v>1.6250000000000001E-2</v>
      </c>
      <c r="J30" s="143">
        <v>9.6499999999999989E-3</v>
      </c>
      <c r="K30" s="132">
        <f t="shared" si="168"/>
        <v>9.0065681444991785</v>
      </c>
      <c r="L30" s="132">
        <f t="shared" si="169"/>
        <v>16.876923076923077</v>
      </c>
      <c r="M30" s="144">
        <f t="shared" si="179"/>
        <v>28.419689119170986</v>
      </c>
      <c r="N30" s="145">
        <f t="shared" si="125"/>
        <v>3.847824889946116</v>
      </c>
      <c r="O30" s="146">
        <f t="shared" si="126"/>
        <v>0.4272243132137073</v>
      </c>
      <c r="P30" s="146">
        <f t="shared" si="127"/>
        <v>0.22799327059844812</v>
      </c>
      <c r="Q30" s="295">
        <f t="shared" si="128"/>
        <v>0.13539292684769377</v>
      </c>
      <c r="R30" s="390"/>
      <c r="S30" s="385"/>
      <c r="T30" s="385"/>
      <c r="U30" s="391"/>
      <c r="V30" s="7"/>
      <c r="W30" s="139" t="s">
        <v>30</v>
      </c>
      <c r="X30" s="140" t="s">
        <v>25</v>
      </c>
      <c r="Y30" s="141">
        <v>9.8510117926265628E-2</v>
      </c>
      <c r="Z30" s="149">
        <v>1.61</v>
      </c>
      <c r="AA30" s="143">
        <v>0.26619999999999999</v>
      </c>
      <c r="AB30" s="143">
        <v>0.03</v>
      </c>
      <c r="AC30" s="143">
        <v>1.35E-2</v>
      </c>
      <c r="AD30" s="143">
        <v>7.1000000000000004E-3</v>
      </c>
      <c r="AE30" s="132">
        <f t="shared" si="170"/>
        <v>8.8733333333333331</v>
      </c>
      <c r="AF30" s="132">
        <f t="shared" si="171"/>
        <v>19.718518518518518</v>
      </c>
      <c r="AG30" s="144">
        <f t="shared" si="183"/>
        <v>37.492957746478872</v>
      </c>
      <c r="AH30" s="145">
        <f t="shared" si="132"/>
        <v>3.8636233663892523</v>
      </c>
      <c r="AI30" s="146">
        <f t="shared" si="133"/>
        <v>0.43541961304161375</v>
      </c>
      <c r="AJ30" s="146">
        <f t="shared" si="134"/>
        <v>0.19593882586872619</v>
      </c>
      <c r="AK30" s="147">
        <f t="shared" si="135"/>
        <v>0.10304930841984859</v>
      </c>
      <c r="AL30" s="390"/>
      <c r="AM30" s="385"/>
      <c r="AN30" s="385"/>
      <c r="AO30" s="391"/>
      <c r="AP30" s="7"/>
      <c r="AQ30" s="139" t="s">
        <v>30</v>
      </c>
      <c r="AR30" s="140" t="s">
        <v>25</v>
      </c>
      <c r="AS30" s="141">
        <v>0.1061917522933469</v>
      </c>
      <c r="AT30" s="149">
        <v>1.61</v>
      </c>
      <c r="AU30" s="143">
        <v>0.26424999999999998</v>
      </c>
      <c r="AV30" s="143">
        <v>2.784E-2</v>
      </c>
      <c r="AW30" s="143">
        <v>1.4605E-2</v>
      </c>
      <c r="AX30" s="143">
        <v>7.3179999999999999E-3</v>
      </c>
      <c r="AY30" s="132">
        <f t="shared" si="172"/>
        <v>9.4917385057471257</v>
      </c>
      <c r="AZ30" s="132">
        <f t="shared" si="173"/>
        <v>18.09311879493324</v>
      </c>
      <c r="BA30" s="144">
        <f t="shared" si="187"/>
        <v>36.109592784913907</v>
      </c>
      <c r="BB30" s="145">
        <f t="shared" si="139"/>
        <v>3.802640154249378</v>
      </c>
      <c r="BC30" s="146">
        <f t="shared" si="140"/>
        <v>0.40062630802006693</v>
      </c>
      <c r="BD30" s="146">
        <f t="shared" si="141"/>
        <v>0.2101705182698663</v>
      </c>
      <c r="BE30" s="147">
        <f t="shared" si="142"/>
        <v>0.10530830898314833</v>
      </c>
      <c r="BF30" s="390"/>
      <c r="BG30" s="385"/>
      <c r="BH30" s="385"/>
      <c r="BI30" s="391"/>
      <c r="BJ30" s="7"/>
      <c r="BK30" s="139" t="s">
        <v>30</v>
      </c>
      <c r="BL30" s="140" t="s">
        <v>25</v>
      </c>
      <c r="BM30" s="141">
        <v>0.10099135218642434</v>
      </c>
      <c r="BN30" s="153">
        <v>1.61</v>
      </c>
      <c r="BO30" s="143">
        <v>0.38144999999999996</v>
      </c>
      <c r="BP30" s="143">
        <v>4.2800000000000005E-2</v>
      </c>
      <c r="BQ30" s="143">
        <v>2.4750000000000001E-2</v>
      </c>
      <c r="BR30" s="143">
        <v>9.9500000000000005E-3</v>
      </c>
      <c r="BS30" s="132">
        <f t="shared" si="174"/>
        <v>8.9123831775700921</v>
      </c>
      <c r="BT30" s="132">
        <f t="shared" si="175"/>
        <v>15.41212121212121</v>
      </c>
      <c r="BU30" s="144">
        <f t="shared" si="191"/>
        <v>38.336683417085418</v>
      </c>
      <c r="BV30" s="145">
        <f t="shared" si="146"/>
        <v>5.5211222642066637</v>
      </c>
      <c r="BW30" s="146">
        <f t="shared" si="147"/>
        <v>0.61948887903537886</v>
      </c>
      <c r="BX30" s="146">
        <f t="shared" si="148"/>
        <v>0.35823247093751465</v>
      </c>
      <c r="BY30" s="147">
        <f t="shared" si="149"/>
        <v>0.14401669033649578</v>
      </c>
      <c r="BZ30" s="390"/>
      <c r="CA30" s="385"/>
      <c r="CB30" s="385"/>
      <c r="CC30" s="391"/>
      <c r="CE30" s="139" t="s">
        <v>30</v>
      </c>
      <c r="CF30" s="143">
        <f t="shared" si="153"/>
        <v>0.29653750000000001</v>
      </c>
      <c r="CG30" s="143">
        <f t="shared" si="154"/>
        <v>3.2772499999999996E-2</v>
      </c>
      <c r="CH30" s="143">
        <f t="shared" si="155"/>
        <v>1.727625E-2</v>
      </c>
      <c r="CI30" s="143">
        <f t="shared" si="156"/>
        <v>8.5044999999999999E-3</v>
      </c>
      <c r="CJ30" s="19"/>
      <c r="CK30" s="137">
        <f t="shared" si="157"/>
        <v>9.0710057902874333</v>
      </c>
      <c r="CL30" s="132">
        <f t="shared" si="158"/>
        <v>17.525170400624013</v>
      </c>
      <c r="CM30" s="149">
        <f t="shared" si="159"/>
        <v>35.089730766912297</v>
      </c>
      <c r="CN30" s="112"/>
      <c r="CO30" s="145">
        <f t="shared" si="160"/>
        <v>4.258802668697852</v>
      </c>
      <c r="CP30" s="321">
        <f t="shared" si="161"/>
        <v>0.42097153668570925</v>
      </c>
      <c r="CQ30" s="146">
        <f t="shared" si="162"/>
        <v>0.47068977832769165</v>
      </c>
      <c r="CR30" s="321">
        <f t="shared" si="163"/>
        <v>5.0152511950920159E-2</v>
      </c>
      <c r="CS30" s="146">
        <f t="shared" si="164"/>
        <v>0.24808377141863883</v>
      </c>
      <c r="CT30" s="321">
        <f t="shared" si="165"/>
        <v>3.7297089184492593E-2</v>
      </c>
      <c r="CU30" s="295">
        <f t="shared" si="166"/>
        <v>0.12194180864679663</v>
      </c>
      <c r="CV30" s="323">
        <f t="shared" si="167"/>
        <v>1.0415664718564277E-2</v>
      </c>
      <c r="CX30" s="150"/>
      <c r="CY30" s="348"/>
      <c r="CZ30" s="355"/>
      <c r="DA30" s="355"/>
      <c r="DB30" s="356"/>
      <c r="DC30" s="253"/>
      <c r="DD30" s="254"/>
      <c r="DE30" s="254"/>
      <c r="DF30" s="254"/>
      <c r="DG30" s="254"/>
      <c r="DH30" s="254"/>
      <c r="DI30" s="260"/>
    </row>
    <row r="31" spans="1:113" s="8" customFormat="1" x14ac:dyDescent="0.3">
      <c r="A31" s="16"/>
      <c r="B31" s="151"/>
      <c r="C31" s="139" t="s">
        <v>31</v>
      </c>
      <c r="D31" s="140" t="s">
        <v>25</v>
      </c>
      <c r="E31" s="141">
        <v>0.12650656543706965</v>
      </c>
      <c r="F31" s="149">
        <v>1.7</v>
      </c>
      <c r="G31" s="143">
        <v>0.19700000000000001</v>
      </c>
      <c r="H31" s="143">
        <v>2.3699999999999999E-2</v>
      </c>
      <c r="I31" s="143">
        <v>1.6550000000000002E-2</v>
      </c>
      <c r="J31" s="143">
        <v>9.3500000000000007E-3</v>
      </c>
      <c r="K31" s="132">
        <f t="shared" si="168"/>
        <v>8.3122362869198323</v>
      </c>
      <c r="L31" s="132">
        <f t="shared" si="169"/>
        <v>11.903323262839878</v>
      </c>
      <c r="M31" s="144">
        <f t="shared" si="179"/>
        <v>21.069518716577541</v>
      </c>
      <c r="N31" s="145">
        <f t="shared" si="125"/>
        <v>2.9253295123512539</v>
      </c>
      <c r="O31" s="146">
        <f t="shared" si="126"/>
        <v>0.35193050478540461</v>
      </c>
      <c r="P31" s="146">
        <f t="shared" si="127"/>
        <v>0.2457573778142805</v>
      </c>
      <c r="Q31" s="295">
        <f t="shared" si="128"/>
        <v>0.13884178142377779</v>
      </c>
      <c r="R31" s="155">
        <f>SUM(N29:N31)</f>
        <v>11.217319544300544</v>
      </c>
      <c r="S31" s="156">
        <f t="shared" ref="S31" si="198">SUM(O29:O31)</f>
        <v>1.3011254986748269</v>
      </c>
      <c r="T31" s="156">
        <f t="shared" ref="T31" si="199">SUM(P29:P31)</f>
        <v>0.67171396054400123</v>
      </c>
      <c r="U31" s="157">
        <f t="shared" ref="U31" si="200">SUM(Q29:Q31)</f>
        <v>0.39434727967696276</v>
      </c>
      <c r="V31" s="7"/>
      <c r="W31" s="139" t="s">
        <v>31</v>
      </c>
      <c r="X31" s="140" t="s">
        <v>25</v>
      </c>
      <c r="Y31" s="141">
        <v>0.13608186598093414</v>
      </c>
      <c r="Z31" s="149">
        <v>1.7</v>
      </c>
      <c r="AA31" s="143">
        <v>0.19040000000000001</v>
      </c>
      <c r="AB31" s="143">
        <v>2.5149999999999999E-2</v>
      </c>
      <c r="AC31" s="143">
        <v>1.5300000000000001E-2</v>
      </c>
      <c r="AD31" s="143">
        <v>8.3999999999999995E-3</v>
      </c>
      <c r="AE31" s="132">
        <f t="shared" si="170"/>
        <v>7.5705765407554679</v>
      </c>
      <c r="AF31" s="132">
        <f t="shared" si="171"/>
        <v>12.444444444444445</v>
      </c>
      <c r="AG31" s="144">
        <f t="shared" si="183"/>
        <v>22.666666666666671</v>
      </c>
      <c r="AH31" s="145">
        <f t="shared" si="132"/>
        <v>2.7963302161929122</v>
      </c>
      <c r="AI31" s="146">
        <f t="shared" si="133"/>
        <v>0.36936819819985156</v>
      </c>
      <c r="AJ31" s="146">
        <f t="shared" si="134"/>
        <v>0.22470510665835902</v>
      </c>
      <c r="AK31" s="147">
        <f t="shared" si="135"/>
        <v>0.12336750953792258</v>
      </c>
      <c r="AL31" s="155">
        <f>SUM(AH29:AH31)</f>
        <v>10.411341029718704</v>
      </c>
      <c r="AM31" s="156">
        <f t="shared" ref="AM31" si="201">SUM(AI29:AI31)</f>
        <v>1.232892834363253</v>
      </c>
      <c r="AN31" s="156">
        <f t="shared" ref="AN31" si="202">SUM(AJ29:AJ31)</f>
        <v>0.60266668870842932</v>
      </c>
      <c r="AO31" s="157">
        <f t="shared" ref="AO31" si="203">SUM(AK29:AK31)</f>
        <v>0.32172487055057791</v>
      </c>
      <c r="AP31" s="7"/>
      <c r="AQ31" s="139" t="s">
        <v>31</v>
      </c>
      <c r="AR31" s="140" t="s">
        <v>25</v>
      </c>
      <c r="AS31" s="141">
        <v>9.8006579171506805E-2</v>
      </c>
      <c r="AT31" s="149">
        <v>1.7</v>
      </c>
      <c r="AU31" s="143">
        <v>0.20115</v>
      </c>
      <c r="AV31" s="143">
        <v>2.4405E-2</v>
      </c>
      <c r="AW31" s="143">
        <v>1.66E-2</v>
      </c>
      <c r="AX31" s="143">
        <v>7.1000000000000004E-3</v>
      </c>
      <c r="AY31" s="132">
        <f t="shared" si="172"/>
        <v>8.2421634910878918</v>
      </c>
      <c r="AZ31" s="132">
        <f t="shared" si="173"/>
        <v>12.117469879518072</v>
      </c>
      <c r="BA31" s="144">
        <f t="shared" si="187"/>
        <v>28.330985915492956</v>
      </c>
      <c r="BB31" s="145">
        <f t="shared" si="139"/>
        <v>3.084411602194074</v>
      </c>
      <c r="BC31" s="146">
        <f t="shared" si="140"/>
        <v>0.37422354040042943</v>
      </c>
      <c r="BD31" s="146">
        <f t="shared" si="141"/>
        <v>0.2545425433578008</v>
      </c>
      <c r="BE31" s="147">
        <f t="shared" si="142"/>
        <v>0.10887060589399913</v>
      </c>
      <c r="BF31" s="155">
        <f>SUM(BB29:BB31)</f>
        <v>11.090227199544785</v>
      </c>
      <c r="BG31" s="156">
        <f t="shared" ref="BG31" si="204">SUM(BC29:BC31)</f>
        <v>1.2044603866425247</v>
      </c>
      <c r="BH31" s="156">
        <f t="shared" ref="BH31" si="205">SUM(BD29:BD31)</f>
        <v>0.6688542393643756</v>
      </c>
      <c r="BI31" s="157">
        <f t="shared" ref="BI31" si="206">SUM(BE29:BE31)</f>
        <v>0.31396434130815054</v>
      </c>
      <c r="BJ31" s="7"/>
      <c r="BK31" s="139" t="s">
        <v>31</v>
      </c>
      <c r="BL31" s="140" t="s">
        <v>25</v>
      </c>
      <c r="BM31" s="141">
        <v>9.4256526848061295E-2</v>
      </c>
      <c r="BN31" s="153">
        <v>1.7</v>
      </c>
      <c r="BO31" s="143">
        <v>0.27684999999999998</v>
      </c>
      <c r="BP31" s="143">
        <v>3.3349999999999998E-2</v>
      </c>
      <c r="BQ31" s="143">
        <v>2.47E-2</v>
      </c>
      <c r="BR31" s="143">
        <v>9.1000000000000004E-3</v>
      </c>
      <c r="BS31" s="132">
        <f t="shared" si="174"/>
        <v>8.3013493253373323</v>
      </c>
      <c r="BT31" s="132">
        <f t="shared" si="175"/>
        <v>11.208502024291498</v>
      </c>
      <c r="BU31" s="144">
        <f t="shared" si="191"/>
        <v>30.42307692307692</v>
      </c>
      <c r="BV31" s="145">
        <f t="shared" si="146"/>
        <v>4.2628363692159414</v>
      </c>
      <c r="BW31" s="146">
        <f t="shared" si="147"/>
        <v>0.51351126210349163</v>
      </c>
      <c r="BX31" s="146">
        <f t="shared" si="148"/>
        <v>0.38032168437649905</v>
      </c>
      <c r="BY31" s="147">
        <f t="shared" si="149"/>
        <v>0.14011851529660493</v>
      </c>
      <c r="BZ31" s="155">
        <f>SUM(BV29:BV31)</f>
        <v>15.018398215569723</v>
      </c>
      <c r="CA31" s="156">
        <f t="shared" ref="CA31" si="207">SUM(BW29:BW31)</f>
        <v>1.7133707580817839</v>
      </c>
      <c r="CB31" s="156">
        <f t="shared" ref="CB31" si="208">SUM(BX29:BX31)</f>
        <v>1.0176354341245726</v>
      </c>
      <c r="CC31" s="157">
        <f t="shared" ref="CC31" si="209">SUM(BY29:BY31)</f>
        <v>0.40183792003861496</v>
      </c>
      <c r="CE31" s="139" t="s">
        <v>31</v>
      </c>
      <c r="CF31" s="143">
        <f t="shared" si="153"/>
        <v>0.21634999999999999</v>
      </c>
      <c r="CG31" s="143">
        <f t="shared" si="154"/>
        <v>2.6651250000000001E-2</v>
      </c>
      <c r="CH31" s="143">
        <f t="shared" si="155"/>
        <v>1.8287500000000002E-2</v>
      </c>
      <c r="CI31" s="143">
        <f t="shared" si="156"/>
        <v>8.487500000000002E-3</v>
      </c>
      <c r="CJ31" s="19"/>
      <c r="CK31" s="137">
        <f t="shared" si="157"/>
        <v>8.1065814110251306</v>
      </c>
      <c r="CL31" s="132">
        <f t="shared" si="158"/>
        <v>11.918434902773473</v>
      </c>
      <c r="CM31" s="149">
        <f t="shared" si="159"/>
        <v>25.622562055453521</v>
      </c>
      <c r="CN31" s="112"/>
      <c r="CO31" s="145">
        <f t="shared" si="160"/>
        <v>3.2672269249885453</v>
      </c>
      <c r="CP31" s="321">
        <f t="shared" si="161"/>
        <v>0.33705800178478973</v>
      </c>
      <c r="CQ31" s="146">
        <f t="shared" si="162"/>
        <v>0.40225837637229434</v>
      </c>
      <c r="CR31" s="321">
        <f t="shared" si="163"/>
        <v>3.7391860845832826E-2</v>
      </c>
      <c r="CS31" s="146">
        <f t="shared" si="164"/>
        <v>0.27633167805173486</v>
      </c>
      <c r="CT31" s="321">
        <f t="shared" si="165"/>
        <v>3.522401940317172E-2</v>
      </c>
      <c r="CU31" s="295">
        <f t="shared" si="166"/>
        <v>0.12779960303807611</v>
      </c>
      <c r="CV31" s="323">
        <f t="shared" si="167"/>
        <v>7.3690551656321948E-3</v>
      </c>
      <c r="CX31" s="152" t="s">
        <v>32</v>
      </c>
      <c r="CY31" s="347">
        <f>SUM(CO29:CO31)</f>
        <v>11.934321497283438</v>
      </c>
      <c r="CZ31" s="353">
        <f>SUM(CQ29:CQ31)</f>
        <v>1.3629623694405972</v>
      </c>
      <c r="DA31" s="353">
        <f>SUM(CS29:CS31)</f>
        <v>0.74021758068534471</v>
      </c>
      <c r="DB31" s="354">
        <f>SUM(CU29:CU31)</f>
        <v>0.35796860289357657</v>
      </c>
      <c r="DC31" s="253"/>
      <c r="DD31" s="254"/>
      <c r="DE31" s="254"/>
      <c r="DF31" s="258">
        <f>(CY31-CY11)*1000</f>
        <v>-372.41906645283154</v>
      </c>
      <c r="DG31" s="258">
        <f>(CZ31-CZ11)*1000</f>
        <v>-8.6533843960556744</v>
      </c>
      <c r="DH31" s="258">
        <f>(DA31-DA11)*1000</f>
        <v>1.8717959046986588</v>
      </c>
      <c r="DI31" s="259">
        <f>(DB31-DB11)*1000</f>
        <v>1.1512958011623553</v>
      </c>
    </row>
    <row r="32" spans="1:113" s="8" customFormat="1" x14ac:dyDescent="0.3">
      <c r="A32" s="20"/>
      <c r="B32" s="154"/>
      <c r="C32" s="139" t="s">
        <v>33</v>
      </c>
      <c r="D32" s="140" t="s">
        <v>25</v>
      </c>
      <c r="E32" s="141">
        <v>0.13225993494401089</v>
      </c>
      <c r="F32" s="149">
        <v>1.76</v>
      </c>
      <c r="G32" s="143">
        <v>0.21165</v>
      </c>
      <c r="H32" s="143">
        <v>2.6250000000000002E-2</v>
      </c>
      <c r="I32" s="143">
        <v>1.6E-2</v>
      </c>
      <c r="J32" s="143">
        <v>8.199999999999999E-3</v>
      </c>
      <c r="K32" s="132">
        <f t="shared" si="168"/>
        <v>8.0628571428571423</v>
      </c>
      <c r="L32" s="132">
        <f t="shared" si="169"/>
        <v>13.228125</v>
      </c>
      <c r="M32" s="144">
        <f t="shared" si="179"/>
        <v>25.810975609756103</v>
      </c>
      <c r="N32" s="145">
        <f t="shared" si="125"/>
        <v>3.2323664519361621</v>
      </c>
      <c r="O32" s="146">
        <f t="shared" si="126"/>
        <v>0.40089591005586706</v>
      </c>
      <c r="P32" s="146">
        <f t="shared" si="127"/>
        <v>0.24435560231976655</v>
      </c>
      <c r="Q32" s="295">
        <f t="shared" si="128"/>
        <v>0.12523224618888035</v>
      </c>
      <c r="R32" s="390"/>
      <c r="S32" s="385"/>
      <c r="T32" s="385"/>
      <c r="U32" s="391"/>
      <c r="V32" s="7"/>
      <c r="W32" s="139" t="s">
        <v>33</v>
      </c>
      <c r="X32" s="140" t="s">
        <v>25</v>
      </c>
      <c r="Y32" s="141">
        <v>0.16529018332702367</v>
      </c>
      <c r="Z32" s="149">
        <v>1.76</v>
      </c>
      <c r="AA32" s="143">
        <v>0.16549999999999998</v>
      </c>
      <c r="AB32" s="143">
        <v>2.35E-2</v>
      </c>
      <c r="AC32" s="143">
        <v>1.585E-2</v>
      </c>
      <c r="AD32" s="143">
        <v>8.6E-3</v>
      </c>
      <c r="AE32" s="132">
        <f t="shared" si="170"/>
        <v>7.0425531914893611</v>
      </c>
      <c r="AF32" s="132">
        <f t="shared" si="171"/>
        <v>10.441640378548895</v>
      </c>
      <c r="AG32" s="144">
        <f t="shared" si="183"/>
        <v>19.244186046511626</v>
      </c>
      <c r="AH32" s="145">
        <f t="shared" si="132"/>
        <v>2.431342754005045</v>
      </c>
      <c r="AI32" s="146">
        <f t="shared" si="133"/>
        <v>0.34523598017594304</v>
      </c>
      <c r="AJ32" s="146">
        <f t="shared" si="134"/>
        <v>0.23285065045909351</v>
      </c>
      <c r="AK32" s="147">
        <f t="shared" si="135"/>
        <v>0.1263416778516217</v>
      </c>
      <c r="AL32" s="390"/>
      <c r="AM32" s="385"/>
      <c r="AN32" s="385"/>
      <c r="AO32" s="391"/>
      <c r="AP32" s="7"/>
      <c r="AQ32" s="139" t="s">
        <v>33</v>
      </c>
      <c r="AR32" s="140" t="s">
        <v>25</v>
      </c>
      <c r="AS32" s="141">
        <v>0.1251507704916715</v>
      </c>
      <c r="AT32" s="149">
        <v>1.76</v>
      </c>
      <c r="AU32" s="143">
        <v>0.20369999999999999</v>
      </c>
      <c r="AV32" s="143">
        <v>2.513E-2</v>
      </c>
      <c r="AW32" s="143">
        <v>1.712E-2</v>
      </c>
      <c r="AX32" s="143">
        <v>7.3829999999999998E-3</v>
      </c>
      <c r="AY32" s="132">
        <f t="shared" si="172"/>
        <v>8.1058495821727021</v>
      </c>
      <c r="AZ32" s="132">
        <f t="shared" si="173"/>
        <v>11.898364485981308</v>
      </c>
      <c r="BA32" s="144">
        <f t="shared" si="187"/>
        <v>27.590410402275499</v>
      </c>
      <c r="BB32" s="145">
        <f t="shared" si="139"/>
        <v>3.1364394696948992</v>
      </c>
      <c r="BC32" s="146">
        <f t="shared" si="140"/>
        <v>0.38693531602077963</v>
      </c>
      <c r="BD32" s="146">
        <f t="shared" si="141"/>
        <v>0.2636025710416135</v>
      </c>
      <c r="BE32" s="147">
        <f t="shared" si="142"/>
        <v>0.11367860876169582</v>
      </c>
      <c r="BF32" s="390"/>
      <c r="BG32" s="385"/>
      <c r="BH32" s="385"/>
      <c r="BI32" s="391"/>
      <c r="BJ32" s="7"/>
      <c r="BK32" s="139" t="s">
        <v>33</v>
      </c>
      <c r="BL32" s="140" t="s">
        <v>25</v>
      </c>
      <c r="BM32" s="141">
        <v>8.3323063191706431E-2</v>
      </c>
      <c r="BN32" s="153">
        <v>1.76</v>
      </c>
      <c r="BO32" s="143">
        <v>0.2974</v>
      </c>
      <c r="BP32" s="143">
        <v>3.6749999999999998E-2</v>
      </c>
      <c r="BQ32" s="143">
        <v>2.495E-2</v>
      </c>
      <c r="BR32" s="143">
        <v>9.3500000000000007E-3</v>
      </c>
      <c r="BS32" s="132">
        <f t="shared" si="174"/>
        <v>8.092517006802721</v>
      </c>
      <c r="BT32" s="132">
        <f t="shared" si="175"/>
        <v>11.919839679358718</v>
      </c>
      <c r="BU32" s="144">
        <f t="shared" si="191"/>
        <v>31.80748663101604</v>
      </c>
      <c r="BV32" s="145">
        <f t="shared" si="146"/>
        <v>4.7981070897194433</v>
      </c>
      <c r="BW32" s="146">
        <f t="shared" si="147"/>
        <v>0.59290664272760429</v>
      </c>
      <c r="BX32" s="146">
        <f t="shared" si="148"/>
        <v>0.40253117649125786</v>
      </c>
      <c r="BY32" s="147">
        <f t="shared" si="149"/>
        <v>0.1508483567211728</v>
      </c>
      <c r="BZ32" s="390"/>
      <c r="CA32" s="385"/>
      <c r="CB32" s="385"/>
      <c r="CC32" s="391"/>
      <c r="CE32" s="139" t="s">
        <v>33</v>
      </c>
      <c r="CF32" s="143">
        <f t="shared" si="153"/>
        <v>0.21956249999999999</v>
      </c>
      <c r="CG32" s="143">
        <f t="shared" si="154"/>
        <v>2.7907500000000002E-2</v>
      </c>
      <c r="CH32" s="143">
        <f t="shared" si="155"/>
        <v>1.848E-2</v>
      </c>
      <c r="CI32" s="143">
        <f t="shared" si="156"/>
        <v>8.3832500000000001E-3</v>
      </c>
      <c r="CJ32" s="19"/>
      <c r="CK32" s="137">
        <f t="shared" si="157"/>
        <v>7.8259442308304816</v>
      </c>
      <c r="CL32" s="132">
        <f t="shared" si="158"/>
        <v>11.871992385972231</v>
      </c>
      <c r="CM32" s="130">
        <f t="shared" si="159"/>
        <v>26.113264672389818</v>
      </c>
      <c r="CN32" s="112"/>
      <c r="CO32" s="145">
        <f t="shared" si="160"/>
        <v>3.3995639413388874</v>
      </c>
      <c r="CP32" s="321">
        <f t="shared" si="161"/>
        <v>0.49921310525706736</v>
      </c>
      <c r="CQ32" s="146">
        <f t="shared" si="162"/>
        <v>0.43149346224504848</v>
      </c>
      <c r="CR32" s="321">
        <f t="shared" si="163"/>
        <v>5.5087964990329467E-2</v>
      </c>
      <c r="CS32" s="146">
        <f t="shared" si="164"/>
        <v>0.28583500007793283</v>
      </c>
      <c r="CT32" s="321">
        <f t="shared" si="165"/>
        <v>3.9412519408237562E-2</v>
      </c>
      <c r="CU32" s="295">
        <f t="shared" si="166"/>
        <v>0.12902522238084269</v>
      </c>
      <c r="CV32" s="323">
        <f t="shared" si="167"/>
        <v>7.8174794618884706E-3</v>
      </c>
      <c r="CX32" s="150"/>
      <c r="CY32" s="359">
        <f>(STDEV(R31,AL31,BF31,BZ31))/2</f>
        <v>1.0431357251461923</v>
      </c>
      <c r="CZ32" s="352">
        <f t="shared" ref="CZ32" si="210">(STDEV(S31,AM31,BG31,CA31))/2</f>
        <v>0.11855055177798292</v>
      </c>
      <c r="DA32" s="352">
        <f t="shared" ref="DA32" si="211">(STDEV(T31,AN31,BH31,CB31))/2</f>
        <v>9.383779699896895E-2</v>
      </c>
      <c r="DB32" s="352">
        <f t="shared" ref="DB32" si="212">(STDEV(U31,AO31,BI31,CC31))/2</f>
        <v>2.3269988331023211E-2</v>
      </c>
      <c r="DC32" s="253"/>
      <c r="DD32" s="254"/>
      <c r="DE32" s="254"/>
      <c r="DF32" s="254"/>
      <c r="DG32" s="254"/>
      <c r="DH32" s="254"/>
      <c r="DI32" s="260"/>
    </row>
    <row r="33" spans="1:113" s="8" customFormat="1" x14ac:dyDescent="0.3">
      <c r="A33" s="15"/>
      <c r="B33" s="110"/>
      <c r="C33" s="139" t="s">
        <v>34</v>
      </c>
      <c r="D33" s="140" t="s">
        <v>25</v>
      </c>
      <c r="E33" s="141">
        <v>0.15006562766322895</v>
      </c>
      <c r="F33" s="149">
        <v>1.76</v>
      </c>
      <c r="G33" s="143">
        <v>0.19495000000000001</v>
      </c>
      <c r="H33" s="143">
        <v>2.7050000000000001E-2</v>
      </c>
      <c r="I33" s="143">
        <v>1.5199999999999998E-2</v>
      </c>
      <c r="J33" s="143">
        <v>7.4999999999999997E-3</v>
      </c>
      <c r="K33" s="132">
        <f t="shared" si="168"/>
        <v>7.2070240295748613</v>
      </c>
      <c r="L33" s="132">
        <f t="shared" si="169"/>
        <v>12.825657894736844</v>
      </c>
      <c r="M33" s="144">
        <f t="shared" si="179"/>
        <v>25.993333333333336</v>
      </c>
      <c r="N33" s="145">
        <f t="shared" si="125"/>
        <v>2.916226823612142</v>
      </c>
      <c r="O33" s="146">
        <f t="shared" si="126"/>
        <v>0.40463675598209004</v>
      </c>
      <c r="P33" s="146">
        <f t="shared" si="127"/>
        <v>0.22737444328753298</v>
      </c>
      <c r="Q33" s="295">
        <f t="shared" si="128"/>
        <v>0.11219133714845378</v>
      </c>
      <c r="R33" s="390"/>
      <c r="S33" s="385"/>
      <c r="T33" s="385"/>
      <c r="U33" s="391"/>
      <c r="V33" s="7"/>
      <c r="W33" s="139" t="s">
        <v>34</v>
      </c>
      <c r="X33" s="140" t="s">
        <v>25</v>
      </c>
      <c r="Y33" s="141">
        <v>0.12829611335034891</v>
      </c>
      <c r="Z33" s="149">
        <v>1.76</v>
      </c>
      <c r="AA33" s="143">
        <v>0.13924999999999998</v>
      </c>
      <c r="AB33" s="143">
        <v>2.1749999999999999E-2</v>
      </c>
      <c r="AC33" s="143">
        <v>1.6400000000000001E-2</v>
      </c>
      <c r="AD33" s="143">
        <v>8.7500000000000008E-3</v>
      </c>
      <c r="AE33" s="132">
        <f t="shared" si="170"/>
        <v>6.402298850574712</v>
      </c>
      <c r="AF33" s="132">
        <f t="shared" si="171"/>
        <v>8.490853658536583</v>
      </c>
      <c r="AG33" s="144">
        <f t="shared" si="183"/>
        <v>15.914285714285711</v>
      </c>
      <c r="AH33" s="145">
        <f t="shared" si="132"/>
        <v>2.136371885400965</v>
      </c>
      <c r="AI33" s="146">
        <f t="shared" si="133"/>
        <v>0.33368824780948647</v>
      </c>
      <c r="AJ33" s="146">
        <f t="shared" si="134"/>
        <v>0.25160860984255534</v>
      </c>
      <c r="AK33" s="147">
        <f t="shared" si="135"/>
        <v>0.13424239854404629</v>
      </c>
      <c r="AL33" s="390"/>
      <c r="AM33" s="385"/>
      <c r="AN33" s="385"/>
      <c r="AO33" s="391"/>
      <c r="AP33" s="7"/>
      <c r="AQ33" s="139" t="s">
        <v>34</v>
      </c>
      <c r="AR33" s="140" t="s">
        <v>25</v>
      </c>
      <c r="AS33" s="141">
        <v>0.14157873618600245</v>
      </c>
      <c r="AT33" s="149">
        <v>1.76</v>
      </c>
      <c r="AU33" s="143">
        <v>0.16455</v>
      </c>
      <c r="AV33" s="143">
        <v>2.0760000000000001E-2</v>
      </c>
      <c r="AW33" s="143">
        <v>1.4999999999999999E-2</v>
      </c>
      <c r="AX33" s="143">
        <v>6.2500000000000003E-3</v>
      </c>
      <c r="AY33" s="132">
        <f t="shared" si="172"/>
        <v>7.9263005780346818</v>
      </c>
      <c r="AZ33" s="132">
        <f t="shared" si="173"/>
        <v>10.97</v>
      </c>
      <c r="BA33" s="144">
        <f t="shared" si="187"/>
        <v>26.327999999999999</v>
      </c>
      <c r="BB33" s="145">
        <f t="shared" si="139"/>
        <v>2.4860566537064424</v>
      </c>
      <c r="BC33" s="146">
        <f t="shared" si="140"/>
        <v>0.31364652768730317</v>
      </c>
      <c r="BD33" s="146">
        <f t="shared" si="141"/>
        <v>0.22662321364689536</v>
      </c>
      <c r="BE33" s="147">
        <f t="shared" si="142"/>
        <v>9.4426339019539743E-2</v>
      </c>
      <c r="BF33" s="390"/>
      <c r="BG33" s="385"/>
      <c r="BH33" s="385"/>
      <c r="BI33" s="391"/>
      <c r="BJ33" s="7"/>
      <c r="BK33" s="139" t="s">
        <v>34</v>
      </c>
      <c r="BL33" s="140" t="s">
        <v>25</v>
      </c>
      <c r="BM33" s="141">
        <v>6.8162924446885528E-2</v>
      </c>
      <c r="BN33" s="153">
        <v>1.76</v>
      </c>
      <c r="BO33" s="143">
        <v>0.23845</v>
      </c>
      <c r="BP33" s="143">
        <v>2.9400000000000003E-2</v>
      </c>
      <c r="BQ33" s="143">
        <v>2.1600000000000001E-2</v>
      </c>
      <c r="BR33" s="143">
        <v>8.4499999999999992E-3</v>
      </c>
      <c r="BS33" s="132">
        <f t="shared" si="174"/>
        <v>8.1105442176870746</v>
      </c>
      <c r="BT33" s="132">
        <f t="shared" si="175"/>
        <v>11.039351851851851</v>
      </c>
      <c r="BU33" s="144">
        <f t="shared" si="191"/>
        <v>28.218934911242606</v>
      </c>
      <c r="BV33" s="145">
        <f t="shared" si="146"/>
        <v>3.9106592917152665</v>
      </c>
      <c r="BW33" s="146">
        <f t="shared" si="147"/>
        <v>0.48216977637420366</v>
      </c>
      <c r="BX33" s="146">
        <f t="shared" si="148"/>
        <v>0.35424718264227206</v>
      </c>
      <c r="BY33" s="147">
        <f t="shared" si="149"/>
        <v>0.13858280987625918</v>
      </c>
      <c r="BZ33" s="390"/>
      <c r="CA33" s="385"/>
      <c r="CB33" s="385"/>
      <c r="CC33" s="391"/>
      <c r="CE33" s="139" t="s">
        <v>34</v>
      </c>
      <c r="CF33" s="143">
        <f t="shared" si="153"/>
        <v>0.18430000000000002</v>
      </c>
      <c r="CG33" s="143">
        <f t="shared" si="154"/>
        <v>2.4739999999999998E-2</v>
      </c>
      <c r="CH33" s="143">
        <f t="shared" si="155"/>
        <v>1.7050000000000003E-2</v>
      </c>
      <c r="CI33" s="143">
        <f t="shared" si="156"/>
        <v>7.7374999999999996E-3</v>
      </c>
      <c r="CJ33" s="19"/>
      <c r="CK33" s="137">
        <f t="shared" si="157"/>
        <v>7.4115419189678322</v>
      </c>
      <c r="CL33" s="132">
        <f t="shared" si="158"/>
        <v>10.831465851281319</v>
      </c>
      <c r="CM33" s="149">
        <f t="shared" si="159"/>
        <v>24.113638489715413</v>
      </c>
      <c r="CN33" s="112"/>
      <c r="CO33" s="145">
        <f t="shared" si="160"/>
        <v>2.8623286636087042</v>
      </c>
      <c r="CP33" s="321">
        <f t="shared" si="161"/>
        <v>0.38411109360223905</v>
      </c>
      <c r="CQ33" s="146">
        <f t="shared" si="162"/>
        <v>0.38353532696327081</v>
      </c>
      <c r="CR33" s="321">
        <f t="shared" si="163"/>
        <v>3.8235237327228958E-2</v>
      </c>
      <c r="CS33" s="146">
        <f t="shared" si="164"/>
        <v>0.26496336235481394</v>
      </c>
      <c r="CT33" s="321">
        <f t="shared" si="165"/>
        <v>3.0321669670631445E-2</v>
      </c>
      <c r="CU33" s="295">
        <f t="shared" si="166"/>
        <v>0.11986072114707474</v>
      </c>
      <c r="CV33" s="323">
        <f t="shared" si="167"/>
        <v>1.0259452942944039E-2</v>
      </c>
      <c r="CX33" s="150"/>
      <c r="CY33" s="348"/>
      <c r="CZ33" s="355"/>
      <c r="DA33" s="355"/>
      <c r="DB33" s="356"/>
      <c r="DC33" s="253"/>
      <c r="DD33" s="254"/>
      <c r="DE33" s="254"/>
      <c r="DF33" s="254"/>
      <c r="DG33" s="254"/>
      <c r="DH33" s="254"/>
      <c r="DI33" s="260"/>
    </row>
    <row r="34" spans="1:113" s="8" customFormat="1" ht="13.8" x14ac:dyDescent="0.3">
      <c r="A34" s="15"/>
      <c r="B34" s="110"/>
      <c r="C34" s="139" t="s">
        <v>35</v>
      </c>
      <c r="D34" s="140" t="s">
        <v>25</v>
      </c>
      <c r="E34" s="141">
        <v>0.17062536489388513</v>
      </c>
      <c r="F34" s="149">
        <v>1.77</v>
      </c>
      <c r="G34" s="143">
        <v>0.18345</v>
      </c>
      <c r="H34" s="143">
        <v>2.4E-2</v>
      </c>
      <c r="I34" s="143">
        <v>1.34E-2</v>
      </c>
      <c r="J34" s="143">
        <v>6.6E-3</v>
      </c>
      <c r="K34" s="132">
        <f t="shared" si="168"/>
        <v>7.6437499999999998</v>
      </c>
      <c r="L34" s="132">
        <f t="shared" si="169"/>
        <v>13.690298507462686</v>
      </c>
      <c r="M34" s="144">
        <f t="shared" si="179"/>
        <v>27.795454545454547</v>
      </c>
      <c r="N34" s="145">
        <f t="shared" si="125"/>
        <v>2.693033349540837</v>
      </c>
      <c r="O34" s="146">
        <f t="shared" si="126"/>
        <v>0.35231834499307763</v>
      </c>
      <c r="P34" s="146">
        <f t="shared" si="127"/>
        <v>0.19671107595446832</v>
      </c>
      <c r="Q34" s="295">
        <f t="shared" si="128"/>
        <v>9.6887544873096337E-2</v>
      </c>
      <c r="R34" s="155">
        <f>SUM(N32:N34)</f>
        <v>8.8416266250891411</v>
      </c>
      <c r="S34" s="156">
        <f t="shared" ref="S34" si="213">SUM(O32:O34)</f>
        <v>1.1578510110310347</v>
      </c>
      <c r="T34" s="156">
        <f t="shared" ref="T34" si="214">SUM(P32:P34)</f>
        <v>0.66844112156176783</v>
      </c>
      <c r="U34" s="157">
        <f t="shared" ref="U34" si="215">SUM(Q32:Q34)</f>
        <v>0.33431112821043046</v>
      </c>
      <c r="V34" s="7"/>
      <c r="W34" s="139" t="s">
        <v>35</v>
      </c>
      <c r="X34" s="140" t="s">
        <v>25</v>
      </c>
      <c r="Y34" s="141">
        <v>0.12779783903917166</v>
      </c>
      <c r="Z34" s="149">
        <v>1.77</v>
      </c>
      <c r="AA34" s="143">
        <v>0.15534999999999999</v>
      </c>
      <c r="AB34" s="143">
        <v>2.4500000000000001E-2</v>
      </c>
      <c r="AC34" s="143">
        <v>1.5699999999999999E-2</v>
      </c>
      <c r="AD34" s="143">
        <v>8.3499999999999998E-3</v>
      </c>
      <c r="AE34" s="132">
        <f t="shared" si="170"/>
        <v>6.3408163265306117</v>
      </c>
      <c r="AF34" s="132">
        <f t="shared" si="171"/>
        <v>9.8949044585987256</v>
      </c>
      <c r="AG34" s="144">
        <f t="shared" si="183"/>
        <v>18.604790419161677</v>
      </c>
      <c r="AH34" s="145">
        <f t="shared" si="132"/>
        <v>2.3982899209831845</v>
      </c>
      <c r="AI34" s="146">
        <f t="shared" si="133"/>
        <v>0.37823046710066321</v>
      </c>
      <c r="AJ34" s="146">
        <f t="shared" si="134"/>
        <v>0.24237625850940456</v>
      </c>
      <c r="AK34" s="147">
        <f t="shared" si="135"/>
        <v>0.12890711837920563</v>
      </c>
      <c r="AL34" s="155">
        <f>SUM(AH32:AH34)</f>
        <v>6.9660045603891945</v>
      </c>
      <c r="AM34" s="156">
        <f t="shared" ref="AM34" si="216">SUM(AI32:AI34)</f>
        <v>1.0571546950860928</v>
      </c>
      <c r="AN34" s="156">
        <f t="shared" ref="AN34" si="217">SUM(AJ32:AJ34)</f>
        <v>0.72683551881105346</v>
      </c>
      <c r="AO34" s="157">
        <f t="shared" ref="AO34" si="218">SUM(AK32:AK34)</f>
        <v>0.38949119477487359</v>
      </c>
      <c r="AP34" s="7"/>
      <c r="AQ34" s="139" t="s">
        <v>35</v>
      </c>
      <c r="AR34" s="140" t="s">
        <v>25</v>
      </c>
      <c r="AS34" s="141">
        <v>0.11739812258922541</v>
      </c>
      <c r="AT34" s="149">
        <v>1.77</v>
      </c>
      <c r="AU34" s="143">
        <v>0.13840000000000002</v>
      </c>
      <c r="AV34" s="143">
        <v>1.9664999999999998E-2</v>
      </c>
      <c r="AW34" s="143">
        <v>1.3565000000000001E-2</v>
      </c>
      <c r="AX34" s="143">
        <v>5.9959999999999996E-3</v>
      </c>
      <c r="AY34" s="132">
        <f t="shared" si="172"/>
        <v>7.0378845664886871</v>
      </c>
      <c r="AZ34" s="132">
        <f t="shared" si="173"/>
        <v>10.202727607814229</v>
      </c>
      <c r="BA34" s="144">
        <f t="shared" si="187"/>
        <v>23.08205470313543</v>
      </c>
      <c r="BB34" s="145">
        <f t="shared" si="139"/>
        <v>2.1620921670556266</v>
      </c>
      <c r="BC34" s="146">
        <f t="shared" si="140"/>
        <v>0.30720767677130695</v>
      </c>
      <c r="BD34" s="146">
        <f t="shared" si="141"/>
        <v>0.21191315206726566</v>
      </c>
      <c r="BE34" s="147">
        <f t="shared" si="142"/>
        <v>9.3669831168103568E-2</v>
      </c>
      <c r="BF34" s="155">
        <f>SUM(BB32:BB34)</f>
        <v>7.7845882904569681</v>
      </c>
      <c r="BG34" s="156">
        <f t="shared" ref="BG34" si="219">SUM(BC32:BC34)</f>
        <v>1.0077895204793899</v>
      </c>
      <c r="BH34" s="156">
        <f t="shared" ref="BH34" si="220">SUM(BD32:BD34)</f>
        <v>0.70213893675577455</v>
      </c>
      <c r="BI34" s="157">
        <f t="shared" ref="BI34" si="221">SUM(BE32:BE34)</f>
        <v>0.30177477894933913</v>
      </c>
      <c r="BJ34" s="7"/>
      <c r="BK34" s="139" t="s">
        <v>35</v>
      </c>
      <c r="BL34" s="140" t="s">
        <v>25</v>
      </c>
      <c r="BM34" s="141">
        <v>6.7869044792044073E-2</v>
      </c>
      <c r="BN34" s="153">
        <v>1.77</v>
      </c>
      <c r="BO34" s="143">
        <v>0.1862</v>
      </c>
      <c r="BP34" s="143">
        <v>2.6599999999999999E-2</v>
      </c>
      <c r="BQ34" s="143">
        <v>1.8149999999999999E-2</v>
      </c>
      <c r="BR34" s="143">
        <v>9.4000000000000004E-3</v>
      </c>
      <c r="BS34" s="132">
        <f t="shared" si="174"/>
        <v>7.0000000000000009</v>
      </c>
      <c r="BT34" s="132">
        <f t="shared" si="175"/>
        <v>10.258953168044078</v>
      </c>
      <c r="BU34" s="144">
        <f t="shared" si="191"/>
        <v>19.808510638297872</v>
      </c>
      <c r="BV34" s="145">
        <f t="shared" si="146"/>
        <v>3.0720612743170688</v>
      </c>
      <c r="BW34" s="146">
        <f t="shared" si="147"/>
        <v>0.43886589633100981</v>
      </c>
      <c r="BX34" s="146">
        <f t="shared" si="148"/>
        <v>0.29945173001533187</v>
      </c>
      <c r="BY34" s="147">
        <f t="shared" si="149"/>
        <v>0.15508794832749973</v>
      </c>
      <c r="BZ34" s="155">
        <f>SUM(BV32:BV34)</f>
        <v>11.780827655751779</v>
      </c>
      <c r="CA34" s="156">
        <f t="shared" ref="CA34" si="222">SUM(BW32:BW34)</f>
        <v>1.5139423154328178</v>
      </c>
      <c r="CB34" s="156">
        <f t="shared" ref="CB34" si="223">SUM(BX32:BX34)</f>
        <v>1.0562300891488619</v>
      </c>
      <c r="CC34" s="157">
        <f t="shared" ref="CC34" si="224">SUM(BY32:BY34)</f>
        <v>0.44451911492493168</v>
      </c>
      <c r="CE34" s="139" t="s">
        <v>35</v>
      </c>
      <c r="CF34" s="143">
        <f t="shared" si="153"/>
        <v>0.16585</v>
      </c>
      <c r="CG34" s="143">
        <f t="shared" si="154"/>
        <v>2.3691250000000001E-2</v>
      </c>
      <c r="CH34" s="143">
        <f t="shared" si="155"/>
        <v>1.520375E-2</v>
      </c>
      <c r="CI34" s="143">
        <f t="shared" si="156"/>
        <v>7.5864999999999995E-3</v>
      </c>
      <c r="CJ34" s="19"/>
      <c r="CK34" s="137">
        <f t="shared" si="157"/>
        <v>7.0056127232548242</v>
      </c>
      <c r="CL34" s="132">
        <f t="shared" si="158"/>
        <v>11.01172093547993</v>
      </c>
      <c r="CM34" s="130">
        <f t="shared" si="159"/>
        <v>22.322702576512381</v>
      </c>
      <c r="CN34" s="112"/>
      <c r="CO34" s="145">
        <f t="shared" si="160"/>
        <v>2.5813691779741794</v>
      </c>
      <c r="CP34" s="321">
        <f t="shared" si="161"/>
        <v>0.19633280564096134</v>
      </c>
      <c r="CQ34" s="146">
        <f t="shared" si="162"/>
        <v>0.3691555962990144</v>
      </c>
      <c r="CR34" s="321">
        <f t="shared" si="163"/>
        <v>2.7481686289794367E-2</v>
      </c>
      <c r="CS34" s="146">
        <f t="shared" si="164"/>
        <v>0.2376130541366176</v>
      </c>
      <c r="CT34" s="321">
        <f t="shared" si="165"/>
        <v>2.2693917569686899E-2</v>
      </c>
      <c r="CU34" s="295">
        <f t="shared" si="166"/>
        <v>0.11863811068697631</v>
      </c>
      <c r="CV34" s="323">
        <f t="shared" si="167"/>
        <v>1.4521665648150429E-2</v>
      </c>
      <c r="CX34" s="152" t="s">
        <v>36</v>
      </c>
      <c r="CY34" s="347">
        <f>SUM(CO32:CO34)</f>
        <v>8.8432617829217719</v>
      </c>
      <c r="CZ34" s="353">
        <f>SUM(CQ32:CQ34)</f>
        <v>1.1841843855073337</v>
      </c>
      <c r="DA34" s="353">
        <f>SUM(CS32:CS34)</f>
        <v>0.78841141656936442</v>
      </c>
      <c r="DB34" s="354">
        <f>SUM(CU32:CU34)</f>
        <v>0.36752405421489376</v>
      </c>
      <c r="DC34" s="253"/>
      <c r="DD34" s="254"/>
      <c r="DE34" s="254"/>
      <c r="DF34" s="258">
        <f>(CY34-CY14)*1000</f>
        <v>93.372307348680295</v>
      </c>
      <c r="DG34" s="258">
        <f>(CZ34-CZ14)*1000</f>
        <v>54.636830328664622</v>
      </c>
      <c r="DH34" s="258">
        <f>(DA34-DA14)*1000</f>
        <v>-57.991053854312582</v>
      </c>
      <c r="DI34" s="259">
        <f>(DB34-DB14)*1000</f>
        <v>-13.516113314430033</v>
      </c>
    </row>
    <row r="35" spans="1:113" s="8" customFormat="1" x14ac:dyDescent="0.3">
      <c r="A35" s="15"/>
      <c r="B35" s="110"/>
      <c r="C35" s="139" t="s">
        <v>37</v>
      </c>
      <c r="D35" s="140" t="s">
        <v>25</v>
      </c>
      <c r="E35" s="141">
        <v>0.16428350184161478</v>
      </c>
      <c r="F35" s="149">
        <v>1.77</v>
      </c>
      <c r="G35" s="143">
        <v>0.14439999999999997</v>
      </c>
      <c r="H35" s="143">
        <v>2.3400000000000001E-2</v>
      </c>
      <c r="I35" s="143">
        <v>1.175E-2</v>
      </c>
      <c r="J35" s="143">
        <v>5.8999999999999999E-3</v>
      </c>
      <c r="K35" s="132">
        <f t="shared" si="168"/>
        <v>6.1709401709401694</v>
      </c>
      <c r="L35" s="132">
        <f t="shared" si="169"/>
        <v>12.289361702127657</v>
      </c>
      <c r="M35" s="144">
        <f t="shared" si="179"/>
        <v>24.474576271186436</v>
      </c>
      <c r="N35" s="145">
        <f t="shared" si="125"/>
        <v>2.1359910833130531</v>
      </c>
      <c r="O35" s="146">
        <f t="shared" si="126"/>
        <v>0.34613705920723997</v>
      </c>
      <c r="P35" s="146">
        <f t="shared" si="127"/>
        <v>0.17380813870449016</v>
      </c>
      <c r="Q35" s="295">
        <f t="shared" si="128"/>
        <v>8.7273873902680169E-2</v>
      </c>
      <c r="R35" s="390"/>
      <c r="S35" s="385"/>
      <c r="T35" s="385"/>
      <c r="U35" s="391"/>
      <c r="V35" s="7"/>
      <c r="W35" s="139" t="s">
        <v>37</v>
      </c>
      <c r="X35" s="140" t="s">
        <v>25</v>
      </c>
      <c r="Y35" s="141">
        <v>0.1248617686870007</v>
      </c>
      <c r="Z35" s="149">
        <v>1.77</v>
      </c>
      <c r="AA35" s="143">
        <v>0.11785000000000001</v>
      </c>
      <c r="AB35" s="143">
        <v>1.9450000000000002E-2</v>
      </c>
      <c r="AC35" s="143">
        <v>1.3649999999999999E-2</v>
      </c>
      <c r="AD35" s="143">
        <v>8.199999999999999E-3</v>
      </c>
      <c r="AE35" s="132">
        <f t="shared" si="170"/>
        <v>6.059125964010283</v>
      </c>
      <c r="AF35" s="132">
        <f t="shared" si="171"/>
        <v>8.633699633699635</v>
      </c>
      <c r="AG35" s="144">
        <f t="shared" si="183"/>
        <v>14.371951219512198</v>
      </c>
      <c r="AH35" s="145">
        <f t="shared" si="132"/>
        <v>1.8254902179161945</v>
      </c>
      <c r="AI35" s="146">
        <f t="shared" si="133"/>
        <v>0.30127946320296972</v>
      </c>
      <c r="AJ35" s="146">
        <f t="shared" si="134"/>
        <v>0.21143777237637715</v>
      </c>
      <c r="AK35" s="147">
        <f t="shared" si="135"/>
        <v>0.12701756289276869</v>
      </c>
      <c r="AL35" s="390"/>
      <c r="AM35" s="385"/>
      <c r="AN35" s="385"/>
      <c r="AO35" s="391"/>
      <c r="AP35" s="7"/>
      <c r="AQ35" s="139" t="s">
        <v>37</v>
      </c>
      <c r="AR35" s="140" t="s">
        <v>25</v>
      </c>
      <c r="AS35" s="141">
        <v>9.2353170429218728E-2</v>
      </c>
      <c r="AT35" s="149">
        <v>1.77</v>
      </c>
      <c r="AU35" s="143">
        <v>0.14629999999999999</v>
      </c>
      <c r="AV35" s="143">
        <v>2.2519999999999998E-2</v>
      </c>
      <c r="AW35" s="143">
        <v>1.2500000000000001E-2</v>
      </c>
      <c r="AX35" s="143">
        <v>5.6000000000000008E-3</v>
      </c>
      <c r="AY35" s="132">
        <f t="shared" si="172"/>
        <v>6.4964476021314388</v>
      </c>
      <c r="AZ35" s="132">
        <f t="shared" si="173"/>
        <v>11.703999999999999</v>
      </c>
      <c r="BA35" s="144">
        <f t="shared" si="187"/>
        <v>26.124999999999993</v>
      </c>
      <c r="BB35" s="145">
        <f t="shared" si="139"/>
        <v>2.3503605416418334</v>
      </c>
      <c r="BC35" s="146">
        <f t="shared" si="140"/>
        <v>0.36179165685423165</v>
      </c>
      <c r="BD35" s="146">
        <f t="shared" si="141"/>
        <v>0.20081686104253535</v>
      </c>
      <c r="BE35" s="147">
        <f t="shared" si="142"/>
        <v>8.9965953747055849E-2</v>
      </c>
      <c r="BF35" s="390"/>
      <c r="BG35" s="385"/>
      <c r="BH35" s="385"/>
      <c r="BI35" s="391"/>
      <c r="BJ35" s="7"/>
      <c r="BK35" s="139" t="s">
        <v>37</v>
      </c>
      <c r="BL35" s="140" t="s">
        <v>25</v>
      </c>
      <c r="BM35" s="141">
        <v>9.6695895374357729E-2</v>
      </c>
      <c r="BN35" s="153">
        <v>1.77</v>
      </c>
      <c r="BO35" s="143">
        <v>0.15145</v>
      </c>
      <c r="BP35" s="143">
        <v>2.3550000000000001E-2</v>
      </c>
      <c r="BQ35" s="143">
        <v>1.37E-2</v>
      </c>
      <c r="BR35" s="143">
        <v>6.8500000000000002E-3</v>
      </c>
      <c r="BS35" s="132">
        <f t="shared" si="174"/>
        <v>6.4309978768577487</v>
      </c>
      <c r="BT35" s="132">
        <f t="shared" si="175"/>
        <v>11.054744525547445</v>
      </c>
      <c r="BU35" s="144">
        <f t="shared" si="191"/>
        <v>22.10948905109489</v>
      </c>
      <c r="BV35" s="145">
        <f t="shared" si="146"/>
        <v>2.4214556976262971</v>
      </c>
      <c r="BW35" s="146">
        <f t="shared" si="147"/>
        <v>0.37652876645162958</v>
      </c>
      <c r="BX35" s="146">
        <f t="shared" si="148"/>
        <v>0.21904221233067198</v>
      </c>
      <c r="BY35" s="147">
        <f t="shared" si="149"/>
        <v>0.10952110616533599</v>
      </c>
      <c r="BZ35" s="390"/>
      <c r="CA35" s="385"/>
      <c r="CB35" s="385"/>
      <c r="CC35" s="391"/>
      <c r="CE35" s="139" t="s">
        <v>37</v>
      </c>
      <c r="CF35" s="143">
        <f t="shared" si="153"/>
        <v>0.13999999999999999</v>
      </c>
      <c r="CG35" s="143">
        <f t="shared" si="154"/>
        <v>2.223E-2</v>
      </c>
      <c r="CH35" s="143">
        <f t="shared" si="155"/>
        <v>1.2900000000000002E-2</v>
      </c>
      <c r="CI35" s="143">
        <f t="shared" si="156"/>
        <v>6.6374999999999993E-3</v>
      </c>
      <c r="CJ35" s="19"/>
      <c r="CK35" s="137">
        <f t="shared" si="157"/>
        <v>6.28937790348491</v>
      </c>
      <c r="CL35" s="132">
        <f t="shared" si="158"/>
        <v>10.920451465343685</v>
      </c>
      <c r="CM35" s="149">
        <f t="shared" si="159"/>
        <v>21.770254135448383</v>
      </c>
      <c r="CN35" s="112"/>
      <c r="CO35" s="145">
        <f t="shared" si="160"/>
        <v>2.1833243851243447</v>
      </c>
      <c r="CP35" s="321">
        <f t="shared" si="161"/>
        <v>0.1338199450318549</v>
      </c>
      <c r="CQ35" s="146">
        <f t="shared" si="162"/>
        <v>0.34643423642901772</v>
      </c>
      <c r="CR35" s="321">
        <f t="shared" si="163"/>
        <v>1.6280287054173906E-2</v>
      </c>
      <c r="CS35" s="146">
        <f t="shared" si="164"/>
        <v>0.20127624611351866</v>
      </c>
      <c r="CT35" s="321">
        <f t="shared" si="165"/>
        <v>9.8893635239128003E-3</v>
      </c>
      <c r="CU35" s="295">
        <f t="shared" si="166"/>
        <v>0.10344462417696018</v>
      </c>
      <c r="CV35" s="323">
        <f t="shared" si="167"/>
        <v>9.2905632859612616E-3</v>
      </c>
      <c r="CX35" s="150"/>
      <c r="CY35" s="359">
        <f>(STDEV(R34,AL34,BF34,BZ34))/2</f>
        <v>1.0517517203121598</v>
      </c>
      <c r="CZ35" s="352">
        <f t="shared" ref="CZ35" si="225">(STDEV(S34,AM34,BG34,CA34))/2</f>
        <v>0.11426775194573793</v>
      </c>
      <c r="DA35" s="352">
        <f t="shared" ref="DA35" si="226">(STDEV(T34,AN34,BH34,CB34))/2</f>
        <v>9.007138142624338E-2</v>
      </c>
      <c r="DB35" s="352">
        <f t="shared" ref="DB35" si="227">(STDEV(U34,AO34,BI34,CC34))/2</f>
        <v>3.1407085572430923E-2</v>
      </c>
      <c r="DC35" s="253"/>
      <c r="DD35" s="254"/>
      <c r="DE35" s="254"/>
      <c r="DF35" s="254"/>
      <c r="DG35" s="254"/>
      <c r="DH35" s="254"/>
      <c r="DI35" s="260"/>
    </row>
    <row r="36" spans="1:113" s="8" customFormat="1" x14ac:dyDescent="0.3">
      <c r="A36" s="15"/>
      <c r="B36" s="110"/>
      <c r="C36" s="139" t="s">
        <v>38</v>
      </c>
      <c r="D36" s="140" t="s">
        <v>25</v>
      </c>
      <c r="E36" s="141">
        <v>0.21110720690088428</v>
      </c>
      <c r="F36" s="149">
        <v>1.78</v>
      </c>
      <c r="G36" s="143">
        <v>0.13300000000000001</v>
      </c>
      <c r="H36" s="143">
        <v>1.9599999999999999E-2</v>
      </c>
      <c r="I36" s="143">
        <v>1.055E-2</v>
      </c>
      <c r="J36" s="143">
        <v>5.1500000000000001E-3</v>
      </c>
      <c r="K36" s="132">
        <f t="shared" si="168"/>
        <v>6.7857142857142865</v>
      </c>
      <c r="L36" s="132">
        <f t="shared" si="169"/>
        <v>12.606635071090048</v>
      </c>
      <c r="M36" s="144">
        <f t="shared" si="179"/>
        <v>25.825242718446603</v>
      </c>
      <c r="N36" s="155">
        <f t="shared" si="125"/>
        <v>1.8676247983828469</v>
      </c>
      <c r="O36" s="156">
        <f t="shared" si="126"/>
        <v>0.27522891765641955</v>
      </c>
      <c r="P36" s="156">
        <f t="shared" si="127"/>
        <v>0.14814617761608295</v>
      </c>
      <c r="Q36" s="381">
        <f t="shared" si="128"/>
        <v>7.2317802343395937E-2</v>
      </c>
      <c r="R36" s="390"/>
      <c r="S36" s="385"/>
      <c r="T36" s="385"/>
      <c r="U36" s="391"/>
      <c r="V36" s="7"/>
      <c r="W36" s="139" t="s">
        <v>38</v>
      </c>
      <c r="X36" s="140" t="s">
        <v>25</v>
      </c>
      <c r="Y36" s="141">
        <v>0.10252272118676092</v>
      </c>
      <c r="Z36" s="149">
        <v>1.78</v>
      </c>
      <c r="AA36" s="143">
        <v>0.14679999999999999</v>
      </c>
      <c r="AB36" s="143">
        <v>2.4399999999999998E-2</v>
      </c>
      <c r="AC36" s="143">
        <v>1.29E-2</v>
      </c>
      <c r="AD36" s="143">
        <v>8.0499999999999999E-3</v>
      </c>
      <c r="AE36" s="132">
        <f t="shared" si="170"/>
        <v>6.0163934426229506</v>
      </c>
      <c r="AF36" s="132">
        <f t="shared" si="171"/>
        <v>11.379844961240309</v>
      </c>
      <c r="AG36" s="144">
        <f t="shared" si="183"/>
        <v>18.236024844720497</v>
      </c>
      <c r="AH36" s="155">
        <f t="shared" si="132"/>
        <v>2.3451440286301457</v>
      </c>
      <c r="AI36" s="156">
        <f t="shared" si="133"/>
        <v>0.38979233173416594</v>
      </c>
      <c r="AJ36" s="156">
        <f t="shared" si="134"/>
        <v>0.20607873276109595</v>
      </c>
      <c r="AK36" s="157">
        <f t="shared" si="135"/>
        <v>0.12859951928114902</v>
      </c>
      <c r="AL36" s="390"/>
      <c r="AM36" s="385"/>
      <c r="AN36" s="385"/>
      <c r="AO36" s="391"/>
      <c r="AP36" s="7"/>
      <c r="AQ36" s="139" t="s">
        <v>38</v>
      </c>
      <c r="AR36" s="140" t="s">
        <v>25</v>
      </c>
      <c r="AS36" s="141">
        <v>9.9709791339967518E-2</v>
      </c>
      <c r="AT36" s="149">
        <v>1.78</v>
      </c>
      <c r="AU36" s="143">
        <v>0.14107</v>
      </c>
      <c r="AV36" s="143">
        <v>2.38125E-2</v>
      </c>
      <c r="AW36" s="143">
        <v>1.3165E-2</v>
      </c>
      <c r="AX36" s="143">
        <v>6.3964999999999994E-3</v>
      </c>
      <c r="AY36" s="132">
        <f t="shared" si="172"/>
        <v>5.9241994750656168</v>
      </c>
      <c r="AZ36" s="132">
        <f t="shared" si="173"/>
        <v>10.715533611849601</v>
      </c>
      <c r="BA36" s="144">
        <f t="shared" si="187"/>
        <v>22.054248417103107</v>
      </c>
      <c r="BB36" s="155">
        <f t="shared" si="139"/>
        <v>2.2606701272949401</v>
      </c>
      <c r="BC36" s="156">
        <f t="shared" si="140"/>
        <v>0.38159925856816307</v>
      </c>
      <c r="BD36" s="156">
        <f t="shared" si="141"/>
        <v>0.21097130662676603</v>
      </c>
      <c r="BE36" s="157">
        <f t="shared" si="142"/>
        <v>0.10250497249055138</v>
      </c>
      <c r="BF36" s="390"/>
      <c r="BG36" s="385"/>
      <c r="BH36" s="385"/>
      <c r="BI36" s="391"/>
      <c r="BJ36" s="7"/>
      <c r="BK36" s="139" t="s">
        <v>38</v>
      </c>
      <c r="BL36" s="140" t="s">
        <v>25</v>
      </c>
      <c r="BM36" s="141">
        <v>0.1192465175539764</v>
      </c>
      <c r="BN36" s="153">
        <v>1.78</v>
      </c>
      <c r="BO36" s="143">
        <v>0.15289999999999998</v>
      </c>
      <c r="BP36" s="143">
        <v>2.495E-2</v>
      </c>
      <c r="BQ36" s="143">
        <v>1.3000000000000001E-2</v>
      </c>
      <c r="BR36" s="143">
        <v>7.2499999999999995E-3</v>
      </c>
      <c r="BS36" s="132">
        <f t="shared" si="174"/>
        <v>6.1282565130260513</v>
      </c>
      <c r="BT36" s="132">
        <f t="shared" si="175"/>
        <v>11.761538461538459</v>
      </c>
      <c r="BU36" s="144">
        <f t="shared" si="191"/>
        <v>21.089655172413792</v>
      </c>
      <c r="BV36" s="155">
        <f t="shared" si="146"/>
        <v>2.3970762928947464</v>
      </c>
      <c r="BW36" s="156">
        <f t="shared" si="147"/>
        <v>0.39115142908910355</v>
      </c>
      <c r="BX36" s="156">
        <f t="shared" si="148"/>
        <v>0.20380635583800988</v>
      </c>
      <c r="BY36" s="157">
        <f t="shared" si="149"/>
        <v>0.11366123690965935</v>
      </c>
      <c r="BZ36" s="390"/>
      <c r="CA36" s="385"/>
      <c r="CB36" s="385"/>
      <c r="CC36" s="391"/>
      <c r="CE36" s="139" t="s">
        <v>38</v>
      </c>
      <c r="CF36" s="143">
        <f t="shared" si="153"/>
        <v>0.14344249999999997</v>
      </c>
      <c r="CG36" s="143">
        <f t="shared" si="154"/>
        <v>2.3190624999999999E-2</v>
      </c>
      <c r="CH36" s="143">
        <f t="shared" si="155"/>
        <v>1.2403749999999998E-2</v>
      </c>
      <c r="CI36" s="143">
        <f t="shared" si="156"/>
        <v>6.7116249999999997E-3</v>
      </c>
      <c r="CJ36" s="19"/>
      <c r="CK36" s="137">
        <f t="shared" si="157"/>
        <v>6.2136409291072265</v>
      </c>
      <c r="CL36" s="132">
        <f t="shared" si="158"/>
        <v>11.615888026429603</v>
      </c>
      <c r="CM36" s="149">
        <f t="shared" si="159"/>
        <v>21.801292788170997</v>
      </c>
      <c r="CN36" s="112"/>
      <c r="CO36" s="145">
        <f t="shared" si="160"/>
        <v>2.2176288118006697</v>
      </c>
      <c r="CP36" s="321">
        <f t="shared" si="161"/>
        <v>0.12000586556572214</v>
      </c>
      <c r="CQ36" s="146">
        <f t="shared" si="162"/>
        <v>0.35944298426196303</v>
      </c>
      <c r="CR36" s="321">
        <f t="shared" si="163"/>
        <v>2.8150514901624204E-2</v>
      </c>
      <c r="CS36" s="146">
        <f t="shared" si="164"/>
        <v>0.19225064321048871</v>
      </c>
      <c r="CT36" s="321">
        <f t="shared" si="165"/>
        <v>1.4777284592303387E-2</v>
      </c>
      <c r="CU36" s="295">
        <f t="shared" si="166"/>
        <v>0.10427088275618893</v>
      </c>
      <c r="CV36" s="323">
        <f t="shared" si="167"/>
        <v>1.1917001486755225E-2</v>
      </c>
      <c r="CX36" s="150"/>
      <c r="CY36" s="348"/>
      <c r="CZ36" s="355"/>
      <c r="DA36" s="355"/>
      <c r="DB36" s="356"/>
      <c r="DC36" s="253"/>
      <c r="DD36" s="254"/>
      <c r="DE36" s="254"/>
      <c r="DF36" s="254"/>
      <c r="DG36" s="254"/>
      <c r="DH36" s="254"/>
      <c r="DI36" s="260"/>
    </row>
    <row r="37" spans="1:113" s="8" customFormat="1" ht="13.8" x14ac:dyDescent="0.3">
      <c r="A37" s="15"/>
      <c r="B37" s="110"/>
      <c r="C37" s="139" t="s">
        <v>39</v>
      </c>
      <c r="D37" s="140" t="s">
        <v>25</v>
      </c>
      <c r="E37" s="141">
        <v>0.22315299642752351</v>
      </c>
      <c r="F37" s="149">
        <v>1.8</v>
      </c>
      <c r="G37" s="143">
        <v>0.14130000000000001</v>
      </c>
      <c r="H37" s="143">
        <v>1.925E-2</v>
      </c>
      <c r="I37" s="143">
        <v>1.04E-2</v>
      </c>
      <c r="J37" s="143">
        <v>4.6499999999999996E-3</v>
      </c>
      <c r="K37" s="132">
        <f t="shared" si="168"/>
        <v>7.3402597402597412</v>
      </c>
      <c r="L37" s="132">
        <f t="shared" si="169"/>
        <v>13.586538461538463</v>
      </c>
      <c r="M37" s="144">
        <f t="shared" si="179"/>
        <v>30.387096774193552</v>
      </c>
      <c r="N37" s="155">
        <f t="shared" si="125"/>
        <v>1.9758326688862369</v>
      </c>
      <c r="O37" s="156">
        <f t="shared" si="126"/>
        <v>0.26917748673786307</v>
      </c>
      <c r="P37" s="156">
        <f t="shared" si="127"/>
        <v>0.14542575906876759</v>
      </c>
      <c r="Q37" s="381">
        <f t="shared" si="128"/>
        <v>6.5022094199016278E-2</v>
      </c>
      <c r="R37" s="155">
        <f>SUM(N35:N37)</f>
        <v>5.9794485505821369</v>
      </c>
      <c r="S37" s="156">
        <f t="shared" ref="S37" si="228">SUM(O35:O37)</f>
        <v>0.89054346360152259</v>
      </c>
      <c r="T37" s="156">
        <f t="shared" ref="T37" si="229">SUM(P35:P37)</f>
        <v>0.46738007538934073</v>
      </c>
      <c r="U37" s="157">
        <f t="shared" ref="U37" si="230">SUM(Q35:Q37)</f>
        <v>0.2246137704450924</v>
      </c>
      <c r="V37" s="7"/>
      <c r="W37" s="139" t="s">
        <v>39</v>
      </c>
      <c r="X37" s="140" t="s">
        <v>25</v>
      </c>
      <c r="Y37" s="141">
        <v>8.8180240296036133E-2</v>
      </c>
      <c r="Z37" s="149">
        <v>1.8</v>
      </c>
      <c r="AA37" s="143">
        <v>0.12390000000000001</v>
      </c>
      <c r="AB37" s="143">
        <v>2.155E-2</v>
      </c>
      <c r="AC37" s="143">
        <v>1.145E-2</v>
      </c>
      <c r="AD37" s="143">
        <v>7.5499999999999994E-3</v>
      </c>
      <c r="AE37" s="132">
        <f t="shared" si="170"/>
        <v>5.7494199535962887</v>
      </c>
      <c r="AF37" s="132">
        <f t="shared" si="171"/>
        <v>10.820960698689957</v>
      </c>
      <c r="AG37" s="144">
        <f t="shared" si="183"/>
        <v>16.410596026490069</v>
      </c>
      <c r="AH37" s="155">
        <f t="shared" si="132"/>
        <v>2.0335404280917802</v>
      </c>
      <c r="AI37" s="156">
        <f t="shared" si="133"/>
        <v>0.35369488478916761</v>
      </c>
      <c r="AJ37" s="156">
        <f t="shared" si="134"/>
        <v>0.18792605247498698</v>
      </c>
      <c r="AK37" s="157">
        <f t="shared" si="135"/>
        <v>0.12391630534376868</v>
      </c>
      <c r="AL37" s="155">
        <f>SUM(AH35:AH37)</f>
        <v>6.2041746746381206</v>
      </c>
      <c r="AM37" s="156">
        <f t="shared" ref="AM37" si="231">SUM(AI35:AI37)</f>
        <v>1.0447666797263033</v>
      </c>
      <c r="AN37" s="156">
        <f t="shared" ref="AN37" si="232">SUM(AJ35:AJ37)</f>
        <v>0.60544255761246002</v>
      </c>
      <c r="AO37" s="157">
        <f t="shared" ref="AO37" si="233">SUM(AK35:AK37)</f>
        <v>0.37953338751768639</v>
      </c>
      <c r="AP37" s="7"/>
      <c r="AQ37" s="139" t="s">
        <v>39</v>
      </c>
      <c r="AR37" s="140" t="s">
        <v>25</v>
      </c>
      <c r="AS37" s="141">
        <v>9.8487698122692743E-2</v>
      </c>
      <c r="AT37" s="149">
        <v>1.8</v>
      </c>
      <c r="AU37" s="143">
        <v>0.138435</v>
      </c>
      <c r="AV37" s="143">
        <v>2.4094999999999998E-2</v>
      </c>
      <c r="AW37" s="143">
        <v>1.2920000000000001E-2</v>
      </c>
      <c r="AX37" s="143">
        <v>6.1899999999999993E-3</v>
      </c>
      <c r="AY37" s="132">
        <f t="shared" si="172"/>
        <v>5.7453828595144225</v>
      </c>
      <c r="AZ37" s="132">
        <f t="shared" si="173"/>
        <v>10.714783281733746</v>
      </c>
      <c r="BA37" s="144">
        <f t="shared" si="187"/>
        <v>22.364297253634899</v>
      </c>
      <c r="BB37" s="155">
        <f t="shared" si="139"/>
        <v>2.2464153991869309</v>
      </c>
      <c r="BC37" s="156">
        <f t="shared" si="140"/>
        <v>0.39099490044720692</v>
      </c>
      <c r="BD37" s="156">
        <f t="shared" si="141"/>
        <v>0.20965570092458657</v>
      </c>
      <c r="BE37" s="157">
        <f t="shared" si="142"/>
        <v>0.10044650067516957</v>
      </c>
      <c r="BF37" s="155">
        <f>SUM(BB35:BB37)</f>
        <v>6.8574460681237053</v>
      </c>
      <c r="BG37" s="156">
        <f t="shared" ref="BG37" si="234">SUM(BC35:BC37)</f>
        <v>1.1343858158696016</v>
      </c>
      <c r="BH37" s="156">
        <f t="shared" ref="BH37" si="235">SUM(BD35:BD37)</f>
        <v>0.62144386859388789</v>
      </c>
      <c r="BI37" s="157">
        <f t="shared" ref="BI37" si="236">SUM(BE35:BE37)</f>
        <v>0.29291742691277678</v>
      </c>
      <c r="BJ37" s="7"/>
      <c r="BK37" s="139" t="s">
        <v>39</v>
      </c>
      <c r="BL37" s="140" t="s">
        <v>25</v>
      </c>
      <c r="BM37" s="141">
        <v>0.16512491313996172</v>
      </c>
      <c r="BN37" s="153">
        <v>1.8</v>
      </c>
      <c r="BO37" s="143">
        <v>0.11255000000000001</v>
      </c>
      <c r="BP37" s="143">
        <v>2.0549999999999999E-2</v>
      </c>
      <c r="BQ37" s="143">
        <v>1.3049999999999999E-2</v>
      </c>
      <c r="BR37" s="143">
        <v>7.0499999999999998E-3</v>
      </c>
      <c r="BS37" s="132">
        <f t="shared" si="174"/>
        <v>5.4768856447688572</v>
      </c>
      <c r="BT37" s="132">
        <f t="shared" si="175"/>
        <v>8.6245210727969361</v>
      </c>
      <c r="BU37" s="144">
        <f t="shared" si="191"/>
        <v>15.964539007092201</v>
      </c>
      <c r="BV37" s="155">
        <f t="shared" si="146"/>
        <v>1.6913734384697516</v>
      </c>
      <c r="BW37" s="156">
        <f t="shared" si="147"/>
        <v>0.3088202946295282</v>
      </c>
      <c r="BX37" s="156">
        <f t="shared" si="148"/>
        <v>0.19611215790342298</v>
      </c>
      <c r="BY37" s="157">
        <f t="shared" si="149"/>
        <v>0.10594564852253885</v>
      </c>
      <c r="BZ37" s="155">
        <f>SUM(BV35:BV37)</f>
        <v>6.5099054289907947</v>
      </c>
      <c r="CA37" s="156">
        <f t="shared" ref="CA37" si="237">SUM(BW35:BW37)</f>
        <v>1.0765004901702613</v>
      </c>
      <c r="CB37" s="156">
        <f t="shared" ref="CB37" si="238">SUM(BX35:BX37)</f>
        <v>0.61896072607210484</v>
      </c>
      <c r="CC37" s="157">
        <f t="shared" ref="CC37" si="239">SUM(BY35:BY37)</f>
        <v>0.3291279915975342</v>
      </c>
      <c r="CE37" s="139" t="s">
        <v>39</v>
      </c>
      <c r="CF37" s="143">
        <f t="shared" si="153"/>
        <v>0.12904625</v>
      </c>
      <c r="CG37" s="143">
        <f t="shared" si="154"/>
        <v>2.1361250000000002E-2</v>
      </c>
      <c r="CH37" s="143">
        <f t="shared" si="155"/>
        <v>1.1955E-2</v>
      </c>
      <c r="CI37" s="143">
        <f t="shared" si="156"/>
        <v>6.3599999999999993E-3</v>
      </c>
      <c r="CJ37" s="19"/>
      <c r="CK37" s="137">
        <f t="shared" si="157"/>
        <v>6.0779870495348272</v>
      </c>
      <c r="CL37" s="132">
        <f t="shared" si="158"/>
        <v>10.936700878689775</v>
      </c>
      <c r="CM37" s="149">
        <f t="shared" si="159"/>
        <v>21.28163226535268</v>
      </c>
      <c r="CN37" s="112"/>
      <c r="CO37" s="145">
        <f t="shared" si="160"/>
        <v>1.9867904836586749</v>
      </c>
      <c r="CP37" s="321">
        <f t="shared" si="161"/>
        <v>0.11437582726851782</v>
      </c>
      <c r="CQ37" s="146">
        <f t="shared" si="162"/>
        <v>0.33067189165094146</v>
      </c>
      <c r="CR37" s="321">
        <f t="shared" si="163"/>
        <v>2.6501537268739963E-2</v>
      </c>
      <c r="CS37" s="146">
        <f t="shared" si="164"/>
        <v>0.18477991759294102</v>
      </c>
      <c r="CT37" s="321">
        <f t="shared" si="165"/>
        <v>1.3862035157999388E-2</v>
      </c>
      <c r="CU37" s="295">
        <f t="shared" si="166"/>
        <v>9.8832637185123348E-2</v>
      </c>
      <c r="CV37" s="323">
        <f t="shared" si="167"/>
        <v>1.2334040669893822E-2</v>
      </c>
      <c r="CX37" s="152" t="s">
        <v>40</v>
      </c>
      <c r="CY37" s="347">
        <f>SUM(CO35:CO37)</f>
        <v>6.3877436805836894</v>
      </c>
      <c r="CZ37" s="353">
        <f>SUM(CQ35:CQ37)</f>
        <v>1.0365491123419222</v>
      </c>
      <c r="DA37" s="353">
        <f>SUM(CS35:CS37)</f>
        <v>0.57830680691694836</v>
      </c>
      <c r="DB37" s="354">
        <f>SUM(CU35:CU37)</f>
        <v>0.30654814411827247</v>
      </c>
      <c r="DC37" s="253"/>
      <c r="DD37" s="254"/>
      <c r="DE37" s="254"/>
      <c r="DF37" s="258">
        <f>(CY37-CY17)*1000</f>
        <v>211.19446616312487</v>
      </c>
      <c r="DG37" s="258">
        <f>(CZ37-CZ17)*1000</f>
        <v>113.53350060059996</v>
      </c>
      <c r="DH37" s="258">
        <f>(DA37-DA17)*1000</f>
        <v>-43.935091255711491</v>
      </c>
      <c r="DI37" s="259">
        <f>(DB37-DB17)*1000</f>
        <v>-9.0287711209349748</v>
      </c>
    </row>
    <row r="38" spans="1:113" s="8" customFormat="1" x14ac:dyDescent="0.3">
      <c r="A38" s="15"/>
      <c r="B38" s="110"/>
      <c r="C38" s="139" t="s">
        <v>41</v>
      </c>
      <c r="D38" s="140" t="s">
        <v>25</v>
      </c>
      <c r="E38" s="141">
        <v>0.23723936951177255</v>
      </c>
      <c r="F38" s="149">
        <v>1.8</v>
      </c>
      <c r="G38" s="143">
        <v>9.2100000000000001E-2</v>
      </c>
      <c r="H38" s="143">
        <v>1.4450000000000001E-2</v>
      </c>
      <c r="I38" s="143">
        <v>1.21E-2</v>
      </c>
      <c r="J38" s="143">
        <v>4.0000000000000001E-3</v>
      </c>
      <c r="K38" s="132">
        <f t="shared" si="168"/>
        <v>6.3737024221453282</v>
      </c>
      <c r="L38" s="132">
        <f t="shared" si="169"/>
        <v>7.6115702479338845</v>
      </c>
      <c r="M38" s="144">
        <f t="shared" si="179"/>
        <v>23.024999999999999</v>
      </c>
      <c r="N38" s="155">
        <f t="shared" si="125"/>
        <v>1.2645045732233835</v>
      </c>
      <c r="O38" s="156">
        <f t="shared" si="126"/>
        <v>0.19839403998998797</v>
      </c>
      <c r="P38" s="156">
        <f t="shared" si="127"/>
        <v>0.16612926532033595</v>
      </c>
      <c r="Q38" s="381">
        <f t="shared" si="128"/>
        <v>5.4918765395152384E-2</v>
      </c>
      <c r="R38" s="390"/>
      <c r="S38" s="385"/>
      <c r="T38" s="385"/>
      <c r="U38" s="391"/>
      <c r="V38" s="7"/>
      <c r="W38" s="139" t="s">
        <v>41</v>
      </c>
      <c r="X38" s="140" t="s">
        <v>25</v>
      </c>
      <c r="Y38" s="141">
        <v>0.11810721389986963</v>
      </c>
      <c r="Z38" s="149">
        <v>1.8</v>
      </c>
      <c r="AA38" s="143">
        <v>0.12164999999999999</v>
      </c>
      <c r="AB38" s="143">
        <v>2.1899999999999999E-2</v>
      </c>
      <c r="AC38" s="143">
        <v>1.225E-2</v>
      </c>
      <c r="AD38" s="143">
        <v>6.9499999999999996E-3</v>
      </c>
      <c r="AE38" s="132">
        <f t="shared" si="170"/>
        <v>5.5547945205479454</v>
      </c>
      <c r="AF38" s="132">
        <f t="shared" si="171"/>
        <v>9.9306122448979579</v>
      </c>
      <c r="AG38" s="144">
        <f t="shared" si="183"/>
        <v>17.503597122302157</v>
      </c>
      <c r="AH38" s="155">
        <f t="shared" si="132"/>
        <v>1.9310806337234552</v>
      </c>
      <c r="AI38" s="156">
        <f t="shared" si="133"/>
        <v>0.34764213628067137</v>
      </c>
      <c r="AJ38" s="156">
        <f t="shared" si="134"/>
        <v>0.19445735933507874</v>
      </c>
      <c r="AK38" s="157">
        <f t="shared" si="135"/>
        <v>0.11032478754112629</v>
      </c>
      <c r="AL38" s="390"/>
      <c r="AM38" s="385"/>
      <c r="AN38" s="385"/>
      <c r="AO38" s="391"/>
      <c r="AP38" s="7"/>
      <c r="AQ38" s="139" t="s">
        <v>41</v>
      </c>
      <c r="AR38" s="140" t="s">
        <v>25</v>
      </c>
      <c r="AS38" s="141">
        <v>0.11198426766299152</v>
      </c>
      <c r="AT38" s="149">
        <v>1.8</v>
      </c>
      <c r="AU38" s="143">
        <v>0.11829999999999999</v>
      </c>
      <c r="AV38" s="143">
        <v>2.1725000000000001E-2</v>
      </c>
      <c r="AW38" s="143">
        <v>1.2290000000000001E-2</v>
      </c>
      <c r="AX38" s="143">
        <v>5.4055000000000006E-3</v>
      </c>
      <c r="AY38" s="132">
        <f t="shared" si="172"/>
        <v>5.4453394706559255</v>
      </c>
      <c r="AZ38" s="132">
        <f t="shared" si="173"/>
        <v>9.6257119609438551</v>
      </c>
      <c r="BA38" s="144">
        <f t="shared" si="187"/>
        <v>21.885117010452312</v>
      </c>
      <c r="BB38" s="155">
        <f t="shared" si="139"/>
        <v>1.8909407004384258</v>
      </c>
      <c r="BC38" s="156">
        <f t="shared" si="140"/>
        <v>0.3472585521303872</v>
      </c>
      <c r="BD38" s="156">
        <f t="shared" si="141"/>
        <v>0.19644684030759302</v>
      </c>
      <c r="BE38" s="157">
        <f t="shared" si="142"/>
        <v>8.6403042740658603E-2</v>
      </c>
      <c r="BF38" s="390"/>
      <c r="BG38" s="385"/>
      <c r="BH38" s="385"/>
      <c r="BI38" s="391"/>
      <c r="BJ38" s="7"/>
      <c r="BK38" s="139" t="s">
        <v>41</v>
      </c>
      <c r="BL38" s="140" t="s">
        <v>25</v>
      </c>
      <c r="BM38" s="141">
        <v>0.2327106387667954</v>
      </c>
      <c r="BN38" s="153">
        <v>1.8</v>
      </c>
      <c r="BO38" s="143">
        <v>0.13014999999999999</v>
      </c>
      <c r="BP38" s="143">
        <v>2.205E-2</v>
      </c>
      <c r="BQ38" s="143">
        <v>1.2E-2</v>
      </c>
      <c r="BR38" s="143">
        <v>4.8999999999999998E-3</v>
      </c>
      <c r="BS38" s="132">
        <f t="shared" si="174"/>
        <v>5.9024943310657587</v>
      </c>
      <c r="BT38" s="132">
        <f t="shared" si="175"/>
        <v>10.845833333333331</v>
      </c>
      <c r="BU38" s="144">
        <f t="shared" si="191"/>
        <v>26.561224489795915</v>
      </c>
      <c r="BV38" s="155">
        <f t="shared" si="146"/>
        <v>1.7975287865610281</v>
      </c>
      <c r="BW38" s="156">
        <f t="shared" si="147"/>
        <v>0.30453714747345889</v>
      </c>
      <c r="BX38" s="156">
        <f t="shared" si="148"/>
        <v>0.16573450202637219</v>
      </c>
      <c r="BY38" s="157">
        <f t="shared" si="149"/>
        <v>6.7674921660768647E-2</v>
      </c>
      <c r="BZ38" s="390"/>
      <c r="CA38" s="385"/>
      <c r="CB38" s="385"/>
      <c r="CC38" s="391"/>
      <c r="CE38" s="139" t="s">
        <v>41</v>
      </c>
      <c r="CF38" s="143">
        <f t="shared" si="153"/>
        <v>0.11554999999999999</v>
      </c>
      <c r="CG38" s="143">
        <f t="shared" si="154"/>
        <v>2.003125E-2</v>
      </c>
      <c r="CH38" s="143">
        <f t="shared" si="155"/>
        <v>1.2160000000000001E-2</v>
      </c>
      <c r="CI38" s="143">
        <f t="shared" si="156"/>
        <v>5.3138750000000009E-3</v>
      </c>
      <c r="CJ38" s="19"/>
      <c r="CK38" s="137">
        <f t="shared" si="157"/>
        <v>5.819082686103739</v>
      </c>
      <c r="CL38" s="132">
        <f t="shared" si="158"/>
        <v>9.5034319467772566</v>
      </c>
      <c r="CM38" s="149">
        <f t="shared" si="159"/>
        <v>22.243734655637596</v>
      </c>
      <c r="CN38" s="112"/>
      <c r="CO38" s="145">
        <f t="shared" si="160"/>
        <v>1.7210136734865733</v>
      </c>
      <c r="CP38" s="321">
        <f t="shared" si="161"/>
        <v>0.1547197583330803</v>
      </c>
      <c r="CQ38" s="146">
        <f t="shared" si="162"/>
        <v>0.29945796896862636</v>
      </c>
      <c r="CR38" s="321">
        <f t="shared" si="163"/>
        <v>3.5173765703341534E-2</v>
      </c>
      <c r="CS38" s="146">
        <f t="shared" si="164"/>
        <v>0.18069199174734499</v>
      </c>
      <c r="CT38" s="321">
        <f t="shared" si="165"/>
        <v>8.5318037254864549E-3</v>
      </c>
      <c r="CU38" s="295">
        <f t="shared" si="166"/>
        <v>7.9830379334426479E-2</v>
      </c>
      <c r="CV38" s="323">
        <f t="shared" si="167"/>
        <v>1.204661949969087E-2</v>
      </c>
      <c r="CX38" s="150"/>
      <c r="CY38" s="359">
        <f>(STDEV(R37,AL37,BF37,BZ37))/2</f>
        <v>0.19060131137217223</v>
      </c>
      <c r="CZ38" s="352">
        <f t="shared" ref="CZ38" si="240">(STDEV(S37,AM37,BG37,CA37))/2</f>
        <v>5.2084315477700469E-2</v>
      </c>
      <c r="DA38" s="352">
        <f t="shared" ref="DA38" si="241">(STDEV(T37,AN37,BH37,CB37))/2</f>
        <v>3.7142334298839681E-2</v>
      </c>
      <c r="DB38" s="352">
        <f t="shared" ref="DB38" si="242">(STDEV(U37,AO37,BI37,CC37))/2</f>
        <v>3.2577770164907989E-2</v>
      </c>
      <c r="DC38" s="253"/>
      <c r="DD38" s="254"/>
      <c r="DE38" s="254"/>
      <c r="DF38" s="254"/>
      <c r="DG38" s="254"/>
      <c r="DH38" s="254"/>
      <c r="DI38" s="260"/>
    </row>
    <row r="39" spans="1:113" s="8" customFormat="1" x14ac:dyDescent="0.3">
      <c r="A39" s="15"/>
      <c r="B39" s="110"/>
      <c r="C39" s="139" t="s">
        <v>42</v>
      </c>
      <c r="D39" s="140" t="s">
        <v>25</v>
      </c>
      <c r="E39" s="141">
        <v>0.27302973226223487</v>
      </c>
      <c r="F39" s="149">
        <v>1.8</v>
      </c>
      <c r="G39" s="143">
        <v>0.10400000000000001</v>
      </c>
      <c r="H39" s="143">
        <v>1.545E-2</v>
      </c>
      <c r="I39" s="143">
        <v>1.14E-2</v>
      </c>
      <c r="J39" s="143">
        <v>3.7499999999999999E-3</v>
      </c>
      <c r="K39" s="132">
        <f t="shared" si="168"/>
        <v>6.7313915857605187</v>
      </c>
      <c r="L39" s="132">
        <f t="shared" si="169"/>
        <v>9.1228070175438596</v>
      </c>
      <c r="M39" s="144">
        <f t="shared" si="179"/>
        <v>27.733333333333338</v>
      </c>
      <c r="N39" s="155">
        <f t="shared" si="125"/>
        <v>1.3608883412050965</v>
      </c>
      <c r="O39" s="156">
        <f t="shared" si="126"/>
        <v>0.2021704314578725</v>
      </c>
      <c r="P39" s="156">
        <f t="shared" si="127"/>
        <v>0.14917429893978942</v>
      </c>
      <c r="Q39" s="381">
        <f t="shared" si="128"/>
        <v>4.9070493072299153E-2</v>
      </c>
      <c r="R39" s="390"/>
      <c r="S39" s="385"/>
      <c r="T39" s="385"/>
      <c r="U39" s="391"/>
      <c r="V39" s="7"/>
      <c r="W39" s="139" t="s">
        <v>42</v>
      </c>
      <c r="X39" s="140" t="s">
        <v>25</v>
      </c>
      <c r="Y39" s="141">
        <v>0.11445819497276785</v>
      </c>
      <c r="Z39" s="149">
        <v>1.8</v>
      </c>
      <c r="AA39" s="143">
        <v>9.715E-2</v>
      </c>
      <c r="AB39" s="143">
        <v>2.01E-2</v>
      </c>
      <c r="AC39" s="143">
        <v>1.24E-2</v>
      </c>
      <c r="AD39" s="143">
        <v>5.5999999999999999E-3</v>
      </c>
      <c r="AE39" s="132">
        <f t="shared" si="170"/>
        <v>4.833333333333333</v>
      </c>
      <c r="AF39" s="132">
        <f t="shared" si="171"/>
        <v>7.834677419354839</v>
      </c>
      <c r="AG39" s="144">
        <f t="shared" si="183"/>
        <v>17.348214285714285</v>
      </c>
      <c r="AH39" s="155">
        <f t="shared" si="132"/>
        <v>1.5485469544511208</v>
      </c>
      <c r="AI39" s="156">
        <f t="shared" si="133"/>
        <v>0.32038902505885258</v>
      </c>
      <c r="AJ39" s="156">
        <f t="shared" si="134"/>
        <v>0.19765293088207819</v>
      </c>
      <c r="AK39" s="157">
        <f t="shared" si="135"/>
        <v>8.9262613946744992E-2</v>
      </c>
      <c r="AL39" s="390"/>
      <c r="AM39" s="385"/>
      <c r="AN39" s="385"/>
      <c r="AO39" s="391"/>
      <c r="AP39" s="7"/>
      <c r="AQ39" s="139" t="s">
        <v>42</v>
      </c>
      <c r="AR39" s="140" t="s">
        <v>25</v>
      </c>
      <c r="AS39" s="141">
        <v>0.17762047555611724</v>
      </c>
      <c r="AT39" s="149">
        <v>1.8</v>
      </c>
      <c r="AU39" s="143">
        <v>0.10165</v>
      </c>
      <c r="AV39" s="143">
        <v>1.9875E-2</v>
      </c>
      <c r="AW39" s="143">
        <v>1.1810000000000001E-2</v>
      </c>
      <c r="AX39" s="143">
        <v>5.3705000000000003E-3</v>
      </c>
      <c r="AY39" s="132">
        <f t="shared" si="172"/>
        <v>5.1144654088050316</v>
      </c>
      <c r="AZ39" s="132">
        <f t="shared" si="173"/>
        <v>8.6071126164267557</v>
      </c>
      <c r="BA39" s="144">
        <f t="shared" si="187"/>
        <v>18.927474164416722</v>
      </c>
      <c r="BB39" s="155">
        <f t="shared" si="139"/>
        <v>1.5047078158749723</v>
      </c>
      <c r="BC39" s="156">
        <f t="shared" si="140"/>
        <v>0.29420627486979906</v>
      </c>
      <c r="BD39" s="156">
        <f t="shared" si="141"/>
        <v>0.17482143930628061</v>
      </c>
      <c r="BE39" s="157">
        <f t="shared" si="142"/>
        <v>7.9498606248465706E-2</v>
      </c>
      <c r="BF39" s="390"/>
      <c r="BG39" s="385"/>
      <c r="BH39" s="385"/>
      <c r="BI39" s="391"/>
      <c r="BJ39" s="7"/>
      <c r="BK39" s="139" t="s">
        <v>42</v>
      </c>
      <c r="BL39" s="140" t="s">
        <v>25</v>
      </c>
      <c r="BM39" s="141">
        <v>0.26095511905789787</v>
      </c>
      <c r="BN39" s="153">
        <v>1.8</v>
      </c>
      <c r="BO39" s="143">
        <v>7.6149999999999995E-2</v>
      </c>
      <c r="BP39" s="143">
        <v>1.38E-2</v>
      </c>
      <c r="BQ39" s="143">
        <v>1.03E-2</v>
      </c>
      <c r="BR39" s="143">
        <v>5.1000000000000004E-3</v>
      </c>
      <c r="BS39" s="132">
        <f t="shared" si="174"/>
        <v>5.5181159420289854</v>
      </c>
      <c r="BT39" s="132">
        <f t="shared" si="175"/>
        <v>7.3932038834951452</v>
      </c>
      <c r="BU39" s="144">
        <f t="shared" si="191"/>
        <v>14.931372549019606</v>
      </c>
      <c r="BV39" s="155">
        <f t="shared" si="146"/>
        <v>1.0130088183073394</v>
      </c>
      <c r="BW39" s="156">
        <f t="shared" si="147"/>
        <v>0.18357874842601818</v>
      </c>
      <c r="BX39" s="156">
        <f t="shared" si="148"/>
        <v>0.13701892092666576</v>
      </c>
      <c r="BY39" s="157">
        <f t="shared" si="149"/>
        <v>6.7844320070484992E-2</v>
      </c>
      <c r="BZ39" s="390"/>
      <c r="CA39" s="385"/>
      <c r="CB39" s="385"/>
      <c r="CC39" s="391"/>
      <c r="CE39" s="139" t="s">
        <v>42</v>
      </c>
      <c r="CF39" s="143">
        <f t="shared" si="153"/>
        <v>9.4737500000000002E-2</v>
      </c>
      <c r="CG39" s="143">
        <f t="shared" si="154"/>
        <v>1.7306250000000002E-2</v>
      </c>
      <c r="CH39" s="143">
        <f t="shared" si="155"/>
        <v>1.1477500000000002E-2</v>
      </c>
      <c r="CI39" s="143">
        <f t="shared" si="156"/>
        <v>4.9551250000000003E-3</v>
      </c>
      <c r="CJ39" s="19"/>
      <c r="CK39" s="137">
        <f t="shared" si="157"/>
        <v>5.549326567481967</v>
      </c>
      <c r="CL39" s="132">
        <f t="shared" si="158"/>
        <v>8.239450234205151</v>
      </c>
      <c r="CM39" s="149">
        <f t="shared" si="159"/>
        <v>19.735098583120987</v>
      </c>
      <c r="CN39" s="112"/>
      <c r="CO39" s="145">
        <f t="shared" si="160"/>
        <v>1.3567879824596321</v>
      </c>
      <c r="CP39" s="321">
        <f t="shared" si="161"/>
        <v>0.1213990345595697</v>
      </c>
      <c r="CQ39" s="146">
        <f t="shared" si="162"/>
        <v>0.25008611995313557</v>
      </c>
      <c r="CR39" s="321">
        <f t="shared" si="163"/>
        <v>3.3675201320352184E-2</v>
      </c>
      <c r="CS39" s="146">
        <f t="shared" si="164"/>
        <v>0.1646668975137035</v>
      </c>
      <c r="CT39" s="321">
        <f t="shared" si="165"/>
        <v>1.3526592131571005E-2</v>
      </c>
      <c r="CU39" s="295">
        <f t="shared" si="166"/>
        <v>7.1419008334498713E-2</v>
      </c>
      <c r="CV39" s="323">
        <f t="shared" si="167"/>
        <v>8.6405473124604587E-3</v>
      </c>
      <c r="CX39" s="150"/>
      <c r="CY39" s="348"/>
      <c r="CZ39" s="355"/>
      <c r="DA39" s="355"/>
      <c r="DB39" s="356"/>
      <c r="DC39" s="253"/>
      <c r="DD39" s="254"/>
      <c r="DE39" s="254"/>
      <c r="DF39" s="254"/>
      <c r="DG39" s="254"/>
      <c r="DH39" s="254"/>
      <c r="DI39" s="260"/>
    </row>
    <row r="40" spans="1:113" s="8" customFormat="1" x14ac:dyDescent="0.3">
      <c r="A40" s="15"/>
      <c r="B40" s="110"/>
      <c r="C40" s="139" t="s">
        <v>43</v>
      </c>
      <c r="D40" s="140" t="s">
        <v>25</v>
      </c>
      <c r="E40" s="141">
        <v>0.24637739897898153</v>
      </c>
      <c r="F40" s="149">
        <v>1.86</v>
      </c>
      <c r="G40" s="143">
        <v>7.9850000000000004E-2</v>
      </c>
      <c r="H40" s="143">
        <v>1.43E-2</v>
      </c>
      <c r="I40" s="143">
        <v>1.37E-2</v>
      </c>
      <c r="J40" s="143">
        <v>3.15E-3</v>
      </c>
      <c r="K40" s="132">
        <f t="shared" si="168"/>
        <v>5.5839160839160842</v>
      </c>
      <c r="L40" s="132">
        <f t="shared" si="169"/>
        <v>5.8284671532846719</v>
      </c>
      <c r="M40" s="144">
        <f t="shared" si="179"/>
        <v>25.349206349206352</v>
      </c>
      <c r="N40" s="155">
        <f t="shared" si="125"/>
        <v>1.119287823262427</v>
      </c>
      <c r="O40" s="156">
        <f t="shared" si="126"/>
        <v>0.20044853941957055</v>
      </c>
      <c r="P40" s="156">
        <f t="shared" si="127"/>
        <v>0.19203811119217598</v>
      </c>
      <c r="Q40" s="381">
        <f t="shared" si="128"/>
        <v>4.415474819382148E-2</v>
      </c>
      <c r="R40" s="390"/>
      <c r="S40" s="385"/>
      <c r="T40" s="385"/>
      <c r="U40" s="391"/>
      <c r="W40" s="139" t="s">
        <v>43</v>
      </c>
      <c r="X40" s="140" t="s">
        <v>25</v>
      </c>
      <c r="Y40" s="141">
        <v>0.16375119534598337</v>
      </c>
      <c r="Z40" s="149">
        <v>1.86</v>
      </c>
      <c r="AA40" s="143">
        <v>8.8850000000000012E-2</v>
      </c>
      <c r="AB40" s="143">
        <v>1.9349999999999999E-2</v>
      </c>
      <c r="AC40" s="143">
        <v>1.125E-2</v>
      </c>
      <c r="AD40" s="143">
        <v>4.8000000000000004E-3</v>
      </c>
      <c r="AE40" s="132">
        <f t="shared" si="170"/>
        <v>4.5917312661498713</v>
      </c>
      <c r="AF40" s="132">
        <f t="shared" si="171"/>
        <v>7.8977777777777796</v>
      </c>
      <c r="AG40" s="144">
        <f t="shared" si="183"/>
        <v>18.510416666666668</v>
      </c>
      <c r="AH40" s="155">
        <f t="shared" si="132"/>
        <v>1.3819931370592746</v>
      </c>
      <c r="AI40" s="156">
        <f t="shared" si="133"/>
        <v>0.30097430728302715</v>
      </c>
      <c r="AJ40" s="156">
        <f t="shared" si="134"/>
        <v>0.174985062373853</v>
      </c>
      <c r="AK40" s="157">
        <f t="shared" si="135"/>
        <v>7.4660293279510612E-2</v>
      </c>
      <c r="AL40" s="390"/>
      <c r="AM40" s="385"/>
      <c r="AN40" s="385"/>
      <c r="AO40" s="391"/>
      <c r="AQ40" s="139" t="s">
        <v>43</v>
      </c>
      <c r="AR40" s="140" t="s">
        <v>25</v>
      </c>
      <c r="AS40" s="141">
        <v>0.21371651140873105</v>
      </c>
      <c r="AT40" s="149">
        <v>1.86</v>
      </c>
      <c r="AU40" s="143">
        <v>8.9300000000000004E-2</v>
      </c>
      <c r="AV40" s="143">
        <v>1.8319999999999999E-2</v>
      </c>
      <c r="AW40" s="143">
        <v>1.1695000000000001E-2</v>
      </c>
      <c r="AX40" s="143">
        <v>4.9624999999999999E-3</v>
      </c>
      <c r="AY40" s="132">
        <f t="shared" si="172"/>
        <v>4.8744541484716164</v>
      </c>
      <c r="AZ40" s="132">
        <f t="shared" si="173"/>
        <v>7.6357417699871739</v>
      </c>
      <c r="BA40" s="144">
        <f t="shared" si="187"/>
        <v>17.994962216624685</v>
      </c>
      <c r="BB40" s="155">
        <f t="shared" si="139"/>
        <v>1.306001148880326</v>
      </c>
      <c r="BC40" s="156">
        <f t="shared" si="140"/>
        <v>0.26792767130445205</v>
      </c>
      <c r="BD40" s="156">
        <f t="shared" si="141"/>
        <v>0.17103788842279299</v>
      </c>
      <c r="BE40" s="157">
        <f t="shared" si="142"/>
        <v>7.2575931705695609E-2</v>
      </c>
      <c r="BF40" s="390"/>
      <c r="BG40" s="385"/>
      <c r="BH40" s="385"/>
      <c r="BI40" s="391"/>
      <c r="BK40" s="139" t="s">
        <v>43</v>
      </c>
      <c r="BL40" s="140" t="s">
        <v>25</v>
      </c>
      <c r="BM40" s="141">
        <v>0.27045873296117634</v>
      </c>
      <c r="BN40" s="153">
        <v>1.86</v>
      </c>
      <c r="BO40" s="143">
        <v>4.87E-2</v>
      </c>
      <c r="BP40" s="143">
        <v>1.1099999999999999E-2</v>
      </c>
      <c r="BQ40" s="143">
        <v>9.8999999999999991E-3</v>
      </c>
      <c r="BR40" s="143">
        <v>4.5500000000000002E-3</v>
      </c>
      <c r="BS40" s="132">
        <f t="shared" si="174"/>
        <v>4.3873873873873883</v>
      </c>
      <c r="BT40" s="132">
        <f t="shared" si="175"/>
        <v>4.9191919191919196</v>
      </c>
      <c r="BU40" s="144">
        <f t="shared" si="191"/>
        <v>10.703296703296703</v>
      </c>
      <c r="BV40" s="155">
        <f t="shared" si="146"/>
        <v>0.66083307050910733</v>
      </c>
      <c r="BW40" s="156">
        <f t="shared" si="147"/>
        <v>0.15062108999283555</v>
      </c>
      <c r="BX40" s="156">
        <f t="shared" si="148"/>
        <v>0.13433772891252899</v>
      </c>
      <c r="BY40" s="157">
        <f t="shared" si="149"/>
        <v>6.174107742949566E-2</v>
      </c>
      <c r="BZ40" s="390"/>
      <c r="CA40" s="385"/>
      <c r="CB40" s="385"/>
      <c r="CC40" s="391"/>
      <c r="CE40" s="139" t="s">
        <v>43</v>
      </c>
      <c r="CF40" s="143">
        <f t="shared" si="153"/>
        <v>7.6675000000000007E-2</v>
      </c>
      <c r="CG40" s="143">
        <f t="shared" si="154"/>
        <v>1.57675E-2</v>
      </c>
      <c r="CH40" s="143">
        <f t="shared" si="155"/>
        <v>1.1636249999999999E-2</v>
      </c>
      <c r="CI40" s="143">
        <f t="shared" si="156"/>
        <v>4.3656249999999997E-3</v>
      </c>
      <c r="CJ40" s="19"/>
      <c r="CK40" s="137">
        <f t="shared" si="157"/>
        <v>4.85937222148124</v>
      </c>
      <c r="CL40" s="132">
        <f t="shared" si="158"/>
        <v>6.570294655060386</v>
      </c>
      <c r="CM40" s="149">
        <f t="shared" si="159"/>
        <v>18.139470483948603</v>
      </c>
      <c r="CN40" s="112"/>
      <c r="CO40" s="145">
        <f t="shared" si="160"/>
        <v>1.1170287949277837</v>
      </c>
      <c r="CP40" s="321">
        <f t="shared" si="161"/>
        <v>0.16177048951792702</v>
      </c>
      <c r="CQ40" s="146">
        <f t="shared" si="162"/>
        <v>0.22999290199997133</v>
      </c>
      <c r="CR40" s="321">
        <f t="shared" si="163"/>
        <v>3.3727042216051543E-2</v>
      </c>
      <c r="CS40" s="146">
        <f t="shared" si="164"/>
        <v>0.16809969772533773</v>
      </c>
      <c r="CT40" s="321">
        <f t="shared" si="165"/>
        <v>1.2141387167947574E-2</v>
      </c>
      <c r="CU40" s="295">
        <f t="shared" si="166"/>
        <v>6.3283012652130835E-2</v>
      </c>
      <c r="CV40" s="323">
        <f t="shared" si="167"/>
        <v>6.9765615004102974E-3</v>
      </c>
      <c r="CX40" s="150"/>
      <c r="CY40" s="359">
        <f>(STDEV(R41,AL41,BF41,BZ41))/2</f>
        <v>0.44530474444033175</v>
      </c>
      <c r="CZ40" s="352">
        <f t="shared" ref="CZ40" si="243">(STDEV(S41,AM41,BG41,CA41))/2</f>
        <v>0.12403693103541844</v>
      </c>
      <c r="DA40" s="352">
        <f t="shared" ref="DA40" si="244">(STDEV(T41,AN41,BH41,CB41))/2</f>
        <v>4.2767132047089894E-2</v>
      </c>
      <c r="DB40" s="352">
        <f t="shared" ref="DB40" si="245">(STDEV(U41,AO41,BI41,CC41))/2</f>
        <v>3.3436283195720812E-2</v>
      </c>
      <c r="DC40" s="253"/>
      <c r="DD40" s="254"/>
      <c r="DE40" s="254"/>
      <c r="DF40" s="254"/>
      <c r="DG40" s="254"/>
      <c r="DH40" s="254"/>
      <c r="DI40" s="260"/>
    </row>
    <row r="41" spans="1:113" s="8" customFormat="1" ht="15" thickBot="1" x14ac:dyDescent="0.35">
      <c r="A41" s="15"/>
      <c r="B41" s="110"/>
      <c r="C41" s="158" t="s">
        <v>44</v>
      </c>
      <c r="D41" s="159" t="s">
        <v>25</v>
      </c>
      <c r="E41" s="160">
        <v>0.28792188617020537</v>
      </c>
      <c r="F41" s="161">
        <v>1.86</v>
      </c>
      <c r="G41" s="162">
        <v>6.5599999999999992E-2</v>
      </c>
      <c r="H41" s="162">
        <v>1.25865E-2</v>
      </c>
      <c r="I41" s="162">
        <v>1.7750000000000002E-2</v>
      </c>
      <c r="J41" s="162">
        <v>2.7940999999999999E-3</v>
      </c>
      <c r="K41" s="132">
        <f t="shared" si="168"/>
        <v>5.2119334207285579</v>
      </c>
      <c r="L41" s="132">
        <f t="shared" si="169"/>
        <v>3.695774647887323</v>
      </c>
      <c r="M41" s="144">
        <f t="shared" si="179"/>
        <v>23.478043019219065</v>
      </c>
      <c r="N41" s="163">
        <f t="shared" si="125"/>
        <v>0.86884923137056225</v>
      </c>
      <c r="O41" s="164">
        <f t="shared" si="126"/>
        <v>0.16670382394276806</v>
      </c>
      <c r="P41" s="164">
        <f t="shared" si="127"/>
        <v>0.23509258928090676</v>
      </c>
      <c r="Q41" s="382">
        <f t="shared" si="128"/>
        <v>3.7006884716044026E-2</v>
      </c>
      <c r="R41" s="163">
        <f>SUM(N38:N41)</f>
        <v>4.6135299690614691</v>
      </c>
      <c r="S41" s="164">
        <f t="shared" ref="S41" si="246">SUM(O38:O41)</f>
        <v>0.76771683481019903</v>
      </c>
      <c r="T41" s="164">
        <f t="shared" ref="T41" si="247">SUM(P38:P41)</f>
        <v>0.74243426473320806</v>
      </c>
      <c r="U41" s="165">
        <f t="shared" ref="U41" si="248">SUM(Q38:Q41)</f>
        <v>0.18515089137731705</v>
      </c>
      <c r="V41" s="2"/>
      <c r="W41" s="158" t="s">
        <v>44</v>
      </c>
      <c r="X41" s="159" t="s">
        <v>25</v>
      </c>
      <c r="Y41" s="160">
        <v>0.16984457264686939</v>
      </c>
      <c r="Z41" s="161">
        <v>1.86</v>
      </c>
      <c r="AA41" s="162">
        <v>9.2749999999999999E-2</v>
      </c>
      <c r="AB41" s="162">
        <v>2.0650000000000002E-2</v>
      </c>
      <c r="AC41" s="162">
        <v>1.0200000000000001E-2</v>
      </c>
      <c r="AD41" s="162">
        <v>4.2000000000000006E-3</v>
      </c>
      <c r="AE41" s="132">
        <f t="shared" si="170"/>
        <v>4.4915254237288131</v>
      </c>
      <c r="AF41" s="132">
        <f t="shared" si="171"/>
        <v>9.0931372549019596</v>
      </c>
      <c r="AG41" s="144">
        <f t="shared" si="183"/>
        <v>22.083333333333329</v>
      </c>
      <c r="AH41" s="163">
        <f t="shared" si="132"/>
        <v>1.4321426354982534</v>
      </c>
      <c r="AI41" s="164">
        <f t="shared" si="133"/>
        <v>0.31885439809206401</v>
      </c>
      <c r="AJ41" s="164">
        <f t="shared" si="134"/>
        <v>0.15749708767743598</v>
      </c>
      <c r="AK41" s="165">
        <f t="shared" si="135"/>
        <v>6.4851741984826586E-2</v>
      </c>
      <c r="AL41" s="163">
        <f>SUM(AH38:AH41)</f>
        <v>6.293763360732104</v>
      </c>
      <c r="AM41" s="164">
        <f t="shared" ref="AM41" si="249">SUM(AI38:AI41)</f>
        <v>1.2878598667146151</v>
      </c>
      <c r="AN41" s="164">
        <f t="shared" ref="AN41" si="250">SUM(AJ38:AJ41)</f>
        <v>0.72459244026844594</v>
      </c>
      <c r="AO41" s="165">
        <f t="shared" ref="AO41" si="251">SUM(AK38:AK41)</f>
        <v>0.33909943675220849</v>
      </c>
      <c r="AP41" s="2"/>
      <c r="AQ41" s="158" t="s">
        <v>44</v>
      </c>
      <c r="AR41" s="159" t="s">
        <v>25</v>
      </c>
      <c r="AS41" s="160">
        <v>0.25627471149942432</v>
      </c>
      <c r="AT41" s="161">
        <v>1.86</v>
      </c>
      <c r="AU41" s="162">
        <v>8.879999999999999E-2</v>
      </c>
      <c r="AV41" s="162">
        <v>1.8270000000000002E-2</v>
      </c>
      <c r="AW41" s="162">
        <v>1.1254999999999999E-2</v>
      </c>
      <c r="AX41" s="162">
        <v>4.3815E-3</v>
      </c>
      <c r="AY41" s="132">
        <f t="shared" si="172"/>
        <v>4.860426929392446</v>
      </c>
      <c r="AZ41" s="132">
        <f t="shared" si="173"/>
        <v>7.88982674366948</v>
      </c>
      <c r="BA41" s="144">
        <f t="shared" si="187"/>
        <v>20.267031838411501</v>
      </c>
      <c r="BB41" s="163">
        <f t="shared" si="139"/>
        <v>1.2283961845106308</v>
      </c>
      <c r="BC41" s="164">
        <f t="shared" si="140"/>
        <v>0.25273421498884269</v>
      </c>
      <c r="BD41" s="164">
        <f t="shared" si="141"/>
        <v>0.15569368307057602</v>
      </c>
      <c r="BE41" s="165">
        <f t="shared" si="142"/>
        <v>6.0610561739114069E-2</v>
      </c>
      <c r="BF41" s="163">
        <f>SUM(BB38:BB41)</f>
        <v>5.9300458497043547</v>
      </c>
      <c r="BG41" s="164">
        <f t="shared" ref="BG41" si="252">SUM(BC38:BC41)</f>
        <v>1.1621267132934809</v>
      </c>
      <c r="BH41" s="164">
        <f t="shared" ref="BH41" si="253">SUM(BD38:BD41)</f>
        <v>0.69799985110724272</v>
      </c>
      <c r="BI41" s="165">
        <f t="shared" ref="BI41" si="254">SUM(BE38:BE41)</f>
        <v>0.29908814243393395</v>
      </c>
      <c r="BJ41" s="2"/>
      <c r="BK41" s="158" t="s">
        <v>44</v>
      </c>
      <c r="BL41" s="159" t="s">
        <v>25</v>
      </c>
      <c r="BM41" s="160">
        <v>0.29833794709363204</v>
      </c>
      <c r="BN41" s="166">
        <v>1.86</v>
      </c>
      <c r="BO41" s="162">
        <v>8.4100000000000008E-2</v>
      </c>
      <c r="BP41" s="162">
        <v>1.6149999999999998E-2</v>
      </c>
      <c r="BQ41" s="162">
        <v>9.0000000000000011E-3</v>
      </c>
      <c r="BR41" s="162">
        <v>3.65E-3</v>
      </c>
      <c r="BS41" s="132">
        <f t="shared" si="174"/>
        <v>5.207430340557277</v>
      </c>
      <c r="BT41" s="132">
        <f t="shared" si="175"/>
        <v>9.344444444444445</v>
      </c>
      <c r="BU41" s="144">
        <f t="shared" si="191"/>
        <v>23.041095890410961</v>
      </c>
      <c r="BV41" s="163">
        <f t="shared" si="146"/>
        <v>1.0975818828793154</v>
      </c>
      <c r="BW41" s="164">
        <f t="shared" si="147"/>
        <v>0.21077226407254387</v>
      </c>
      <c r="BX41" s="164">
        <f t="shared" si="148"/>
        <v>0.11745822765652601</v>
      </c>
      <c r="BY41" s="165">
        <f t="shared" si="149"/>
        <v>4.7635836771813322E-2</v>
      </c>
      <c r="BZ41" s="163">
        <f>SUM(BV38:BV41)</f>
        <v>4.5689525582567896</v>
      </c>
      <c r="CA41" s="164">
        <f t="shared" ref="CA41" si="255">SUM(BW38:BW41)</f>
        <v>0.84950924996485655</v>
      </c>
      <c r="CB41" s="164">
        <f t="shared" ref="CB41" si="256">SUM(BX38:BX41)</f>
        <v>0.55454937952209293</v>
      </c>
      <c r="CC41" s="165">
        <f t="shared" ref="CC41" si="257">SUM(BY38:BY41)</f>
        <v>0.24489615593256261</v>
      </c>
      <c r="CE41" s="158" t="s">
        <v>44</v>
      </c>
      <c r="CF41" s="162">
        <f t="shared" si="153"/>
        <v>8.2812499999999997E-2</v>
      </c>
      <c r="CG41" s="162">
        <f t="shared" si="154"/>
        <v>1.6914125000000002E-2</v>
      </c>
      <c r="CH41" s="162">
        <f t="shared" si="155"/>
        <v>1.2051250000000001E-2</v>
      </c>
      <c r="CI41" s="162">
        <f t="shared" si="156"/>
        <v>3.7564E-3</v>
      </c>
      <c r="CJ41" s="21"/>
      <c r="CK41" s="167">
        <f t="shared" si="157"/>
        <v>4.9428290286017731</v>
      </c>
      <c r="CL41" s="168">
        <f t="shared" si="158"/>
        <v>7.5057957727258016</v>
      </c>
      <c r="CM41" s="161">
        <f t="shared" si="159"/>
        <v>22.217376020343714</v>
      </c>
      <c r="CN41" s="112"/>
      <c r="CO41" s="169">
        <f t="shared" si="160"/>
        <v>1.1567424835646904</v>
      </c>
      <c r="CP41" s="324">
        <f t="shared" si="161"/>
        <v>0.11809671103120169</v>
      </c>
      <c r="CQ41" s="170">
        <f t="shared" si="162"/>
        <v>0.23726617527405466</v>
      </c>
      <c r="CR41" s="324">
        <f t="shared" si="163"/>
        <v>3.2373949289736123E-2</v>
      </c>
      <c r="CS41" s="170">
        <f t="shared" si="164"/>
        <v>0.1664353969213612</v>
      </c>
      <c r="CT41" s="324">
        <f t="shared" si="165"/>
        <v>2.4677673716141584E-2</v>
      </c>
      <c r="CU41" s="296">
        <f t="shared" si="166"/>
        <v>5.2526256302949506E-2</v>
      </c>
      <c r="CV41" s="325">
        <f t="shared" si="167"/>
        <v>6.3379852826846127E-3</v>
      </c>
      <c r="CX41" s="123" t="s">
        <v>45</v>
      </c>
      <c r="CY41" s="349">
        <f>SUM(CO38:CO41)</f>
        <v>5.3515729344386802</v>
      </c>
      <c r="CZ41" s="357">
        <f>SUM(CQ38:CQ41)</f>
        <v>1.0168031661957879</v>
      </c>
      <c r="DA41" s="357">
        <f>SUM(CS38:CS41)</f>
        <v>0.67989398390774747</v>
      </c>
      <c r="DB41" s="358">
        <f>SUM(CU38:CU41)</f>
        <v>0.26705865662400552</v>
      </c>
      <c r="DC41" s="253"/>
      <c r="DD41" s="254"/>
      <c r="DE41" s="254"/>
      <c r="DF41" s="261">
        <f t="shared" ref="DF41:DI42" si="258">(CY41-CY21)*1000</f>
        <v>130.90294069074915</v>
      </c>
      <c r="DG41" s="261">
        <f t="shared" si="258"/>
        <v>106.70150732504091</v>
      </c>
      <c r="DH41" s="261">
        <f t="shared" si="258"/>
        <v>112.10986216723751</v>
      </c>
      <c r="DI41" s="262">
        <f t="shared" si="258"/>
        <v>21.783982059480287</v>
      </c>
    </row>
    <row r="42" spans="1:113" s="8" customFormat="1" ht="15" thickBot="1" x14ac:dyDescent="0.35">
      <c r="A42" s="12"/>
      <c r="B42" s="24"/>
      <c r="E42" s="171">
        <f>AVERAGE(E26:E41)</f>
        <v>0.16464980892259434</v>
      </c>
      <c r="F42" s="172">
        <f>AVERAGE(F26:F41)</f>
        <v>1.7057031250000001</v>
      </c>
      <c r="G42" s="173">
        <v>0.216034375</v>
      </c>
      <c r="H42" s="173">
        <v>2.5886656250000001E-2</v>
      </c>
      <c r="I42" s="173">
        <v>1.4343749999999999E-2</v>
      </c>
      <c r="J42" s="173">
        <v>6.10900625E-3</v>
      </c>
      <c r="K42" s="174">
        <f t="shared" ref="K42:L42" si="259">AVERAGE(K26:K41)</f>
        <v>7.7063029720530469</v>
      </c>
      <c r="L42" s="174">
        <f t="shared" si="259"/>
        <v>14.500636952382211</v>
      </c>
      <c r="M42" s="175">
        <f>AVERAGE(M26:M41)</f>
        <v>34.51688390997716</v>
      </c>
      <c r="N42" s="176">
        <f>SUM(N26:N41)</f>
        <v>48.188165909638194</v>
      </c>
      <c r="O42" s="171">
        <f>SUM(O26:O41)</f>
        <v>5.8221231784793792</v>
      </c>
      <c r="P42" s="171">
        <f>SUM(P26:P41)</f>
        <v>3.229289493831887</v>
      </c>
      <c r="Q42" s="172">
        <f>SUM(Q26:Q41)</f>
        <v>1.3940343702482176</v>
      </c>
      <c r="V42" s="2"/>
      <c r="X42" s="2"/>
      <c r="Y42" s="171">
        <f>AVERAGE(Y26:Y41)</f>
        <v>0.10848658585116341</v>
      </c>
      <c r="Z42" s="177">
        <f t="shared" ref="Z42" si="260">AVERAGE(Z26:Z41)</f>
        <v>1.7119375000000001</v>
      </c>
      <c r="AA42" s="173">
        <v>0.23141562499999993</v>
      </c>
      <c r="AB42" s="173">
        <v>2.8665625E-2</v>
      </c>
      <c r="AC42" s="173">
        <v>1.43375E-2</v>
      </c>
      <c r="AD42" s="173">
        <v>7.1968749999999993E-3</v>
      </c>
      <c r="AE42" s="174">
        <f t="shared" ref="AE42:AF42" si="261">AVERAGE(AE26:AE41)</f>
        <v>7.1943295991060898</v>
      </c>
      <c r="AF42" s="174">
        <f t="shared" si="261"/>
        <v>14.724782547396957</v>
      </c>
      <c r="AG42" s="175">
        <f>AVERAGE(AG26:AG41)</f>
        <v>31.370988892745615</v>
      </c>
      <c r="AH42" s="176">
        <f>SUM(AH26:AH41)</f>
        <v>54.102480271919838</v>
      </c>
      <c r="AI42" s="171">
        <f>SUM(AI26:AI41)</f>
        <v>6.8059128060089975</v>
      </c>
      <c r="AJ42" s="171">
        <f>SUM(AJ26:AJ41)</f>
        <v>3.4520236881777731</v>
      </c>
      <c r="AK42" s="172">
        <f>SUM(AK26:AK41)</f>
        <v>1.744925655425011</v>
      </c>
      <c r="AP42" s="2"/>
      <c r="AR42" s="2"/>
      <c r="AS42" s="171">
        <f>AVERAGE(AS26:AS41)</f>
        <v>0.11851066288162955</v>
      </c>
      <c r="AT42" s="177">
        <f t="shared" ref="AT42" si="262">AVERAGE(AT26:AT41)</f>
        <v>1.7110468750000001</v>
      </c>
      <c r="AU42" s="173">
        <v>0.23319093750000003</v>
      </c>
      <c r="AV42" s="173">
        <v>2.7943593749999999E-2</v>
      </c>
      <c r="AW42" s="173">
        <v>1.4935937500000001E-2</v>
      </c>
      <c r="AX42" s="173">
        <v>6.24709375E-3</v>
      </c>
      <c r="AY42" s="174">
        <f t="shared" ref="AY42:AZ42" si="263">AVERAGE(AY26:AY41)</f>
        <v>7.5845241335472027</v>
      </c>
      <c r="AZ42" s="174">
        <f t="shared" si="263"/>
        <v>14.15431486297174</v>
      </c>
      <c r="BA42" s="175">
        <f>AVERAGE(BA26:BA41)</f>
        <v>35.018570245094338</v>
      </c>
      <c r="BB42" s="176">
        <f>SUM(BB26:BB41)</f>
        <v>53.895399195181</v>
      </c>
      <c r="BC42" s="171">
        <f>SUM(BC26:BC41)</f>
        <v>6.5363926887890687</v>
      </c>
      <c r="BD42" s="171">
        <f>SUM(BD26:BD41)</f>
        <v>3.5525912757783593</v>
      </c>
      <c r="BE42" s="172">
        <f>SUM(BE26:BE41)</f>
        <v>1.4946629357775274</v>
      </c>
      <c r="BJ42" s="2"/>
      <c r="BL42" s="2"/>
      <c r="BM42" s="171">
        <f>AVERAGE(BM26:BM41)</f>
        <v>0.1396654709428744</v>
      </c>
      <c r="BN42" s="178">
        <f t="shared" ref="BN42" si="264">AVERAGE(BN26:BN41)</f>
        <v>1.7196562500000001</v>
      </c>
      <c r="BO42" s="173">
        <v>0.27043437500000006</v>
      </c>
      <c r="BP42" s="173">
        <v>3.1721875000000004E-2</v>
      </c>
      <c r="BQ42" s="173">
        <v>1.8118749999999999E-2</v>
      </c>
      <c r="BR42" s="173">
        <v>7.2843750000000001E-3</v>
      </c>
      <c r="BS42" s="174">
        <f t="shared" ref="BS42:BT42" si="265">AVERAGE(BS26:BS41)</f>
        <v>7.5439508739264634</v>
      </c>
      <c r="BT42" s="174">
        <f t="shared" si="265"/>
        <v>13.274754511091603</v>
      </c>
      <c r="BU42" s="175">
        <f>AVERAGE(BU26:BU41)</f>
        <v>34.889578766210469</v>
      </c>
      <c r="BV42" s="176">
        <f>SUM(BV26:BV41)</f>
        <v>62.885026298155971</v>
      </c>
      <c r="BW42" s="171">
        <f>SUM(BW26:BW41)</f>
        <v>7.4360168384504979</v>
      </c>
      <c r="BX42" s="171">
        <f>SUM(BX26:BX41)</f>
        <v>4.2914561563218045</v>
      </c>
      <c r="BY42" s="172">
        <f>SUM(BY26:BY41)</f>
        <v>1.7362780438020979</v>
      </c>
      <c r="CF42" s="173">
        <f>AVERAGE(CF26:CF41)</f>
        <v>0.23776882812499994</v>
      </c>
      <c r="CG42" s="173">
        <f>AVERAGE(CG26:CG41)</f>
        <v>2.8506000000000007E-2</v>
      </c>
      <c r="CH42" s="173">
        <f>AVERAGE(CH26:CH41)</f>
        <v>1.5433984374999999E-2</v>
      </c>
      <c r="CI42" s="173">
        <f>AVERAGE(CI26:CI41)</f>
        <v>6.7093375000000007E-3</v>
      </c>
      <c r="CJ42" s="9"/>
      <c r="CK42" s="179">
        <f t="shared" ref="CK42:CM42" si="266">AVERAGE(CK26:CK41)</f>
        <v>7.5072768946582009</v>
      </c>
      <c r="CL42" s="178">
        <f t="shared" si="266"/>
        <v>14.163622218460628</v>
      </c>
      <c r="CM42" s="177">
        <f t="shared" si="266"/>
        <v>33.949005453506899</v>
      </c>
      <c r="CN42" s="112"/>
      <c r="CO42" s="176">
        <f>SUM(CO26:CO41)</f>
        <v>54.767767918723749</v>
      </c>
      <c r="CP42" s="288"/>
      <c r="CQ42" s="171">
        <f t="shared" ref="CQ42:CU42" si="267">SUM(CQ26:CQ41)</f>
        <v>6.650111377931986</v>
      </c>
      <c r="CR42" s="171"/>
      <c r="CS42" s="171">
        <f t="shared" si="267"/>
        <v>3.6313401535274559</v>
      </c>
      <c r="CT42" s="297"/>
      <c r="CU42" s="297">
        <f t="shared" si="267"/>
        <v>1.5924752513132134</v>
      </c>
      <c r="CV42" s="326"/>
      <c r="CX42" s="2"/>
      <c r="CY42" s="167">
        <f>SUM(CY26:CY41)</f>
        <v>59.238444330902567</v>
      </c>
      <c r="CZ42" s="180">
        <f t="shared" ref="CZ42:DB42" si="268">SUM(CZ26:CZ41)</f>
        <v>7.1986885745442351</v>
      </c>
      <c r="DA42" s="180">
        <f t="shared" si="268"/>
        <v>3.9747115354490941</v>
      </c>
      <c r="DB42" s="181">
        <f t="shared" si="268"/>
        <v>1.7277225502603653</v>
      </c>
      <c r="DC42" s="263"/>
      <c r="DD42" s="264"/>
      <c r="DE42" s="265"/>
      <c r="DF42" s="261">
        <f t="shared" si="258"/>
        <v>-2830.4718948793452</v>
      </c>
      <c r="DG42" s="261">
        <f t="shared" si="258"/>
        <v>-5.489947436022824</v>
      </c>
      <c r="DH42" s="261">
        <f t="shared" si="258"/>
        <v>-57.219187896681234</v>
      </c>
      <c r="DI42" s="262">
        <f t="shared" si="258"/>
        <v>1.433056554751122</v>
      </c>
    </row>
    <row r="43" spans="1:113" s="8" customFormat="1" ht="15" thickBot="1" x14ac:dyDescent="0.35">
      <c r="A43" s="12"/>
      <c r="B43" s="24"/>
      <c r="E43" s="5"/>
      <c r="F43" s="13"/>
      <c r="G43" s="11"/>
      <c r="H43" s="11"/>
      <c r="I43" s="11"/>
      <c r="J43" s="11"/>
      <c r="K43" s="14"/>
      <c r="L43" s="14"/>
      <c r="M43" s="14"/>
      <c r="P43" s="5"/>
      <c r="V43" s="2"/>
      <c r="Z43" s="12"/>
      <c r="AA43" s="11"/>
      <c r="AB43" s="11"/>
      <c r="AC43" s="11"/>
      <c r="AD43" s="11"/>
      <c r="AE43" s="14"/>
      <c r="AF43" s="14"/>
      <c r="AG43" s="14"/>
      <c r="AH43" s="13"/>
      <c r="AI43" s="13"/>
      <c r="AJ43" s="13"/>
      <c r="AK43" s="13"/>
      <c r="AP43" s="2"/>
      <c r="AT43" s="13"/>
      <c r="AU43" s="11"/>
      <c r="AV43" s="11"/>
      <c r="AW43" s="11"/>
      <c r="AX43" s="11"/>
      <c r="AY43" s="14"/>
      <c r="AZ43" s="14"/>
      <c r="BA43" s="14"/>
      <c r="BB43" s="13"/>
      <c r="BC43" s="13"/>
      <c r="BD43" s="13"/>
      <c r="BE43" s="13"/>
      <c r="BJ43" s="2"/>
      <c r="BN43" s="13"/>
      <c r="BO43" s="11"/>
      <c r="BP43" s="11"/>
      <c r="BQ43" s="11"/>
      <c r="BR43" s="11"/>
      <c r="BS43" s="14"/>
      <c r="BT43" s="14"/>
      <c r="BU43" s="14"/>
      <c r="BV43" s="13"/>
      <c r="BW43" s="13"/>
      <c r="BX43" s="13"/>
      <c r="BY43" s="13"/>
      <c r="CF43" s="11"/>
      <c r="CG43" s="11"/>
      <c r="CH43" s="11"/>
      <c r="CI43" s="11"/>
      <c r="CJ43" s="11"/>
      <c r="CK43" s="5"/>
      <c r="CL43" s="5"/>
      <c r="CM43" s="5"/>
      <c r="CQ43" s="14"/>
      <c r="CR43" s="14"/>
      <c r="CS43" s="14"/>
      <c r="CT43" s="14"/>
      <c r="CU43" s="14"/>
      <c r="CV43" s="14"/>
      <c r="DD43" s="24"/>
    </row>
    <row r="44" spans="1:113" s="8" customFormat="1" ht="15" thickBot="1" x14ac:dyDescent="0.35">
      <c r="A44" s="12"/>
      <c r="B44" s="185"/>
      <c r="C44" s="186" t="s">
        <v>0</v>
      </c>
      <c r="D44" s="184"/>
      <c r="V44" s="2"/>
      <c r="W44" s="186" t="s">
        <v>1</v>
      </c>
      <c r="X44" s="184"/>
      <c r="AP44" s="2"/>
      <c r="AQ44" s="186" t="s">
        <v>2</v>
      </c>
      <c r="AR44" s="184"/>
      <c r="BJ44" s="2"/>
      <c r="BK44" s="186" t="s">
        <v>3</v>
      </c>
      <c r="BL44" s="184"/>
      <c r="CE44" s="235" t="s">
        <v>4</v>
      </c>
      <c r="CF44" s="236"/>
      <c r="CG44" s="237" t="s">
        <v>5</v>
      </c>
      <c r="CH44" s="237"/>
      <c r="CI44" s="238"/>
      <c r="CK44" s="236"/>
      <c r="CL44" s="237" t="s">
        <v>6</v>
      </c>
      <c r="CM44" s="238"/>
      <c r="CN44" s="182"/>
      <c r="CO44" s="236"/>
      <c r="CP44" s="237"/>
      <c r="CQ44" s="237" t="s">
        <v>7</v>
      </c>
      <c r="CR44" s="237"/>
      <c r="CS44" s="237"/>
      <c r="CT44" s="237"/>
      <c r="CU44" s="237"/>
      <c r="CV44" s="238"/>
      <c r="CX44" s="235" t="s">
        <v>4</v>
      </c>
      <c r="CY44" s="236"/>
      <c r="CZ44" s="237" t="s">
        <v>7</v>
      </c>
      <c r="DA44" s="237"/>
      <c r="DB44" s="238"/>
      <c r="DC44" s="266"/>
      <c r="DD44" s="267"/>
      <c r="DE44" s="267"/>
      <c r="DF44" s="267"/>
      <c r="DG44" s="267"/>
      <c r="DH44" s="267"/>
      <c r="DI44" s="268"/>
    </row>
    <row r="45" spans="1:113" s="8" customFormat="1" ht="15" thickBot="1" x14ac:dyDescent="0.35">
      <c r="A45" s="4"/>
      <c r="B45" s="187" t="s">
        <v>51</v>
      </c>
      <c r="C45" s="188" t="s">
        <v>4</v>
      </c>
      <c r="D45" s="189" t="s">
        <v>56</v>
      </c>
      <c r="E45" s="190" t="s">
        <v>9</v>
      </c>
      <c r="F45" s="191" t="s">
        <v>10</v>
      </c>
      <c r="G45" s="190" t="s">
        <v>11</v>
      </c>
      <c r="H45" s="190" t="s">
        <v>12</v>
      </c>
      <c r="I45" s="190" t="s">
        <v>13</v>
      </c>
      <c r="J45" s="190" t="s">
        <v>14</v>
      </c>
      <c r="K45" s="192" t="s">
        <v>15</v>
      </c>
      <c r="L45" s="192" t="s">
        <v>16</v>
      </c>
      <c r="M45" s="191" t="s">
        <v>17</v>
      </c>
      <c r="N45" s="188" t="s">
        <v>18</v>
      </c>
      <c r="O45" s="190" t="s">
        <v>19</v>
      </c>
      <c r="P45" s="190" t="s">
        <v>20</v>
      </c>
      <c r="Q45" s="191" t="s">
        <v>21</v>
      </c>
      <c r="R45" s="188" t="s">
        <v>18</v>
      </c>
      <c r="S45" s="190" t="s">
        <v>19</v>
      </c>
      <c r="T45" s="190" t="s">
        <v>20</v>
      </c>
      <c r="U45" s="191" t="s">
        <v>21</v>
      </c>
      <c r="V45" s="2"/>
      <c r="W45" s="188" t="s">
        <v>4</v>
      </c>
      <c r="X45" s="189" t="s">
        <v>56</v>
      </c>
      <c r="Y45" s="190" t="s">
        <v>9</v>
      </c>
      <c r="Z45" s="191" t="s">
        <v>10</v>
      </c>
      <c r="AA45" s="190" t="s">
        <v>11</v>
      </c>
      <c r="AB45" s="190" t="s">
        <v>12</v>
      </c>
      <c r="AC45" s="190" t="s">
        <v>13</v>
      </c>
      <c r="AD45" s="190" t="s">
        <v>14</v>
      </c>
      <c r="AE45" s="192" t="s">
        <v>15</v>
      </c>
      <c r="AF45" s="192" t="s">
        <v>16</v>
      </c>
      <c r="AG45" s="191" t="s">
        <v>17</v>
      </c>
      <c r="AH45" s="188" t="s">
        <v>18</v>
      </c>
      <c r="AI45" s="190" t="s">
        <v>19</v>
      </c>
      <c r="AJ45" s="190" t="s">
        <v>20</v>
      </c>
      <c r="AK45" s="191" t="s">
        <v>21</v>
      </c>
      <c r="AL45" s="188" t="s">
        <v>18</v>
      </c>
      <c r="AM45" s="190" t="s">
        <v>19</v>
      </c>
      <c r="AN45" s="190" t="s">
        <v>20</v>
      </c>
      <c r="AO45" s="191" t="s">
        <v>21</v>
      </c>
      <c r="AP45" s="2"/>
      <c r="AQ45" s="188" t="s">
        <v>4</v>
      </c>
      <c r="AR45" s="189" t="s">
        <v>56</v>
      </c>
      <c r="AS45" s="190" t="s">
        <v>9</v>
      </c>
      <c r="AT45" s="191" t="s">
        <v>10</v>
      </c>
      <c r="AU45" s="190" t="s">
        <v>11</v>
      </c>
      <c r="AV45" s="190" t="s">
        <v>12</v>
      </c>
      <c r="AW45" s="190" t="s">
        <v>13</v>
      </c>
      <c r="AX45" s="190" t="s">
        <v>14</v>
      </c>
      <c r="AY45" s="192" t="s">
        <v>15</v>
      </c>
      <c r="AZ45" s="192" t="s">
        <v>16</v>
      </c>
      <c r="BA45" s="191" t="s">
        <v>17</v>
      </c>
      <c r="BB45" s="188" t="s">
        <v>18</v>
      </c>
      <c r="BC45" s="190" t="s">
        <v>19</v>
      </c>
      <c r="BD45" s="190" t="s">
        <v>20</v>
      </c>
      <c r="BE45" s="191" t="s">
        <v>21</v>
      </c>
      <c r="BF45" s="188" t="s">
        <v>18</v>
      </c>
      <c r="BG45" s="190" t="s">
        <v>19</v>
      </c>
      <c r="BH45" s="190" t="s">
        <v>20</v>
      </c>
      <c r="BI45" s="191" t="s">
        <v>21</v>
      </c>
      <c r="BJ45" s="2"/>
      <c r="BK45" s="188" t="s">
        <v>4</v>
      </c>
      <c r="BL45" s="189" t="s">
        <v>56</v>
      </c>
      <c r="BM45" s="190" t="s">
        <v>22</v>
      </c>
      <c r="BN45" s="190" t="s">
        <v>10</v>
      </c>
      <c r="BO45" s="190" t="s">
        <v>11</v>
      </c>
      <c r="BP45" s="190" t="s">
        <v>12</v>
      </c>
      <c r="BQ45" s="190" t="s">
        <v>13</v>
      </c>
      <c r="BR45" s="190" t="s">
        <v>14</v>
      </c>
      <c r="BS45" s="192" t="s">
        <v>15</v>
      </c>
      <c r="BT45" s="192" t="s">
        <v>16</v>
      </c>
      <c r="BU45" s="191" t="s">
        <v>17</v>
      </c>
      <c r="BV45" s="188" t="s">
        <v>18</v>
      </c>
      <c r="BW45" s="190" t="s">
        <v>19</v>
      </c>
      <c r="BX45" s="190" t="s">
        <v>20</v>
      </c>
      <c r="BY45" s="191" t="s">
        <v>21</v>
      </c>
      <c r="BZ45" s="188" t="s">
        <v>18</v>
      </c>
      <c r="CA45" s="190" t="s">
        <v>19</v>
      </c>
      <c r="CB45" s="190" t="s">
        <v>20</v>
      </c>
      <c r="CC45" s="191" t="s">
        <v>21</v>
      </c>
      <c r="CE45" s="239" t="s">
        <v>23</v>
      </c>
      <c r="CF45" s="240" t="s">
        <v>11</v>
      </c>
      <c r="CG45" s="241" t="s">
        <v>12</v>
      </c>
      <c r="CH45" s="241" t="s">
        <v>13</v>
      </c>
      <c r="CI45" s="242" t="s">
        <v>14</v>
      </c>
      <c r="CJ45" s="3"/>
      <c r="CK45" s="240" t="s">
        <v>15</v>
      </c>
      <c r="CL45" s="241" t="s">
        <v>16</v>
      </c>
      <c r="CM45" s="242" t="s">
        <v>17</v>
      </c>
      <c r="CN45" s="182"/>
      <c r="CO45" s="240" t="s">
        <v>18</v>
      </c>
      <c r="CP45" s="241"/>
      <c r="CQ45" s="241" t="s">
        <v>19</v>
      </c>
      <c r="CR45" s="241"/>
      <c r="CS45" s="241" t="s">
        <v>20</v>
      </c>
      <c r="CT45" s="241"/>
      <c r="CU45" s="241" t="s">
        <v>21</v>
      </c>
      <c r="CV45" s="313"/>
      <c r="CX45" s="239" t="s">
        <v>23</v>
      </c>
      <c r="CY45" s="240" t="s">
        <v>18</v>
      </c>
      <c r="CZ45" s="241" t="s">
        <v>19</v>
      </c>
      <c r="DA45" s="241" t="s">
        <v>20</v>
      </c>
      <c r="DB45" s="242" t="s">
        <v>21</v>
      </c>
      <c r="DC45" s="269"/>
      <c r="DD45" s="270"/>
      <c r="DE45" s="270"/>
      <c r="DF45" s="271" t="s">
        <v>49</v>
      </c>
      <c r="DG45" s="271" t="s">
        <v>46</v>
      </c>
      <c r="DH45" s="271" t="s">
        <v>47</v>
      </c>
      <c r="DI45" s="272" t="s">
        <v>48</v>
      </c>
    </row>
    <row r="46" spans="1:113" s="8" customFormat="1" x14ac:dyDescent="0.3">
      <c r="A46" s="15"/>
      <c r="B46" s="185"/>
      <c r="C46" s="193" t="s">
        <v>24</v>
      </c>
      <c r="D46" s="194" t="s">
        <v>25</v>
      </c>
      <c r="E46" s="195">
        <v>4.2000760020019408E-2</v>
      </c>
      <c r="F46" s="196">
        <v>1.2112499999999999</v>
      </c>
      <c r="G46" s="197">
        <v>0.88500000000000001</v>
      </c>
      <c r="H46" s="197">
        <v>7.5800000000000006E-2</v>
      </c>
      <c r="I46" s="197">
        <v>3.9599999999999996E-2</v>
      </c>
      <c r="J46" s="197">
        <v>1.06E-2</v>
      </c>
      <c r="K46" s="198">
        <f>G46/H46</f>
        <v>11.675461741424801</v>
      </c>
      <c r="L46" s="198">
        <f>G46/I46</f>
        <v>22.348484848484851</v>
      </c>
      <c r="M46" s="199">
        <f>G46/J46</f>
        <v>83.490566037735846</v>
      </c>
      <c r="N46" s="200">
        <f t="shared" ref="N46:N61" si="269">D46*F46*G46*(1-E46)</f>
        <v>10.269332727917899</v>
      </c>
      <c r="O46" s="201">
        <f t="shared" ref="O46:O61" si="270">D46*F46*H46*(1-E46)</f>
        <v>0.87956544720471963</v>
      </c>
      <c r="P46" s="201">
        <f t="shared" ref="P46:P61" si="271">D46*F46*I46*(1-E46)</f>
        <v>0.45950912545259748</v>
      </c>
      <c r="Q46" s="298">
        <f t="shared" ref="Q46:Q61" si="272">D46*F46*J46*(1-E46)</f>
        <v>0.12299991741912965</v>
      </c>
      <c r="R46" s="392">
        <f>N46</f>
        <v>10.269332727917899</v>
      </c>
      <c r="S46" s="393">
        <f t="shared" ref="S46" si="273">O46</f>
        <v>0.87956544720471963</v>
      </c>
      <c r="T46" s="393">
        <f t="shared" ref="T46" si="274">P46</f>
        <v>0.45950912545259748</v>
      </c>
      <c r="U46" s="394">
        <f t="shared" ref="U46" si="275">Q46</f>
        <v>0.12299991741912965</v>
      </c>
      <c r="V46" s="2"/>
      <c r="W46" s="193" t="s">
        <v>24</v>
      </c>
      <c r="X46" s="194" t="s">
        <v>25</v>
      </c>
      <c r="Y46" s="195">
        <v>3.336734884771448E-2</v>
      </c>
      <c r="Z46" s="378">
        <v>1.3585</v>
      </c>
      <c r="AA46" s="197">
        <v>1.0322500000000001</v>
      </c>
      <c r="AB46" s="197">
        <v>9.2549999999999993E-2</v>
      </c>
      <c r="AC46" s="197">
        <v>4.1499999999999995E-2</v>
      </c>
      <c r="AD46" s="197">
        <v>1.1849999999999999E-2</v>
      </c>
      <c r="AE46" s="198">
        <f>AA46/AB46</f>
        <v>11.153430578065912</v>
      </c>
      <c r="AF46" s="198">
        <f>AA46/AC46</f>
        <v>24.873493975903621</v>
      </c>
      <c r="AG46" s="199">
        <f>AA46/AD46</f>
        <v>87.10970464135022</v>
      </c>
      <c r="AH46" s="200">
        <f t="shared" ref="AH46:AH61" si="276">X46*Z46*AA46*(1-Y46)</f>
        <v>13.555202038154198</v>
      </c>
      <c r="AI46" s="201">
        <f t="shared" ref="AI46:AI61" si="277">X46*Z46*AB46*(1-Y46)</f>
        <v>1.2153392575743966</v>
      </c>
      <c r="AJ46" s="201">
        <f t="shared" ref="AJ46:AJ61" si="278">X46*Z46*AC46*(1-Y46)</f>
        <v>0.54496573948500759</v>
      </c>
      <c r="AK46" s="202">
        <f t="shared" ref="AK46:AK61" si="279">X46*Z46*AD46*(1-Y46)</f>
        <v>0.15561069910596001</v>
      </c>
      <c r="AL46" s="392">
        <f>AH46</f>
        <v>13.555202038154198</v>
      </c>
      <c r="AM46" s="393">
        <f t="shared" ref="AM46" si="280">AI46</f>
        <v>1.2153392575743966</v>
      </c>
      <c r="AN46" s="393">
        <f t="shared" ref="AN46" si="281">AJ46</f>
        <v>0.54496573948500759</v>
      </c>
      <c r="AO46" s="394">
        <f t="shared" ref="AO46" si="282">AK46</f>
        <v>0.15561069910596001</v>
      </c>
      <c r="AP46" s="2"/>
      <c r="AQ46" s="193" t="s">
        <v>24</v>
      </c>
      <c r="AR46" s="194" t="s">
        <v>25</v>
      </c>
      <c r="AS46" s="195">
        <v>4.5380412853248106E-2</v>
      </c>
      <c r="AT46" s="378">
        <v>1.24925</v>
      </c>
      <c r="AU46" s="197">
        <v>0.93575000000000008</v>
      </c>
      <c r="AV46" s="197">
        <v>8.1100000000000005E-2</v>
      </c>
      <c r="AW46" s="197">
        <v>4.0499999999999994E-2</v>
      </c>
      <c r="AX46" s="197">
        <v>1.055E-2</v>
      </c>
      <c r="AY46" s="198">
        <f>AU46/AV46</f>
        <v>11.538224414303329</v>
      </c>
      <c r="AZ46" s="198">
        <f>AU46/AW46</f>
        <v>23.104938271604944</v>
      </c>
      <c r="BA46" s="199">
        <f>AU46/AX46</f>
        <v>88.69668246445498</v>
      </c>
      <c r="BB46" s="200">
        <f t="shared" ref="BB46:BB61" si="283">AR46*AT46*AU46*(1-AS46)</f>
        <v>11.159366343817119</v>
      </c>
      <c r="BC46" s="201">
        <f t="shared" ref="BC46:BC61" si="284">AR46*AT46*AV46*(1-AS46)</f>
        <v>0.96716495910613764</v>
      </c>
      <c r="BD46" s="201">
        <f t="shared" ref="BD46:BD61" si="285">AR46*AT46*AW46*(1-AS46)</f>
        <v>0.48298620029344724</v>
      </c>
      <c r="BE46" s="202">
        <f t="shared" ref="BE46:BE61" si="286">AR46*AT46*AX46*(1-AS46)</f>
        <v>0.12581492378014492</v>
      </c>
      <c r="BF46" s="392">
        <f>BB46</f>
        <v>11.159366343817119</v>
      </c>
      <c r="BG46" s="393">
        <f t="shared" ref="BG46" si="287">BC46</f>
        <v>0.96716495910613764</v>
      </c>
      <c r="BH46" s="393">
        <f t="shared" ref="BH46" si="288">BD46</f>
        <v>0.48298620029344724</v>
      </c>
      <c r="BI46" s="394">
        <f t="shared" ref="BI46" si="289">BE46</f>
        <v>0.12581492378014492</v>
      </c>
      <c r="BJ46" s="2"/>
      <c r="BK46" s="193" t="s">
        <v>24</v>
      </c>
      <c r="BL46" s="194" t="s">
        <v>25</v>
      </c>
      <c r="BM46" s="195">
        <v>6.1166146925848583E-2</v>
      </c>
      <c r="BN46" s="201">
        <v>1.3395000000000001</v>
      </c>
      <c r="BO46" s="197">
        <v>1.0825</v>
      </c>
      <c r="BP46" s="197">
        <v>9.5259999999999997E-2</v>
      </c>
      <c r="BQ46" s="197">
        <v>4.58E-2</v>
      </c>
      <c r="BR46" s="197">
        <v>1.145E-2</v>
      </c>
      <c r="BS46" s="198">
        <f>BO46/BP46</f>
        <v>11.363636363636363</v>
      </c>
      <c r="BT46" s="198">
        <f>BO46/BQ46</f>
        <v>23.6353711790393</v>
      </c>
      <c r="BU46" s="199">
        <f>BO46/BR46</f>
        <v>94.5414847161572</v>
      </c>
      <c r="BV46" s="200">
        <f t="shared" ref="BV46:BV61" si="290">BL46*BN46*BO46*(1-BM46)</f>
        <v>13.613173017537342</v>
      </c>
      <c r="BW46" s="201">
        <f t="shared" ref="BW46:BW61" si="291">BL46*BN46*BP46*(1-BM46)</f>
        <v>1.197959225543286</v>
      </c>
      <c r="BX46" s="201">
        <f t="shared" ref="BX46:BX61" si="292">BL46*BN46*BQ46*(1-BM46)</f>
        <v>0.57596611935631437</v>
      </c>
      <c r="BY46" s="202">
        <f t="shared" ref="BY46:BY61" si="293">BL46*BN46*BR46*(1-BM46)</f>
        <v>0.14399152983907859</v>
      </c>
      <c r="BZ46" s="392">
        <f>BV46</f>
        <v>13.613173017537342</v>
      </c>
      <c r="CA46" s="393">
        <f t="shared" ref="CA46" si="294">BW46</f>
        <v>1.197959225543286</v>
      </c>
      <c r="CB46" s="393">
        <f t="shared" ref="CB46" si="295">BX46</f>
        <v>0.57596611935631437</v>
      </c>
      <c r="CC46" s="394">
        <f t="shared" ref="CC46" si="296">BY46</f>
        <v>0.14399152983907859</v>
      </c>
      <c r="CE46" s="193" t="s">
        <v>24</v>
      </c>
      <c r="CF46" s="197">
        <f t="shared" ref="CF46:CF61" si="297">AVERAGE(G46,AA46,AU46,BO46)</f>
        <v>0.98387500000000006</v>
      </c>
      <c r="CG46" s="197">
        <f t="shared" ref="CG46:CG61" si="298">AVERAGE(H46,AB46,AV46,BP46)</f>
        <v>8.6177500000000004E-2</v>
      </c>
      <c r="CH46" s="197">
        <f t="shared" ref="CH46:CH61" si="299">AVERAGE(I46,AC46,AW46,BQ46)</f>
        <v>4.1849999999999998E-2</v>
      </c>
      <c r="CI46" s="197">
        <f t="shared" ref="CI46:CI61" si="300">AVERAGE(J46,AD46,AX46,BR46)</f>
        <v>1.1112500000000001E-2</v>
      </c>
      <c r="CJ46" s="19"/>
      <c r="CK46" s="243">
        <f t="shared" ref="CK46:CK61" si="301">AVERAGE(K46,AE46,AY46,BS46)</f>
        <v>11.432688274357602</v>
      </c>
      <c r="CL46" s="198">
        <f t="shared" ref="CL46:CL61" si="302">AVERAGE(L46,AF46,AZ46,BT46)</f>
        <v>23.49057206875818</v>
      </c>
      <c r="CM46" s="244">
        <f t="shared" ref="CM46:CM61" si="303">AVERAGE(M46,AG46,BA46,BU46)</f>
        <v>88.459609464924554</v>
      </c>
      <c r="CN46" s="182"/>
      <c r="CO46" s="200">
        <f t="shared" ref="CO46:CO61" si="304">AVERAGE(N46,AH46,BB46,BV46)</f>
        <v>12.14926853185664</v>
      </c>
      <c r="CP46" s="312">
        <f t="shared" ref="CP46:CP61" si="305">(STDEV(N46,AH46,BB46,BV46))/2</f>
        <v>0.84822021198027908</v>
      </c>
      <c r="CQ46" s="201">
        <f t="shared" ref="CQ46:CQ61" si="306">AVERAGE(O46,AI46,BC46,BW46)</f>
        <v>1.065007222357135</v>
      </c>
      <c r="CR46" s="312">
        <f t="shared" ref="CR46:CR61" si="307">(STDEV(O46,AI46,BC46,BW46))/2</f>
        <v>8.3784304622808614E-2</v>
      </c>
      <c r="CS46" s="201">
        <f t="shared" ref="CS46:CS61" si="308">AVERAGE(P46,AJ46,BD46,BX46)</f>
        <v>0.51585679614684166</v>
      </c>
      <c r="CT46" s="312">
        <f t="shared" ref="CT46:CT61" si="309">(STDEV(P46,AJ46,BD46,BX46))/2</f>
        <v>2.6950567995544461E-2</v>
      </c>
      <c r="CU46" s="298">
        <f t="shared" ref="CU46:CU61" si="310">AVERAGE(Q46,AK46,BE46,BY46)</f>
        <v>0.13710426753607829</v>
      </c>
      <c r="CV46" s="315">
        <f t="shared" ref="CV46:CV61" si="311">(STDEV(Q46,AK46,BE46,BY46))/2</f>
        <v>7.7260617724585531E-3</v>
      </c>
      <c r="CX46" s="235" t="s">
        <v>24</v>
      </c>
      <c r="CY46" s="360">
        <f>CO46</f>
        <v>12.14926853185664</v>
      </c>
      <c r="CZ46" s="364">
        <f>CQ46</f>
        <v>1.065007222357135</v>
      </c>
      <c r="DA46" s="364">
        <f>CS46</f>
        <v>0.51585679614684166</v>
      </c>
      <c r="DB46" s="365">
        <f>CU46</f>
        <v>0.13710426753607829</v>
      </c>
      <c r="DC46" s="269"/>
      <c r="DD46" s="270"/>
      <c r="DE46" s="273" t="s">
        <v>57</v>
      </c>
      <c r="DF46" s="274">
        <f>(CY46-CY6)*1000</f>
        <v>-1055.8695989559155</v>
      </c>
      <c r="DG46" s="274">
        <f>(CZ46-CZ6)*1000</f>
        <v>-143.01822936766939</v>
      </c>
      <c r="DH46" s="274">
        <f>(DA46-DA6)*1000</f>
        <v>85.411574701790897</v>
      </c>
      <c r="DI46" s="275">
        <f>(DB46-DB6)*1000</f>
        <v>-8.4701841474743027</v>
      </c>
    </row>
    <row r="47" spans="1:113" s="8" customFormat="1" x14ac:dyDescent="0.3">
      <c r="A47" s="15"/>
      <c r="B47" s="185"/>
      <c r="C47" s="203" t="s">
        <v>26</v>
      </c>
      <c r="D47" s="204" t="s">
        <v>25</v>
      </c>
      <c r="E47" s="205">
        <v>5.0874734344500093E-2</v>
      </c>
      <c r="F47" s="206">
        <v>1.52</v>
      </c>
      <c r="G47" s="207">
        <v>0.50149999999999995</v>
      </c>
      <c r="H47" s="207">
        <v>4.5449999999999997E-2</v>
      </c>
      <c r="I47" s="207">
        <v>2.87E-2</v>
      </c>
      <c r="J47" s="207">
        <v>6.8999999999999999E-3</v>
      </c>
      <c r="K47" s="198">
        <f t="shared" ref="K47:K61" si="312">G47/H47</f>
        <v>11.034103410341034</v>
      </c>
      <c r="L47" s="198">
        <f t="shared" ref="L47:L61" si="313">G47/I47</f>
        <v>17.473867595818813</v>
      </c>
      <c r="M47" s="208">
        <f>G47/J47</f>
        <v>72.681159420289845</v>
      </c>
      <c r="N47" s="209">
        <f t="shared" si="269"/>
        <v>7.2349920750387442</v>
      </c>
      <c r="O47" s="210">
        <f t="shared" si="270"/>
        <v>0.65569369852544546</v>
      </c>
      <c r="P47" s="210">
        <f t="shared" si="271"/>
        <v>0.41404640588955527</v>
      </c>
      <c r="Q47" s="299">
        <f t="shared" si="272"/>
        <v>9.9544257861948815E-2</v>
      </c>
      <c r="R47" s="395"/>
      <c r="S47" s="386"/>
      <c r="T47" s="386"/>
      <c r="U47" s="396"/>
      <c r="V47" s="2"/>
      <c r="W47" s="203" t="s">
        <v>26</v>
      </c>
      <c r="X47" s="204" t="s">
        <v>25</v>
      </c>
      <c r="Y47" s="205">
        <v>4.3423719497420167E-2</v>
      </c>
      <c r="Z47" s="211">
        <v>1.4724999999999999</v>
      </c>
      <c r="AA47" s="207">
        <v>0.56559999999999999</v>
      </c>
      <c r="AB47" s="207">
        <v>5.2400000000000002E-2</v>
      </c>
      <c r="AC47" s="207">
        <v>2.6099999999999998E-2</v>
      </c>
      <c r="AD47" s="207">
        <v>7.3500000000000006E-3</v>
      </c>
      <c r="AE47" s="198">
        <f t="shared" ref="AE47:AE61" si="314">AA47/AB47</f>
        <v>10.793893129770991</v>
      </c>
      <c r="AF47" s="198">
        <f t="shared" ref="AF47:AF61" si="315">AA47/AC47</f>
        <v>21.670498084291189</v>
      </c>
      <c r="AG47" s="208">
        <f>AA47/AD47</f>
        <v>76.952380952380949</v>
      </c>
      <c r="AH47" s="209">
        <f t="shared" si="276"/>
        <v>7.9668072891145156</v>
      </c>
      <c r="AI47" s="210">
        <f t="shared" si="277"/>
        <v>0.73808469227298557</v>
      </c>
      <c r="AJ47" s="210">
        <f t="shared" si="278"/>
        <v>0.36763378756345266</v>
      </c>
      <c r="AK47" s="211">
        <f t="shared" si="279"/>
        <v>0.1035290551184436</v>
      </c>
      <c r="AL47" s="395"/>
      <c r="AM47" s="386"/>
      <c r="AN47" s="386"/>
      <c r="AO47" s="396"/>
      <c r="AP47" s="2"/>
      <c r="AQ47" s="203" t="s">
        <v>26</v>
      </c>
      <c r="AR47" s="204" t="s">
        <v>25</v>
      </c>
      <c r="AS47" s="205">
        <v>5.4594026533099617E-2</v>
      </c>
      <c r="AT47" s="211">
        <v>1.5674999999999999</v>
      </c>
      <c r="AU47" s="207">
        <v>0.54710000000000003</v>
      </c>
      <c r="AV47" s="207">
        <v>4.99E-2</v>
      </c>
      <c r="AW47" s="207">
        <v>2.8999999999999998E-2</v>
      </c>
      <c r="AX47" s="207">
        <v>7.3500000000000006E-3</v>
      </c>
      <c r="AY47" s="198">
        <f t="shared" ref="AY47:AY61" si="316">AU47/AV47</f>
        <v>10.963927855711423</v>
      </c>
      <c r="AZ47" s="198">
        <f t="shared" ref="AZ47:AZ61" si="317">AU47/AW47</f>
        <v>18.865517241379312</v>
      </c>
      <c r="BA47" s="208">
        <f>AU47/AX47</f>
        <v>74.435374149659864</v>
      </c>
      <c r="BB47" s="209">
        <f t="shared" si="283"/>
        <v>8.1076054567126441</v>
      </c>
      <c r="BC47" s="210">
        <f t="shared" si="284"/>
        <v>0.73948000784127366</v>
      </c>
      <c r="BD47" s="210">
        <f t="shared" si="285"/>
        <v>0.42975792038871619</v>
      </c>
      <c r="BE47" s="211">
        <f t="shared" si="286"/>
        <v>0.10892140396058843</v>
      </c>
      <c r="BF47" s="395"/>
      <c r="BG47" s="386"/>
      <c r="BH47" s="386"/>
      <c r="BI47" s="396"/>
      <c r="BJ47" s="2"/>
      <c r="BK47" s="203" t="s">
        <v>26</v>
      </c>
      <c r="BL47" s="204" t="s">
        <v>25</v>
      </c>
      <c r="BM47" s="205">
        <v>7.6588855458588567E-2</v>
      </c>
      <c r="BN47" s="210">
        <v>1.615</v>
      </c>
      <c r="BO47" s="207">
        <v>0.80010000000000003</v>
      </c>
      <c r="BP47" s="207">
        <v>6.6055000000000003E-2</v>
      </c>
      <c r="BQ47" s="207">
        <v>3.7100000000000001E-2</v>
      </c>
      <c r="BR47" s="207">
        <v>9.1000000000000004E-3</v>
      </c>
      <c r="BS47" s="198">
        <f t="shared" ref="BS47:BS61" si="318">BO47/BP47</f>
        <v>12.112633411550981</v>
      </c>
      <c r="BT47" s="198">
        <f t="shared" ref="BT47:BT61" si="319">BO47/BQ47</f>
        <v>21.566037735849058</v>
      </c>
      <c r="BU47" s="208">
        <f>BO47/BR47</f>
        <v>87.92307692307692</v>
      </c>
      <c r="BV47" s="209">
        <f t="shared" si="290"/>
        <v>11.931963296473469</v>
      </c>
      <c r="BW47" s="210">
        <f t="shared" si="291"/>
        <v>0.98508415891582934</v>
      </c>
      <c r="BX47" s="210">
        <f t="shared" si="292"/>
        <v>0.55327563841915472</v>
      </c>
      <c r="BY47" s="211">
        <f t="shared" si="293"/>
        <v>0.13570911885752854</v>
      </c>
      <c r="BZ47" s="395"/>
      <c r="CA47" s="386"/>
      <c r="CB47" s="386"/>
      <c r="CC47" s="396"/>
      <c r="CE47" s="203" t="s">
        <v>26</v>
      </c>
      <c r="CF47" s="207">
        <f t="shared" si="297"/>
        <v>0.60357499999999997</v>
      </c>
      <c r="CG47" s="207">
        <f t="shared" si="298"/>
        <v>5.3451249999999999E-2</v>
      </c>
      <c r="CH47" s="207">
        <f t="shared" si="299"/>
        <v>3.0225000000000002E-2</v>
      </c>
      <c r="CI47" s="207">
        <f t="shared" si="300"/>
        <v>7.6750000000000004E-3</v>
      </c>
      <c r="CJ47" s="19"/>
      <c r="CK47" s="243">
        <f t="shared" si="301"/>
        <v>11.226139451843608</v>
      </c>
      <c r="CL47" s="198">
        <f t="shared" si="302"/>
        <v>19.893980164334593</v>
      </c>
      <c r="CM47" s="212">
        <f t="shared" si="303"/>
        <v>77.997997861351891</v>
      </c>
      <c r="CN47" s="182"/>
      <c r="CO47" s="209">
        <f t="shared" si="304"/>
        <v>8.8103420293348442</v>
      </c>
      <c r="CP47" s="314">
        <f t="shared" si="305"/>
        <v>1.057971185903007</v>
      </c>
      <c r="CQ47" s="210">
        <f t="shared" si="306"/>
        <v>0.77958563938888359</v>
      </c>
      <c r="CR47" s="314">
        <f t="shared" si="307"/>
        <v>7.1244675141389088E-2</v>
      </c>
      <c r="CS47" s="210">
        <f t="shared" si="308"/>
        <v>0.44117843806521972</v>
      </c>
      <c r="CT47" s="314">
        <f t="shared" si="309"/>
        <v>3.9624459342891896E-2</v>
      </c>
      <c r="CU47" s="299">
        <f t="shared" si="310"/>
        <v>0.11192595894962734</v>
      </c>
      <c r="CV47" s="316">
        <f t="shared" si="311"/>
        <v>8.1572082727575379E-3</v>
      </c>
      <c r="CX47" s="408" t="s">
        <v>58</v>
      </c>
      <c r="CY47" s="373">
        <f>(STDEV(R46,AL46,BF46,BZ46))/2</f>
        <v>0.84822021198027908</v>
      </c>
      <c r="CZ47" s="366">
        <f t="shared" ref="CZ47" si="320">(STDEV(S46,AM46,BG46,CA46))/2</f>
        <v>8.3784304622808614E-2</v>
      </c>
      <c r="DA47" s="366">
        <f t="shared" ref="DA47" si="321">(STDEV(T46,AN46,BH46,CB46))/2</f>
        <v>2.6950567995544461E-2</v>
      </c>
      <c r="DB47" s="366">
        <f t="shared" ref="DB47" si="322">(STDEV(U46,AO46,BI46,CC46))/2</f>
        <v>7.7260617724585531E-3</v>
      </c>
      <c r="DC47" s="269"/>
      <c r="DD47" s="270"/>
      <c r="DE47" s="270"/>
      <c r="DF47" s="270"/>
      <c r="DG47" s="270"/>
      <c r="DH47" s="270"/>
      <c r="DI47" s="276"/>
    </row>
    <row r="48" spans="1:113" s="8" customFormat="1" x14ac:dyDescent="0.3">
      <c r="A48" s="15"/>
      <c r="B48" s="185"/>
      <c r="C48" s="203" t="s">
        <v>27</v>
      </c>
      <c r="D48" s="204" t="s">
        <v>25</v>
      </c>
      <c r="E48" s="205">
        <v>7.3063951024827198E-2</v>
      </c>
      <c r="F48" s="206">
        <v>1.61</v>
      </c>
      <c r="G48" s="207">
        <v>0.31025000000000003</v>
      </c>
      <c r="H48" s="207">
        <v>3.2199999999999999E-2</v>
      </c>
      <c r="I48" s="207">
        <v>1.515E-2</v>
      </c>
      <c r="J48" s="207">
        <v>5.5500000000000002E-3</v>
      </c>
      <c r="K48" s="198">
        <f t="shared" si="312"/>
        <v>9.6350931677018643</v>
      </c>
      <c r="L48" s="198">
        <f t="shared" si="313"/>
        <v>20.478547854785479</v>
      </c>
      <c r="M48" s="208">
        <f t="shared" ref="M48:M61" si="323">G48/J48</f>
        <v>55.900900900900901</v>
      </c>
      <c r="N48" s="209">
        <f t="shared" si="269"/>
        <v>4.6300687380322136</v>
      </c>
      <c r="O48" s="210">
        <f t="shared" si="270"/>
        <v>0.48054218650970909</v>
      </c>
      <c r="P48" s="210">
        <f t="shared" si="271"/>
        <v>0.2260936063857793</v>
      </c>
      <c r="Q48" s="299">
        <f t="shared" si="272"/>
        <v>8.2826370656176582E-2</v>
      </c>
      <c r="R48" s="213">
        <f>SUM(N47:N48)</f>
        <v>11.865060813070958</v>
      </c>
      <c r="S48" s="214">
        <f t="shared" ref="S48" si="324">SUM(O47:O48)</f>
        <v>1.1362358850351546</v>
      </c>
      <c r="T48" s="214">
        <f t="shared" ref="T48" si="325">SUM(P47:P48)</f>
        <v>0.64014001227533457</v>
      </c>
      <c r="U48" s="215">
        <f t="shared" ref="U48" si="326">SUM(Q47:Q48)</f>
        <v>0.18237062851812541</v>
      </c>
      <c r="V48" s="2"/>
      <c r="W48" s="203" t="s">
        <v>27</v>
      </c>
      <c r="X48" s="204" t="s">
        <v>25</v>
      </c>
      <c r="Y48" s="205">
        <v>5.1308404617636451E-2</v>
      </c>
      <c r="Z48" s="206">
        <v>1.61</v>
      </c>
      <c r="AA48" s="207">
        <v>0.34309999999999996</v>
      </c>
      <c r="AB48" s="207">
        <v>3.1550000000000002E-2</v>
      </c>
      <c r="AC48" s="207">
        <v>1.5050000000000001E-2</v>
      </c>
      <c r="AD48" s="207">
        <v>6.3999999999999994E-3</v>
      </c>
      <c r="AE48" s="198">
        <f t="shared" si="314"/>
        <v>10.874801901743263</v>
      </c>
      <c r="AF48" s="198">
        <f t="shared" si="315"/>
        <v>22.797342192691026</v>
      </c>
      <c r="AG48" s="208">
        <f t="shared" ref="AG48:AG61" si="327">AA48/AD48</f>
        <v>53.609375</v>
      </c>
      <c r="AH48" s="209">
        <f t="shared" si="276"/>
        <v>5.2404869906485922</v>
      </c>
      <c r="AI48" s="210">
        <f t="shared" si="277"/>
        <v>0.48189263933244852</v>
      </c>
      <c r="AJ48" s="210">
        <f t="shared" si="278"/>
        <v>0.22987271701912365</v>
      </c>
      <c r="AK48" s="211">
        <f t="shared" si="279"/>
        <v>9.7753181988198753E-2</v>
      </c>
      <c r="AL48" s="213">
        <f>SUM(AH47:AH48)</f>
        <v>13.207294279763108</v>
      </c>
      <c r="AM48" s="214">
        <f t="shared" ref="AM48" si="328">SUM(AI47:AI48)</f>
        <v>1.2199773316054341</v>
      </c>
      <c r="AN48" s="214">
        <f t="shared" ref="AN48" si="329">SUM(AJ47:AJ48)</f>
        <v>0.59750650458257626</v>
      </c>
      <c r="AO48" s="215">
        <f t="shared" ref="AO48" si="330">SUM(AK47:AK48)</f>
        <v>0.20128223710664234</v>
      </c>
      <c r="AP48" s="2"/>
      <c r="AQ48" s="203" t="s">
        <v>27</v>
      </c>
      <c r="AR48" s="204" t="s">
        <v>25</v>
      </c>
      <c r="AS48" s="205">
        <v>6.4534070981215427E-2</v>
      </c>
      <c r="AT48" s="206">
        <v>1.61</v>
      </c>
      <c r="AU48" s="207">
        <v>0.33604999999999996</v>
      </c>
      <c r="AV48" s="207">
        <v>3.39E-2</v>
      </c>
      <c r="AW48" s="207">
        <v>1.8749999999999999E-2</v>
      </c>
      <c r="AX48" s="207">
        <v>5.7000000000000002E-3</v>
      </c>
      <c r="AY48" s="198">
        <f t="shared" si="316"/>
        <v>9.9129793510324475</v>
      </c>
      <c r="AZ48" s="198">
        <f t="shared" si="317"/>
        <v>17.922666666666665</v>
      </c>
      <c r="BA48" s="208">
        <f t="shared" ref="BA48:BA61" si="331">AU48/AX48</f>
        <v>58.956140350877185</v>
      </c>
      <c r="BB48" s="209">
        <f t="shared" si="283"/>
        <v>5.0612495396928772</v>
      </c>
      <c r="BC48" s="210">
        <f t="shared" si="284"/>
        <v>0.51056794939916239</v>
      </c>
      <c r="BD48" s="210">
        <f t="shared" si="285"/>
        <v>0.28239377732254561</v>
      </c>
      <c r="BE48" s="211">
        <f t="shared" si="286"/>
        <v>8.5847708306053871E-2</v>
      </c>
      <c r="BF48" s="213">
        <f>SUM(BB47:BB48)</f>
        <v>13.168854996405521</v>
      </c>
      <c r="BG48" s="214">
        <f t="shared" ref="BG48" si="332">SUM(BC47:BC48)</f>
        <v>1.2500479572404362</v>
      </c>
      <c r="BH48" s="214">
        <f t="shared" ref="BH48" si="333">SUM(BD47:BD48)</f>
        <v>0.71215169771126186</v>
      </c>
      <c r="BI48" s="215">
        <f t="shared" ref="BI48" si="334">SUM(BE47:BE48)</f>
        <v>0.19476911226664229</v>
      </c>
      <c r="BJ48" s="2"/>
      <c r="BK48" s="203" t="s">
        <v>27</v>
      </c>
      <c r="BL48" s="204" t="s">
        <v>25</v>
      </c>
      <c r="BM48" s="205">
        <v>0.12003205259796561</v>
      </c>
      <c r="BN48" s="231">
        <v>1.61</v>
      </c>
      <c r="BO48" s="207">
        <v>0.41725000000000001</v>
      </c>
      <c r="BP48" s="207">
        <v>3.9114999999999997E-2</v>
      </c>
      <c r="BQ48" s="207">
        <v>2.3800000000000002E-2</v>
      </c>
      <c r="BR48" s="207">
        <v>6.6999999999999994E-3</v>
      </c>
      <c r="BS48" s="198">
        <f t="shared" si="318"/>
        <v>10.667263198261537</v>
      </c>
      <c r="BT48" s="198">
        <f t="shared" si="319"/>
        <v>17.531512605042018</v>
      </c>
      <c r="BU48" s="208">
        <f t="shared" ref="BU48:BU61" si="335">BO48/BR48</f>
        <v>62.276119402985081</v>
      </c>
      <c r="BV48" s="209">
        <f t="shared" si="290"/>
        <v>5.9113826794613322</v>
      </c>
      <c r="BW48" s="210">
        <f t="shared" si="291"/>
        <v>0.55416113482835228</v>
      </c>
      <c r="BX48" s="210">
        <f t="shared" si="292"/>
        <v>0.33718611808551163</v>
      </c>
      <c r="BY48" s="211">
        <f t="shared" si="293"/>
        <v>9.4922142486257452E-2</v>
      </c>
      <c r="BZ48" s="213">
        <f>SUM(BV47:BV48)</f>
        <v>17.843345975934803</v>
      </c>
      <c r="CA48" s="214">
        <f t="shared" ref="CA48" si="336">SUM(BW47:BW48)</f>
        <v>1.5392452937441816</v>
      </c>
      <c r="CB48" s="214">
        <f t="shared" ref="CB48" si="337">SUM(BX47:BX48)</f>
        <v>0.89046175650466641</v>
      </c>
      <c r="CC48" s="215">
        <f t="shared" ref="CC48" si="338">SUM(BY47:BY48)</f>
        <v>0.23063126134378598</v>
      </c>
      <c r="CE48" s="203" t="s">
        <v>27</v>
      </c>
      <c r="CF48" s="207">
        <f t="shared" si="297"/>
        <v>0.35166249999999999</v>
      </c>
      <c r="CG48" s="207">
        <f t="shared" si="298"/>
        <v>3.4191249999999999E-2</v>
      </c>
      <c r="CH48" s="207">
        <f t="shared" si="299"/>
        <v>1.8187500000000002E-2</v>
      </c>
      <c r="CI48" s="207">
        <f t="shared" si="300"/>
        <v>6.0874999999999992E-3</v>
      </c>
      <c r="CJ48" s="19"/>
      <c r="CK48" s="243">
        <f t="shared" si="301"/>
        <v>10.272534404684778</v>
      </c>
      <c r="CL48" s="198">
        <f t="shared" si="302"/>
        <v>19.682517329796298</v>
      </c>
      <c r="CM48" s="212">
        <f t="shared" si="303"/>
        <v>57.685633913690786</v>
      </c>
      <c r="CN48" s="182"/>
      <c r="CO48" s="209">
        <f t="shared" si="304"/>
        <v>5.210796986958754</v>
      </c>
      <c r="CP48" s="314">
        <f t="shared" si="305"/>
        <v>0.26635057520484878</v>
      </c>
      <c r="CQ48" s="210">
        <f t="shared" si="306"/>
        <v>0.50679097751741808</v>
      </c>
      <c r="CR48" s="314">
        <f t="shared" si="307"/>
        <v>1.7241238340090399E-2</v>
      </c>
      <c r="CS48" s="210">
        <f t="shared" si="308"/>
        <v>0.26888655470324002</v>
      </c>
      <c r="CT48" s="314">
        <f t="shared" si="309"/>
        <v>2.6141587840131764E-2</v>
      </c>
      <c r="CU48" s="299">
        <f t="shared" si="310"/>
        <v>9.0337350859171675E-2</v>
      </c>
      <c r="CV48" s="316">
        <f t="shared" si="311"/>
        <v>3.5658867464558432E-3</v>
      </c>
      <c r="CX48" s="283" t="s">
        <v>28</v>
      </c>
      <c r="CY48" s="361">
        <f>SUM(CO47:CO48)</f>
        <v>14.021139016293599</v>
      </c>
      <c r="CZ48" s="367">
        <f>SUM(CQ47:CQ48)</f>
        <v>1.2863766169063018</v>
      </c>
      <c r="DA48" s="367">
        <f>SUM(CS47:CS48)</f>
        <v>0.71006499276845969</v>
      </c>
      <c r="DB48" s="368">
        <f>SUM(CU47:CU48)</f>
        <v>0.20226330980879903</v>
      </c>
      <c r="DC48" s="269"/>
      <c r="DD48" s="270"/>
      <c r="DE48" s="270"/>
      <c r="DF48" s="274">
        <f>(CY48-CY8)*1000</f>
        <v>1667.2381106464513</v>
      </c>
      <c r="DG48" s="274">
        <f>(CZ48-CZ8)*1000</f>
        <v>106.59237884582762</v>
      </c>
      <c r="DH48" s="274">
        <f>(DA48-DA8)*1000</f>
        <v>240.04075061470948</v>
      </c>
      <c r="DI48" s="275">
        <f>(DB48-DB8)*1000</f>
        <v>17.521343329802345</v>
      </c>
    </row>
    <row r="49" spans="1:113" s="8" customFormat="1" x14ac:dyDescent="0.3">
      <c r="A49" s="15"/>
      <c r="B49" s="185"/>
      <c r="C49" s="203" t="s">
        <v>29</v>
      </c>
      <c r="D49" s="204" t="s">
        <v>25</v>
      </c>
      <c r="E49" s="205">
        <v>0.11733854052402115</v>
      </c>
      <c r="F49" s="212">
        <v>1.68</v>
      </c>
      <c r="G49" s="207">
        <v>0.33465</v>
      </c>
      <c r="H49" s="207">
        <v>3.5750000000000004E-2</v>
      </c>
      <c r="I49" s="207">
        <v>1.4E-2</v>
      </c>
      <c r="J49" s="207">
        <v>8.0000000000000002E-3</v>
      </c>
      <c r="K49" s="198">
        <f t="shared" si="312"/>
        <v>9.3608391608391592</v>
      </c>
      <c r="L49" s="198">
        <f t="shared" si="313"/>
        <v>23.903571428571428</v>
      </c>
      <c r="M49" s="208">
        <f t="shared" si="323"/>
        <v>41.831249999999997</v>
      </c>
      <c r="N49" s="209">
        <f t="shared" si="269"/>
        <v>4.9624286445490906</v>
      </c>
      <c r="O49" s="210">
        <f t="shared" si="270"/>
        <v>0.53012647256127299</v>
      </c>
      <c r="P49" s="210">
        <f t="shared" si="271"/>
        <v>0.20760197526875024</v>
      </c>
      <c r="Q49" s="299">
        <f t="shared" si="272"/>
        <v>0.11862970015357158</v>
      </c>
      <c r="R49" s="395"/>
      <c r="S49" s="386"/>
      <c r="T49" s="386"/>
      <c r="U49" s="396"/>
      <c r="V49" s="2"/>
      <c r="W49" s="203" t="s">
        <v>29</v>
      </c>
      <c r="X49" s="204" t="s">
        <v>25</v>
      </c>
      <c r="Y49" s="205">
        <v>6.9983873996811607E-2</v>
      </c>
      <c r="Z49" s="212">
        <v>1.68</v>
      </c>
      <c r="AA49" s="207">
        <v>0.31054999999999999</v>
      </c>
      <c r="AB49" s="207">
        <v>3.0850000000000002E-2</v>
      </c>
      <c r="AC49" s="207">
        <v>1.29E-2</v>
      </c>
      <c r="AD49" s="207">
        <v>6.2500000000000003E-3</v>
      </c>
      <c r="AE49" s="198">
        <f t="shared" si="314"/>
        <v>10.066450567260938</v>
      </c>
      <c r="AF49" s="198">
        <f t="shared" si="315"/>
        <v>24.073643410852714</v>
      </c>
      <c r="AG49" s="208">
        <f t="shared" si="327"/>
        <v>49.687999999999995</v>
      </c>
      <c r="AH49" s="209">
        <f t="shared" si="276"/>
        <v>4.8521173332288745</v>
      </c>
      <c r="AI49" s="210">
        <f t="shared" si="277"/>
        <v>0.48200875778493257</v>
      </c>
      <c r="AJ49" s="210">
        <f t="shared" si="278"/>
        <v>0.20155309482741099</v>
      </c>
      <c r="AK49" s="211">
        <f t="shared" si="279"/>
        <v>9.7651693230334791E-2</v>
      </c>
      <c r="AL49" s="395"/>
      <c r="AM49" s="386"/>
      <c r="AN49" s="386"/>
      <c r="AO49" s="396"/>
      <c r="AP49" s="2"/>
      <c r="AQ49" s="203" t="s">
        <v>29</v>
      </c>
      <c r="AR49" s="204" t="s">
        <v>25</v>
      </c>
      <c r="AS49" s="205">
        <v>9.3189508987613398E-2</v>
      </c>
      <c r="AT49" s="212">
        <v>1.68</v>
      </c>
      <c r="AU49" s="207">
        <v>0.29089999999999999</v>
      </c>
      <c r="AV49" s="207">
        <v>3.0699999999999998E-2</v>
      </c>
      <c r="AW49" s="207">
        <v>1.6799999999999999E-2</v>
      </c>
      <c r="AX49" s="207">
        <v>6.9499999999999996E-3</v>
      </c>
      <c r="AY49" s="198">
        <f t="shared" si="316"/>
        <v>9.475570032573291</v>
      </c>
      <c r="AZ49" s="198">
        <f t="shared" si="317"/>
        <v>17.31547619047619</v>
      </c>
      <c r="BA49" s="208">
        <f t="shared" si="331"/>
        <v>41.856115107913674</v>
      </c>
      <c r="BB49" s="209">
        <f t="shared" si="283"/>
        <v>4.4316916868364551</v>
      </c>
      <c r="BC49" s="210">
        <f t="shared" si="284"/>
        <v>0.46769657884454852</v>
      </c>
      <c r="BD49" s="210">
        <f t="shared" si="285"/>
        <v>0.25593819298333598</v>
      </c>
      <c r="BE49" s="211">
        <f t="shared" si="286"/>
        <v>0.10587919293060627</v>
      </c>
      <c r="BF49" s="395"/>
      <c r="BG49" s="386"/>
      <c r="BH49" s="386"/>
      <c r="BI49" s="396"/>
      <c r="BJ49" s="2"/>
      <c r="BK49" s="203" t="s">
        <v>29</v>
      </c>
      <c r="BL49" s="204" t="s">
        <v>25</v>
      </c>
      <c r="BM49" s="205">
        <v>0.11872780469066871</v>
      </c>
      <c r="BN49" s="232">
        <v>1.68</v>
      </c>
      <c r="BO49" s="207">
        <v>0.34804999999999997</v>
      </c>
      <c r="BP49" s="207">
        <v>3.7229999999999999E-2</v>
      </c>
      <c r="BQ49" s="207">
        <v>1.8499999999999999E-2</v>
      </c>
      <c r="BR49" s="207">
        <v>6.9500000000000004E-3</v>
      </c>
      <c r="BS49" s="198">
        <f t="shared" si="318"/>
        <v>9.3486435670158468</v>
      </c>
      <c r="BT49" s="198">
        <f t="shared" si="319"/>
        <v>18.813513513513513</v>
      </c>
      <c r="BU49" s="208">
        <f t="shared" si="335"/>
        <v>50.079136690647474</v>
      </c>
      <c r="BV49" s="209">
        <f t="shared" si="290"/>
        <v>5.1530100313005338</v>
      </c>
      <c r="BW49" s="210">
        <f t="shared" si="291"/>
        <v>0.55120403236695559</v>
      </c>
      <c r="BX49" s="210">
        <f t="shared" si="292"/>
        <v>0.27389939830214022</v>
      </c>
      <c r="BY49" s="211">
        <f t="shared" si="293"/>
        <v>0.10289734152431754</v>
      </c>
      <c r="BZ49" s="395"/>
      <c r="CA49" s="386"/>
      <c r="CB49" s="386"/>
      <c r="CC49" s="396"/>
      <c r="CE49" s="203" t="s">
        <v>29</v>
      </c>
      <c r="CF49" s="207">
        <f t="shared" si="297"/>
        <v>0.32103749999999998</v>
      </c>
      <c r="CG49" s="207">
        <f t="shared" si="298"/>
        <v>3.3632499999999996E-2</v>
      </c>
      <c r="CH49" s="207">
        <f t="shared" si="299"/>
        <v>1.5550000000000001E-2</v>
      </c>
      <c r="CI49" s="207">
        <f t="shared" si="300"/>
        <v>7.0375000000000004E-3</v>
      </c>
      <c r="CJ49" s="19"/>
      <c r="CK49" s="243">
        <f t="shared" si="301"/>
        <v>9.5628758319223088</v>
      </c>
      <c r="CL49" s="198">
        <f t="shared" si="302"/>
        <v>21.026551135853463</v>
      </c>
      <c r="CM49" s="212">
        <f t="shared" si="303"/>
        <v>45.863625449640281</v>
      </c>
      <c r="CN49" s="182"/>
      <c r="CO49" s="209">
        <f t="shared" si="304"/>
        <v>4.8498119239787378</v>
      </c>
      <c r="CP49" s="314">
        <f t="shared" si="305"/>
        <v>0.15260009437941316</v>
      </c>
      <c r="CQ49" s="210">
        <f t="shared" si="306"/>
        <v>0.50775896038942736</v>
      </c>
      <c r="CR49" s="314">
        <f t="shared" si="307"/>
        <v>1.9697392443989149E-2</v>
      </c>
      <c r="CS49" s="210">
        <f t="shared" si="308"/>
        <v>0.23474816534540938</v>
      </c>
      <c r="CT49" s="314">
        <f t="shared" si="309"/>
        <v>1.7843450375654286E-2</v>
      </c>
      <c r="CU49" s="299">
        <f t="shared" si="310"/>
        <v>0.10626448195970753</v>
      </c>
      <c r="CV49" s="316">
        <f t="shared" si="311"/>
        <v>4.4587445264545472E-3</v>
      </c>
      <c r="CX49" s="282"/>
      <c r="CY49" s="373">
        <f>(STDEV(R48,AL48,BF48,BZ48))/2</f>
        <v>1.3116996152090947</v>
      </c>
      <c r="CZ49" s="366">
        <f t="shared" ref="CZ49" si="339">(STDEV(S48,AM48,BG48,CA48))/2</f>
        <v>8.7661015515321211E-2</v>
      </c>
      <c r="DA49" s="366">
        <f t="shared" ref="DA49" si="340">(STDEV(T48,AN48,BH48,CB48))/2</f>
        <v>6.4618278414902572E-2</v>
      </c>
      <c r="DB49" s="366">
        <f t="shared" ref="DB49" si="341">(STDEV(U48,AO48,BI48,CC48))/2</f>
        <v>1.0237125832281042E-2</v>
      </c>
      <c r="DC49" s="269"/>
      <c r="DD49" s="270"/>
      <c r="DE49" s="270"/>
      <c r="DF49" s="270"/>
      <c r="DG49" s="270"/>
      <c r="DH49" s="270"/>
      <c r="DI49" s="276"/>
    </row>
    <row r="50" spans="1:113" s="8" customFormat="1" x14ac:dyDescent="0.3">
      <c r="A50" s="15"/>
      <c r="B50" s="185"/>
      <c r="C50" s="203" t="s">
        <v>30</v>
      </c>
      <c r="D50" s="204" t="s">
        <v>25</v>
      </c>
      <c r="E50" s="205">
        <v>0.12854937181672976</v>
      </c>
      <c r="F50" s="212">
        <v>1.61</v>
      </c>
      <c r="G50" s="207">
        <v>0.29349999999999998</v>
      </c>
      <c r="H50" s="207">
        <v>3.1949999999999999E-2</v>
      </c>
      <c r="I50" s="207">
        <v>1.545E-2</v>
      </c>
      <c r="J50" s="207">
        <v>1.125E-2</v>
      </c>
      <c r="K50" s="198">
        <f t="shared" si="312"/>
        <v>9.1862284820031288</v>
      </c>
      <c r="L50" s="198">
        <f t="shared" si="313"/>
        <v>18.996763754045308</v>
      </c>
      <c r="M50" s="208">
        <f t="shared" si="323"/>
        <v>26.088888888888889</v>
      </c>
      <c r="N50" s="209">
        <f t="shared" si="269"/>
        <v>4.1179092258858159</v>
      </c>
      <c r="O50" s="210">
        <f t="shared" si="270"/>
        <v>0.44826984588433333</v>
      </c>
      <c r="P50" s="210">
        <f t="shared" si="271"/>
        <v>0.21676898650744758</v>
      </c>
      <c r="Q50" s="299">
        <f t="shared" si="272"/>
        <v>0.15784149502969483</v>
      </c>
      <c r="R50" s="395"/>
      <c r="S50" s="386"/>
      <c r="T50" s="386"/>
      <c r="U50" s="396"/>
      <c r="V50" s="2"/>
      <c r="W50" s="203" t="s">
        <v>30</v>
      </c>
      <c r="X50" s="204" t="s">
        <v>25</v>
      </c>
      <c r="Y50" s="205">
        <v>9.8510117926265628E-2</v>
      </c>
      <c r="Z50" s="212">
        <v>1.61</v>
      </c>
      <c r="AA50" s="207">
        <v>0.30295</v>
      </c>
      <c r="AB50" s="207">
        <v>3.1849999999999996E-2</v>
      </c>
      <c r="AC50" s="207">
        <v>1.3950000000000001E-2</v>
      </c>
      <c r="AD50" s="207">
        <v>7.2500000000000004E-3</v>
      </c>
      <c r="AE50" s="198">
        <f t="shared" si="314"/>
        <v>9.5117739403453694</v>
      </c>
      <c r="AF50" s="198">
        <f t="shared" si="315"/>
        <v>21.716845878136201</v>
      </c>
      <c r="AG50" s="208">
        <f t="shared" si="327"/>
        <v>41.786206896551718</v>
      </c>
      <c r="AH50" s="209">
        <f t="shared" si="276"/>
        <v>4.3970123923652293</v>
      </c>
      <c r="AI50" s="210">
        <f t="shared" si="277"/>
        <v>0.46227048917917984</v>
      </c>
      <c r="AJ50" s="210">
        <f t="shared" si="278"/>
        <v>0.20247012006435039</v>
      </c>
      <c r="AK50" s="211">
        <f t="shared" si="279"/>
        <v>0.10522640648505666</v>
      </c>
      <c r="AL50" s="395"/>
      <c r="AM50" s="386"/>
      <c r="AN50" s="386"/>
      <c r="AO50" s="396"/>
      <c r="AP50" s="2"/>
      <c r="AQ50" s="203" t="s">
        <v>30</v>
      </c>
      <c r="AR50" s="204" t="s">
        <v>25</v>
      </c>
      <c r="AS50" s="205">
        <v>0.1061917522933469</v>
      </c>
      <c r="AT50" s="212">
        <v>1.61</v>
      </c>
      <c r="AU50" s="207">
        <v>0.28949999999999998</v>
      </c>
      <c r="AV50" s="207">
        <v>3.3210000000000003E-2</v>
      </c>
      <c r="AW50" s="207">
        <v>1.6465E-2</v>
      </c>
      <c r="AX50" s="207">
        <v>8.1384999999999999E-3</v>
      </c>
      <c r="AY50" s="198">
        <f t="shared" si="316"/>
        <v>8.7172538392050569</v>
      </c>
      <c r="AZ50" s="198">
        <f t="shared" si="317"/>
        <v>17.582751290616457</v>
      </c>
      <c r="BA50" s="208">
        <f t="shared" si="331"/>
        <v>35.571665540332987</v>
      </c>
      <c r="BB50" s="209">
        <f t="shared" si="283"/>
        <v>4.165995552148325</v>
      </c>
      <c r="BC50" s="210">
        <f t="shared" si="284"/>
        <v>0.47790228769204107</v>
      </c>
      <c r="BD50" s="210">
        <f t="shared" si="285"/>
        <v>0.23693650005568975</v>
      </c>
      <c r="BE50" s="211">
        <f t="shared" si="286"/>
        <v>0.1171155606257656</v>
      </c>
      <c r="BF50" s="395"/>
      <c r="BG50" s="386"/>
      <c r="BH50" s="386"/>
      <c r="BI50" s="396"/>
      <c r="BJ50" s="2"/>
      <c r="BK50" s="203" t="s">
        <v>30</v>
      </c>
      <c r="BL50" s="204" t="s">
        <v>25</v>
      </c>
      <c r="BM50" s="205">
        <v>0.10099135218642434</v>
      </c>
      <c r="BN50" s="232">
        <v>1.61</v>
      </c>
      <c r="BO50" s="207">
        <v>0.35260000000000002</v>
      </c>
      <c r="BP50" s="207">
        <v>3.7065000000000001E-2</v>
      </c>
      <c r="BQ50" s="207">
        <v>2.1249999999999998E-2</v>
      </c>
      <c r="BR50" s="207">
        <v>9.6000000000000009E-3</v>
      </c>
      <c r="BS50" s="198">
        <f t="shared" si="318"/>
        <v>9.5130176716578987</v>
      </c>
      <c r="BT50" s="198">
        <f t="shared" si="319"/>
        <v>16.592941176470593</v>
      </c>
      <c r="BU50" s="208">
        <f t="shared" si="335"/>
        <v>36.729166666666664</v>
      </c>
      <c r="BV50" s="209">
        <f t="shared" si="290"/>
        <v>5.103546232426976</v>
      </c>
      <c r="BW50" s="210">
        <f t="shared" si="291"/>
        <v>0.53648026405248406</v>
      </c>
      <c r="BX50" s="210">
        <f t="shared" si="292"/>
        <v>0.30757333363321959</v>
      </c>
      <c r="BY50" s="211">
        <f t="shared" si="293"/>
        <v>0.13895077660606628</v>
      </c>
      <c r="BZ50" s="395"/>
      <c r="CA50" s="386"/>
      <c r="CB50" s="386"/>
      <c r="CC50" s="396"/>
      <c r="CE50" s="203" t="s">
        <v>30</v>
      </c>
      <c r="CF50" s="207">
        <f t="shared" si="297"/>
        <v>0.30963750000000001</v>
      </c>
      <c r="CG50" s="207">
        <f t="shared" si="298"/>
        <v>3.351875E-2</v>
      </c>
      <c r="CH50" s="207">
        <f t="shared" si="299"/>
        <v>1.6778750000000002E-2</v>
      </c>
      <c r="CI50" s="207">
        <f t="shared" si="300"/>
        <v>9.059625E-3</v>
      </c>
      <c r="CJ50" s="19"/>
      <c r="CK50" s="243">
        <f t="shared" si="301"/>
        <v>9.2320684833028643</v>
      </c>
      <c r="CL50" s="198">
        <f t="shared" si="302"/>
        <v>18.722325524817141</v>
      </c>
      <c r="CM50" s="212">
        <f t="shared" si="303"/>
        <v>35.043981998110063</v>
      </c>
      <c r="CN50" s="182"/>
      <c r="CO50" s="209">
        <f t="shared" si="304"/>
        <v>4.4461158507065859</v>
      </c>
      <c r="CP50" s="314">
        <f t="shared" si="305"/>
        <v>0.22745197783831025</v>
      </c>
      <c r="CQ50" s="210">
        <f t="shared" si="306"/>
        <v>0.48123072170200953</v>
      </c>
      <c r="CR50" s="314">
        <f t="shared" si="307"/>
        <v>1.9385347032582011E-2</v>
      </c>
      <c r="CS50" s="210">
        <f t="shared" si="308"/>
        <v>0.24093723506517684</v>
      </c>
      <c r="CT50" s="314">
        <f t="shared" si="309"/>
        <v>2.3309866808966326E-2</v>
      </c>
      <c r="CU50" s="299">
        <f t="shared" si="310"/>
        <v>0.12978355968664584</v>
      </c>
      <c r="CV50" s="316">
        <f t="shared" si="311"/>
        <v>1.1671966327256113E-2</v>
      </c>
      <c r="CX50" s="282"/>
      <c r="CY50" s="362"/>
      <c r="CZ50" s="369"/>
      <c r="DA50" s="369"/>
      <c r="DB50" s="370"/>
      <c r="DC50" s="269"/>
      <c r="DD50" s="270"/>
      <c r="DE50" s="270"/>
      <c r="DF50" s="270"/>
      <c r="DG50" s="270"/>
      <c r="DH50" s="270"/>
      <c r="DI50" s="276"/>
    </row>
    <row r="51" spans="1:113" s="8" customFormat="1" x14ac:dyDescent="0.3">
      <c r="A51" s="15"/>
      <c r="B51" s="185"/>
      <c r="C51" s="203" t="s">
        <v>31</v>
      </c>
      <c r="D51" s="204" t="s">
        <v>25</v>
      </c>
      <c r="E51" s="205">
        <v>0.12650656543706965</v>
      </c>
      <c r="F51" s="212">
        <v>1.7</v>
      </c>
      <c r="G51" s="207">
        <v>0.25570000000000004</v>
      </c>
      <c r="H51" s="207">
        <v>2.955E-2</v>
      </c>
      <c r="I51" s="207">
        <v>1.6399999999999998E-2</v>
      </c>
      <c r="J51" s="207">
        <v>1.235E-2</v>
      </c>
      <c r="K51" s="198">
        <f t="shared" si="312"/>
        <v>8.6531302876480556</v>
      </c>
      <c r="L51" s="198">
        <f t="shared" si="313"/>
        <v>15.59146341463415</v>
      </c>
      <c r="M51" s="208">
        <f t="shared" si="323"/>
        <v>20.704453441295549</v>
      </c>
      <c r="N51" s="209">
        <f t="shared" si="269"/>
        <v>3.7969886107016024</v>
      </c>
      <c r="O51" s="210">
        <f t="shared" si="270"/>
        <v>0.43879942685268802</v>
      </c>
      <c r="P51" s="210">
        <f t="shared" si="271"/>
        <v>0.24352996955614495</v>
      </c>
      <c r="Q51" s="299">
        <f t="shared" si="272"/>
        <v>0.18338994658648722</v>
      </c>
      <c r="R51" s="213">
        <f>SUM(N49:N51)</f>
        <v>12.877326481136508</v>
      </c>
      <c r="S51" s="214">
        <f t="shared" ref="S51" si="342">SUM(O49:O51)</f>
        <v>1.4171957452982944</v>
      </c>
      <c r="T51" s="214">
        <f t="shared" ref="T51" si="343">SUM(P49:P51)</f>
        <v>0.66790093133234274</v>
      </c>
      <c r="U51" s="215">
        <f t="shared" ref="U51" si="344">SUM(Q49:Q51)</f>
        <v>0.45986114176975362</v>
      </c>
      <c r="V51" s="2"/>
      <c r="W51" s="203" t="s">
        <v>31</v>
      </c>
      <c r="X51" s="204" t="s">
        <v>25</v>
      </c>
      <c r="Y51" s="205">
        <v>0.13608186598093414</v>
      </c>
      <c r="Z51" s="212">
        <v>1.7</v>
      </c>
      <c r="AA51" s="207">
        <v>0.2281</v>
      </c>
      <c r="AB51" s="207">
        <v>2.7450000000000002E-2</v>
      </c>
      <c r="AC51" s="207">
        <v>1.52E-2</v>
      </c>
      <c r="AD51" s="207">
        <v>8.3000000000000001E-3</v>
      </c>
      <c r="AE51" s="198">
        <f t="shared" si="314"/>
        <v>8.3096539162112926</v>
      </c>
      <c r="AF51" s="198">
        <f t="shared" si="315"/>
        <v>15.006578947368421</v>
      </c>
      <c r="AG51" s="208">
        <f t="shared" si="327"/>
        <v>27.481927710843372</v>
      </c>
      <c r="AH51" s="209">
        <f t="shared" si="276"/>
        <v>3.3500153482857313</v>
      </c>
      <c r="AI51" s="210">
        <f t="shared" si="277"/>
        <v>0.40314739723999704</v>
      </c>
      <c r="AJ51" s="210">
        <f t="shared" si="278"/>
        <v>0.22323644583052663</v>
      </c>
      <c r="AK51" s="211">
        <f t="shared" si="279"/>
        <v>0.12189884871009019</v>
      </c>
      <c r="AL51" s="213">
        <f>SUM(AH49:AH51)</f>
        <v>12.599145073879836</v>
      </c>
      <c r="AM51" s="214">
        <f t="shared" ref="AM51" si="345">SUM(AI49:AI51)</f>
        <v>1.3474266442041094</v>
      </c>
      <c r="AN51" s="214">
        <f t="shared" ref="AN51" si="346">SUM(AJ49:AJ51)</f>
        <v>0.627259660722288</v>
      </c>
      <c r="AO51" s="215">
        <f t="shared" ref="AO51" si="347">SUM(AK49:AK51)</f>
        <v>0.32477694842548166</v>
      </c>
      <c r="AP51" s="2"/>
      <c r="AQ51" s="203" t="s">
        <v>31</v>
      </c>
      <c r="AR51" s="204" t="s">
        <v>25</v>
      </c>
      <c r="AS51" s="205">
        <v>9.8006579171506805E-2</v>
      </c>
      <c r="AT51" s="212">
        <v>1.7</v>
      </c>
      <c r="AU51" s="207">
        <v>0.22950000000000001</v>
      </c>
      <c r="AV51" s="207">
        <v>2.8299999999999999E-2</v>
      </c>
      <c r="AW51" s="207">
        <v>1.7250000000000001E-2</v>
      </c>
      <c r="AX51" s="207">
        <v>7.9499999999999987E-3</v>
      </c>
      <c r="AY51" s="198">
        <f t="shared" si="316"/>
        <v>8.1095406360424036</v>
      </c>
      <c r="AZ51" s="198">
        <f t="shared" si="317"/>
        <v>13.304347826086955</v>
      </c>
      <c r="BA51" s="208">
        <f t="shared" si="331"/>
        <v>28.867924528301891</v>
      </c>
      <c r="BB51" s="209">
        <f t="shared" si="283"/>
        <v>3.5191273313623661</v>
      </c>
      <c r="BC51" s="210">
        <f t="shared" si="284"/>
        <v>0.43394903476058805</v>
      </c>
      <c r="BD51" s="210">
        <f t="shared" si="285"/>
        <v>0.26450957065795566</v>
      </c>
      <c r="BE51" s="211">
        <f t="shared" si="286"/>
        <v>0.12190441082497085</v>
      </c>
      <c r="BF51" s="213">
        <f>SUM(BB49:BB51)</f>
        <v>12.116814570347145</v>
      </c>
      <c r="BG51" s="214">
        <f t="shared" ref="BG51" si="348">SUM(BC49:BC51)</f>
        <v>1.3795479012971776</v>
      </c>
      <c r="BH51" s="214">
        <f t="shared" ref="BH51" si="349">SUM(BD49:BD51)</f>
        <v>0.75738426369698142</v>
      </c>
      <c r="BI51" s="215">
        <f t="shared" ref="BI51" si="350">SUM(BE49:BE51)</f>
        <v>0.34489916438134272</v>
      </c>
      <c r="BJ51" s="2"/>
      <c r="BK51" s="203" t="s">
        <v>31</v>
      </c>
      <c r="BL51" s="204" t="s">
        <v>25</v>
      </c>
      <c r="BM51" s="205">
        <v>9.4256526848061295E-2</v>
      </c>
      <c r="BN51" s="232">
        <v>1.7</v>
      </c>
      <c r="BO51" s="207">
        <v>0.35215000000000002</v>
      </c>
      <c r="BP51" s="207">
        <v>4.0095000000000006E-2</v>
      </c>
      <c r="BQ51" s="207">
        <v>2.52E-2</v>
      </c>
      <c r="BR51" s="207">
        <v>1.0950000000000001E-2</v>
      </c>
      <c r="BS51" s="198">
        <f t="shared" si="318"/>
        <v>8.7828906347424862</v>
      </c>
      <c r="BT51" s="198">
        <f t="shared" si="319"/>
        <v>13.97420634920635</v>
      </c>
      <c r="BU51" s="208">
        <f t="shared" si="335"/>
        <v>32.159817351598171</v>
      </c>
      <c r="BV51" s="209">
        <f t="shared" si="290"/>
        <v>5.422278589197739</v>
      </c>
      <c r="BW51" s="210">
        <f t="shared" si="291"/>
        <v>0.61736833745245878</v>
      </c>
      <c r="BX51" s="210">
        <f t="shared" si="292"/>
        <v>0.38802050389829057</v>
      </c>
      <c r="BY51" s="211">
        <f t="shared" si="293"/>
        <v>0.16860414752723343</v>
      </c>
      <c r="BZ51" s="213">
        <f>SUM(BV49:BV51)</f>
        <v>15.678834852925249</v>
      </c>
      <c r="CA51" s="214">
        <f t="shared" ref="CA51" si="351">SUM(BW49:BW51)</f>
        <v>1.7050526338718983</v>
      </c>
      <c r="CB51" s="214">
        <f t="shared" ref="CB51" si="352">SUM(BX49:BX51)</f>
        <v>0.96949323583365044</v>
      </c>
      <c r="CC51" s="215">
        <f t="shared" ref="CC51" si="353">SUM(BY49:BY51)</f>
        <v>0.41045226565761728</v>
      </c>
      <c r="CE51" s="203" t="s">
        <v>31</v>
      </c>
      <c r="CF51" s="207">
        <f t="shared" si="297"/>
        <v>0.2663625</v>
      </c>
      <c r="CG51" s="207">
        <f t="shared" si="298"/>
        <v>3.1348750000000002E-2</v>
      </c>
      <c r="CH51" s="207">
        <f t="shared" si="299"/>
        <v>1.8512500000000001E-2</v>
      </c>
      <c r="CI51" s="207">
        <f t="shared" si="300"/>
        <v>9.8875000000000005E-3</v>
      </c>
      <c r="CJ51" s="19"/>
      <c r="CK51" s="243">
        <f t="shared" si="301"/>
        <v>8.4638038686610599</v>
      </c>
      <c r="CL51" s="198">
        <f t="shared" si="302"/>
        <v>14.469149134323969</v>
      </c>
      <c r="CM51" s="212">
        <f t="shared" si="303"/>
        <v>27.303530758009749</v>
      </c>
      <c r="CN51" s="182"/>
      <c r="CO51" s="209">
        <f t="shared" si="304"/>
        <v>4.0221024698868595</v>
      </c>
      <c r="CP51" s="314">
        <f t="shared" si="305"/>
        <v>0.47573228673291867</v>
      </c>
      <c r="CQ51" s="210">
        <f t="shared" si="306"/>
        <v>0.47331604907643299</v>
      </c>
      <c r="CR51" s="314">
        <f t="shared" si="307"/>
        <v>4.8661980807054188E-2</v>
      </c>
      <c r="CS51" s="210">
        <f t="shared" si="308"/>
        <v>0.27982412248572941</v>
      </c>
      <c r="CT51" s="314">
        <f t="shared" si="309"/>
        <v>3.7036494540934349E-2</v>
      </c>
      <c r="CU51" s="299">
        <f t="shared" si="310"/>
        <v>0.1489493384121954</v>
      </c>
      <c r="CV51" s="316">
        <f t="shared" si="311"/>
        <v>1.5904989034067347E-2</v>
      </c>
      <c r="CX51" s="283" t="s">
        <v>32</v>
      </c>
      <c r="CY51" s="361">
        <f>SUM(CO49:CO51)</f>
        <v>13.318030244572185</v>
      </c>
      <c r="CZ51" s="367">
        <f>SUM(CQ49:CQ51)</f>
        <v>1.46230573116787</v>
      </c>
      <c r="DA51" s="367">
        <f>SUM(CS49:CS51)</f>
        <v>0.75550952289631557</v>
      </c>
      <c r="DB51" s="368">
        <f>SUM(CU49:CU51)</f>
        <v>0.38499738005854878</v>
      </c>
      <c r="DC51" s="269"/>
      <c r="DD51" s="270"/>
      <c r="DE51" s="270"/>
      <c r="DF51" s="274">
        <f>(CY51-CY11)*1000</f>
        <v>1011.2896808359153</v>
      </c>
      <c r="DG51" s="274">
        <f>(CZ51-CZ11)*1000</f>
        <v>90.689977331217079</v>
      </c>
      <c r="DH51" s="274">
        <f>(DA51-DA11)*1000</f>
        <v>17.163738115669513</v>
      </c>
      <c r="DI51" s="275">
        <f>(DB51-DB11)*1000</f>
        <v>28.18007296613456</v>
      </c>
    </row>
    <row r="52" spans="1:113" s="8" customFormat="1" x14ac:dyDescent="0.3">
      <c r="A52" s="15"/>
      <c r="B52" s="185"/>
      <c r="C52" s="203" t="s">
        <v>33</v>
      </c>
      <c r="D52" s="204" t="s">
        <v>25</v>
      </c>
      <c r="E52" s="205">
        <v>0.13225993494401089</v>
      </c>
      <c r="F52" s="212">
        <v>1.76</v>
      </c>
      <c r="G52" s="207">
        <v>0.24145</v>
      </c>
      <c r="H52" s="207">
        <v>2.9749999999999999E-2</v>
      </c>
      <c r="I52" s="207">
        <v>1.6150000000000001E-2</v>
      </c>
      <c r="J52" s="207">
        <v>1.3299999999999999E-2</v>
      </c>
      <c r="K52" s="198">
        <f t="shared" si="312"/>
        <v>8.1159663865546214</v>
      </c>
      <c r="L52" s="198">
        <f t="shared" si="313"/>
        <v>14.950464396284829</v>
      </c>
      <c r="M52" s="208">
        <f t="shared" si="323"/>
        <v>18.154135338345867</v>
      </c>
      <c r="N52" s="209">
        <f t="shared" si="269"/>
        <v>3.687478761256727</v>
      </c>
      <c r="O52" s="210">
        <f t="shared" si="270"/>
        <v>0.45434869806331596</v>
      </c>
      <c r="P52" s="210">
        <f t="shared" si="271"/>
        <v>0.24664643609151438</v>
      </c>
      <c r="Q52" s="299">
        <f t="shared" si="272"/>
        <v>0.20312059442830593</v>
      </c>
      <c r="R52" s="395"/>
      <c r="S52" s="386"/>
      <c r="T52" s="386"/>
      <c r="U52" s="396"/>
      <c r="V52" s="2"/>
      <c r="W52" s="203" t="s">
        <v>33</v>
      </c>
      <c r="X52" s="204" t="s">
        <v>25</v>
      </c>
      <c r="Y52" s="205">
        <v>0.16529018332702367</v>
      </c>
      <c r="Z52" s="212">
        <v>1.76</v>
      </c>
      <c r="AA52" s="207">
        <v>0.17399999999999999</v>
      </c>
      <c r="AB52" s="207">
        <v>2.47E-2</v>
      </c>
      <c r="AC52" s="207">
        <v>1.695E-2</v>
      </c>
      <c r="AD52" s="207">
        <v>8.5000000000000006E-3</v>
      </c>
      <c r="AE52" s="198">
        <f t="shared" si="314"/>
        <v>7.044534412955465</v>
      </c>
      <c r="AF52" s="198">
        <f t="shared" si="315"/>
        <v>10.265486725663717</v>
      </c>
      <c r="AG52" s="208">
        <f t="shared" si="327"/>
        <v>20.470588235294116</v>
      </c>
      <c r="AH52" s="209">
        <f t="shared" si="276"/>
        <v>2.5562153425793226</v>
      </c>
      <c r="AI52" s="210">
        <f t="shared" si="277"/>
        <v>0.36286505150407627</v>
      </c>
      <c r="AJ52" s="210">
        <f t="shared" si="278"/>
        <v>0.24901063250988231</v>
      </c>
      <c r="AK52" s="211">
        <f t="shared" si="279"/>
        <v>0.12487258857427726</v>
      </c>
      <c r="AL52" s="395"/>
      <c r="AM52" s="386"/>
      <c r="AN52" s="386"/>
      <c r="AO52" s="396"/>
      <c r="AP52" s="2"/>
      <c r="AQ52" s="203" t="s">
        <v>33</v>
      </c>
      <c r="AR52" s="204" t="s">
        <v>25</v>
      </c>
      <c r="AS52" s="205">
        <v>0.1251507704916715</v>
      </c>
      <c r="AT52" s="212">
        <v>1.76</v>
      </c>
      <c r="AU52" s="207">
        <v>0.21910000000000002</v>
      </c>
      <c r="AV52" s="207">
        <v>2.8104999999999998E-2</v>
      </c>
      <c r="AW52" s="207">
        <v>1.7325E-2</v>
      </c>
      <c r="AX52" s="207">
        <v>8.4480000000000006E-3</v>
      </c>
      <c r="AY52" s="198">
        <f t="shared" si="316"/>
        <v>7.7957658779576597</v>
      </c>
      <c r="AZ52" s="198">
        <f t="shared" si="317"/>
        <v>12.646464646464647</v>
      </c>
      <c r="BA52" s="208">
        <f t="shared" si="331"/>
        <v>25.935132575757574</v>
      </c>
      <c r="BB52" s="209">
        <f t="shared" si="283"/>
        <v>3.3735586048608366</v>
      </c>
      <c r="BC52" s="210">
        <f t="shared" si="284"/>
        <v>0.43274242167783572</v>
      </c>
      <c r="BD52" s="210">
        <f t="shared" si="285"/>
        <v>0.26675902706167959</v>
      </c>
      <c r="BE52" s="211">
        <f t="shared" si="286"/>
        <v>0.13007678271959996</v>
      </c>
      <c r="BF52" s="395"/>
      <c r="BG52" s="386"/>
      <c r="BH52" s="386"/>
      <c r="BI52" s="396"/>
      <c r="BJ52" s="2"/>
      <c r="BK52" s="203" t="s">
        <v>33</v>
      </c>
      <c r="BL52" s="204" t="s">
        <v>25</v>
      </c>
      <c r="BM52" s="205">
        <v>8.3323063191706431E-2</v>
      </c>
      <c r="BN52" s="232">
        <v>1.76</v>
      </c>
      <c r="BO52" s="207">
        <v>0.28205000000000002</v>
      </c>
      <c r="BP52" s="207">
        <v>3.3805000000000002E-2</v>
      </c>
      <c r="BQ52" s="207">
        <v>2.4149999999999998E-2</v>
      </c>
      <c r="BR52" s="207">
        <v>1.0800000000000001E-2</v>
      </c>
      <c r="BS52" s="198">
        <f t="shared" si="318"/>
        <v>8.3434403194793667</v>
      </c>
      <c r="BT52" s="198">
        <f t="shared" si="319"/>
        <v>11.679089026915117</v>
      </c>
      <c r="BU52" s="208">
        <f t="shared" si="335"/>
        <v>26.11574074074074</v>
      </c>
      <c r="BV52" s="209">
        <f t="shared" si="290"/>
        <v>4.5504576484713146</v>
      </c>
      <c r="BW52" s="210">
        <f t="shared" si="291"/>
        <v>0.54539344373895682</v>
      </c>
      <c r="BX52" s="210">
        <f t="shared" si="292"/>
        <v>0.38962436522099708</v>
      </c>
      <c r="BY52" s="211">
        <f t="shared" si="293"/>
        <v>0.17424195214852045</v>
      </c>
      <c r="BZ52" s="395"/>
      <c r="CA52" s="386"/>
      <c r="CB52" s="386"/>
      <c r="CC52" s="396"/>
      <c r="CE52" s="203" t="s">
        <v>33</v>
      </c>
      <c r="CF52" s="207">
        <f t="shared" si="297"/>
        <v>0.22914999999999999</v>
      </c>
      <c r="CG52" s="207">
        <f t="shared" si="298"/>
        <v>2.9089999999999998E-2</v>
      </c>
      <c r="CH52" s="207">
        <f t="shared" si="299"/>
        <v>1.8643750000000001E-2</v>
      </c>
      <c r="CI52" s="207">
        <f t="shared" si="300"/>
        <v>1.0262E-2</v>
      </c>
      <c r="CJ52" s="19"/>
      <c r="CK52" s="243">
        <f t="shared" si="301"/>
        <v>7.824926749236778</v>
      </c>
      <c r="CL52" s="198">
        <f t="shared" si="302"/>
        <v>12.385376198832077</v>
      </c>
      <c r="CM52" s="196">
        <f t="shared" si="303"/>
        <v>22.668899222534577</v>
      </c>
      <c r="CN52" s="182"/>
      <c r="CO52" s="209">
        <f t="shared" si="304"/>
        <v>3.5419275892920501</v>
      </c>
      <c r="CP52" s="314">
        <f t="shared" si="305"/>
        <v>0.41213820216102615</v>
      </c>
      <c r="CQ52" s="210">
        <f t="shared" si="306"/>
        <v>0.44883740374604619</v>
      </c>
      <c r="CR52" s="314">
        <f t="shared" si="307"/>
        <v>3.7642769360969199E-2</v>
      </c>
      <c r="CS52" s="210">
        <f t="shared" si="308"/>
        <v>0.28801011522101838</v>
      </c>
      <c r="CT52" s="314">
        <f t="shared" si="309"/>
        <v>3.4167453024136388E-2</v>
      </c>
      <c r="CU52" s="299">
        <f t="shared" si="310"/>
        <v>0.15807797946767591</v>
      </c>
      <c r="CV52" s="316">
        <f t="shared" si="311"/>
        <v>1.8656491674094128E-2</v>
      </c>
      <c r="CX52" s="282"/>
      <c r="CY52" s="373">
        <f>(STDEV(R51,AL51,BF51,BZ51))/2</f>
        <v>0.80246148352910174</v>
      </c>
      <c r="CZ52" s="366">
        <f t="shared" ref="CZ52" si="354">(STDEV(S51,AM51,BG51,CA51))/2</f>
        <v>8.2161950147298532E-2</v>
      </c>
      <c r="DA52" s="366">
        <f t="shared" ref="DA52" si="355">(STDEV(T51,AN51,BH51,CB51))/2</f>
        <v>7.6330332829855643E-2</v>
      </c>
      <c r="DB52" s="366">
        <f t="shared" ref="DB52" si="356">(STDEV(U51,AO51,BI51,CC51))/2</f>
        <v>3.0939324094349453E-2</v>
      </c>
      <c r="DC52" s="269"/>
      <c r="DD52" s="270"/>
      <c r="DE52" s="270"/>
      <c r="DF52" s="270"/>
      <c r="DG52" s="270"/>
      <c r="DH52" s="270"/>
      <c r="DI52" s="276"/>
    </row>
    <row r="53" spans="1:113" s="8" customFormat="1" x14ac:dyDescent="0.3">
      <c r="A53" s="15"/>
      <c r="B53" s="185"/>
      <c r="C53" s="203" t="s">
        <v>34</v>
      </c>
      <c r="D53" s="204" t="s">
        <v>25</v>
      </c>
      <c r="E53" s="205">
        <v>0.15006562766322895</v>
      </c>
      <c r="F53" s="212">
        <v>1.76</v>
      </c>
      <c r="G53" s="207">
        <v>0.25485000000000002</v>
      </c>
      <c r="H53" s="207">
        <v>3.2399999999999998E-2</v>
      </c>
      <c r="I53" s="207">
        <v>1.6050000000000002E-2</v>
      </c>
      <c r="J53" s="207">
        <v>1.205E-2</v>
      </c>
      <c r="K53" s="198">
        <f t="shared" si="312"/>
        <v>7.8657407407407423</v>
      </c>
      <c r="L53" s="198">
        <f t="shared" si="313"/>
        <v>15.878504672897195</v>
      </c>
      <c r="M53" s="208">
        <f t="shared" si="323"/>
        <v>21.149377593360999</v>
      </c>
      <c r="N53" s="209">
        <f t="shared" si="269"/>
        <v>3.8122616363044601</v>
      </c>
      <c r="O53" s="210">
        <f t="shared" si="270"/>
        <v>0.48466657648132028</v>
      </c>
      <c r="P53" s="210">
        <f t="shared" si="271"/>
        <v>0.24008946149769114</v>
      </c>
      <c r="Q53" s="299">
        <f t="shared" si="272"/>
        <v>0.18025408168518242</v>
      </c>
      <c r="R53" s="395"/>
      <c r="S53" s="386"/>
      <c r="T53" s="386"/>
      <c r="U53" s="396"/>
      <c r="V53" s="2"/>
      <c r="W53" s="203" t="s">
        <v>34</v>
      </c>
      <c r="X53" s="204" t="s">
        <v>25</v>
      </c>
      <c r="Y53" s="205">
        <v>0.12829611335034891</v>
      </c>
      <c r="Z53" s="212">
        <v>1.76</v>
      </c>
      <c r="AA53" s="207">
        <v>0.1968</v>
      </c>
      <c r="AB53" s="207">
        <v>2.2449999999999998E-2</v>
      </c>
      <c r="AC53" s="207">
        <v>1.7100000000000001E-2</v>
      </c>
      <c r="AD53" s="207">
        <v>9.4000000000000004E-3</v>
      </c>
      <c r="AE53" s="198">
        <f t="shared" si="314"/>
        <v>8.7661469933184861</v>
      </c>
      <c r="AF53" s="198">
        <f t="shared" si="315"/>
        <v>11.508771929824562</v>
      </c>
      <c r="AG53" s="208">
        <f t="shared" si="327"/>
        <v>20.936170212765958</v>
      </c>
      <c r="AH53" s="209">
        <f t="shared" si="276"/>
        <v>3.0193033181106643</v>
      </c>
      <c r="AI53" s="210">
        <f t="shared" si="277"/>
        <v>0.34442763969301016</v>
      </c>
      <c r="AJ53" s="210">
        <f t="shared" si="278"/>
        <v>0.26234800172607908</v>
      </c>
      <c r="AK53" s="211">
        <f t="shared" si="279"/>
        <v>0.14421469100731832</v>
      </c>
      <c r="AL53" s="395"/>
      <c r="AM53" s="386"/>
      <c r="AN53" s="386"/>
      <c r="AO53" s="396"/>
      <c r="AP53" s="2"/>
      <c r="AQ53" s="203" t="s">
        <v>34</v>
      </c>
      <c r="AR53" s="204" t="s">
        <v>25</v>
      </c>
      <c r="AS53" s="205">
        <v>0.14157873618600245</v>
      </c>
      <c r="AT53" s="212">
        <v>1.76</v>
      </c>
      <c r="AU53" s="207">
        <v>0.15895000000000001</v>
      </c>
      <c r="AV53" s="207">
        <v>2.53E-2</v>
      </c>
      <c r="AW53" s="207">
        <v>1.54E-2</v>
      </c>
      <c r="AX53" s="207">
        <v>8.8999999999999999E-3</v>
      </c>
      <c r="AY53" s="198">
        <f t="shared" si="316"/>
        <v>6.2826086956521747</v>
      </c>
      <c r="AZ53" s="198">
        <f t="shared" si="317"/>
        <v>10.321428571428571</v>
      </c>
      <c r="BA53" s="208">
        <f t="shared" si="331"/>
        <v>17.859550561797754</v>
      </c>
      <c r="BB53" s="209">
        <f t="shared" si="283"/>
        <v>2.4014506539449347</v>
      </c>
      <c r="BC53" s="210">
        <f t="shared" si="284"/>
        <v>0.38223782035109682</v>
      </c>
      <c r="BD53" s="210">
        <f t="shared" si="285"/>
        <v>0.23266649934414591</v>
      </c>
      <c r="BE53" s="211">
        <f t="shared" si="286"/>
        <v>0.13446310676382459</v>
      </c>
      <c r="BF53" s="395"/>
      <c r="BG53" s="386"/>
      <c r="BH53" s="386"/>
      <c r="BI53" s="396"/>
      <c r="BJ53" s="2"/>
      <c r="BK53" s="203" t="s">
        <v>34</v>
      </c>
      <c r="BL53" s="204" t="s">
        <v>25</v>
      </c>
      <c r="BM53" s="205">
        <v>6.8162924446885528E-2</v>
      </c>
      <c r="BN53" s="232">
        <v>1.76</v>
      </c>
      <c r="BO53" s="207">
        <v>0.25944999999999996</v>
      </c>
      <c r="BP53" s="207">
        <v>3.4854999999999997E-2</v>
      </c>
      <c r="BQ53" s="207">
        <v>2.3300000000000001E-2</v>
      </c>
      <c r="BR53" s="207">
        <v>1.085E-2</v>
      </c>
      <c r="BS53" s="198">
        <f t="shared" si="318"/>
        <v>7.4436953091378566</v>
      </c>
      <c r="BT53" s="198">
        <f t="shared" si="319"/>
        <v>11.135193133047208</v>
      </c>
      <c r="BU53" s="208">
        <f t="shared" si="335"/>
        <v>23.912442396313359</v>
      </c>
      <c r="BV53" s="209">
        <f t="shared" si="290"/>
        <v>4.255066274839697</v>
      </c>
      <c r="BW53" s="210">
        <f t="shared" si="291"/>
        <v>0.57163359032390693</v>
      </c>
      <c r="BX53" s="210">
        <f t="shared" si="292"/>
        <v>0.38212774794282123</v>
      </c>
      <c r="BY53" s="211">
        <f t="shared" si="293"/>
        <v>0.17794360794762276</v>
      </c>
      <c r="BZ53" s="395"/>
      <c r="CA53" s="386"/>
      <c r="CB53" s="386"/>
      <c r="CC53" s="396"/>
      <c r="CE53" s="203" t="s">
        <v>34</v>
      </c>
      <c r="CF53" s="207">
        <f t="shared" si="297"/>
        <v>0.2175125</v>
      </c>
      <c r="CG53" s="207">
        <f t="shared" si="298"/>
        <v>2.8751249999999999E-2</v>
      </c>
      <c r="CH53" s="207">
        <f t="shared" si="299"/>
        <v>1.7962499999999999E-2</v>
      </c>
      <c r="CI53" s="207">
        <f t="shared" si="300"/>
        <v>1.03E-2</v>
      </c>
      <c r="CJ53" s="19"/>
      <c r="CK53" s="243">
        <f t="shared" si="301"/>
        <v>7.5895479347123143</v>
      </c>
      <c r="CL53" s="198">
        <f t="shared" si="302"/>
        <v>12.210974576799384</v>
      </c>
      <c r="CM53" s="212">
        <f t="shared" si="303"/>
        <v>20.964385191059517</v>
      </c>
      <c r="CN53" s="182"/>
      <c r="CO53" s="209">
        <f t="shared" si="304"/>
        <v>3.3720204707999391</v>
      </c>
      <c r="CP53" s="314">
        <f t="shared" si="305"/>
        <v>0.41231029324892654</v>
      </c>
      <c r="CQ53" s="210">
        <f t="shared" si="306"/>
        <v>0.44574140671233353</v>
      </c>
      <c r="CR53" s="314">
        <f t="shared" si="307"/>
        <v>5.1365678882255017E-2</v>
      </c>
      <c r="CS53" s="210">
        <f t="shared" si="308"/>
        <v>0.2793079276276843</v>
      </c>
      <c r="CT53" s="314">
        <f t="shared" si="309"/>
        <v>3.4848559814984872E-2</v>
      </c>
      <c r="CU53" s="299">
        <f t="shared" si="310"/>
        <v>0.15921887185098701</v>
      </c>
      <c r="CV53" s="316">
        <f t="shared" si="311"/>
        <v>1.1658577466460698E-2</v>
      </c>
      <c r="CX53" s="282"/>
      <c r="CY53" s="362"/>
      <c r="CZ53" s="369"/>
      <c r="DA53" s="369"/>
      <c r="DB53" s="370"/>
      <c r="DC53" s="269"/>
      <c r="DD53" s="270"/>
      <c r="DE53" s="270"/>
      <c r="DF53" s="270"/>
      <c r="DG53" s="270"/>
      <c r="DH53" s="270"/>
      <c r="DI53" s="276"/>
    </row>
    <row r="54" spans="1:113" s="8" customFormat="1" x14ac:dyDescent="0.3">
      <c r="A54" s="15"/>
      <c r="B54" s="185"/>
      <c r="C54" s="203" t="s">
        <v>35</v>
      </c>
      <c r="D54" s="204" t="s">
        <v>25</v>
      </c>
      <c r="E54" s="205">
        <v>0.17062536489388513</v>
      </c>
      <c r="F54" s="212">
        <v>1.77</v>
      </c>
      <c r="G54" s="207">
        <v>0.21085000000000001</v>
      </c>
      <c r="H54" s="207">
        <v>2.7049999999999998E-2</v>
      </c>
      <c r="I54" s="207">
        <v>1.26E-2</v>
      </c>
      <c r="J54" s="207">
        <v>8.9499999999999996E-3</v>
      </c>
      <c r="K54" s="198">
        <f t="shared" si="312"/>
        <v>7.7948243992606292</v>
      </c>
      <c r="L54" s="198">
        <f t="shared" si="313"/>
        <v>16.734126984126984</v>
      </c>
      <c r="M54" s="208">
        <f t="shared" si="323"/>
        <v>23.558659217877096</v>
      </c>
      <c r="N54" s="209">
        <f t="shared" si="269"/>
        <v>3.0952634600746003</v>
      </c>
      <c r="O54" s="210">
        <f t="shared" si="270"/>
        <v>0.39709213466928117</v>
      </c>
      <c r="P54" s="210">
        <f t="shared" si="271"/>
        <v>0.18496713112136573</v>
      </c>
      <c r="Q54" s="299">
        <f t="shared" si="272"/>
        <v>0.13138538282033518</v>
      </c>
      <c r="R54" s="213">
        <f>SUM(N52:N54)</f>
        <v>10.595003857635787</v>
      </c>
      <c r="S54" s="214">
        <f t="shared" ref="S54" si="357">SUM(O52:O54)</f>
        <v>1.3361074092139176</v>
      </c>
      <c r="T54" s="214">
        <f t="shared" ref="T54" si="358">SUM(P52:P54)</f>
        <v>0.6717030287105713</v>
      </c>
      <c r="U54" s="215">
        <f t="shared" ref="U54" si="359">SUM(Q52:Q54)</f>
        <v>0.51476005893382348</v>
      </c>
      <c r="V54" s="2"/>
      <c r="W54" s="203" t="s">
        <v>35</v>
      </c>
      <c r="X54" s="204" t="s">
        <v>25</v>
      </c>
      <c r="Y54" s="205">
        <v>0.12779783903917166</v>
      </c>
      <c r="Z54" s="212">
        <v>1.77</v>
      </c>
      <c r="AA54" s="207">
        <v>0.14634999999999998</v>
      </c>
      <c r="AB54" s="207">
        <v>2.1999999999999999E-2</v>
      </c>
      <c r="AC54" s="207">
        <v>1.5949999999999999E-2</v>
      </c>
      <c r="AD54" s="207">
        <v>8.5000000000000006E-3</v>
      </c>
      <c r="AE54" s="198">
        <f t="shared" si="314"/>
        <v>6.6522727272727264</v>
      </c>
      <c r="AF54" s="198">
        <f t="shared" si="315"/>
        <v>9.1755485893416928</v>
      </c>
      <c r="AG54" s="208">
        <f t="shared" si="327"/>
        <v>17.217647058823527</v>
      </c>
      <c r="AH54" s="209">
        <f t="shared" si="276"/>
        <v>2.2593481167421245</v>
      </c>
      <c r="AI54" s="210">
        <f t="shared" si="277"/>
        <v>0.33963552147814652</v>
      </c>
      <c r="AJ54" s="210">
        <f t="shared" si="278"/>
        <v>0.24623575307165624</v>
      </c>
      <c r="AK54" s="211">
        <f t="shared" si="279"/>
        <v>0.13122281511655662</v>
      </c>
      <c r="AL54" s="213">
        <f>SUM(AH52:AH54)</f>
        <v>7.8348667774321115</v>
      </c>
      <c r="AM54" s="214">
        <f t="shared" ref="AM54" si="360">SUM(AI52:AI54)</f>
        <v>1.0469282126752331</v>
      </c>
      <c r="AN54" s="214">
        <f t="shared" ref="AN54" si="361">SUM(AJ52:AJ54)</f>
        <v>0.75759438730761763</v>
      </c>
      <c r="AO54" s="215">
        <f t="shared" ref="AO54" si="362">SUM(AK52:AK54)</f>
        <v>0.40031009469815215</v>
      </c>
      <c r="AP54" s="2"/>
      <c r="AQ54" s="203" t="s">
        <v>35</v>
      </c>
      <c r="AR54" s="204" t="s">
        <v>25</v>
      </c>
      <c r="AS54" s="205">
        <v>0.11739812258922541</v>
      </c>
      <c r="AT54" s="212">
        <v>1.77</v>
      </c>
      <c r="AU54" s="207">
        <v>0.16789999999999999</v>
      </c>
      <c r="AV54" s="207">
        <v>2.274E-2</v>
      </c>
      <c r="AW54" s="207">
        <v>1.404E-2</v>
      </c>
      <c r="AX54" s="207">
        <v>8.4240000000000009E-3</v>
      </c>
      <c r="AY54" s="198">
        <f t="shared" si="316"/>
        <v>7.383465259454705</v>
      </c>
      <c r="AZ54" s="198">
        <f t="shared" si="317"/>
        <v>11.958689458689458</v>
      </c>
      <c r="BA54" s="208">
        <f t="shared" si="331"/>
        <v>19.931149097815762</v>
      </c>
      <c r="BB54" s="209">
        <f t="shared" si="283"/>
        <v>2.622942737345662</v>
      </c>
      <c r="BC54" s="210">
        <f t="shared" si="284"/>
        <v>0.35524549045408194</v>
      </c>
      <c r="BD54" s="210">
        <f t="shared" si="285"/>
        <v>0.21933362735159678</v>
      </c>
      <c r="BE54" s="211">
        <f t="shared" si="286"/>
        <v>0.13160017641095806</v>
      </c>
      <c r="BF54" s="213">
        <f>SUM(BB52:BB54)</f>
        <v>8.3979519961514342</v>
      </c>
      <c r="BG54" s="214">
        <f t="shared" ref="BG54" si="363">SUM(BC52:BC54)</f>
        <v>1.1702257324830145</v>
      </c>
      <c r="BH54" s="214">
        <f t="shared" ref="BH54" si="364">SUM(BD52:BD54)</f>
        <v>0.71875915375742228</v>
      </c>
      <c r="BI54" s="215">
        <f t="shared" ref="BI54" si="365">SUM(BE52:BE54)</f>
        <v>0.39614006589438261</v>
      </c>
      <c r="BJ54" s="2"/>
      <c r="BK54" s="203" t="s">
        <v>35</v>
      </c>
      <c r="BL54" s="204" t="s">
        <v>25</v>
      </c>
      <c r="BM54" s="205">
        <v>6.7869044792044073E-2</v>
      </c>
      <c r="BN54" s="232">
        <v>1.77</v>
      </c>
      <c r="BO54" s="207">
        <v>0.21875</v>
      </c>
      <c r="BP54" s="207">
        <v>3.0300000000000001E-2</v>
      </c>
      <c r="BQ54" s="207">
        <v>2.12E-2</v>
      </c>
      <c r="BR54" s="207">
        <v>1.035E-2</v>
      </c>
      <c r="BS54" s="198">
        <f t="shared" si="318"/>
        <v>7.2194719471947195</v>
      </c>
      <c r="BT54" s="198">
        <f t="shared" si="319"/>
        <v>10.318396226415095</v>
      </c>
      <c r="BU54" s="208">
        <f t="shared" si="335"/>
        <v>21.135265700483092</v>
      </c>
      <c r="BV54" s="209">
        <f t="shared" si="290"/>
        <v>3.6090945421958041</v>
      </c>
      <c r="BW54" s="210">
        <f t="shared" si="291"/>
        <v>0.49991115258757884</v>
      </c>
      <c r="BX54" s="210">
        <f t="shared" si="292"/>
        <v>0.34977281963223339</v>
      </c>
      <c r="BY54" s="211">
        <f t="shared" si="293"/>
        <v>0.17076173033932149</v>
      </c>
      <c r="BZ54" s="213">
        <f>SUM(BV52:BV54)</f>
        <v>12.414618465506814</v>
      </c>
      <c r="CA54" s="214">
        <f t="shared" ref="CA54" si="366">SUM(BW52:BW54)</f>
        <v>1.6169381866504426</v>
      </c>
      <c r="CB54" s="214">
        <f t="shared" ref="CB54" si="367">SUM(BX52:BX54)</f>
        <v>1.1215249327960517</v>
      </c>
      <c r="CC54" s="215">
        <f t="shared" ref="CC54" si="368">SUM(BY52:BY54)</f>
        <v>0.52294729043546473</v>
      </c>
      <c r="CE54" s="203" t="s">
        <v>35</v>
      </c>
      <c r="CF54" s="207">
        <f t="shared" si="297"/>
        <v>0.18596249999999998</v>
      </c>
      <c r="CG54" s="207">
        <f t="shared" si="298"/>
        <v>2.5522499999999997E-2</v>
      </c>
      <c r="CH54" s="207">
        <f t="shared" si="299"/>
        <v>1.59475E-2</v>
      </c>
      <c r="CI54" s="207">
        <f t="shared" si="300"/>
        <v>9.0559999999999998E-3</v>
      </c>
      <c r="CJ54" s="19"/>
      <c r="CK54" s="243">
        <f t="shared" si="301"/>
        <v>7.2625085832956948</v>
      </c>
      <c r="CL54" s="198">
        <f t="shared" si="302"/>
        <v>12.046690314643307</v>
      </c>
      <c r="CM54" s="196">
        <f t="shared" si="303"/>
        <v>20.460680268749869</v>
      </c>
      <c r="CN54" s="182"/>
      <c r="CO54" s="209">
        <f t="shared" si="304"/>
        <v>2.8966622140895475</v>
      </c>
      <c r="CP54" s="314">
        <f t="shared" si="305"/>
        <v>0.29270205096429053</v>
      </c>
      <c r="CQ54" s="210">
        <f t="shared" si="306"/>
        <v>0.39797107479727206</v>
      </c>
      <c r="CR54" s="314">
        <f t="shared" si="307"/>
        <v>3.6079847022677941E-2</v>
      </c>
      <c r="CS54" s="210">
        <f t="shared" si="308"/>
        <v>0.25007733279421307</v>
      </c>
      <c r="CT54" s="314">
        <f t="shared" si="309"/>
        <v>3.5518142801550176E-2</v>
      </c>
      <c r="CU54" s="299">
        <f t="shared" si="310"/>
        <v>0.14124252617179284</v>
      </c>
      <c r="CV54" s="316">
        <f t="shared" si="311"/>
        <v>9.8400381447267E-3</v>
      </c>
      <c r="CX54" s="283" t="s">
        <v>36</v>
      </c>
      <c r="CY54" s="361">
        <f>SUM(CO52:CO54)</f>
        <v>9.8106102741815366</v>
      </c>
      <c r="CZ54" s="367">
        <f>SUM(CQ52:CQ54)</f>
        <v>1.2925498852556518</v>
      </c>
      <c r="DA54" s="367">
        <f>SUM(CS52:CS54)</f>
        <v>0.81739537564291576</v>
      </c>
      <c r="DB54" s="368">
        <f>SUM(CU52:CU54)</f>
        <v>0.45853937749045576</v>
      </c>
      <c r="DC54" s="269"/>
      <c r="DD54" s="270"/>
      <c r="DE54" s="270"/>
      <c r="DF54" s="274">
        <f>(CY54-CY14)*1000</f>
        <v>1060.720798608445</v>
      </c>
      <c r="DG54" s="274">
        <f>(CZ54-CZ14)*1000</f>
        <v>163.00233007698273</v>
      </c>
      <c r="DH54" s="274">
        <f>(DA54-DA14)*1000</f>
        <v>-29.007094780761243</v>
      </c>
      <c r="DI54" s="275">
        <f>(DB54-DB14)*1000</f>
        <v>77.499209961131967</v>
      </c>
    </row>
    <row r="55" spans="1:113" s="8" customFormat="1" x14ac:dyDescent="0.3">
      <c r="A55" s="15"/>
      <c r="B55" s="185"/>
      <c r="C55" s="203" t="s">
        <v>37</v>
      </c>
      <c r="D55" s="204" t="s">
        <v>25</v>
      </c>
      <c r="E55" s="205">
        <v>0.16428350184161478</v>
      </c>
      <c r="F55" s="212">
        <v>1.77</v>
      </c>
      <c r="G55" s="207">
        <v>0.18135000000000001</v>
      </c>
      <c r="H55" s="207">
        <v>2.5500000000000002E-2</v>
      </c>
      <c r="I55" s="207">
        <v>1.0699999999999999E-2</v>
      </c>
      <c r="J55" s="207">
        <v>7.5499999999999994E-3</v>
      </c>
      <c r="K55" s="198">
        <f t="shared" si="312"/>
        <v>7.1117647058823525</v>
      </c>
      <c r="L55" s="198">
        <f t="shared" si="313"/>
        <v>16.948598130841123</v>
      </c>
      <c r="M55" s="208">
        <f t="shared" si="323"/>
        <v>24.019867549668877</v>
      </c>
      <c r="N55" s="209">
        <f t="shared" si="269"/>
        <v>2.6825622088561101</v>
      </c>
      <c r="O55" s="210">
        <f t="shared" si="270"/>
        <v>0.37720064144378718</v>
      </c>
      <c r="P55" s="210">
        <f t="shared" si="271"/>
        <v>0.15827634758621656</v>
      </c>
      <c r="Q55" s="299">
        <f t="shared" si="272"/>
        <v>0.11168097423139579</v>
      </c>
      <c r="R55" s="395"/>
      <c r="S55" s="386"/>
      <c r="T55" s="386"/>
      <c r="U55" s="396"/>
      <c r="V55" s="2"/>
      <c r="W55" s="203" t="s">
        <v>37</v>
      </c>
      <c r="X55" s="204" t="s">
        <v>25</v>
      </c>
      <c r="Y55" s="205">
        <v>0.1248617686870007</v>
      </c>
      <c r="Z55" s="212">
        <v>1.77</v>
      </c>
      <c r="AA55" s="207">
        <v>0.13729999999999998</v>
      </c>
      <c r="AB55" s="207">
        <v>2.1350000000000001E-2</v>
      </c>
      <c r="AC55" s="207">
        <v>1.4749999999999999E-2</v>
      </c>
      <c r="AD55" s="207">
        <v>8.6E-3</v>
      </c>
      <c r="AE55" s="198">
        <f t="shared" si="314"/>
        <v>6.4309133489461345</v>
      </c>
      <c r="AF55" s="198">
        <f t="shared" si="315"/>
        <v>9.3084745762711858</v>
      </c>
      <c r="AG55" s="208">
        <f t="shared" si="327"/>
        <v>15.965116279069765</v>
      </c>
      <c r="AH55" s="209">
        <f t="shared" si="276"/>
        <v>2.1267696811191632</v>
      </c>
      <c r="AI55" s="210">
        <f t="shared" si="277"/>
        <v>0.33071036192202585</v>
      </c>
      <c r="AJ55" s="210">
        <f t="shared" si="278"/>
        <v>0.22847671374004128</v>
      </c>
      <c r="AK55" s="211">
        <f t="shared" si="279"/>
        <v>0.13321354157046475</v>
      </c>
      <c r="AL55" s="395"/>
      <c r="AM55" s="386"/>
      <c r="AN55" s="386"/>
      <c r="AO55" s="396"/>
      <c r="AP55" s="2"/>
      <c r="AQ55" s="203" t="s">
        <v>37</v>
      </c>
      <c r="AR55" s="204" t="s">
        <v>25</v>
      </c>
      <c r="AS55" s="205">
        <v>9.2353170429218728E-2</v>
      </c>
      <c r="AT55" s="212">
        <v>1.77</v>
      </c>
      <c r="AU55" s="207">
        <v>0.15289999999999998</v>
      </c>
      <c r="AV55" s="207">
        <v>2.4049999999999998E-2</v>
      </c>
      <c r="AW55" s="207">
        <v>1.3100000000000001E-2</v>
      </c>
      <c r="AX55" s="207">
        <v>7.3000000000000001E-3</v>
      </c>
      <c r="AY55" s="198">
        <f t="shared" si="316"/>
        <v>6.3575883575883569</v>
      </c>
      <c r="AZ55" s="198">
        <f t="shared" si="317"/>
        <v>11.671755725190838</v>
      </c>
      <c r="BA55" s="208">
        <f t="shared" si="331"/>
        <v>20.945205479452053</v>
      </c>
      <c r="BB55" s="209">
        <f t="shared" si="283"/>
        <v>2.4563918442722921</v>
      </c>
      <c r="BC55" s="210">
        <f t="shared" si="284"/>
        <v>0.38637164064583801</v>
      </c>
      <c r="BD55" s="210">
        <f t="shared" si="285"/>
        <v>0.21045607037257705</v>
      </c>
      <c r="BE55" s="211">
        <f t="shared" si="286"/>
        <v>0.11727704684884063</v>
      </c>
      <c r="BF55" s="395"/>
      <c r="BG55" s="386"/>
      <c r="BH55" s="386"/>
      <c r="BI55" s="396"/>
      <c r="BJ55" s="2"/>
      <c r="BK55" s="203" t="s">
        <v>37</v>
      </c>
      <c r="BL55" s="204" t="s">
        <v>25</v>
      </c>
      <c r="BM55" s="205">
        <v>9.6695895374357729E-2</v>
      </c>
      <c r="BN55" s="232">
        <v>1.77</v>
      </c>
      <c r="BO55" s="207">
        <v>0.2175</v>
      </c>
      <c r="BP55" s="207">
        <v>2.9144999999999997E-2</v>
      </c>
      <c r="BQ55" s="207">
        <v>1.8499999999999999E-2</v>
      </c>
      <c r="BR55" s="207">
        <v>9.4999999999999998E-3</v>
      </c>
      <c r="BS55" s="198">
        <f t="shared" si="318"/>
        <v>7.4626865671641793</v>
      </c>
      <c r="BT55" s="198">
        <f t="shared" si="319"/>
        <v>11.756756756756758</v>
      </c>
      <c r="BU55" s="208">
        <f t="shared" si="335"/>
        <v>22.894736842105264</v>
      </c>
      <c r="BV55" s="209">
        <f t="shared" si="290"/>
        <v>3.477494976782566</v>
      </c>
      <c r="BW55" s="210">
        <f t="shared" si="291"/>
        <v>0.46598432688886376</v>
      </c>
      <c r="BX55" s="210">
        <f t="shared" si="292"/>
        <v>0.29578692905966653</v>
      </c>
      <c r="BY55" s="211">
        <f t="shared" si="293"/>
        <v>0.15189058519280174</v>
      </c>
      <c r="BZ55" s="395"/>
      <c r="CA55" s="386"/>
      <c r="CB55" s="386"/>
      <c r="CC55" s="396"/>
      <c r="CE55" s="203" t="s">
        <v>37</v>
      </c>
      <c r="CF55" s="207">
        <f t="shared" si="297"/>
        <v>0.17226249999999999</v>
      </c>
      <c r="CG55" s="207">
        <f t="shared" si="298"/>
        <v>2.5011249999999999E-2</v>
      </c>
      <c r="CH55" s="207">
        <f t="shared" si="299"/>
        <v>1.4262500000000001E-2</v>
      </c>
      <c r="CI55" s="207">
        <f t="shared" si="300"/>
        <v>8.2375E-3</v>
      </c>
      <c r="CJ55" s="19"/>
      <c r="CK55" s="243">
        <f t="shared" si="301"/>
        <v>6.8407382448952561</v>
      </c>
      <c r="CL55" s="198">
        <f t="shared" si="302"/>
        <v>12.421396297264977</v>
      </c>
      <c r="CM55" s="212">
        <f t="shared" si="303"/>
        <v>20.956231537573988</v>
      </c>
      <c r="CN55" s="182"/>
      <c r="CO55" s="209">
        <f t="shared" si="304"/>
        <v>2.6858046777575328</v>
      </c>
      <c r="CP55" s="314">
        <f t="shared" si="305"/>
        <v>0.28750861129264638</v>
      </c>
      <c r="CQ55" s="210">
        <f t="shared" si="306"/>
        <v>0.3900667427251287</v>
      </c>
      <c r="CR55" s="314">
        <f t="shared" si="307"/>
        <v>2.8085954183629018E-2</v>
      </c>
      <c r="CS55" s="210">
        <f t="shared" si="308"/>
        <v>0.22324901518962537</v>
      </c>
      <c r="CT55" s="314">
        <f t="shared" si="309"/>
        <v>2.8393345396041027E-2</v>
      </c>
      <c r="CU55" s="299">
        <f t="shared" si="310"/>
        <v>0.12851553696087573</v>
      </c>
      <c r="CV55" s="316">
        <f t="shared" si="311"/>
        <v>9.0285209634418263E-3</v>
      </c>
      <c r="CX55" s="282"/>
      <c r="CY55" s="373">
        <f>(STDEV(R54,AL54,BF54,BZ54))/2</f>
        <v>1.0525879903713513</v>
      </c>
      <c r="CZ55" s="366">
        <f t="shared" ref="CZ55" si="369">(STDEV(S54,AM54,BG54,CA54))/2</f>
        <v>0.12329444174006107</v>
      </c>
      <c r="DA55" s="366">
        <f t="shared" ref="DA55" si="370">(STDEV(T54,AN54,BH54,CB54))/2</f>
        <v>0.10288598461506614</v>
      </c>
      <c r="DB55" s="366">
        <f t="shared" ref="DB55" si="371">(STDEV(U54,AO54,BI54,CC54))/2</f>
        <v>3.4872945260926082E-2</v>
      </c>
      <c r="DC55" s="269"/>
      <c r="DD55" s="270"/>
      <c r="DE55" s="270"/>
      <c r="DF55" s="270"/>
      <c r="DG55" s="270"/>
      <c r="DH55" s="270"/>
      <c r="DI55" s="276"/>
    </row>
    <row r="56" spans="1:113" s="8" customFormat="1" x14ac:dyDescent="0.3">
      <c r="A56" s="15"/>
      <c r="B56" s="185"/>
      <c r="C56" s="203" t="s">
        <v>38</v>
      </c>
      <c r="D56" s="204" t="s">
        <v>25</v>
      </c>
      <c r="E56" s="205">
        <v>0.21110720690088428</v>
      </c>
      <c r="F56" s="212">
        <v>1.78</v>
      </c>
      <c r="G56" s="207">
        <v>0.1515</v>
      </c>
      <c r="H56" s="207">
        <v>2.2449999999999998E-2</v>
      </c>
      <c r="I56" s="207">
        <v>1.005E-2</v>
      </c>
      <c r="J56" s="207">
        <v>6.2000000000000006E-3</v>
      </c>
      <c r="K56" s="198">
        <f t="shared" si="312"/>
        <v>6.7483296213808472</v>
      </c>
      <c r="L56" s="198">
        <f t="shared" si="313"/>
        <v>15.074626865671641</v>
      </c>
      <c r="M56" s="208">
        <f t="shared" si="323"/>
        <v>24.43548387096774</v>
      </c>
      <c r="N56" s="213">
        <f t="shared" si="269"/>
        <v>2.1274071951503855</v>
      </c>
      <c r="O56" s="214">
        <f t="shared" si="270"/>
        <v>0.31524944905033764</v>
      </c>
      <c r="P56" s="214">
        <f t="shared" si="271"/>
        <v>0.14112503175750082</v>
      </c>
      <c r="Q56" s="383">
        <f t="shared" si="272"/>
        <v>8.7062208646418421E-2</v>
      </c>
      <c r="R56" s="395"/>
      <c r="S56" s="386"/>
      <c r="T56" s="386"/>
      <c r="U56" s="396"/>
      <c r="V56" s="2"/>
      <c r="W56" s="203" t="s">
        <v>38</v>
      </c>
      <c r="X56" s="204" t="s">
        <v>25</v>
      </c>
      <c r="Y56" s="205">
        <v>0.10252272118676092</v>
      </c>
      <c r="Z56" s="212">
        <v>1.78</v>
      </c>
      <c r="AA56" s="207">
        <v>0.14335000000000001</v>
      </c>
      <c r="AB56" s="207">
        <v>2.4149999999999998E-2</v>
      </c>
      <c r="AC56" s="207">
        <v>1.3250000000000001E-2</v>
      </c>
      <c r="AD56" s="207">
        <v>9.1500000000000001E-3</v>
      </c>
      <c r="AE56" s="198">
        <f t="shared" si="314"/>
        <v>5.9358178053830235</v>
      </c>
      <c r="AF56" s="198">
        <f t="shared" si="315"/>
        <v>10.818867924528302</v>
      </c>
      <c r="AG56" s="208">
        <f t="shared" si="327"/>
        <v>15.666666666666668</v>
      </c>
      <c r="AH56" s="213">
        <f t="shared" si="276"/>
        <v>2.2900299489382254</v>
      </c>
      <c r="AI56" s="214">
        <f t="shared" si="277"/>
        <v>0.38579855784344702</v>
      </c>
      <c r="AJ56" s="214">
        <f t="shared" si="278"/>
        <v>0.21167001620810244</v>
      </c>
      <c r="AK56" s="215">
        <f t="shared" si="279"/>
        <v>0.14617212440031224</v>
      </c>
      <c r="AL56" s="395"/>
      <c r="AM56" s="386"/>
      <c r="AN56" s="386"/>
      <c r="AO56" s="396"/>
      <c r="AP56" s="2"/>
      <c r="AQ56" s="203" t="s">
        <v>38</v>
      </c>
      <c r="AR56" s="204" t="s">
        <v>25</v>
      </c>
      <c r="AS56" s="205">
        <v>9.9709791339967518E-2</v>
      </c>
      <c r="AT56" s="212">
        <v>1.78</v>
      </c>
      <c r="AU56" s="207">
        <v>0.15844999999999998</v>
      </c>
      <c r="AV56" s="207">
        <v>2.4575E-2</v>
      </c>
      <c r="AW56" s="207">
        <v>1.3155E-2</v>
      </c>
      <c r="AX56" s="207">
        <v>8.2424999999999998E-3</v>
      </c>
      <c r="AY56" s="198">
        <f t="shared" si="316"/>
        <v>6.4476093591047805</v>
      </c>
      <c r="AZ56" s="198">
        <f t="shared" si="317"/>
        <v>12.044849866970733</v>
      </c>
      <c r="BA56" s="208">
        <f t="shared" si="331"/>
        <v>19.223536548377311</v>
      </c>
      <c r="BB56" s="213">
        <f t="shared" si="283"/>
        <v>2.539187507406842</v>
      </c>
      <c r="BC56" s="214">
        <f t="shared" si="284"/>
        <v>0.39381844742520133</v>
      </c>
      <c r="BD56" s="214">
        <f t="shared" si="285"/>
        <v>0.21081105496962455</v>
      </c>
      <c r="BE56" s="215">
        <f t="shared" si="286"/>
        <v>0.13208742839886967</v>
      </c>
      <c r="BF56" s="395"/>
      <c r="BG56" s="386"/>
      <c r="BH56" s="386"/>
      <c r="BI56" s="396"/>
      <c r="BJ56" s="2"/>
      <c r="BK56" s="203" t="s">
        <v>38</v>
      </c>
      <c r="BL56" s="204" t="s">
        <v>25</v>
      </c>
      <c r="BM56" s="205">
        <v>0.1192465175539764</v>
      </c>
      <c r="BN56" s="232">
        <v>1.78</v>
      </c>
      <c r="BO56" s="207">
        <v>0.18335000000000001</v>
      </c>
      <c r="BP56" s="207">
        <v>2.5520000000000001E-2</v>
      </c>
      <c r="BQ56" s="207">
        <v>1.7299999999999999E-2</v>
      </c>
      <c r="BR56" s="207">
        <v>8.6999999999999994E-3</v>
      </c>
      <c r="BS56" s="198">
        <f t="shared" si="318"/>
        <v>7.1845611285266457</v>
      </c>
      <c r="BT56" s="198">
        <f t="shared" si="319"/>
        <v>10.598265895953759</v>
      </c>
      <c r="BU56" s="208">
        <f t="shared" si="335"/>
        <v>21.074712643678165</v>
      </c>
      <c r="BV56" s="213">
        <f t="shared" si="290"/>
        <v>2.8744534879153165</v>
      </c>
      <c r="BW56" s="214">
        <f t="shared" si="291"/>
        <v>0.4000875539220009</v>
      </c>
      <c r="BX56" s="214">
        <f t="shared" si="292"/>
        <v>0.2712192273844285</v>
      </c>
      <c r="BY56" s="215">
        <f t="shared" si="293"/>
        <v>0.1363934842915912</v>
      </c>
      <c r="BZ56" s="395"/>
      <c r="CA56" s="386"/>
      <c r="CB56" s="386"/>
      <c r="CC56" s="396"/>
      <c r="CE56" s="203" t="s">
        <v>38</v>
      </c>
      <c r="CF56" s="207">
        <f t="shared" si="297"/>
        <v>0.15916249999999998</v>
      </c>
      <c r="CG56" s="207">
        <f t="shared" si="298"/>
        <v>2.4173749999999997E-2</v>
      </c>
      <c r="CH56" s="207">
        <f t="shared" si="299"/>
        <v>1.3438749999999999E-2</v>
      </c>
      <c r="CI56" s="207">
        <f t="shared" si="300"/>
        <v>8.0731250000000004E-3</v>
      </c>
      <c r="CJ56" s="19"/>
      <c r="CK56" s="243">
        <f t="shared" si="301"/>
        <v>6.5790794785988247</v>
      </c>
      <c r="CL56" s="198">
        <f t="shared" si="302"/>
        <v>12.134152638281108</v>
      </c>
      <c r="CM56" s="212">
        <f t="shared" si="303"/>
        <v>20.10009993242247</v>
      </c>
      <c r="CN56" s="182"/>
      <c r="CO56" s="209">
        <f t="shared" si="304"/>
        <v>2.4577695348526922</v>
      </c>
      <c r="CP56" s="314">
        <f t="shared" si="305"/>
        <v>0.16266792532924945</v>
      </c>
      <c r="CQ56" s="210">
        <f t="shared" si="306"/>
        <v>0.37373850206024672</v>
      </c>
      <c r="CR56" s="314">
        <f t="shared" si="307"/>
        <v>1.9714400420679873E-2</v>
      </c>
      <c r="CS56" s="210">
        <f t="shared" si="308"/>
        <v>0.20870633257991406</v>
      </c>
      <c r="CT56" s="314">
        <f t="shared" si="309"/>
        <v>2.6596220775822656E-2</v>
      </c>
      <c r="CU56" s="299">
        <f t="shared" si="310"/>
        <v>0.1254288114342979</v>
      </c>
      <c r="CV56" s="316">
        <f t="shared" si="311"/>
        <v>1.3123904630600799E-2</v>
      </c>
      <c r="CX56" s="282"/>
      <c r="CY56" s="362"/>
      <c r="CZ56" s="369"/>
      <c r="DA56" s="369"/>
      <c r="DB56" s="370"/>
      <c r="DC56" s="269"/>
      <c r="DD56" s="270"/>
      <c r="DE56" s="270"/>
      <c r="DF56" s="270"/>
      <c r="DG56" s="270"/>
      <c r="DH56" s="270"/>
      <c r="DI56" s="276"/>
    </row>
    <row r="57" spans="1:113" s="8" customFormat="1" x14ac:dyDescent="0.3">
      <c r="A57" s="15"/>
      <c r="B57" s="185"/>
      <c r="C57" s="203" t="s">
        <v>39</v>
      </c>
      <c r="D57" s="204" t="s">
        <v>25</v>
      </c>
      <c r="E57" s="205">
        <v>0.22315299642752351</v>
      </c>
      <c r="F57" s="212">
        <v>1.8</v>
      </c>
      <c r="G57" s="207">
        <v>0.1447</v>
      </c>
      <c r="H57" s="207">
        <v>2.1049999999999999E-2</v>
      </c>
      <c r="I57" s="207">
        <v>1.1050000000000001E-2</v>
      </c>
      <c r="J57" s="207">
        <v>7.2500000000000004E-3</v>
      </c>
      <c r="K57" s="198">
        <f t="shared" si="312"/>
        <v>6.8741092636579575</v>
      </c>
      <c r="L57" s="198">
        <f t="shared" si="313"/>
        <v>13.095022624434387</v>
      </c>
      <c r="M57" s="208">
        <f t="shared" si="323"/>
        <v>19.95862068965517</v>
      </c>
      <c r="N57" s="213">
        <f t="shared" si="269"/>
        <v>2.0233757055048724</v>
      </c>
      <c r="O57" s="214">
        <f t="shared" si="270"/>
        <v>0.29434732965361138</v>
      </c>
      <c r="P57" s="214">
        <f t="shared" si="271"/>
        <v>0.1545148690105656</v>
      </c>
      <c r="Q57" s="383">
        <f t="shared" si="272"/>
        <v>0.10137853396620819</v>
      </c>
      <c r="R57" s="213">
        <f>SUM(N55:N57)</f>
        <v>6.8333451095113684</v>
      </c>
      <c r="S57" s="214">
        <f t="shared" ref="S57" si="372">SUM(O55:O57)</f>
        <v>0.9867974201477363</v>
      </c>
      <c r="T57" s="214">
        <f t="shared" ref="T57" si="373">SUM(P55:P57)</f>
        <v>0.45391624835428296</v>
      </c>
      <c r="U57" s="215">
        <f t="shared" ref="U57" si="374">SUM(Q55:Q57)</f>
        <v>0.30012171684402245</v>
      </c>
      <c r="V57" s="2"/>
      <c r="W57" s="203" t="s">
        <v>39</v>
      </c>
      <c r="X57" s="204" t="s">
        <v>25</v>
      </c>
      <c r="Y57" s="205">
        <v>8.8180240296036133E-2</v>
      </c>
      <c r="Z57" s="212">
        <v>1.8</v>
      </c>
      <c r="AA57" s="207">
        <v>0.14384999999999998</v>
      </c>
      <c r="AB57" s="207">
        <v>2.5849999999999998E-2</v>
      </c>
      <c r="AC57" s="207">
        <v>1.255E-2</v>
      </c>
      <c r="AD57" s="207">
        <v>9.8999999999999991E-3</v>
      </c>
      <c r="AE57" s="198">
        <f t="shared" si="314"/>
        <v>5.5647969052224369</v>
      </c>
      <c r="AF57" s="198">
        <f t="shared" si="315"/>
        <v>11.462151394422309</v>
      </c>
      <c r="AG57" s="208">
        <f t="shared" si="327"/>
        <v>14.530303030303029</v>
      </c>
      <c r="AH57" s="213">
        <f t="shared" si="276"/>
        <v>2.3609749038014733</v>
      </c>
      <c r="AI57" s="214">
        <f t="shared" si="277"/>
        <v>0.42426973419025432</v>
      </c>
      <c r="AJ57" s="214">
        <f t="shared" si="278"/>
        <v>0.20598008371712545</v>
      </c>
      <c r="AK57" s="215">
        <f t="shared" si="279"/>
        <v>0.16248628117924635</v>
      </c>
      <c r="AL57" s="213">
        <f>SUM(AH55:AH57)</f>
        <v>6.777774533858862</v>
      </c>
      <c r="AM57" s="214">
        <f t="shared" ref="AM57" si="375">SUM(AI55:AI57)</f>
        <v>1.1407786539557272</v>
      </c>
      <c r="AN57" s="214">
        <f t="shared" ref="AN57" si="376">SUM(AJ55:AJ57)</f>
        <v>0.64612681366526914</v>
      </c>
      <c r="AO57" s="215">
        <f t="shared" ref="AO57" si="377">SUM(AK55:AK57)</f>
        <v>0.44187194715002331</v>
      </c>
      <c r="AP57" s="2"/>
      <c r="AQ57" s="203" t="s">
        <v>39</v>
      </c>
      <c r="AR57" s="204" t="s">
        <v>25</v>
      </c>
      <c r="AS57" s="205">
        <v>9.8487698122692743E-2</v>
      </c>
      <c r="AT57" s="212">
        <v>1.8</v>
      </c>
      <c r="AU57" s="207">
        <v>0.12775</v>
      </c>
      <c r="AV57" s="207">
        <v>2.2450000000000001E-2</v>
      </c>
      <c r="AW57" s="207">
        <v>1.2355E-2</v>
      </c>
      <c r="AX57" s="207">
        <v>7.7340000000000013E-3</v>
      </c>
      <c r="AY57" s="198">
        <f t="shared" si="316"/>
        <v>5.6904231625835191</v>
      </c>
      <c r="AZ57" s="198">
        <f t="shared" si="317"/>
        <v>10.339943342776204</v>
      </c>
      <c r="BA57" s="208">
        <f t="shared" si="331"/>
        <v>16.517972588569947</v>
      </c>
      <c r="BB57" s="213">
        <f t="shared" si="283"/>
        <v>2.0730275381668681</v>
      </c>
      <c r="BC57" s="214">
        <f t="shared" si="284"/>
        <v>0.36430112118861985</v>
      </c>
      <c r="BD57" s="214">
        <f t="shared" si="285"/>
        <v>0.20048732081449436</v>
      </c>
      <c r="BE57" s="215">
        <f t="shared" si="286"/>
        <v>0.12550133056894372</v>
      </c>
      <c r="BF57" s="213">
        <f>SUM(BB55:BB57)</f>
        <v>7.0686068898460022</v>
      </c>
      <c r="BG57" s="214">
        <f t="shared" ref="BG57" si="378">SUM(BC55:BC57)</f>
        <v>1.1444912092596591</v>
      </c>
      <c r="BH57" s="214">
        <f t="shared" ref="BH57" si="379">SUM(BD55:BD57)</f>
        <v>0.62175444615669595</v>
      </c>
      <c r="BI57" s="215">
        <f t="shared" ref="BI57" si="380">SUM(BE55:BE57)</f>
        <v>0.37486580581665402</v>
      </c>
      <c r="BJ57" s="2"/>
      <c r="BK57" s="203" t="s">
        <v>39</v>
      </c>
      <c r="BL57" s="204" t="s">
        <v>25</v>
      </c>
      <c r="BM57" s="205">
        <v>0.16512491313996172</v>
      </c>
      <c r="BN57" s="232">
        <v>1.8</v>
      </c>
      <c r="BO57" s="207">
        <v>0.16255</v>
      </c>
      <c r="BP57" s="207">
        <v>2.2234999999999998E-2</v>
      </c>
      <c r="BQ57" s="207">
        <v>1.49E-2</v>
      </c>
      <c r="BR57" s="207">
        <v>6.1999999999999998E-3</v>
      </c>
      <c r="BS57" s="198">
        <f t="shared" si="318"/>
        <v>7.3105464357994157</v>
      </c>
      <c r="BT57" s="198">
        <f t="shared" si="319"/>
        <v>10.909395973154362</v>
      </c>
      <c r="BU57" s="208">
        <f t="shared" si="335"/>
        <v>26.217741935483872</v>
      </c>
      <c r="BV57" s="213">
        <f t="shared" si="290"/>
        <v>2.4427610166437859</v>
      </c>
      <c r="BW57" s="214">
        <f t="shared" si="291"/>
        <v>0.33414205601399311</v>
      </c>
      <c r="BX57" s="214">
        <f t="shared" si="292"/>
        <v>0.22391349829586227</v>
      </c>
      <c r="BY57" s="215">
        <f t="shared" si="293"/>
        <v>9.3172059693580264E-2</v>
      </c>
      <c r="BZ57" s="213">
        <f>SUM(BV55:BV57)</f>
        <v>8.794709481341668</v>
      </c>
      <c r="CA57" s="214">
        <f t="shared" ref="CA57" si="381">SUM(BW55:BW57)</f>
        <v>1.2002139368248579</v>
      </c>
      <c r="CB57" s="214">
        <f t="shared" ref="CB57" si="382">SUM(BX55:BX57)</f>
        <v>0.79091965473995729</v>
      </c>
      <c r="CC57" s="215">
        <f t="shared" ref="CC57" si="383">SUM(BY55:BY57)</f>
        <v>0.38145612917797322</v>
      </c>
      <c r="CE57" s="203" t="s">
        <v>39</v>
      </c>
      <c r="CF57" s="207">
        <f t="shared" si="297"/>
        <v>0.14471249999999999</v>
      </c>
      <c r="CG57" s="207">
        <f t="shared" si="298"/>
        <v>2.289625E-2</v>
      </c>
      <c r="CH57" s="207">
        <f t="shared" si="299"/>
        <v>1.2713749999999999E-2</v>
      </c>
      <c r="CI57" s="207">
        <f t="shared" si="300"/>
        <v>7.7710000000000001E-3</v>
      </c>
      <c r="CJ57" s="19"/>
      <c r="CK57" s="243">
        <f t="shared" si="301"/>
        <v>6.3599689418158327</v>
      </c>
      <c r="CL57" s="198">
        <f t="shared" si="302"/>
        <v>11.451628333696815</v>
      </c>
      <c r="CM57" s="212">
        <f t="shared" si="303"/>
        <v>19.306159561003007</v>
      </c>
      <c r="CN57" s="182"/>
      <c r="CO57" s="209">
        <f t="shared" si="304"/>
        <v>2.2250347910292501</v>
      </c>
      <c r="CP57" s="314">
        <f t="shared" si="305"/>
        <v>0.10394590551426774</v>
      </c>
      <c r="CQ57" s="210">
        <f t="shared" si="306"/>
        <v>0.35426506026161969</v>
      </c>
      <c r="CR57" s="314">
        <f t="shared" si="307"/>
        <v>2.7380721064203566E-2</v>
      </c>
      <c r="CS57" s="210">
        <f t="shared" si="308"/>
        <v>0.19622394295951193</v>
      </c>
      <c r="CT57" s="314">
        <f t="shared" si="309"/>
        <v>1.4775308788708396E-2</v>
      </c>
      <c r="CU57" s="299">
        <f t="shared" si="310"/>
        <v>0.12063455135199465</v>
      </c>
      <c r="CV57" s="316">
        <f t="shared" si="311"/>
        <v>1.5546262903374276E-2</v>
      </c>
      <c r="CX57" s="283" t="s">
        <v>40</v>
      </c>
      <c r="CY57" s="361">
        <f>SUM(CO55:CO57)</f>
        <v>7.3686090036394756</v>
      </c>
      <c r="CZ57" s="367">
        <f>SUM(CQ55:CQ57)</f>
        <v>1.1180703050469951</v>
      </c>
      <c r="DA57" s="367">
        <f>SUM(CS55:CS57)</f>
        <v>0.62817929072905132</v>
      </c>
      <c r="DB57" s="368">
        <f>SUM(CU55:CU57)</f>
        <v>0.37457889974716829</v>
      </c>
      <c r="DC57" s="269"/>
      <c r="DD57" s="270"/>
      <c r="DE57" s="270"/>
      <c r="DF57" s="274">
        <f>(CY57-CY17)*1000</f>
        <v>1192.0597892189112</v>
      </c>
      <c r="DG57" s="274">
        <f>(CZ57-CZ17)*1000</f>
        <v>195.05469330567294</v>
      </c>
      <c r="DH57" s="274">
        <f>(DA57-DA17)*1000</f>
        <v>5.9373925563914742</v>
      </c>
      <c r="DI57" s="275">
        <f>(DB57-DB17)*1000</f>
        <v>59.001984507960849</v>
      </c>
    </row>
    <row r="58" spans="1:113" s="8" customFormat="1" x14ac:dyDescent="0.3">
      <c r="A58" s="15"/>
      <c r="B58" s="185"/>
      <c r="C58" s="203" t="s">
        <v>41</v>
      </c>
      <c r="D58" s="204" t="s">
        <v>25</v>
      </c>
      <c r="E58" s="205">
        <v>0.23723936951177255</v>
      </c>
      <c r="F58" s="212">
        <v>1.8</v>
      </c>
      <c r="G58" s="207">
        <v>0.1013</v>
      </c>
      <c r="H58" s="207">
        <v>1.7100000000000001E-2</v>
      </c>
      <c r="I58" s="207">
        <v>9.6000000000000009E-3</v>
      </c>
      <c r="J58" s="207">
        <v>4.7000000000000002E-3</v>
      </c>
      <c r="K58" s="198">
        <f t="shared" si="312"/>
        <v>5.9239766081871341</v>
      </c>
      <c r="L58" s="198">
        <f t="shared" si="313"/>
        <v>10.552083333333332</v>
      </c>
      <c r="M58" s="208">
        <f t="shared" si="323"/>
        <v>21.553191489361701</v>
      </c>
      <c r="N58" s="213">
        <f t="shared" si="269"/>
        <v>1.390817733632234</v>
      </c>
      <c r="O58" s="214">
        <f t="shared" si="270"/>
        <v>0.23477772206427644</v>
      </c>
      <c r="P58" s="214">
        <f t="shared" si="271"/>
        <v>0.13180503694836573</v>
      </c>
      <c r="Q58" s="383">
        <f t="shared" si="272"/>
        <v>6.4529549339304049E-2</v>
      </c>
      <c r="R58" s="395"/>
      <c r="S58" s="386"/>
      <c r="T58" s="386"/>
      <c r="U58" s="396"/>
      <c r="V58" s="2"/>
      <c r="W58" s="203" t="s">
        <v>41</v>
      </c>
      <c r="X58" s="204" t="s">
        <v>25</v>
      </c>
      <c r="Y58" s="205">
        <v>0.11810721389986963</v>
      </c>
      <c r="Z58" s="212">
        <v>1.8</v>
      </c>
      <c r="AA58" s="207">
        <v>0.17275000000000001</v>
      </c>
      <c r="AB58" s="207">
        <v>2.8150000000000001E-2</v>
      </c>
      <c r="AC58" s="207">
        <v>1.29E-2</v>
      </c>
      <c r="AD58" s="207">
        <v>9.8500000000000011E-3</v>
      </c>
      <c r="AE58" s="198">
        <f t="shared" si="314"/>
        <v>6.1367673179396096</v>
      </c>
      <c r="AF58" s="198">
        <f t="shared" si="315"/>
        <v>13.391472868217056</v>
      </c>
      <c r="AG58" s="208">
        <f t="shared" si="327"/>
        <v>17.538071065989847</v>
      </c>
      <c r="AH58" s="213">
        <f t="shared" si="276"/>
        <v>2.7422456183783552</v>
      </c>
      <c r="AI58" s="214">
        <f t="shared" si="277"/>
        <v>0.44685507471693608</v>
      </c>
      <c r="AJ58" s="214">
        <f t="shared" si="278"/>
        <v>0.20477550493245025</v>
      </c>
      <c r="AK58" s="215">
        <f t="shared" si="279"/>
        <v>0.15635959097555313</v>
      </c>
      <c r="AL58" s="395"/>
      <c r="AM58" s="386"/>
      <c r="AN58" s="386"/>
      <c r="AO58" s="396"/>
      <c r="AP58" s="2"/>
      <c r="AQ58" s="203" t="s">
        <v>41</v>
      </c>
      <c r="AR58" s="204" t="s">
        <v>25</v>
      </c>
      <c r="AS58" s="205">
        <v>0.11198426766299152</v>
      </c>
      <c r="AT58" s="212">
        <v>1.8</v>
      </c>
      <c r="AU58" s="207">
        <v>0.12570000000000001</v>
      </c>
      <c r="AV58" s="207">
        <v>2.1575E-2</v>
      </c>
      <c r="AW58" s="207">
        <v>1.1145E-2</v>
      </c>
      <c r="AX58" s="207">
        <v>6.824499999999999E-3</v>
      </c>
      <c r="AY58" s="198">
        <f t="shared" si="316"/>
        <v>5.8261877172653538</v>
      </c>
      <c r="AZ58" s="198">
        <f t="shared" si="317"/>
        <v>11.278600269179003</v>
      </c>
      <c r="BA58" s="208">
        <f t="shared" si="331"/>
        <v>18.418931789874719</v>
      </c>
      <c r="BB58" s="213">
        <f t="shared" si="283"/>
        <v>2.0092243959857155</v>
      </c>
      <c r="BC58" s="214">
        <f t="shared" si="284"/>
        <v>0.34486090965307725</v>
      </c>
      <c r="BD58" s="214">
        <f t="shared" si="285"/>
        <v>0.17814483606412729</v>
      </c>
      <c r="BE58" s="215">
        <f t="shared" si="286"/>
        <v>0.10908474057601043</v>
      </c>
      <c r="BF58" s="395"/>
      <c r="BG58" s="386"/>
      <c r="BH58" s="386"/>
      <c r="BI58" s="396"/>
      <c r="BJ58" s="2"/>
      <c r="BK58" s="203" t="s">
        <v>41</v>
      </c>
      <c r="BL58" s="204" t="s">
        <v>25</v>
      </c>
      <c r="BM58" s="205">
        <v>0.2327106387667954</v>
      </c>
      <c r="BN58" s="232">
        <v>1.8</v>
      </c>
      <c r="BO58" s="207">
        <v>0.16944999999999999</v>
      </c>
      <c r="BP58" s="207">
        <v>2.2335000000000001E-2</v>
      </c>
      <c r="BQ58" s="207">
        <v>1.24E-2</v>
      </c>
      <c r="BR58" s="207">
        <v>6.3499999999999997E-3</v>
      </c>
      <c r="BS58" s="198">
        <f t="shared" si="318"/>
        <v>7.5867472576673372</v>
      </c>
      <c r="BT58" s="198">
        <f t="shared" si="319"/>
        <v>13.66532258064516</v>
      </c>
      <c r="BU58" s="208">
        <f t="shared" si="335"/>
        <v>26.685039370078741</v>
      </c>
      <c r="BV58" s="213">
        <f t="shared" si="290"/>
        <v>2.3403092806973969</v>
      </c>
      <c r="BW58" s="214">
        <f t="shared" si="291"/>
        <v>0.30847334189658521</v>
      </c>
      <c r="BX58" s="214">
        <f t="shared" si="292"/>
        <v>0.17125898542725124</v>
      </c>
      <c r="BY58" s="215">
        <f t="shared" si="293"/>
        <v>8.7701173988955286E-2</v>
      </c>
      <c r="BZ58" s="395"/>
      <c r="CA58" s="386"/>
      <c r="CB58" s="386"/>
      <c r="CC58" s="396"/>
      <c r="CE58" s="203" t="s">
        <v>41</v>
      </c>
      <c r="CF58" s="207">
        <f t="shared" si="297"/>
        <v>0.14230000000000001</v>
      </c>
      <c r="CG58" s="207">
        <f t="shared" si="298"/>
        <v>2.2289999999999997E-2</v>
      </c>
      <c r="CH58" s="207">
        <f t="shared" si="299"/>
        <v>1.1511250000000001E-2</v>
      </c>
      <c r="CI58" s="207">
        <f t="shared" si="300"/>
        <v>6.9311249999999998E-3</v>
      </c>
      <c r="CJ58" s="19"/>
      <c r="CK58" s="243">
        <f t="shared" si="301"/>
        <v>6.3684197252648582</v>
      </c>
      <c r="CL58" s="198">
        <f t="shared" si="302"/>
        <v>12.221869762843637</v>
      </c>
      <c r="CM58" s="212">
        <f t="shared" si="303"/>
        <v>21.048808428826252</v>
      </c>
      <c r="CN58" s="182"/>
      <c r="CO58" s="209">
        <f t="shared" si="304"/>
        <v>2.1206492571734255</v>
      </c>
      <c r="CP58" s="314">
        <f t="shared" si="305"/>
        <v>0.28573036745664593</v>
      </c>
      <c r="CQ58" s="210">
        <f t="shared" si="306"/>
        <v>0.33374176208271877</v>
      </c>
      <c r="CR58" s="314">
        <f t="shared" si="307"/>
        <v>4.4112197116417839E-2</v>
      </c>
      <c r="CS58" s="210">
        <f t="shared" si="308"/>
        <v>0.17149609084304862</v>
      </c>
      <c r="CT58" s="314">
        <f t="shared" si="309"/>
        <v>1.5075258962390198E-2</v>
      </c>
      <c r="CU58" s="299">
        <f t="shared" si="310"/>
        <v>0.10441876371995572</v>
      </c>
      <c r="CV58" s="316">
        <f t="shared" si="311"/>
        <v>1.9558135788670092E-2</v>
      </c>
      <c r="CX58" s="282"/>
      <c r="CY58" s="373">
        <f>(STDEV(R57,AL57,BF57,BZ57))/2</f>
        <v>0.47952725398919804</v>
      </c>
      <c r="CZ58" s="366">
        <f t="shared" ref="CZ58" si="384">(STDEV(S57,AM57,BG57,CA57))/2</f>
        <v>4.5820191910887424E-2</v>
      </c>
      <c r="DA58" s="366">
        <f t="shared" ref="DA58" si="385">(STDEV(T57,AN57,BH57,CB57))/2</f>
        <v>6.9050359776662087E-2</v>
      </c>
      <c r="DB58" s="366">
        <f t="shared" ref="DB58" si="386">(STDEV(U57,AO57,BI57,CC57))/2</f>
        <v>2.9039635148035217E-2</v>
      </c>
      <c r="DC58" s="269"/>
      <c r="DD58" s="270"/>
      <c r="DE58" s="270"/>
      <c r="DF58" s="270"/>
      <c r="DG58" s="270"/>
      <c r="DH58" s="270"/>
      <c r="DI58" s="276"/>
    </row>
    <row r="59" spans="1:113" s="8" customFormat="1" x14ac:dyDescent="0.3">
      <c r="A59" s="15"/>
      <c r="B59" s="185"/>
      <c r="C59" s="203" t="s">
        <v>42</v>
      </c>
      <c r="D59" s="204" t="s">
        <v>25</v>
      </c>
      <c r="E59" s="205">
        <v>0.27302973226223487</v>
      </c>
      <c r="F59" s="212">
        <v>1.8</v>
      </c>
      <c r="G59" s="207">
        <v>9.5049999999999996E-2</v>
      </c>
      <c r="H59" s="207">
        <v>1.745E-2</v>
      </c>
      <c r="I59" s="207">
        <v>1.0200000000000001E-2</v>
      </c>
      <c r="J59" s="207">
        <v>4.8500000000000001E-3</v>
      </c>
      <c r="K59" s="198">
        <f t="shared" si="312"/>
        <v>5.4469914040114613</v>
      </c>
      <c r="L59" s="198">
        <f t="shared" si="313"/>
        <v>9.3186274509803919</v>
      </c>
      <c r="M59" s="208">
        <f t="shared" si="323"/>
        <v>19.597938144329895</v>
      </c>
      <c r="N59" s="213">
        <f t="shared" si="269"/>
        <v>1.2437734310725423</v>
      </c>
      <c r="O59" s="214">
        <f t="shared" si="270"/>
        <v>0.22834136109643205</v>
      </c>
      <c r="P59" s="214">
        <f t="shared" si="271"/>
        <v>0.13347174115665369</v>
      </c>
      <c r="Q59" s="383">
        <f t="shared" si="272"/>
        <v>6.3464504373506897E-2</v>
      </c>
      <c r="R59" s="395"/>
      <c r="S59" s="386"/>
      <c r="T59" s="386"/>
      <c r="U59" s="396"/>
      <c r="V59" s="2"/>
      <c r="W59" s="203" t="s">
        <v>42</v>
      </c>
      <c r="X59" s="204" t="s">
        <v>25</v>
      </c>
      <c r="Y59" s="205">
        <v>0.11445819497276785</v>
      </c>
      <c r="Z59" s="212">
        <v>1.8</v>
      </c>
      <c r="AA59" s="207">
        <v>0.16314999999999999</v>
      </c>
      <c r="AB59" s="207">
        <v>2.7449999999999999E-2</v>
      </c>
      <c r="AC59" s="207">
        <v>1.1950000000000001E-2</v>
      </c>
      <c r="AD59" s="207">
        <v>9.4000000000000004E-3</v>
      </c>
      <c r="AE59" s="198">
        <f t="shared" si="314"/>
        <v>5.9435336976320583</v>
      </c>
      <c r="AF59" s="198">
        <f t="shared" si="315"/>
        <v>13.652719665271965</v>
      </c>
      <c r="AG59" s="208">
        <f t="shared" si="327"/>
        <v>17.356382978723403</v>
      </c>
      <c r="AH59" s="213">
        <f t="shared" si="276"/>
        <v>2.6005706188234723</v>
      </c>
      <c r="AI59" s="214">
        <f t="shared" si="277"/>
        <v>0.43754620586395537</v>
      </c>
      <c r="AJ59" s="214">
        <f t="shared" si="278"/>
        <v>0.19048004226135765</v>
      </c>
      <c r="AK59" s="215">
        <f t="shared" si="279"/>
        <v>0.14983367341060769</v>
      </c>
      <c r="AL59" s="395"/>
      <c r="AM59" s="386"/>
      <c r="AN59" s="386"/>
      <c r="AO59" s="396"/>
      <c r="AP59" s="2"/>
      <c r="AQ59" s="203" t="s">
        <v>42</v>
      </c>
      <c r="AR59" s="204" t="s">
        <v>25</v>
      </c>
      <c r="AS59" s="205">
        <v>0.17762047555611724</v>
      </c>
      <c r="AT59" s="212">
        <v>1.8</v>
      </c>
      <c r="AU59" s="207">
        <v>0.12190000000000001</v>
      </c>
      <c r="AV59" s="207">
        <v>2.1049999999999999E-2</v>
      </c>
      <c r="AW59" s="207">
        <v>1.0855E-2</v>
      </c>
      <c r="AX59" s="207">
        <v>6.5700000000000003E-3</v>
      </c>
      <c r="AY59" s="198">
        <f t="shared" si="316"/>
        <v>5.7909738717339669</v>
      </c>
      <c r="AZ59" s="198">
        <f t="shared" si="317"/>
        <v>11.229847996315064</v>
      </c>
      <c r="BA59" s="208">
        <f t="shared" si="331"/>
        <v>18.554033485540334</v>
      </c>
      <c r="BB59" s="213">
        <f t="shared" si="283"/>
        <v>1.8044651525347679</v>
      </c>
      <c r="BC59" s="214">
        <f t="shared" si="284"/>
        <v>0.3115996018117872</v>
      </c>
      <c r="BD59" s="214">
        <f t="shared" si="285"/>
        <v>0.16068473528109026</v>
      </c>
      <c r="BE59" s="215">
        <f t="shared" si="286"/>
        <v>9.725460256073358E-2</v>
      </c>
      <c r="BF59" s="395"/>
      <c r="BG59" s="386"/>
      <c r="BH59" s="386"/>
      <c r="BI59" s="396"/>
      <c r="BJ59" s="2"/>
      <c r="BK59" s="203" t="s">
        <v>42</v>
      </c>
      <c r="BL59" s="204" t="s">
        <v>25</v>
      </c>
      <c r="BM59" s="205">
        <v>0.26095511905789787</v>
      </c>
      <c r="BN59" s="232">
        <v>1.8</v>
      </c>
      <c r="BO59" s="207">
        <v>0.13485</v>
      </c>
      <c r="BP59" s="207">
        <v>1.8890000000000001E-2</v>
      </c>
      <c r="BQ59" s="207">
        <v>1.1300000000000001E-2</v>
      </c>
      <c r="BR59" s="207">
        <v>5.3500000000000006E-3</v>
      </c>
      <c r="BS59" s="198">
        <f t="shared" si="318"/>
        <v>7.1386977236633138</v>
      </c>
      <c r="BT59" s="198">
        <f t="shared" si="319"/>
        <v>11.93362831858407</v>
      </c>
      <c r="BU59" s="208">
        <f t="shared" si="335"/>
        <v>25.20560747663551</v>
      </c>
      <c r="BV59" s="213">
        <f t="shared" si="290"/>
        <v>1.7938836395107645</v>
      </c>
      <c r="BW59" s="214">
        <f t="shared" si="291"/>
        <v>0.25129004041793357</v>
      </c>
      <c r="BX59" s="214">
        <f t="shared" si="292"/>
        <v>0.1503217287836236</v>
      </c>
      <c r="BY59" s="215">
        <f t="shared" si="293"/>
        <v>7.1170022034724445E-2</v>
      </c>
      <c r="BZ59" s="395"/>
      <c r="CA59" s="386"/>
      <c r="CB59" s="386"/>
      <c r="CC59" s="396"/>
      <c r="CE59" s="203" t="s">
        <v>42</v>
      </c>
      <c r="CF59" s="207">
        <f t="shared" si="297"/>
        <v>0.1287375</v>
      </c>
      <c r="CG59" s="207">
        <f t="shared" si="298"/>
        <v>2.121E-2</v>
      </c>
      <c r="CH59" s="207">
        <f t="shared" si="299"/>
        <v>1.1076250000000003E-2</v>
      </c>
      <c r="CI59" s="207">
        <f t="shared" si="300"/>
        <v>6.5425000000000006E-3</v>
      </c>
      <c r="CJ59" s="19"/>
      <c r="CK59" s="243">
        <f t="shared" si="301"/>
        <v>6.0800491742601999</v>
      </c>
      <c r="CL59" s="198">
        <f t="shared" si="302"/>
        <v>11.533705857787872</v>
      </c>
      <c r="CM59" s="212">
        <f t="shared" si="303"/>
        <v>20.178490521307285</v>
      </c>
      <c r="CN59" s="182"/>
      <c r="CO59" s="209">
        <f t="shared" si="304"/>
        <v>1.8606732104853869</v>
      </c>
      <c r="CP59" s="314">
        <f t="shared" si="305"/>
        <v>0.27923014779845778</v>
      </c>
      <c r="CQ59" s="210">
        <f t="shared" si="306"/>
        <v>0.30719430229752709</v>
      </c>
      <c r="CR59" s="314">
        <f t="shared" si="307"/>
        <v>4.6863363675305345E-2</v>
      </c>
      <c r="CS59" s="210">
        <f t="shared" si="308"/>
        <v>0.15873956187068131</v>
      </c>
      <c r="CT59" s="314">
        <f t="shared" si="309"/>
        <v>1.1974154363131711E-2</v>
      </c>
      <c r="CU59" s="299">
        <f t="shared" si="310"/>
        <v>9.5430700594893156E-2</v>
      </c>
      <c r="CV59" s="316">
        <f t="shared" si="311"/>
        <v>1.9522269964138316E-2</v>
      </c>
      <c r="CX59" s="282"/>
      <c r="CY59" s="362"/>
      <c r="CZ59" s="369"/>
      <c r="DA59" s="369"/>
      <c r="DB59" s="370"/>
      <c r="DC59" s="269"/>
      <c r="DD59" s="270"/>
      <c r="DE59" s="270"/>
      <c r="DF59" s="270"/>
      <c r="DG59" s="270"/>
      <c r="DH59" s="270"/>
      <c r="DI59" s="276"/>
    </row>
    <row r="60" spans="1:113" s="8" customFormat="1" x14ac:dyDescent="0.3">
      <c r="A60" s="15"/>
      <c r="B60" s="185"/>
      <c r="C60" s="203" t="s">
        <v>43</v>
      </c>
      <c r="D60" s="204" t="s">
        <v>25</v>
      </c>
      <c r="E60" s="205">
        <v>0.24637739897898153</v>
      </c>
      <c r="F60" s="212">
        <v>1.86</v>
      </c>
      <c r="G60" s="207">
        <v>8.8900000000000007E-2</v>
      </c>
      <c r="H60" s="207">
        <v>1.6300000000000002E-2</v>
      </c>
      <c r="I60" s="207">
        <v>1.355E-2</v>
      </c>
      <c r="J60" s="207">
        <v>3.5626500000000001E-3</v>
      </c>
      <c r="K60" s="198">
        <f t="shared" si="312"/>
        <v>5.4539877300613497</v>
      </c>
      <c r="L60" s="198">
        <f t="shared" si="313"/>
        <v>6.560885608856089</v>
      </c>
      <c r="M60" s="208">
        <f t="shared" si="323"/>
        <v>24.953335298162887</v>
      </c>
      <c r="N60" s="213">
        <f t="shared" si="269"/>
        <v>1.2461451156922951</v>
      </c>
      <c r="O60" s="214">
        <f t="shared" si="270"/>
        <v>0.22848330017755245</v>
      </c>
      <c r="P60" s="214">
        <f t="shared" si="271"/>
        <v>0.18993550413532731</v>
      </c>
      <c r="Q60" s="383">
        <f t="shared" si="272"/>
        <v>4.9939020207212095E-2</v>
      </c>
      <c r="R60" s="395"/>
      <c r="S60" s="386"/>
      <c r="T60" s="386"/>
      <c r="U60" s="396"/>
      <c r="V60" s="2"/>
      <c r="W60" s="203" t="s">
        <v>43</v>
      </c>
      <c r="X60" s="204" t="s">
        <v>25</v>
      </c>
      <c r="Y60" s="205">
        <v>0.16375119534598337</v>
      </c>
      <c r="Z60" s="212">
        <v>1.86</v>
      </c>
      <c r="AA60" s="207">
        <v>0.12185</v>
      </c>
      <c r="AB60" s="207">
        <v>2.46E-2</v>
      </c>
      <c r="AC60" s="207">
        <v>1.1050000000000001E-2</v>
      </c>
      <c r="AD60" s="207">
        <v>7.7499999999999999E-3</v>
      </c>
      <c r="AE60" s="198">
        <f t="shared" si="314"/>
        <v>4.9532520325203251</v>
      </c>
      <c r="AF60" s="198">
        <f t="shared" si="315"/>
        <v>11.027149321266968</v>
      </c>
      <c r="AG60" s="208">
        <f t="shared" si="327"/>
        <v>15.72258064516129</v>
      </c>
      <c r="AH60" s="213">
        <f t="shared" si="276"/>
        <v>1.89528265335591</v>
      </c>
      <c r="AI60" s="214">
        <f t="shared" si="277"/>
        <v>0.38263400305749184</v>
      </c>
      <c r="AJ60" s="214">
        <f t="shared" si="278"/>
        <v>0.17187421682054005</v>
      </c>
      <c r="AK60" s="215">
        <f t="shared" si="279"/>
        <v>0.12054526519087649</v>
      </c>
      <c r="AL60" s="395"/>
      <c r="AM60" s="386"/>
      <c r="AN60" s="386"/>
      <c r="AO60" s="396"/>
      <c r="AP60" s="2"/>
      <c r="AQ60" s="203" t="s">
        <v>43</v>
      </c>
      <c r="AR60" s="204" t="s">
        <v>25</v>
      </c>
      <c r="AS60" s="205">
        <v>0.21371651140873105</v>
      </c>
      <c r="AT60" s="212">
        <v>1.86</v>
      </c>
      <c r="AU60" s="207">
        <v>0.1183</v>
      </c>
      <c r="AV60" s="207">
        <v>2.1444999999999999E-2</v>
      </c>
      <c r="AW60" s="207">
        <v>1.1075E-2</v>
      </c>
      <c r="AX60" s="207">
        <v>6.3225E-3</v>
      </c>
      <c r="AY60" s="198">
        <f t="shared" si="316"/>
        <v>5.5164373979948707</v>
      </c>
      <c r="AZ60" s="198">
        <f t="shared" si="317"/>
        <v>10.681715575620768</v>
      </c>
      <c r="BA60" s="208">
        <f t="shared" si="331"/>
        <v>18.710952945828392</v>
      </c>
      <c r="BB60" s="213">
        <f t="shared" si="283"/>
        <v>1.7301224626264564</v>
      </c>
      <c r="BC60" s="214">
        <f t="shared" si="284"/>
        <v>0.31363039907881957</v>
      </c>
      <c r="BD60" s="214">
        <f t="shared" si="285"/>
        <v>0.16197046723235844</v>
      </c>
      <c r="BE60" s="215">
        <f t="shared" si="286"/>
        <v>9.2465758833100348E-2</v>
      </c>
      <c r="BF60" s="395"/>
      <c r="BG60" s="386"/>
      <c r="BH60" s="386"/>
      <c r="BI60" s="396"/>
      <c r="BJ60" s="2"/>
      <c r="BK60" s="203" t="s">
        <v>43</v>
      </c>
      <c r="BL60" s="204" t="s">
        <v>25</v>
      </c>
      <c r="BM60" s="205">
        <v>0.27045873296117634</v>
      </c>
      <c r="BN60" s="232">
        <v>1.86</v>
      </c>
      <c r="BO60" s="207">
        <v>8.9994999999999992E-2</v>
      </c>
      <c r="BP60" s="207">
        <v>1.5945000000000001E-2</v>
      </c>
      <c r="BQ60" s="207">
        <v>9.049999999999999E-3</v>
      </c>
      <c r="BR60" s="207">
        <v>4.5000000000000005E-3</v>
      </c>
      <c r="BS60" s="198">
        <f t="shared" si="318"/>
        <v>5.644089056130448</v>
      </c>
      <c r="BT60" s="198">
        <f t="shared" si="319"/>
        <v>9.9441988950276237</v>
      </c>
      <c r="BU60" s="208">
        <f t="shared" si="335"/>
        <v>19.998888888888885</v>
      </c>
      <c r="BV60" s="213">
        <f t="shared" si="290"/>
        <v>1.2211842336851564</v>
      </c>
      <c r="BW60" s="214">
        <f t="shared" si="291"/>
        <v>0.21636516035457323</v>
      </c>
      <c r="BX60" s="214">
        <f t="shared" si="292"/>
        <v>0.1228036814806452</v>
      </c>
      <c r="BY60" s="215">
        <f t="shared" si="293"/>
        <v>6.1062604051149549E-2</v>
      </c>
      <c r="BZ60" s="395"/>
      <c r="CA60" s="386"/>
      <c r="CB60" s="386"/>
      <c r="CC60" s="396"/>
      <c r="CE60" s="203" t="s">
        <v>43</v>
      </c>
      <c r="CF60" s="207">
        <f t="shared" si="297"/>
        <v>0.10476125</v>
      </c>
      <c r="CG60" s="207">
        <f t="shared" si="298"/>
        <v>1.95725E-2</v>
      </c>
      <c r="CH60" s="207">
        <f t="shared" si="299"/>
        <v>1.118125E-2</v>
      </c>
      <c r="CI60" s="207">
        <f t="shared" si="300"/>
        <v>5.5337875000000007E-3</v>
      </c>
      <c r="CJ60" s="19"/>
      <c r="CK60" s="243">
        <f t="shared" si="301"/>
        <v>5.3919415541767481</v>
      </c>
      <c r="CL60" s="198">
        <f t="shared" si="302"/>
        <v>9.5534873501928619</v>
      </c>
      <c r="CM60" s="212">
        <f t="shared" si="303"/>
        <v>19.846439444510363</v>
      </c>
      <c r="CN60" s="182"/>
      <c r="CO60" s="209">
        <f t="shared" si="304"/>
        <v>1.5231836163399544</v>
      </c>
      <c r="CP60" s="314">
        <f t="shared" si="305"/>
        <v>0.17059585219058296</v>
      </c>
      <c r="CQ60" s="210">
        <f t="shared" si="306"/>
        <v>0.28527821566710931</v>
      </c>
      <c r="CR60" s="314">
        <f t="shared" si="307"/>
        <v>3.9004986070786632E-2</v>
      </c>
      <c r="CS60" s="210">
        <f t="shared" si="308"/>
        <v>0.16164596741721776</v>
      </c>
      <c r="CT60" s="314">
        <f t="shared" si="309"/>
        <v>1.4182569849673188E-2</v>
      </c>
      <c r="CU60" s="299">
        <f t="shared" si="310"/>
        <v>8.1003162070584625E-2</v>
      </c>
      <c r="CV60" s="316">
        <f t="shared" si="311"/>
        <v>1.596239280191105E-2</v>
      </c>
      <c r="CX60" s="282"/>
      <c r="CY60" s="373">
        <f>(STDEV(R61,AL61,BF61,BZ61))/2</f>
        <v>0.90240602063373254</v>
      </c>
      <c r="CZ60" s="366">
        <f t="shared" ref="CZ60" si="387">(STDEV(S61,AM61,BG61,CA61))/2</f>
        <v>0.17329867635066709</v>
      </c>
      <c r="DA60" s="366">
        <f t="shared" ref="DA60" si="388">(STDEV(T61,AN61,BH61,CB61))/2</f>
        <v>3.7697187782640432E-2</v>
      </c>
      <c r="DB60" s="366">
        <f t="shared" ref="DB60" si="389">(STDEV(U61,AO61,BI61,CC61))/2</f>
        <v>6.795064724820099E-2</v>
      </c>
      <c r="DC60" s="269"/>
      <c r="DD60" s="270"/>
      <c r="DE60" s="270"/>
      <c r="DF60" s="270"/>
      <c r="DG60" s="270"/>
      <c r="DH60" s="270"/>
      <c r="DI60" s="276"/>
    </row>
    <row r="61" spans="1:113" s="8" customFormat="1" ht="15" thickBot="1" x14ac:dyDescent="0.35">
      <c r="A61" s="15"/>
      <c r="B61" s="185"/>
      <c r="C61" s="216" t="s">
        <v>44</v>
      </c>
      <c r="D61" s="217" t="s">
        <v>25</v>
      </c>
      <c r="E61" s="218">
        <v>0.28792188617020537</v>
      </c>
      <c r="F61" s="219">
        <v>1.86</v>
      </c>
      <c r="G61" s="220">
        <v>5.5050000000000002E-2</v>
      </c>
      <c r="H61" s="220">
        <v>1.2711500000000001E-2</v>
      </c>
      <c r="I61" s="220">
        <v>1.8149999999999999E-2</v>
      </c>
      <c r="J61" s="220">
        <v>3.0000000000000001E-3</v>
      </c>
      <c r="K61" s="198">
        <f t="shared" si="312"/>
        <v>4.3307241474255598</v>
      </c>
      <c r="L61" s="198">
        <f t="shared" si="313"/>
        <v>3.0330578512396698</v>
      </c>
      <c r="M61" s="208">
        <f t="shared" si="323"/>
        <v>18.350000000000001</v>
      </c>
      <c r="N61" s="221">
        <f t="shared" si="269"/>
        <v>0.72911814309374168</v>
      </c>
      <c r="O61" s="222">
        <f t="shared" si="270"/>
        <v>0.16835940555742232</v>
      </c>
      <c r="P61" s="222">
        <f t="shared" si="271"/>
        <v>0.24039045044780039</v>
      </c>
      <c r="Q61" s="384">
        <f t="shared" si="272"/>
        <v>3.9733958751702547E-2</v>
      </c>
      <c r="R61" s="221">
        <f>SUM(N58:N61)</f>
        <v>4.6098544234908134</v>
      </c>
      <c r="S61" s="222">
        <f t="shared" ref="S61" si="390">SUM(O58:O61)</f>
        <v>0.85996178889568331</v>
      </c>
      <c r="T61" s="222">
        <f t="shared" ref="T61" si="391">SUM(P58:P61)</f>
        <v>0.6956027326881471</v>
      </c>
      <c r="U61" s="223">
        <f t="shared" ref="U61" si="392">SUM(Q58:Q61)</f>
        <v>0.2176670326717256</v>
      </c>
      <c r="V61" s="2"/>
      <c r="W61" s="216" t="s">
        <v>44</v>
      </c>
      <c r="X61" s="217" t="s">
        <v>25</v>
      </c>
      <c r="Y61" s="218">
        <v>0.16984457264686939</v>
      </c>
      <c r="Z61" s="219">
        <v>1.86</v>
      </c>
      <c r="AA61" s="220">
        <v>0.10539999999999999</v>
      </c>
      <c r="AB61" s="220">
        <v>2.2949999999999998E-2</v>
      </c>
      <c r="AC61" s="220">
        <v>1.0700000000000001E-2</v>
      </c>
      <c r="AD61" s="220">
        <v>6.5000000000000006E-3</v>
      </c>
      <c r="AE61" s="198">
        <f t="shared" si="314"/>
        <v>4.5925925925925926</v>
      </c>
      <c r="AF61" s="198">
        <f t="shared" si="315"/>
        <v>9.8504672897196244</v>
      </c>
      <c r="AG61" s="208">
        <f t="shared" si="327"/>
        <v>16.215384615384615</v>
      </c>
      <c r="AH61" s="221">
        <f t="shared" si="276"/>
        <v>1.6274699060001714</v>
      </c>
      <c r="AI61" s="222">
        <f t="shared" si="277"/>
        <v>0.35436844727423084</v>
      </c>
      <c r="AJ61" s="222">
        <f t="shared" si="278"/>
        <v>0.16521753315182008</v>
      </c>
      <c r="AK61" s="223">
        <f t="shared" si="279"/>
        <v>0.10036579116699351</v>
      </c>
      <c r="AL61" s="221">
        <f>SUM(AH58:AH61)</f>
        <v>8.8655687965579091</v>
      </c>
      <c r="AM61" s="222">
        <f t="shared" ref="AM61" si="393">SUM(AI58:AI61)</f>
        <v>1.6214037309126141</v>
      </c>
      <c r="AN61" s="222">
        <f t="shared" ref="AN61" si="394">SUM(AJ58:AJ61)</f>
        <v>0.73234729716616809</v>
      </c>
      <c r="AO61" s="223">
        <f t="shared" ref="AO61" si="395">SUM(AK58:AK61)</f>
        <v>0.5271043207440308</v>
      </c>
      <c r="AP61" s="2"/>
      <c r="AQ61" s="216" t="s">
        <v>44</v>
      </c>
      <c r="AR61" s="217" t="s">
        <v>25</v>
      </c>
      <c r="AS61" s="218">
        <v>0.25627471149942432</v>
      </c>
      <c r="AT61" s="219">
        <v>1.86</v>
      </c>
      <c r="AU61" s="220">
        <v>0.14555000000000001</v>
      </c>
      <c r="AV61" s="220">
        <v>2.5219999999999999E-2</v>
      </c>
      <c r="AW61" s="220">
        <v>1.14E-2</v>
      </c>
      <c r="AX61" s="220">
        <v>5.5814999999999997E-3</v>
      </c>
      <c r="AY61" s="198">
        <f t="shared" si="316"/>
        <v>5.7712133227597153</v>
      </c>
      <c r="AZ61" s="198">
        <f t="shared" si="317"/>
        <v>12.767543859649123</v>
      </c>
      <c r="BA61" s="208">
        <f t="shared" si="331"/>
        <v>26.07721938546986</v>
      </c>
      <c r="BB61" s="221">
        <f t="shared" si="283"/>
        <v>2.0134354127874139</v>
      </c>
      <c r="BC61" s="222">
        <f t="shared" si="284"/>
        <v>0.34887558303331201</v>
      </c>
      <c r="BD61" s="222">
        <f t="shared" si="285"/>
        <v>0.15769951017366207</v>
      </c>
      <c r="BE61" s="223">
        <f t="shared" si="286"/>
        <v>7.7210510178446906E-2</v>
      </c>
      <c r="BF61" s="221">
        <f>SUM(BB58:BB61)</f>
        <v>7.5572474239343546</v>
      </c>
      <c r="BG61" s="222">
        <f t="shared" ref="BG61" si="396">SUM(BC58:BC61)</f>
        <v>1.3189664935769962</v>
      </c>
      <c r="BH61" s="222">
        <f t="shared" ref="BH61" si="397">SUM(BD58:BD61)</f>
        <v>0.65849954875123795</v>
      </c>
      <c r="BI61" s="223">
        <f t="shared" ref="BI61" si="398">SUM(BE58:BE61)</f>
        <v>0.37601561214829127</v>
      </c>
      <c r="BJ61" s="2"/>
      <c r="BK61" s="216" t="s">
        <v>44</v>
      </c>
      <c r="BL61" s="217" t="s">
        <v>25</v>
      </c>
      <c r="BM61" s="218">
        <v>0.29833794709363204</v>
      </c>
      <c r="BN61" s="233">
        <v>1.86</v>
      </c>
      <c r="BO61" s="220">
        <v>8.0985000000000001E-2</v>
      </c>
      <c r="BP61" s="220">
        <v>1.4795000000000001E-2</v>
      </c>
      <c r="BQ61" s="220">
        <v>8.6499999999999997E-3</v>
      </c>
      <c r="BR61" s="220">
        <v>4.1000000000000003E-3</v>
      </c>
      <c r="BS61" s="198">
        <f t="shared" si="318"/>
        <v>5.4738087191618785</v>
      </c>
      <c r="BT61" s="198">
        <f t="shared" si="319"/>
        <v>9.3624277456647409</v>
      </c>
      <c r="BU61" s="208">
        <f t="shared" si="335"/>
        <v>19.752439024390242</v>
      </c>
      <c r="BV61" s="221">
        <f t="shared" si="290"/>
        <v>1.0569282851959734</v>
      </c>
      <c r="BW61" s="222">
        <f t="shared" si="291"/>
        <v>0.19308827535314468</v>
      </c>
      <c r="BX61" s="222">
        <f t="shared" si="292"/>
        <v>0.11289040769210555</v>
      </c>
      <c r="BY61" s="223">
        <f t="shared" si="293"/>
        <v>5.3508748154639629E-2</v>
      </c>
      <c r="BZ61" s="221">
        <f>SUM(BV58:BV61)</f>
        <v>6.4123054390892911</v>
      </c>
      <c r="CA61" s="222">
        <f t="shared" ref="CA61" si="399">SUM(BW58:BW61)</f>
        <v>0.96921681802223658</v>
      </c>
      <c r="CB61" s="222">
        <f t="shared" ref="CB61" si="400">SUM(BX58:BX61)</f>
        <v>0.55727480338362556</v>
      </c>
      <c r="CC61" s="223">
        <f t="shared" ref="CC61" si="401">SUM(BY58:BY61)</f>
        <v>0.2734425482294689</v>
      </c>
      <c r="CE61" s="216" t="s">
        <v>44</v>
      </c>
      <c r="CF61" s="220">
        <f t="shared" si="297"/>
        <v>9.6746250000000006E-2</v>
      </c>
      <c r="CG61" s="220">
        <f t="shared" si="298"/>
        <v>1.8919124999999998E-2</v>
      </c>
      <c r="CH61" s="220">
        <f t="shared" si="299"/>
        <v>1.2225E-2</v>
      </c>
      <c r="CI61" s="220">
        <f t="shared" si="300"/>
        <v>4.7953750000000002E-3</v>
      </c>
      <c r="CJ61" s="21"/>
      <c r="CK61" s="245">
        <f t="shared" si="301"/>
        <v>5.0420846954849363</v>
      </c>
      <c r="CL61" s="246">
        <f t="shared" si="302"/>
        <v>8.7533741865682888</v>
      </c>
      <c r="CM61" s="219">
        <f t="shared" si="303"/>
        <v>20.098760756311179</v>
      </c>
      <c r="CN61" s="182"/>
      <c r="CO61" s="248">
        <f t="shared" si="304"/>
        <v>1.3567379367693253</v>
      </c>
      <c r="CP61" s="317">
        <f t="shared" si="305"/>
        <v>0.28698719581804433</v>
      </c>
      <c r="CQ61" s="249">
        <f t="shared" si="306"/>
        <v>0.26617292780452745</v>
      </c>
      <c r="CR61" s="317">
        <f t="shared" si="307"/>
        <v>4.9604292820570203E-2</v>
      </c>
      <c r="CS61" s="249">
        <f t="shared" si="308"/>
        <v>0.16904947536634701</v>
      </c>
      <c r="CT61" s="317">
        <f t="shared" si="309"/>
        <v>2.6436844709961188E-2</v>
      </c>
      <c r="CU61" s="300">
        <f t="shared" si="310"/>
        <v>6.7704752062945656E-2</v>
      </c>
      <c r="CV61" s="318">
        <f t="shared" si="311"/>
        <v>1.3357253703922694E-2</v>
      </c>
      <c r="CX61" s="239" t="s">
        <v>45</v>
      </c>
      <c r="CY61" s="363">
        <f>SUM(CO58:CO61)</f>
        <v>6.8612440207680923</v>
      </c>
      <c r="CZ61" s="371">
        <f>SUM(CQ58:CQ61)</f>
        <v>1.1923872078518827</v>
      </c>
      <c r="DA61" s="371">
        <f>SUM(CS58:CS61)</f>
        <v>0.66093109549729467</v>
      </c>
      <c r="DB61" s="372">
        <f>SUM(CU58:CU61)</f>
        <v>0.3485573784483792</v>
      </c>
      <c r="DC61" s="269"/>
      <c r="DD61" s="270"/>
      <c r="DE61" s="270"/>
      <c r="DF61" s="277">
        <f t="shared" ref="DF61:DI62" si="402">(CY61-CY21)*1000</f>
        <v>1640.5740270201611</v>
      </c>
      <c r="DG61" s="277">
        <f t="shared" si="402"/>
        <v>282.28554898113566</v>
      </c>
      <c r="DH61" s="277">
        <f t="shared" si="402"/>
        <v>93.146973756784718</v>
      </c>
      <c r="DI61" s="278">
        <f t="shared" si="402"/>
        <v>103.28270388385397</v>
      </c>
    </row>
    <row r="62" spans="1:113" s="8" customFormat="1" ht="15" thickBot="1" x14ac:dyDescent="0.35">
      <c r="A62" s="12"/>
      <c r="B62" s="24"/>
      <c r="E62" s="224">
        <f>AVERAGE(E46:E61)</f>
        <v>0.16464980892259434</v>
      </c>
      <c r="F62" s="225">
        <f>AVERAGE(F46:F61)</f>
        <v>1.7057031250000001</v>
      </c>
      <c r="G62" s="226">
        <v>0.25659999999999994</v>
      </c>
      <c r="H62" s="226">
        <v>2.9528843750000002E-2</v>
      </c>
      <c r="I62" s="226">
        <v>1.6087500000000001E-2</v>
      </c>
      <c r="J62" s="226">
        <v>7.7632906250000005E-3</v>
      </c>
      <c r="K62" s="227">
        <f t="shared" ref="K62:L62" si="403">AVERAGE(K46:K61)</f>
        <v>7.8257044535700429</v>
      </c>
      <c r="L62" s="227">
        <f t="shared" si="403"/>
        <v>15.058668550937856</v>
      </c>
      <c r="M62" s="228">
        <f>AVERAGE(M46:M61)</f>
        <v>32.27673924255258</v>
      </c>
      <c r="N62" s="229">
        <f>SUM(N46:N61)</f>
        <v>57.049923412763334</v>
      </c>
      <c r="O62" s="224">
        <f>SUM(O46:O61)</f>
        <v>6.6158636957955057</v>
      </c>
      <c r="P62" s="224">
        <f>SUM(P46:P61)</f>
        <v>3.5887720788132755</v>
      </c>
      <c r="Q62" s="225">
        <f>SUM(Q46:Q61)</f>
        <v>1.79778049615658</v>
      </c>
      <c r="V62" s="2"/>
      <c r="X62" s="2"/>
      <c r="Y62" s="224">
        <f>AVERAGE(Y46:Y61)</f>
        <v>0.10848658585116341</v>
      </c>
      <c r="Z62" s="230">
        <f t="shared" ref="Z62" si="404">AVERAGE(Z46:Z61)</f>
        <v>1.7119375000000001</v>
      </c>
      <c r="AA62" s="226">
        <v>0.26559375000000002</v>
      </c>
      <c r="AB62" s="226">
        <v>3.1831249999999998E-2</v>
      </c>
      <c r="AC62" s="226">
        <v>1.6365624999999998E-2</v>
      </c>
      <c r="AD62" s="226">
        <v>8.3968750000000016E-3</v>
      </c>
      <c r="AE62" s="227">
        <f t="shared" ref="AE62:AF62" si="405">AVERAGE(AE46:AE61)</f>
        <v>7.6706644916987905</v>
      </c>
      <c r="AF62" s="227">
        <f t="shared" si="405"/>
        <v>15.037469548360658</v>
      </c>
      <c r="AG62" s="228">
        <f>AVERAGE(AG46:AG61)</f>
        <v>31.765406624331781</v>
      </c>
      <c r="AH62" s="229">
        <f>SUM(AH46:AH61)</f>
        <v>62.839851499646024</v>
      </c>
      <c r="AI62" s="224">
        <f>SUM(AI46:AI61)</f>
        <v>7.5918538309275139</v>
      </c>
      <c r="AJ62" s="224">
        <f>SUM(AJ46:AJ61)</f>
        <v>3.9058004029289264</v>
      </c>
      <c r="AK62" s="225">
        <f>SUM(AK46:AK61)</f>
        <v>2.0509562472302898</v>
      </c>
      <c r="AP62" s="2"/>
      <c r="AR62" s="2"/>
      <c r="AS62" s="224">
        <f>AVERAGE(AS46:AS61)</f>
        <v>0.11851066288162955</v>
      </c>
      <c r="AT62" s="230">
        <f t="shared" ref="AT62" si="406">AVERAGE(AT46:AT61)</f>
        <v>1.7110468750000001</v>
      </c>
      <c r="AU62" s="226">
        <v>0.26019687499999994</v>
      </c>
      <c r="AV62" s="226">
        <v>3.0851250000000004E-2</v>
      </c>
      <c r="AW62" s="226">
        <v>1.67884375E-2</v>
      </c>
      <c r="AX62" s="226">
        <v>7.4865937500000002E-3</v>
      </c>
      <c r="AY62" s="227">
        <f t="shared" ref="AY62:AZ62" si="407">AVERAGE(AY46:AY61)</f>
        <v>7.5987355719351912</v>
      </c>
      <c r="AZ62" s="227">
        <f t="shared" si="407"/>
        <v>13.939783549944684</v>
      </c>
      <c r="BA62" s="228">
        <f>AVERAGE(BA46:BA61)</f>
        <v>33.159849162501516</v>
      </c>
      <c r="BB62" s="229">
        <f>SUM(BB46:BB61)</f>
        <v>59.468842220501578</v>
      </c>
      <c r="BC62" s="224">
        <f>SUM(BC46:BC61)</f>
        <v>7.2304442529634212</v>
      </c>
      <c r="BD62" s="224">
        <f>SUM(BD46:BD61)</f>
        <v>3.9515353103670461</v>
      </c>
      <c r="BE62" s="225">
        <f>SUM(BE46:BE61)</f>
        <v>1.8125046842874577</v>
      </c>
      <c r="BJ62" s="2"/>
      <c r="BL62" s="2"/>
      <c r="BM62" s="224">
        <f>AVERAGE(BM46:BM61)</f>
        <v>0.1396654709428744</v>
      </c>
      <c r="BN62" s="234">
        <f t="shared" ref="BN62" si="408">AVERAGE(BN46:BN61)</f>
        <v>1.7196562500000001</v>
      </c>
      <c r="BO62" s="226">
        <v>0.32197375000000006</v>
      </c>
      <c r="BP62" s="226">
        <v>3.516531249999999E-2</v>
      </c>
      <c r="BQ62" s="226">
        <v>2.0775000000000002E-2</v>
      </c>
      <c r="BR62" s="226">
        <v>8.2593749999999994E-3</v>
      </c>
      <c r="BS62" s="227">
        <f t="shared" ref="BS62:BT62" si="409">AVERAGE(BS46:BS61)</f>
        <v>8.2872393319243915</v>
      </c>
      <c r="BT62" s="227">
        <f t="shared" si="409"/>
        <v>13.963516069455297</v>
      </c>
      <c r="BU62" s="228">
        <f>AVERAGE(BU46:BU61)</f>
        <v>37.293838548120583</v>
      </c>
      <c r="BV62" s="229">
        <f>SUM(BV46:BV61)</f>
        <v>74.756987232335177</v>
      </c>
      <c r="BW62" s="224">
        <f>SUM(BW46:BW61)</f>
        <v>8.228626094656903</v>
      </c>
      <c r="BX62" s="224">
        <f>SUM(BX46:BX61)</f>
        <v>4.9056405026142649</v>
      </c>
      <c r="BY62" s="225">
        <f>SUM(BY46:BY61)</f>
        <v>1.9629210246833886</v>
      </c>
      <c r="CF62" s="226">
        <f>AVERAGE(CF46:CF61)</f>
        <v>0.27609109374999996</v>
      </c>
      <c r="CG62" s="226">
        <f>AVERAGE(CG46:CG61)</f>
        <v>3.1859789062499998E-2</v>
      </c>
      <c r="CH62" s="226">
        <f>AVERAGE(CH46:CH61)</f>
        <v>1.7504140625000001E-2</v>
      </c>
      <c r="CI62" s="226">
        <f>AVERAGE(CI46:CI61)</f>
        <v>8.0226273437499999E-3</v>
      </c>
      <c r="CJ62" s="9"/>
      <c r="CK62" s="247">
        <f t="shared" ref="CK62:CM62" si="410">AVERAGE(CK46:CK61)</f>
        <v>7.8455859622821045</v>
      </c>
      <c r="CL62" s="234">
        <f t="shared" si="410"/>
        <v>14.499859429674622</v>
      </c>
      <c r="CM62" s="230">
        <f t="shared" si="410"/>
        <v>33.623958394376622</v>
      </c>
      <c r="CN62" s="182"/>
      <c r="CO62" s="229">
        <f>SUM(CO46:CO61)</f>
        <v>63.528901091311532</v>
      </c>
      <c r="CP62" s="289"/>
      <c r="CQ62" s="224">
        <f t="shared" ref="CQ62:CU62" si="411">SUM(CQ46:CQ61)</f>
        <v>7.4166969685858364</v>
      </c>
      <c r="CR62" s="224"/>
      <c r="CS62" s="224">
        <f t="shared" si="411"/>
        <v>4.0879370736808793</v>
      </c>
      <c r="CT62" s="301"/>
      <c r="CU62" s="327">
        <f t="shared" si="411"/>
        <v>1.9060406130894292</v>
      </c>
      <c r="CV62" s="328"/>
      <c r="CX62" s="2"/>
      <c r="CY62" s="245">
        <f>SUM(CY46:CY61)</f>
        <v>68.925803667024283</v>
      </c>
      <c r="CZ62" s="284">
        <f t="shared" ref="CZ62:DB62" si="412">SUM(CZ46:CZ61)</f>
        <v>8.0127175488728799</v>
      </c>
      <c r="DA62" s="284">
        <f t="shared" si="412"/>
        <v>4.46546978509555</v>
      </c>
      <c r="DB62" s="285">
        <f t="shared" si="412"/>
        <v>2.0868063524456804</v>
      </c>
      <c r="DC62" s="279"/>
      <c r="DD62" s="280"/>
      <c r="DE62" s="281"/>
      <c r="DF62" s="277">
        <f t="shared" si="402"/>
        <v>6856.8874412423711</v>
      </c>
      <c r="DG62" s="277">
        <f t="shared" si="402"/>
        <v>808.53902689262202</v>
      </c>
      <c r="DH62" s="277">
        <f t="shared" si="402"/>
        <v>433.53906174977476</v>
      </c>
      <c r="DI62" s="278">
        <f t="shared" si="402"/>
        <v>360.51685874006625</v>
      </c>
    </row>
  </sheetData>
  <pageMargins left="0.25" right="0.1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Soil nutrient data</vt:lpstr>
    </vt:vector>
  </TitlesOfParts>
  <Company>CSIRO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Kirkby, Clive (Agriculture, Black Mountain)</dc:creator>
  <cp:lastModifiedBy>Kirkby, Clive (Agriculture, Black Mountain)</cp:lastModifiedBy>
  <cp:lastPrinted>2016-02-23T00:32:01Z</cp:lastPrinted>
  <dcterms:created xsi:type="dcterms:W3CDTF">2015-10-11T22:07:47Z</dcterms:created>
  <dcterms:modified xsi:type="dcterms:W3CDTF">2016-03-08T22:10:19Z</dcterms:modified>
</cp:coreProperties>
</file>